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dmin\Desktop\Playground\ocbs_finance\api\"/>
    </mc:Choice>
  </mc:AlternateContent>
  <xr:revisionPtr revIDLastSave="0" documentId="13_ncr:1_{AEDF4AED-FA65-42CC-99A7-B093A532EFD1}" xr6:coauthVersionLast="47" xr6:coauthVersionMax="47" xr10:uidLastSave="{00000000-0000-0000-0000-000000000000}"/>
  <bookViews>
    <workbookView xWindow="-120" yWindow="-120" windowWidth="38640" windowHeight="15840" xr2:uid="{B7B31782-0692-4E30-A173-D2994A0BE6CF}"/>
  </bookViews>
  <sheets>
    <sheet name="Accounts Report (Combined)" sheetId="7" r:id="rId1"/>
    <sheet name="Mobile" sheetId="6" r:id="rId2"/>
    <sheet name="Kiosk" sheetId="5" r:id="rId3"/>
    <sheet name="Summary Report" sheetId="8" r:id="rId4"/>
    <sheet name="Sheet10" sheetId="10" r:id="rId5"/>
    <sheet name="Sheet11" sheetId="11" r:id="rId6"/>
    <sheet name="Exempted" sheetId="9" r:id="rId7"/>
    <sheet name="ka" sheetId="1" state="hidden" r:id="rId8"/>
    <sheet name="ko" sheetId="4" state="hidden" r:id="rId9"/>
    <sheet name="ma" sheetId="2" state="hidden" r:id="rId10"/>
    <sheet name="mo" sheetId="3" state="hidden" r:id="rId11"/>
  </sheets>
  <definedNames>
    <definedName name="_xlnm._FilterDatabase" localSheetId="0" hidden="1">'Accounts Report (Combined)'!$A$102:$U$578</definedName>
    <definedName name="_xlnm._FilterDatabase" localSheetId="7" hidden="1">ka!$A$7:$T$96</definedName>
    <definedName name="_xlnm._FilterDatabase" localSheetId="2" hidden="1">Kiosk!$A$7:$Q$96</definedName>
    <definedName name="_xlnm._FilterDatabase" localSheetId="8" hidden="1">ko!$A$7:$T$460</definedName>
    <definedName name="_xlnm._FilterDatabase" localSheetId="9" hidden="1">ma!$A$7:$T$12</definedName>
    <definedName name="_xlnm._FilterDatabase" localSheetId="10" hidden="1">mo!$A$7:$T$31</definedName>
    <definedName name="_xlnm._FilterDatabase" localSheetId="1" hidden="1">Mobile!$A$7:$Q$12</definedName>
    <definedName name="_xlnm._FilterDatabase" localSheetId="4" hidden="1">Sheet10!$B$7:$J$549</definedName>
    <definedName name="_xlnm._FilterDatabase" localSheetId="3" hidden="1">'Summary Report'!$A$7:$AJ$579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Z14" i="8" l="1"/>
  <c r="Y14" i="8"/>
  <c r="W14" i="8"/>
  <c r="V14" i="8"/>
  <c r="Z13" i="8"/>
  <c r="Y13" i="8"/>
  <c r="AA13" i="8" s="1"/>
  <c r="X13" i="8"/>
  <c r="AC13" i="8" s="1"/>
  <c r="AH13" i="8" s="1"/>
  <c r="W13" i="8"/>
  <c r="V13" i="8"/>
  <c r="U13" i="8"/>
  <c r="AL13" i="8" s="1"/>
  <c r="Z12" i="8"/>
  <c r="Y12" i="8"/>
  <c r="AA12" i="8" s="1"/>
  <c r="AL12" i="8" s="1"/>
  <c r="W12" i="8"/>
  <c r="V12" i="8"/>
  <c r="X12" i="8" s="1"/>
  <c r="AC12" i="8" s="1"/>
  <c r="AH12" i="8" s="1"/>
  <c r="U12" i="8"/>
  <c r="AG11" i="8"/>
  <c r="AD11" i="8"/>
  <c r="Z11" i="8"/>
  <c r="Y11" i="8"/>
  <c r="AA11" i="8" s="1"/>
  <c r="W11" i="8"/>
  <c r="V11" i="8"/>
  <c r="X11" i="8" s="1"/>
  <c r="U11" i="8"/>
  <c r="AG10" i="8"/>
  <c r="AF10" i="8"/>
  <c r="AE10" i="8"/>
  <c r="Z10" i="8"/>
  <c r="Y10" i="8"/>
  <c r="AA10" i="8" s="1"/>
  <c r="W10" i="8"/>
  <c r="V10" i="8"/>
  <c r="X10" i="8" s="1"/>
  <c r="AC10" i="8" s="1"/>
  <c r="AH10" i="8" s="1"/>
  <c r="AL10" i="8" s="1"/>
  <c r="U10" i="8"/>
  <c r="AF9" i="8"/>
  <c r="AE9" i="8"/>
  <c r="Z9" i="8"/>
  <c r="Y9" i="8"/>
  <c r="AA9" i="8" s="1"/>
  <c r="W9" i="8"/>
  <c r="V9" i="8"/>
  <c r="X9" i="8" s="1"/>
  <c r="U9" i="8"/>
  <c r="AG8" i="8"/>
  <c r="AF8" i="8"/>
  <c r="Z8" i="8"/>
  <c r="Y8" i="8"/>
  <c r="AA8" i="8" s="1"/>
  <c r="W8" i="8"/>
  <c r="V8" i="8"/>
  <c r="X8" i="8" s="1"/>
  <c r="AC8" i="8" s="1"/>
  <c r="AH8" i="8" s="1"/>
  <c r="U8" i="8"/>
  <c r="V344" i="8"/>
  <c r="U344" i="8"/>
  <c r="AC9" i="8" l="1"/>
  <c r="AH9" i="8" s="1"/>
  <c r="AL9" i="8" s="1"/>
  <c r="AL8" i="8"/>
  <c r="AC11" i="8"/>
  <c r="AH11" i="8" s="1"/>
  <c r="AL11" i="8" s="1"/>
  <c r="Q13" i="10"/>
  <c r="N11" i="10"/>
  <c r="L430" i="11"/>
  <c r="L429" i="11"/>
  <c r="L428" i="11"/>
  <c r="L427" i="11"/>
  <c r="L426" i="11"/>
  <c r="L425" i="11"/>
  <c r="L424" i="11"/>
  <c r="L423" i="11"/>
  <c r="L422" i="11"/>
  <c r="L421" i="11"/>
  <c r="L420" i="11"/>
  <c r="L419" i="11"/>
  <c r="L418" i="11"/>
  <c r="L417" i="11"/>
  <c r="L416" i="11"/>
  <c r="L415" i="11"/>
  <c r="L414" i="11"/>
  <c r="L413" i="11"/>
  <c r="L412" i="11"/>
  <c r="L411" i="11"/>
  <c r="L410" i="11"/>
  <c r="L409" i="11"/>
  <c r="L408" i="11"/>
  <c r="L407" i="11"/>
  <c r="L406" i="11"/>
  <c r="L405" i="11"/>
  <c r="L404" i="11"/>
  <c r="L403" i="11"/>
  <c r="L402" i="11"/>
  <c r="L401" i="11"/>
  <c r="L400" i="11"/>
  <c r="L399" i="11"/>
  <c r="L398" i="11"/>
  <c r="L397" i="11"/>
  <c r="L396" i="11"/>
  <c r="L395" i="11"/>
  <c r="L394" i="11"/>
  <c r="L393" i="11"/>
  <c r="L392" i="11"/>
  <c r="L391" i="11"/>
  <c r="L390" i="11"/>
  <c r="L389" i="11"/>
  <c r="L388" i="11"/>
  <c r="L387" i="11"/>
  <c r="L386" i="11"/>
  <c r="L385" i="11"/>
  <c r="L384" i="11"/>
  <c r="L383" i="11"/>
  <c r="L382" i="11"/>
  <c r="L381" i="11"/>
  <c r="L380" i="11"/>
  <c r="L379" i="11"/>
  <c r="L378" i="11"/>
  <c r="L377" i="11"/>
  <c r="L376" i="11"/>
  <c r="L375" i="11"/>
  <c r="L374" i="11"/>
  <c r="L373" i="11"/>
  <c r="L372" i="11"/>
  <c r="L371" i="11"/>
  <c r="L370" i="11"/>
  <c r="L369" i="11"/>
  <c r="L368" i="11"/>
  <c r="L367" i="11"/>
  <c r="L366" i="11"/>
  <c r="L365" i="11"/>
  <c r="L364" i="11"/>
  <c r="L363" i="11"/>
  <c r="L362" i="11"/>
  <c r="L361" i="11"/>
  <c r="L360" i="11"/>
  <c r="L359" i="11"/>
  <c r="L358" i="11"/>
  <c r="L357" i="11"/>
  <c r="L356" i="11"/>
  <c r="L355" i="11"/>
  <c r="L354" i="11"/>
  <c r="L353" i="11"/>
  <c r="L352" i="11"/>
  <c r="L351" i="11"/>
  <c r="L350" i="11"/>
  <c r="L349" i="11"/>
  <c r="L348" i="11"/>
  <c r="L347" i="11"/>
  <c r="L346" i="11"/>
  <c r="L345" i="11"/>
  <c r="L344" i="11"/>
  <c r="L343" i="11"/>
  <c r="L342" i="11"/>
  <c r="L341" i="11"/>
  <c r="L340" i="11"/>
  <c r="L339" i="11"/>
  <c r="L338" i="11"/>
  <c r="L337" i="11"/>
  <c r="L336" i="11"/>
  <c r="L335" i="11"/>
  <c r="L334" i="11"/>
  <c r="L333" i="11"/>
  <c r="L332" i="11"/>
  <c r="L331" i="11"/>
  <c r="L330" i="11"/>
  <c r="L329" i="11"/>
  <c r="L328" i="11"/>
  <c r="L327" i="11"/>
  <c r="L326" i="11"/>
  <c r="L325" i="11"/>
  <c r="L324" i="11"/>
  <c r="L323" i="11"/>
  <c r="L322" i="11"/>
  <c r="L321" i="11"/>
  <c r="L320" i="11"/>
  <c r="L319" i="11"/>
  <c r="L318" i="11"/>
  <c r="L317" i="11"/>
  <c r="L316" i="11"/>
  <c r="L315" i="11"/>
  <c r="L314" i="11"/>
  <c r="L313" i="11"/>
  <c r="L312" i="11"/>
  <c r="L311" i="11"/>
  <c r="L310" i="11"/>
  <c r="L309" i="11"/>
  <c r="L308" i="11"/>
  <c r="L307" i="11"/>
  <c r="L306" i="11"/>
  <c r="L305" i="11"/>
  <c r="L304" i="11"/>
  <c r="L303" i="11"/>
  <c r="L302" i="11"/>
  <c r="L301" i="11"/>
  <c r="L300" i="11"/>
  <c r="L299" i="11"/>
  <c r="L298" i="11"/>
  <c r="L297" i="11"/>
  <c r="L296" i="11"/>
  <c r="L295" i="11"/>
  <c r="L294" i="11"/>
  <c r="L293" i="11"/>
  <c r="L292" i="11"/>
  <c r="L291" i="11"/>
  <c r="L290" i="11"/>
  <c r="L289" i="11"/>
  <c r="L288" i="11"/>
  <c r="L287" i="11"/>
  <c r="L286" i="11"/>
  <c r="L285" i="11"/>
  <c r="L284" i="11"/>
  <c r="L283" i="11"/>
  <c r="L282" i="11"/>
  <c r="L281" i="11"/>
  <c r="L280" i="11"/>
  <c r="L279" i="11"/>
  <c r="L278" i="11"/>
  <c r="L277" i="11"/>
  <c r="L276" i="11"/>
  <c r="L275" i="11"/>
  <c r="L274" i="11"/>
  <c r="L273" i="11"/>
  <c r="L272" i="11"/>
  <c r="L271" i="11"/>
  <c r="L270" i="11"/>
  <c r="L269" i="11"/>
  <c r="L268" i="11"/>
  <c r="L267" i="11"/>
  <c r="L266" i="11"/>
  <c r="L265" i="11"/>
  <c r="L264" i="11"/>
  <c r="L263" i="11"/>
  <c r="L262" i="11"/>
  <c r="L261" i="11"/>
  <c r="L260" i="11"/>
  <c r="L259" i="11"/>
  <c r="L258" i="11"/>
  <c r="L257" i="11"/>
  <c r="L256" i="11"/>
  <c r="L255" i="11"/>
  <c r="L254" i="11"/>
  <c r="L253" i="11"/>
  <c r="L252" i="11"/>
  <c r="L251" i="11"/>
  <c r="L250" i="11"/>
  <c r="L249" i="11"/>
  <c r="L248" i="11"/>
  <c r="L247" i="11"/>
  <c r="L246" i="11"/>
  <c r="L245" i="11"/>
  <c r="L244" i="11"/>
  <c r="L243" i="11"/>
  <c r="L242" i="11"/>
  <c r="L241" i="11"/>
  <c r="L240" i="11"/>
  <c r="L239" i="11"/>
  <c r="L238" i="11"/>
  <c r="L237" i="11"/>
  <c r="L236" i="11"/>
  <c r="L235" i="11"/>
  <c r="L234" i="11"/>
  <c r="L233" i="11"/>
  <c r="L232" i="11"/>
  <c r="L231" i="11"/>
  <c r="L230" i="11"/>
  <c r="L229" i="11"/>
  <c r="L228" i="11"/>
  <c r="L227" i="11"/>
  <c r="L226" i="11"/>
  <c r="L225" i="11"/>
  <c r="L224" i="11"/>
  <c r="L223" i="11"/>
  <c r="L222" i="11"/>
  <c r="L221" i="11"/>
  <c r="L220" i="11"/>
  <c r="L219" i="11"/>
  <c r="L218" i="11"/>
  <c r="L217" i="11"/>
  <c r="L216" i="11"/>
  <c r="L215" i="11"/>
  <c r="L214" i="11"/>
  <c r="L213" i="11"/>
  <c r="L212" i="11"/>
  <c r="L211" i="11"/>
  <c r="L210" i="11"/>
  <c r="L209" i="11"/>
  <c r="L208" i="11"/>
  <c r="L207" i="11"/>
  <c r="L206" i="11"/>
  <c r="L205" i="11"/>
  <c r="L204" i="11"/>
  <c r="L203" i="11"/>
  <c r="L202" i="11"/>
  <c r="L201" i="11"/>
  <c r="L200" i="11"/>
  <c r="L199" i="11"/>
  <c r="L198" i="11"/>
  <c r="L197" i="11"/>
  <c r="L196" i="11"/>
  <c r="L195" i="11"/>
  <c r="L194" i="11"/>
  <c r="L193" i="11"/>
  <c r="L192" i="11"/>
  <c r="L191" i="11"/>
  <c r="L190" i="11"/>
  <c r="L189" i="11"/>
  <c r="L188" i="11"/>
  <c r="L187" i="11"/>
  <c r="L186" i="11"/>
  <c r="L185" i="11"/>
  <c r="L184" i="11"/>
  <c r="L183" i="11"/>
  <c r="L182" i="11"/>
  <c r="L181" i="11"/>
  <c r="L180" i="11"/>
  <c r="L179" i="11"/>
  <c r="L178" i="11"/>
  <c r="L177" i="11"/>
  <c r="L176" i="11"/>
  <c r="L175" i="11"/>
  <c r="L174" i="11"/>
  <c r="L173" i="11"/>
  <c r="L172" i="11"/>
  <c r="L171" i="11"/>
  <c r="L170" i="11"/>
  <c r="L169" i="11"/>
  <c r="L168" i="11"/>
  <c r="L167" i="11"/>
  <c r="L166" i="11"/>
  <c r="L165" i="11"/>
  <c r="L164" i="11"/>
  <c r="L163" i="11"/>
  <c r="L162" i="11"/>
  <c r="L161" i="11"/>
  <c r="L160" i="11"/>
  <c r="L159" i="11"/>
  <c r="L158" i="11"/>
  <c r="L157" i="11"/>
  <c r="L156" i="11"/>
  <c r="L155" i="11"/>
  <c r="L154" i="11"/>
  <c r="L153" i="11"/>
  <c r="L152" i="11"/>
  <c r="L151" i="11"/>
  <c r="L150" i="11"/>
  <c r="L149" i="11"/>
  <c r="L148" i="11"/>
  <c r="L147" i="11"/>
  <c r="L146" i="11"/>
  <c r="L145" i="11"/>
  <c r="L144" i="11"/>
  <c r="L143" i="11"/>
  <c r="L142" i="11"/>
  <c r="L141" i="11"/>
  <c r="L140" i="11"/>
  <c r="L139" i="11"/>
  <c r="L138" i="11"/>
  <c r="L137" i="11"/>
  <c r="L136" i="11"/>
  <c r="L135" i="11"/>
  <c r="L134" i="11"/>
  <c r="L133" i="11"/>
  <c r="L132" i="11"/>
  <c r="L131" i="11"/>
  <c r="L130" i="11"/>
  <c r="L129" i="11"/>
  <c r="L128" i="11"/>
  <c r="L127" i="11"/>
  <c r="L126" i="11"/>
  <c r="L125" i="11"/>
  <c r="L124" i="11"/>
  <c r="L123" i="11"/>
  <c r="L122" i="11"/>
  <c r="L121" i="11"/>
  <c r="L120" i="11"/>
  <c r="L119" i="11"/>
  <c r="L118" i="11"/>
  <c r="L117" i="11"/>
  <c r="L116" i="11"/>
  <c r="L115" i="11"/>
  <c r="L114" i="11"/>
  <c r="L113" i="11"/>
  <c r="L112" i="11"/>
  <c r="L111" i="11"/>
  <c r="L110" i="11"/>
  <c r="L109" i="11"/>
  <c r="L108" i="11"/>
  <c r="L107" i="11"/>
  <c r="L106" i="11"/>
  <c r="L105" i="11"/>
  <c r="L104" i="11"/>
  <c r="L103" i="11"/>
  <c r="L102" i="11"/>
  <c r="L101" i="11"/>
  <c r="L100" i="11"/>
  <c r="L99" i="11"/>
  <c r="L98" i="11"/>
  <c r="L97" i="11"/>
  <c r="L96" i="11"/>
  <c r="L95" i="11"/>
  <c r="L94" i="11"/>
  <c r="L93" i="11"/>
  <c r="L92" i="11"/>
  <c r="L91" i="11"/>
  <c r="L90" i="11"/>
  <c r="L89" i="11"/>
  <c r="L88" i="11"/>
  <c r="L87" i="11"/>
  <c r="L86" i="11"/>
  <c r="L85" i="11"/>
  <c r="L84" i="11"/>
  <c r="L83" i="11"/>
  <c r="L82" i="11"/>
  <c r="L81" i="11"/>
  <c r="L80" i="11"/>
  <c r="L79" i="11"/>
  <c r="L78" i="11"/>
  <c r="L77" i="11"/>
  <c r="L76" i="11"/>
  <c r="L75" i="11"/>
  <c r="L74" i="11"/>
  <c r="L73" i="11"/>
  <c r="L72" i="11"/>
  <c r="L71" i="11"/>
  <c r="L70" i="11"/>
  <c r="L69" i="11"/>
  <c r="L68" i="11"/>
  <c r="L67"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Q382" i="10" s="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4" i="11"/>
  <c r="L3" i="11"/>
  <c r="L2" i="11"/>
  <c r="L1" i="11"/>
  <c r="N22" i="10" l="1"/>
  <c r="Q50" i="10"/>
  <c r="Q63" i="10"/>
  <c r="N78" i="10"/>
  <c r="N90" i="10"/>
  <c r="N100" i="10"/>
  <c r="N106" i="10"/>
  <c r="N126" i="10"/>
  <c r="N211" i="10"/>
  <c r="N228" i="10"/>
  <c r="Q244" i="10"/>
  <c r="Q264" i="10"/>
  <c r="N320" i="10"/>
  <c r="N376" i="10"/>
  <c r="N454" i="10"/>
  <c r="Q11" i="10"/>
  <c r="N14" i="10"/>
  <c r="Q18" i="10"/>
  <c r="Q22" i="10"/>
  <c r="N27" i="10"/>
  <c r="N32" i="10"/>
  <c r="Q35" i="10"/>
  <c r="N38" i="10"/>
  <c r="N41" i="10"/>
  <c r="Q44" i="10"/>
  <c r="Q47" i="10"/>
  <c r="N52" i="10"/>
  <c r="Q54" i="10"/>
  <c r="Q57" i="10"/>
  <c r="N61" i="10"/>
  <c r="N66" i="10"/>
  <c r="Q68" i="10"/>
  <c r="N72" i="10"/>
  <c r="N75" i="10"/>
  <c r="Q78" i="10"/>
  <c r="Q81" i="10"/>
  <c r="N84" i="10"/>
  <c r="Q87" i="10"/>
  <c r="Q90" i="10"/>
  <c r="N93" i="10"/>
  <c r="N97" i="10"/>
  <c r="Q100" i="10"/>
  <c r="Q108" i="10"/>
  <c r="N129" i="10"/>
  <c r="N150" i="10"/>
  <c r="Q174" i="10"/>
  <c r="Q196" i="10"/>
  <c r="Q213" i="10"/>
  <c r="N231" i="10"/>
  <c r="N249" i="10"/>
  <c r="N267" i="10"/>
  <c r="N281" i="10"/>
  <c r="N296" i="10"/>
  <c r="Q548" i="10"/>
  <c r="N546" i="10"/>
  <c r="Q538" i="10"/>
  <c r="N534" i="10"/>
  <c r="N531" i="10"/>
  <c r="Q528" i="10"/>
  <c r="N523" i="10"/>
  <c r="Q520" i="10"/>
  <c r="Q518" i="10"/>
  <c r="N513" i="10"/>
  <c r="Q510" i="10"/>
  <c r="Q508" i="10"/>
  <c r="N504" i="10"/>
  <c r="Q501" i="10"/>
  <c r="Q499" i="10"/>
  <c r="N493" i="10"/>
  <c r="Q490" i="10"/>
  <c r="Q488" i="10"/>
  <c r="N483" i="10"/>
  <c r="Q480" i="10"/>
  <c r="Q475" i="10"/>
  <c r="Q473" i="10"/>
  <c r="Q469" i="10"/>
  <c r="N467" i="10"/>
  <c r="N462" i="10"/>
  <c r="N459" i="10"/>
  <c r="N457" i="10"/>
  <c r="N452" i="10"/>
  <c r="Q448" i="10"/>
  <c r="Q440" i="10"/>
  <c r="Q438" i="10"/>
  <c r="Q432" i="10"/>
  <c r="N428" i="10"/>
  <c r="N424" i="10"/>
  <c r="N421" i="10"/>
  <c r="N418" i="10"/>
  <c r="N414" i="10"/>
  <c r="Q408" i="10"/>
  <c r="N548" i="10"/>
  <c r="Q544" i="10"/>
  <c r="N541" i="10"/>
  <c r="N538" i="10"/>
  <c r="Q533" i="10"/>
  <c r="Q530" i="10"/>
  <c r="N528" i="10"/>
  <c r="Q525" i="10"/>
  <c r="Q522" i="10"/>
  <c r="N520" i="10"/>
  <c r="N518" i="10"/>
  <c r="Q514" i="10"/>
  <c r="Q512" i="10"/>
  <c r="N510" i="10"/>
  <c r="N508" i="10"/>
  <c r="Q505" i="10"/>
  <c r="Q503" i="10"/>
  <c r="N501" i="10"/>
  <c r="N499" i="10"/>
  <c r="Q494" i="10"/>
  <c r="Q492" i="10"/>
  <c r="N490" i="10"/>
  <c r="N488" i="10"/>
  <c r="Q484" i="10"/>
  <c r="Q482" i="10"/>
  <c r="Q477" i="10"/>
  <c r="N475" i="10"/>
  <c r="N471" i="10"/>
  <c r="N469" i="10"/>
  <c r="N464" i="10"/>
  <c r="Q460" i="10"/>
  <c r="Q455" i="10"/>
  <c r="Q453" i="10"/>
  <c r="Q450" i="10"/>
  <c r="Q442" i="10"/>
  <c r="N440" i="10"/>
  <c r="N434" i="10"/>
  <c r="N432" i="10"/>
  <c r="N426" i="10"/>
  <c r="Q423" i="10"/>
  <c r="Q417" i="10"/>
  <c r="Q415" i="10"/>
  <c r="Q412" i="10"/>
  <c r="N405" i="10"/>
  <c r="Q398" i="10"/>
  <c r="Q392" i="10"/>
  <c r="N385" i="10"/>
  <c r="Q379" i="10"/>
  <c r="N374" i="10"/>
  <c r="Q367" i="10"/>
  <c r="N361" i="10"/>
  <c r="Q355" i="10"/>
  <c r="N347" i="10"/>
  <c r="Q338" i="10"/>
  <c r="N334" i="10"/>
  <c r="Q329" i="10"/>
  <c r="N323" i="10"/>
  <c r="Q314" i="10"/>
  <c r="N308" i="10"/>
  <c r="Q302" i="10"/>
  <c r="N544" i="10"/>
  <c r="Q540" i="10"/>
  <c r="Q536" i="10"/>
  <c r="N533" i="10"/>
  <c r="Q527" i="10"/>
  <c r="N525" i="10"/>
  <c r="N522" i="10"/>
  <c r="Q517" i="10"/>
  <c r="N512" i="10"/>
  <c r="Q507" i="10"/>
  <c r="N503" i="10"/>
  <c r="Q496" i="10"/>
  <c r="N492" i="10"/>
  <c r="Q486" i="10"/>
  <c r="N482" i="10"/>
  <c r="N480" i="10"/>
  <c r="N477" i="10"/>
  <c r="N473" i="10"/>
  <c r="Q470" i="10"/>
  <c r="Q465" i="10"/>
  <c r="Q463" i="10"/>
  <c r="Q458" i="10"/>
  <c r="N455" i="10"/>
  <c r="N450" i="10"/>
  <c r="N448" i="10"/>
  <c r="N442" i="10"/>
  <c r="N438" i="10"/>
  <c r="Q433" i="10"/>
  <c r="Q427" i="10"/>
  <c r="Q425" i="10"/>
  <c r="Q420" i="10"/>
  <c r="N417" i="10"/>
  <c r="N412" i="10"/>
  <c r="N408" i="10"/>
  <c r="Q403" i="10"/>
  <c r="Q400" i="10"/>
  <c r="N398" i="10"/>
  <c r="N392" i="10"/>
  <c r="N390" i="10"/>
  <c r="N388" i="10"/>
  <c r="Q383" i="10"/>
  <c r="Q381" i="10"/>
  <c r="N379" i="10"/>
  <c r="N377" i="10"/>
  <c r="Q371" i="10"/>
  <c r="Q369" i="10"/>
  <c r="N367" i="10"/>
  <c r="N364" i="10"/>
  <c r="Q360" i="10"/>
  <c r="Q357" i="10"/>
  <c r="N355" i="10"/>
  <c r="N352" i="10"/>
  <c r="Q345" i="10"/>
  <c r="Q343" i="10"/>
  <c r="N338" i="10"/>
  <c r="N336" i="10"/>
  <c r="Q333" i="10"/>
  <c r="Q331" i="10"/>
  <c r="N329" i="10"/>
  <c r="N327" i="10"/>
  <c r="Q547" i="10"/>
  <c r="Q543" i="10"/>
  <c r="N540" i="10"/>
  <c r="N536" i="10"/>
  <c r="Q532" i="10"/>
  <c r="N530" i="10"/>
  <c r="N527" i="10"/>
  <c r="Q524" i="10"/>
  <c r="Q521" i="10"/>
  <c r="Q519" i="10"/>
  <c r="N517" i="10"/>
  <c r="N514" i="10"/>
  <c r="Q511" i="10"/>
  <c r="Q509" i="10"/>
  <c r="N507" i="10"/>
  <c r="N505" i="10"/>
  <c r="Q502" i="10"/>
  <c r="Q500" i="10"/>
  <c r="N496" i="10"/>
  <c r="N494" i="10"/>
  <c r="Q491" i="10"/>
  <c r="Q489" i="10"/>
  <c r="N486" i="10"/>
  <c r="N484" i="10"/>
  <c r="Q481" i="10"/>
  <c r="Q476" i="10"/>
  <c r="Q474" i="10"/>
  <c r="Q472" i="10"/>
  <c r="Q468" i="10"/>
  <c r="N465" i="10"/>
  <c r="N460" i="10"/>
  <c r="N458" i="10"/>
  <c r="N453" i="10"/>
  <c r="Q449" i="10"/>
  <c r="Q441" i="10"/>
  <c r="Q439" i="10"/>
  <c r="Q435" i="10"/>
  <c r="Q431" i="10"/>
  <c r="N427" i="10"/>
  <c r="N423" i="10"/>
  <c r="N420" i="10"/>
  <c r="N415" i="10"/>
  <c r="Q411" i="10"/>
  <c r="N403" i="10"/>
  <c r="N400" i="10"/>
  <c r="Q391" i="10"/>
  <c r="Q389" i="10"/>
  <c r="Q386" i="10"/>
  <c r="N381" i="10"/>
  <c r="Q378" i="10"/>
  <c r="Q376" i="10"/>
  <c r="N369" i="10"/>
  <c r="Q365" i="10"/>
  <c r="Q362" i="10"/>
  <c r="N357" i="10"/>
  <c r="Q354" i="10"/>
  <c r="Q349" i="10"/>
  <c r="N343" i="10"/>
  <c r="Q337" i="10"/>
  <c r="Q335" i="10"/>
  <c r="N331" i="10"/>
  <c r="Q328" i="10"/>
  <c r="Q324" i="10"/>
  <c r="N317" i="10"/>
  <c r="Q313" i="10"/>
  <c r="Q311" i="10"/>
  <c r="N547" i="10"/>
  <c r="N543" i="10"/>
  <c r="Q539" i="10"/>
  <c r="N532" i="10"/>
  <c r="Q529" i="10"/>
  <c r="Q526" i="10"/>
  <c r="N524" i="10"/>
  <c r="N519" i="10"/>
  <c r="Q515" i="10"/>
  <c r="Q513" i="10"/>
  <c r="N509" i="10"/>
  <c r="Q506" i="10"/>
  <c r="Q504" i="10"/>
  <c r="N500" i="10"/>
  <c r="Q495" i="10"/>
  <c r="Q493" i="10"/>
  <c r="N489" i="10"/>
  <c r="Q485" i="10"/>
  <c r="Q483" i="10"/>
  <c r="Q478" i="10"/>
  <c r="N476" i="10"/>
  <c r="N472" i="10"/>
  <c r="N470" i="10"/>
  <c r="N468" i="10"/>
  <c r="N463" i="10"/>
  <c r="Q459" i="10"/>
  <c r="Q454" i="10"/>
  <c r="Q452" i="10"/>
  <c r="Q445" i="10"/>
  <c r="N441" i="10"/>
  <c r="N435" i="10"/>
  <c r="N433" i="10"/>
  <c r="N431" i="10"/>
  <c r="N425" i="10"/>
  <c r="Q421" i="10"/>
  <c r="Q416" i="10"/>
  <c r="Q414" i="10"/>
  <c r="Q406" i="10"/>
  <c r="Q399" i="10"/>
  <c r="Q393" i="10"/>
  <c r="N391" i="10"/>
  <c r="N389" i="10"/>
  <c r="N383" i="10"/>
  <c r="N378" i="10"/>
  <c r="N371" i="10"/>
  <c r="N365" i="10"/>
  <c r="N360" i="10"/>
  <c r="N354" i="10"/>
  <c r="N345" i="10"/>
  <c r="N337" i="10"/>
  <c r="N333" i="10"/>
  <c r="N328" i="10"/>
  <c r="N322" i="10"/>
  <c r="N313" i="10"/>
  <c r="N307" i="10"/>
  <c r="N301" i="10"/>
  <c r="Q546" i="10"/>
  <c r="N526" i="10"/>
  <c r="N511" i="10"/>
  <c r="N495" i="10"/>
  <c r="N481" i="10"/>
  <c r="Q467" i="10"/>
  <c r="N416" i="10"/>
  <c r="N402" i="10"/>
  <c r="Q390" i="10"/>
  <c r="N382" i="10"/>
  <c r="Q374" i="10"/>
  <c r="Q364" i="10"/>
  <c r="N356" i="10"/>
  <c r="N344" i="10"/>
  <c r="Q334" i="10"/>
  <c r="Q327" i="10"/>
  <c r="Q317" i="10"/>
  <c r="N312" i="10"/>
  <c r="Q305" i="10"/>
  <c r="N298" i="10"/>
  <c r="Q295" i="10"/>
  <c r="Q293" i="10"/>
  <c r="N288" i="10"/>
  <c r="Q285" i="10"/>
  <c r="Q283" i="10"/>
  <c r="N279" i="10"/>
  <c r="Q276" i="10"/>
  <c r="N272" i="10"/>
  <c r="Q266" i="10"/>
  <c r="N262" i="10"/>
  <c r="N256" i="10"/>
  <c r="Q253" i="10"/>
  <c r="Q248" i="10"/>
  <c r="N244" i="10"/>
  <c r="Q238" i="10"/>
  <c r="N236" i="10"/>
  <c r="N233" i="10"/>
  <c r="Q230" i="10"/>
  <c r="N225" i="10"/>
  <c r="Q222" i="10"/>
  <c r="Q218" i="10"/>
  <c r="N216" i="10"/>
  <c r="Q210" i="10"/>
  <c r="N208" i="10"/>
  <c r="N205" i="10"/>
  <c r="Q201" i="10"/>
  <c r="N196" i="10"/>
  <c r="Q192" i="10"/>
  <c r="Q187" i="10"/>
  <c r="N185" i="10"/>
  <c r="Q178" i="10"/>
  <c r="N174" i="10"/>
  <c r="N170" i="10"/>
  <c r="Q165" i="10"/>
  <c r="N159" i="10"/>
  <c r="Q152" i="10"/>
  <c r="Q149" i="10"/>
  <c r="N146" i="10"/>
  <c r="Q138" i="10"/>
  <c r="N135" i="10"/>
  <c r="N131" i="10"/>
  <c r="Q128" i="10"/>
  <c r="N123" i="10"/>
  <c r="Q119" i="10"/>
  <c r="Q116" i="10"/>
  <c r="N112" i="10"/>
  <c r="Q104" i="10"/>
  <c r="Q541" i="10"/>
  <c r="Q523" i="10"/>
  <c r="N478" i="10"/>
  <c r="Q464" i="10"/>
  <c r="N449" i="10"/>
  <c r="Q428" i="10"/>
  <c r="Q380" i="10"/>
  <c r="Q370" i="10"/>
  <c r="N362" i="10"/>
  <c r="Q340" i="10"/>
  <c r="Q332" i="10"/>
  <c r="N324" i="10"/>
  <c r="Q316" i="10"/>
  <c r="N311" i="10"/>
  <c r="N305" i="10"/>
  <c r="Q300" i="10"/>
  <c r="Q297" i="10"/>
  <c r="N295" i="10"/>
  <c r="N293" i="10"/>
  <c r="Q289" i="10"/>
  <c r="Q287" i="10"/>
  <c r="N285" i="10"/>
  <c r="N283" i="10"/>
  <c r="Q280" i="10"/>
  <c r="Q278" i="10"/>
  <c r="N276" i="10"/>
  <c r="N274" i="10"/>
  <c r="Q271" i="10"/>
  <c r="Q268" i="10"/>
  <c r="N266" i="10"/>
  <c r="N264" i="10"/>
  <c r="Q261" i="10"/>
  <c r="Q259" i="10"/>
  <c r="Q255" i="10"/>
  <c r="N253" i="10"/>
  <c r="N248" i="10"/>
  <c r="Q243" i="10"/>
  <c r="N241" i="10"/>
  <c r="N238" i="10"/>
  <c r="Q235" i="10"/>
  <c r="Q232" i="10"/>
  <c r="N230" i="10"/>
  <c r="Q227" i="10"/>
  <c r="Q224" i="10"/>
  <c r="N222" i="10"/>
  <c r="N218" i="10"/>
  <c r="Q215" i="10"/>
  <c r="N213" i="10"/>
  <c r="N210" i="10"/>
  <c r="Q207" i="10"/>
  <c r="Q203" i="10"/>
  <c r="N201" i="10"/>
  <c r="Q198" i="10"/>
  <c r="Q195" i="10"/>
  <c r="N192" i="10"/>
  <c r="N187" i="10"/>
  <c r="Q184" i="10"/>
  <c r="N182" i="10"/>
  <c r="N178" i="10"/>
  <c r="Q173" i="10"/>
  <c r="Q168" i="10"/>
  <c r="N165" i="10"/>
  <c r="Q162" i="10"/>
  <c r="Q157" i="10"/>
  <c r="N152" i="10"/>
  <c r="N149" i="10"/>
  <c r="Q144" i="10"/>
  <c r="N141" i="10"/>
  <c r="N138" i="10"/>
  <c r="Q134" i="10"/>
  <c r="Q130" i="10"/>
  <c r="N128" i="10"/>
  <c r="Q125" i="10"/>
  <c r="Q122" i="10"/>
  <c r="N119" i="10"/>
  <c r="N116" i="10"/>
  <c r="Q111" i="10"/>
  <c r="N108" i="10"/>
  <c r="N104" i="10"/>
  <c r="N539" i="10"/>
  <c r="N521" i="10"/>
  <c r="N506" i="10"/>
  <c r="N491" i="10"/>
  <c r="Q462" i="10"/>
  <c r="N445" i="10"/>
  <c r="Q426" i="10"/>
  <c r="N411" i="10"/>
  <c r="N399" i="10"/>
  <c r="Q388" i="10"/>
  <c r="N380" i="10"/>
  <c r="N370" i="10"/>
  <c r="Q361" i="10"/>
  <c r="Q352" i="10"/>
  <c r="N340" i="10"/>
  <c r="N332" i="10"/>
  <c r="Q323" i="10"/>
  <c r="N316" i="10"/>
  <c r="Q308" i="10"/>
  <c r="Q303" i="10"/>
  <c r="N297" i="10"/>
  <c r="Q292" i="10"/>
  <c r="N287" i="10"/>
  <c r="Q282" i="10"/>
  <c r="N278" i="10"/>
  <c r="Q273" i="10"/>
  <c r="N268" i="10"/>
  <c r="Q263" i="10"/>
  <c r="N259" i="10"/>
  <c r="N255" i="10"/>
  <c r="Q252" i="10"/>
  <c r="N243" i="10"/>
  <c r="Q240" i="10"/>
  <c r="Q237" i="10"/>
  <c r="N235" i="10"/>
  <c r="Q229" i="10"/>
  <c r="N227" i="10"/>
  <c r="N224" i="10"/>
  <c r="Q220" i="10"/>
  <c r="N215" i="10"/>
  <c r="Q212" i="10"/>
  <c r="Q209" i="10"/>
  <c r="N207" i="10"/>
  <c r="Q200" i="10"/>
  <c r="N198" i="10"/>
  <c r="N195" i="10"/>
  <c r="Q190" i="10"/>
  <c r="N184" i="10"/>
  <c r="Q181" i="10"/>
  <c r="Q177" i="10"/>
  <c r="N173" i="10"/>
  <c r="Q164" i="10"/>
  <c r="N162" i="10"/>
  <c r="N157" i="10"/>
  <c r="Q151" i="10"/>
  <c r="N144" i="10"/>
  <c r="Q140" i="10"/>
  <c r="Q137" i="10"/>
  <c r="N134" i="10"/>
  <c r="Q127" i="10"/>
  <c r="N125" i="10"/>
  <c r="N122" i="10"/>
  <c r="Q118" i="10"/>
  <c r="N111" i="10"/>
  <c r="Q107" i="10"/>
  <c r="Q103" i="10"/>
  <c r="Q534" i="10"/>
  <c r="N474" i="10"/>
  <c r="Q424" i="10"/>
  <c r="N406" i="10"/>
  <c r="N386" i="10"/>
  <c r="Q368" i="10"/>
  <c r="Q358" i="10"/>
  <c r="N349" i="10"/>
  <c r="Q330" i="10"/>
  <c r="Q322" i="10"/>
  <c r="N314" i="10"/>
  <c r="Q307" i="10"/>
  <c r="N303" i="10"/>
  <c r="N300" i="10"/>
  <c r="Q296" i="10"/>
  <c r="Q294" i="10"/>
  <c r="N292" i="10"/>
  <c r="N289" i="10"/>
  <c r="Q286" i="10"/>
  <c r="Q284" i="10"/>
  <c r="N282" i="10"/>
  <c r="N280" i="10"/>
  <c r="Q277" i="10"/>
  <c r="Q275" i="10"/>
  <c r="N273" i="10"/>
  <c r="N271" i="10"/>
  <c r="Q267" i="10"/>
  <c r="Q265" i="10"/>
  <c r="N263" i="10"/>
  <c r="N261" i="10"/>
  <c r="Q258" i="10"/>
  <c r="Q254" i="10"/>
  <c r="N252" i="10"/>
  <c r="Q247" i="10"/>
  <c r="Q242" i="10"/>
  <c r="N240" i="10"/>
  <c r="N237" i="10"/>
  <c r="Q234" i="10"/>
  <c r="N232" i="10"/>
  <c r="N229" i="10"/>
  <c r="Q226" i="10"/>
  <c r="Q223" i="10"/>
  <c r="N220" i="10"/>
  <c r="Q217" i="10"/>
  <c r="Q214" i="10"/>
  <c r="N212" i="10"/>
  <c r="N209" i="10"/>
  <c r="Q206" i="10"/>
  <c r="N203" i="10"/>
  <c r="N200" i="10"/>
  <c r="Q197" i="10"/>
  <c r="Q194" i="10"/>
  <c r="N190" i="10"/>
  <c r="Q186" i="10"/>
  <c r="Q183" i="10"/>
  <c r="N181" i="10"/>
  <c r="N177" i="10"/>
  <c r="Q171" i="10"/>
  <c r="N168" i="10"/>
  <c r="N164" i="10"/>
  <c r="Q160" i="10"/>
  <c r="Q156" i="10"/>
  <c r="N151" i="10"/>
  <c r="Q148" i="10"/>
  <c r="Q142" i="10"/>
  <c r="N140" i="10"/>
  <c r="N137" i="10"/>
  <c r="Q132" i="10"/>
  <c r="N130" i="10"/>
  <c r="N127" i="10"/>
  <c r="Q124" i="10"/>
  <c r="Q120" i="10"/>
  <c r="N118" i="10"/>
  <c r="Q115" i="10"/>
  <c r="Q109" i="10"/>
  <c r="N107" i="10"/>
  <c r="N103" i="10"/>
  <c r="Q531" i="10"/>
  <c r="N515" i="10"/>
  <c r="N502" i="10"/>
  <c r="N485" i="10"/>
  <c r="Q471" i="10"/>
  <c r="Q457" i="10"/>
  <c r="N439" i="10"/>
  <c r="Q405" i="10"/>
  <c r="N393" i="10"/>
  <c r="Q385" i="10"/>
  <c r="Q377" i="10"/>
  <c r="N368" i="10"/>
  <c r="N358" i="10"/>
  <c r="Q347" i="10"/>
  <c r="Q336" i="10"/>
  <c r="N330" i="10"/>
  <c r="Q320" i="10"/>
  <c r="Q306" i="10"/>
  <c r="N302" i="10"/>
  <c r="Q298" i="10"/>
  <c r="N294" i="10"/>
  <c r="Q290" i="10"/>
  <c r="Q288" i="10"/>
  <c r="N284" i="10"/>
  <c r="Q281" i="10"/>
  <c r="Q279" i="10"/>
  <c r="N275" i="10"/>
  <c r="Q269" i="10"/>
  <c r="N265" i="10"/>
  <c r="Q260" i="10"/>
  <c r="N258" i="10"/>
  <c r="Q249" i="10"/>
  <c r="N247" i="10"/>
  <c r="N242" i="10"/>
  <c r="Q239" i="10"/>
  <c r="N234" i="10"/>
  <c r="Q231" i="10"/>
  <c r="Q228" i="10"/>
  <c r="N226" i="10"/>
  <c r="Q219" i="10"/>
  <c r="N217" i="10"/>
  <c r="N214" i="10"/>
  <c r="Q211" i="10"/>
  <c r="N206" i="10"/>
  <c r="Q202" i="10"/>
  <c r="Q199" i="10"/>
  <c r="N197" i="10"/>
  <c r="Q189" i="10"/>
  <c r="N186" i="10"/>
  <c r="N183" i="10"/>
  <c r="Q179" i="10"/>
  <c r="N171" i="10"/>
  <c r="Q167" i="10"/>
  <c r="Q163" i="10"/>
  <c r="N160" i="10"/>
  <c r="Q150" i="10"/>
  <c r="N148" i="10"/>
  <c r="N142" i="10"/>
  <c r="Q139" i="10"/>
  <c r="N132" i="10"/>
  <c r="Q129" i="10"/>
  <c r="Q126" i="10"/>
  <c r="N124" i="10"/>
  <c r="Q117" i="10"/>
  <c r="N115" i="10"/>
  <c r="N109" i="10"/>
  <c r="Q106" i="10"/>
  <c r="N9" i="10"/>
  <c r="Q14" i="10"/>
  <c r="N19" i="10"/>
  <c r="N23" i="10"/>
  <c r="Q27" i="10"/>
  <c r="N36" i="10"/>
  <c r="Q38" i="10"/>
  <c r="Q41" i="10"/>
  <c r="N45" i="10"/>
  <c r="Q52" i="10"/>
  <c r="N55" i="10"/>
  <c r="N58" i="10"/>
  <c r="Q61" i="10"/>
  <c r="N70" i="10"/>
  <c r="Q72" i="10"/>
  <c r="Q75" i="10"/>
  <c r="N79" i="10"/>
  <c r="Q84" i="10"/>
  <c r="N88" i="10"/>
  <c r="N91" i="10"/>
  <c r="Q93" i="10"/>
  <c r="N101" i="10"/>
  <c r="Q112" i="10"/>
  <c r="Q131" i="10"/>
  <c r="N156" i="10"/>
  <c r="N179" i="10"/>
  <c r="N199" i="10"/>
  <c r="Q216" i="10"/>
  <c r="Q233" i="10"/>
  <c r="N254" i="10"/>
  <c r="N269" i="10"/>
  <c r="N335" i="10"/>
  <c r="N35" i="10"/>
  <c r="Q40" i="10"/>
  <c r="N68" i="10"/>
  <c r="N81" i="10"/>
  <c r="Q92" i="10"/>
  <c r="N194" i="10"/>
  <c r="N12" i="10"/>
  <c r="N15" i="10"/>
  <c r="Q19" i="10"/>
  <c r="Q23" i="10"/>
  <c r="N28" i="10"/>
  <c r="Q32" i="10"/>
  <c r="Q36" i="10"/>
  <c r="N39" i="10"/>
  <c r="N43" i="10"/>
  <c r="Q45" i="10"/>
  <c r="N49" i="10"/>
  <c r="N53" i="10"/>
  <c r="Q55" i="10"/>
  <c r="Q58" i="10"/>
  <c r="N62" i="10"/>
  <c r="Q66" i="10"/>
  <c r="Q70" i="10"/>
  <c r="N73" i="10"/>
  <c r="N76" i="10"/>
  <c r="Q79" i="10"/>
  <c r="N82" i="10"/>
  <c r="N85" i="10"/>
  <c r="Q88" i="10"/>
  <c r="Q91" i="10"/>
  <c r="N94" i="10"/>
  <c r="Q97" i="10"/>
  <c r="Q101" i="10"/>
  <c r="N117" i="10"/>
  <c r="Q135" i="10"/>
  <c r="Q159" i="10"/>
  <c r="Q182" i="10"/>
  <c r="N202" i="10"/>
  <c r="N219" i="10"/>
  <c r="Q236" i="10"/>
  <c r="Q256" i="10"/>
  <c r="Q272" i="10"/>
  <c r="N286" i="10"/>
  <c r="Q301" i="10"/>
  <c r="Q344" i="10"/>
  <c r="Q402" i="10"/>
  <c r="Q24" i="10"/>
  <c r="N44" i="10"/>
  <c r="Q59" i="10"/>
  <c r="Q83" i="10"/>
  <c r="Q96" i="10"/>
  <c r="Q170" i="10"/>
  <c r="N10" i="10"/>
  <c r="Q12" i="10"/>
  <c r="N21" i="10"/>
  <c r="Q28" i="10"/>
  <c r="N34" i="10"/>
  <c r="N37" i="10"/>
  <c r="Q39" i="10"/>
  <c r="N46" i="10"/>
  <c r="Q49" i="10"/>
  <c r="Q53" i="10"/>
  <c r="N56" i="10"/>
  <c r="Q62" i="10"/>
  <c r="N67" i="10"/>
  <c r="N71" i="10"/>
  <c r="Q73" i="10"/>
  <c r="N80" i="10"/>
  <c r="Q82" i="10"/>
  <c r="Q85" i="10"/>
  <c r="N89" i="10"/>
  <c r="Q94" i="10"/>
  <c r="N98" i="10"/>
  <c r="N102" i="10"/>
  <c r="N120" i="10"/>
  <c r="N139" i="10"/>
  <c r="N163" i="10"/>
  <c r="Q185" i="10"/>
  <c r="Q205" i="10"/>
  <c r="N223" i="10"/>
  <c r="N239" i="10"/>
  <c r="N260" i="10"/>
  <c r="Q274" i="10"/>
  <c r="N306" i="10"/>
  <c r="Q356" i="10"/>
  <c r="Q418" i="10"/>
  <c r="Q31" i="10"/>
  <c r="N47" i="10"/>
  <c r="N57" i="10"/>
  <c r="Q74" i="10"/>
  <c r="Q146" i="10"/>
  <c r="Q9" i="10"/>
  <c r="Q15" i="10"/>
  <c r="Q8" i="10"/>
  <c r="Q10" i="10"/>
  <c r="N13" i="10"/>
  <c r="N18" i="10"/>
  <c r="Q21" i="10"/>
  <c r="N24" i="10"/>
  <c r="N31" i="10"/>
  <c r="Q34" i="10"/>
  <c r="Q37" i="10"/>
  <c r="N40" i="10"/>
  <c r="Q43" i="10"/>
  <c r="Q46" i="10"/>
  <c r="N50" i="10"/>
  <c r="N54" i="10"/>
  <c r="Q56" i="10"/>
  <c r="N59" i="10"/>
  <c r="N63" i="10"/>
  <c r="Q67" i="10"/>
  <c r="Q71" i="10"/>
  <c r="N74" i="10"/>
  <c r="Q76" i="10"/>
  <c r="Q80" i="10"/>
  <c r="N83" i="10"/>
  <c r="N87" i="10"/>
  <c r="Q89" i="10"/>
  <c r="N92" i="10"/>
  <c r="N96" i="10"/>
  <c r="Q98" i="10"/>
  <c r="Q102" i="10"/>
  <c r="Q123" i="10"/>
  <c r="Q141" i="10"/>
  <c r="N167" i="10"/>
  <c r="N189" i="10"/>
  <c r="Q208" i="10"/>
  <c r="Q225" i="10"/>
  <c r="Q241" i="10"/>
  <c r="Q262" i="10"/>
  <c r="N277" i="10"/>
  <c r="N290" i="10"/>
  <c r="Q312" i="10"/>
  <c r="Q434" i="10"/>
  <c r="N529" i="10"/>
  <c r="G111" i="11" l="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1" i="11"/>
  <c r="AD411" i="8" l="1"/>
  <c r="AD406" i="8"/>
  <c r="V411" i="8"/>
  <c r="U411" i="8"/>
  <c r="V406" i="8"/>
  <c r="U406" i="8"/>
  <c r="Y326" i="8"/>
  <c r="X326" i="8"/>
  <c r="V326" i="8"/>
  <c r="U326" i="8"/>
  <c r="Y325" i="8"/>
  <c r="X325" i="8"/>
  <c r="V325" i="8"/>
  <c r="U325" i="8"/>
  <c r="T325" i="8"/>
  <c r="B1084" i="11"/>
  <c r="B1083" i="11"/>
  <c r="B1082" i="11"/>
  <c r="B1081" i="11"/>
  <c r="B1080" i="11"/>
  <c r="B1079" i="11"/>
  <c r="B1078" i="11"/>
  <c r="B1077" i="11"/>
  <c r="B1076" i="11"/>
  <c r="B1075" i="11"/>
  <c r="B1074" i="11"/>
  <c r="B1073" i="11"/>
  <c r="B1072" i="11"/>
  <c r="B1071" i="11"/>
  <c r="B1070" i="11"/>
  <c r="B1069" i="11"/>
  <c r="B1068" i="11"/>
  <c r="B1067" i="11"/>
  <c r="B1066" i="11"/>
  <c r="B1065" i="11"/>
  <c r="B1064" i="11"/>
  <c r="B1063" i="11"/>
  <c r="B1062" i="11"/>
  <c r="B1061" i="11"/>
  <c r="B1060" i="11"/>
  <c r="B1059" i="11"/>
  <c r="B1058" i="11"/>
  <c r="B1057" i="11"/>
  <c r="B1056" i="11"/>
  <c r="B1055" i="11"/>
  <c r="B1054" i="11"/>
  <c r="B1053" i="11"/>
  <c r="B1052" i="11"/>
  <c r="B1051" i="11"/>
  <c r="B1050" i="11"/>
  <c r="B1049" i="11"/>
  <c r="B1048" i="11"/>
  <c r="B1047" i="11"/>
  <c r="B1046" i="11"/>
  <c r="B1045" i="11"/>
  <c r="B1044" i="11"/>
  <c r="B1043" i="11"/>
  <c r="B1042" i="11"/>
  <c r="B1041" i="11"/>
  <c r="B1040" i="11"/>
  <c r="B1039" i="11"/>
  <c r="B1038" i="11"/>
  <c r="B1037" i="11"/>
  <c r="B1036" i="11"/>
  <c r="B1035" i="11"/>
  <c r="B1034" i="11"/>
  <c r="B1033" i="11"/>
  <c r="B1032" i="11"/>
  <c r="B1031" i="11"/>
  <c r="B1030" i="11"/>
  <c r="B1029" i="11"/>
  <c r="B1028" i="11"/>
  <c r="B1027" i="11"/>
  <c r="B1026" i="11"/>
  <c r="B1025" i="11"/>
  <c r="B1024" i="11"/>
  <c r="B1023" i="11"/>
  <c r="B1022" i="11"/>
  <c r="B1021" i="11"/>
  <c r="B1020" i="11"/>
  <c r="B1019" i="11"/>
  <c r="B1018" i="11"/>
  <c r="B1017" i="11"/>
  <c r="B1016" i="11"/>
  <c r="B1015" i="11"/>
  <c r="B1014" i="11"/>
  <c r="B1013" i="11"/>
  <c r="B1012" i="11"/>
  <c r="B1011" i="11"/>
  <c r="B1010" i="11"/>
  <c r="B1009" i="11"/>
  <c r="B1008" i="11"/>
  <c r="B1007" i="11"/>
  <c r="B1006" i="11"/>
  <c r="B1005" i="11"/>
  <c r="B1004" i="11"/>
  <c r="B1003" i="11"/>
  <c r="B1002" i="11"/>
  <c r="B1001" i="11"/>
  <c r="B1000" i="11"/>
  <c r="B999" i="11"/>
  <c r="B998" i="11"/>
  <c r="B997" i="11"/>
  <c r="B996" i="11"/>
  <c r="B995" i="11"/>
  <c r="B994" i="11"/>
  <c r="B993" i="11"/>
  <c r="B992" i="11"/>
  <c r="B991" i="11"/>
  <c r="B990" i="11"/>
  <c r="B989" i="11"/>
  <c r="B988" i="11"/>
  <c r="B987" i="11"/>
  <c r="B986" i="11"/>
  <c r="B985" i="11"/>
  <c r="B984" i="11"/>
  <c r="B983" i="11"/>
  <c r="B982" i="11"/>
  <c r="B981" i="11"/>
  <c r="B980" i="11"/>
  <c r="B979" i="11"/>
  <c r="B978" i="11"/>
  <c r="B977" i="11"/>
  <c r="B976" i="11"/>
  <c r="B975" i="11"/>
  <c r="B974" i="11"/>
  <c r="B973" i="11"/>
  <c r="B972" i="11"/>
  <c r="B971" i="11"/>
  <c r="B970" i="11"/>
  <c r="B969" i="11"/>
  <c r="B968" i="11"/>
  <c r="B967" i="11"/>
  <c r="B966" i="11"/>
  <c r="B965" i="11"/>
  <c r="B964" i="11"/>
  <c r="B963" i="11"/>
  <c r="B962" i="11"/>
  <c r="B961" i="11"/>
  <c r="B960" i="11"/>
  <c r="B959" i="11"/>
  <c r="B958" i="11"/>
  <c r="B957" i="11"/>
  <c r="B956" i="11"/>
  <c r="B955" i="11"/>
  <c r="B954" i="11"/>
  <c r="B953" i="11"/>
  <c r="B952" i="11"/>
  <c r="B951" i="11"/>
  <c r="B948" i="11"/>
  <c r="B947" i="11"/>
  <c r="B946" i="11"/>
  <c r="B945" i="11"/>
  <c r="B944" i="11"/>
  <c r="B943" i="11"/>
  <c r="B942" i="11"/>
  <c r="B941" i="11"/>
  <c r="B940" i="11"/>
  <c r="B939" i="11"/>
  <c r="B938" i="11"/>
  <c r="B937" i="11"/>
  <c r="B936" i="11"/>
  <c r="B935" i="11"/>
  <c r="B934" i="11"/>
  <c r="B933" i="11"/>
  <c r="B932" i="11"/>
  <c r="B931" i="11"/>
  <c r="B930" i="11"/>
  <c r="B929" i="11"/>
  <c r="B928" i="11"/>
  <c r="B927" i="11"/>
  <c r="B926" i="11"/>
  <c r="B925" i="11"/>
  <c r="B924" i="11"/>
  <c r="B923" i="11"/>
  <c r="B922" i="11"/>
  <c r="B921" i="11"/>
  <c r="B920" i="11"/>
  <c r="B919" i="11"/>
  <c r="B918" i="11"/>
  <c r="B917" i="11"/>
  <c r="B916" i="11"/>
  <c r="B915" i="11"/>
  <c r="B914" i="11"/>
  <c r="B913" i="11"/>
  <c r="B912" i="11"/>
  <c r="B911" i="11"/>
  <c r="B910" i="1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Z326" i="8" l="1"/>
  <c r="W326" i="8"/>
  <c r="Z325" i="8"/>
  <c r="W325" i="8"/>
  <c r="AC326" i="8" l="1"/>
  <c r="AC325" i="8"/>
  <c r="C548" i="10" l="1"/>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N8" i="10" s="1"/>
  <c r="AD367" i="8"/>
  <c r="V367" i="8"/>
  <c r="U367" i="8"/>
  <c r="AB84" i="8"/>
  <c r="AB81" i="8"/>
  <c r="AD476" i="8"/>
  <c r="V476" i="8"/>
  <c r="U476" i="8"/>
  <c r="AD559" i="8"/>
  <c r="AD454" i="8"/>
  <c r="AD376" i="8"/>
  <c r="AD278" i="8"/>
  <c r="AD207" i="8"/>
  <c r="AD206" i="8"/>
  <c r="AD145" i="8"/>
  <c r="V559" i="8"/>
  <c r="U559" i="8"/>
  <c r="V454" i="8"/>
  <c r="U454" i="8"/>
  <c r="V376" i="8"/>
  <c r="U376" i="8"/>
  <c r="V278" i="8"/>
  <c r="U278" i="8"/>
  <c r="V207" i="8"/>
  <c r="U207" i="8"/>
  <c r="V206" i="8"/>
  <c r="U206" i="8"/>
  <c r="V145" i="8"/>
  <c r="U145" i="8"/>
  <c r="C323" i="9"/>
  <c r="AD15" i="8"/>
  <c r="AD100" i="8" s="1"/>
  <c r="AB15" i="8"/>
  <c r="V15" i="8"/>
  <c r="U15" i="8"/>
  <c r="AB349" i="8"/>
  <c r="AB348" i="8"/>
  <c r="AB346" i="8"/>
  <c r="AB345" i="8"/>
  <c r="AB343" i="8"/>
  <c r="AB342" i="8"/>
  <c r="AB341" i="8"/>
  <c r="AB338" i="8"/>
  <c r="AB337" i="8"/>
  <c r="AB336" i="8"/>
  <c r="AB335" i="8"/>
  <c r="AB334" i="8"/>
  <c r="AB333" i="8"/>
  <c r="AB332" i="8"/>
  <c r="AB331" i="8"/>
  <c r="AB330" i="8"/>
  <c r="AB328" i="8"/>
  <c r="AB66" i="8"/>
  <c r="Y578" i="8"/>
  <c r="X578" i="8"/>
  <c r="V578" i="8"/>
  <c r="U578" i="8"/>
  <c r="T578" i="8"/>
  <c r="Y577" i="8"/>
  <c r="X577" i="8"/>
  <c r="V577" i="8"/>
  <c r="U577" i="8"/>
  <c r="T577" i="8"/>
  <c r="Y576" i="8"/>
  <c r="X576" i="8"/>
  <c r="V576" i="8"/>
  <c r="U576" i="8"/>
  <c r="T576" i="8"/>
  <c r="Y575" i="8"/>
  <c r="X575" i="8"/>
  <c r="V575" i="8"/>
  <c r="U575" i="8"/>
  <c r="T575" i="8"/>
  <c r="Y574" i="8"/>
  <c r="X574" i="8"/>
  <c r="V574" i="8"/>
  <c r="U574" i="8"/>
  <c r="T574" i="8"/>
  <c r="Y573" i="8"/>
  <c r="X573" i="8"/>
  <c r="V573" i="8"/>
  <c r="U573" i="8"/>
  <c r="T573" i="8"/>
  <c r="Y572" i="8"/>
  <c r="X572" i="8"/>
  <c r="V572" i="8"/>
  <c r="U572" i="8"/>
  <c r="T572" i="8"/>
  <c r="Y571" i="8"/>
  <c r="X571" i="8"/>
  <c r="V571" i="8"/>
  <c r="U571" i="8"/>
  <c r="T571" i="8"/>
  <c r="Y570" i="8"/>
  <c r="X570" i="8"/>
  <c r="V570" i="8"/>
  <c r="U570" i="8"/>
  <c r="T570" i="8"/>
  <c r="Y569" i="8"/>
  <c r="X569" i="8"/>
  <c r="V569" i="8"/>
  <c r="U569" i="8"/>
  <c r="T569" i="8"/>
  <c r="Y568" i="8"/>
  <c r="X568" i="8"/>
  <c r="V568" i="8"/>
  <c r="U568" i="8"/>
  <c r="T568" i="8"/>
  <c r="Y567" i="8"/>
  <c r="X567" i="8"/>
  <c r="V567" i="8"/>
  <c r="U567" i="8"/>
  <c r="T567" i="8"/>
  <c r="Y564" i="8"/>
  <c r="X564" i="8"/>
  <c r="V564" i="8"/>
  <c r="U564" i="8"/>
  <c r="T564" i="8"/>
  <c r="Y563" i="8"/>
  <c r="X563" i="8"/>
  <c r="V563" i="8"/>
  <c r="U563" i="8"/>
  <c r="T563" i="8"/>
  <c r="Y562" i="8"/>
  <c r="X562" i="8"/>
  <c r="V562" i="8"/>
  <c r="U562" i="8"/>
  <c r="T562" i="8"/>
  <c r="Y561" i="8"/>
  <c r="X561" i="8"/>
  <c r="V561" i="8"/>
  <c r="U561" i="8"/>
  <c r="T561" i="8"/>
  <c r="Y560" i="8"/>
  <c r="X560" i="8"/>
  <c r="V560" i="8"/>
  <c r="U560" i="8"/>
  <c r="T560" i="8"/>
  <c r="Y559" i="8"/>
  <c r="X559" i="8"/>
  <c r="T559" i="8"/>
  <c r="Y558" i="8"/>
  <c r="X558" i="8"/>
  <c r="V558" i="8"/>
  <c r="U558" i="8"/>
  <c r="T558" i="8"/>
  <c r="Y557" i="8"/>
  <c r="X557" i="8"/>
  <c r="V557" i="8"/>
  <c r="U557" i="8"/>
  <c r="T557" i="8"/>
  <c r="Y556" i="8"/>
  <c r="X556" i="8"/>
  <c r="V556" i="8"/>
  <c r="U556" i="8"/>
  <c r="T556" i="8"/>
  <c r="Y555" i="8"/>
  <c r="X555" i="8"/>
  <c r="V555" i="8"/>
  <c r="U555" i="8"/>
  <c r="T555" i="8"/>
  <c r="Y554" i="8"/>
  <c r="X554" i="8"/>
  <c r="V554" i="8"/>
  <c r="U554" i="8"/>
  <c r="T554" i="8"/>
  <c r="Y553" i="8"/>
  <c r="X553" i="8"/>
  <c r="V553" i="8"/>
  <c r="U553" i="8"/>
  <c r="T553" i="8"/>
  <c r="Y552" i="8"/>
  <c r="X552" i="8"/>
  <c r="V552" i="8"/>
  <c r="U552" i="8"/>
  <c r="T552" i="8"/>
  <c r="Y551" i="8"/>
  <c r="X551" i="8"/>
  <c r="V551" i="8"/>
  <c r="U551" i="8"/>
  <c r="T551" i="8"/>
  <c r="Y550" i="8"/>
  <c r="X550" i="8"/>
  <c r="V550" i="8"/>
  <c r="U550" i="8"/>
  <c r="T550" i="8"/>
  <c r="Y549" i="8"/>
  <c r="X549" i="8"/>
  <c r="V549" i="8"/>
  <c r="U549" i="8"/>
  <c r="T549" i="8"/>
  <c r="Y546" i="8"/>
  <c r="X546" i="8"/>
  <c r="V546" i="8"/>
  <c r="U546" i="8"/>
  <c r="T546" i="8"/>
  <c r="Y545" i="8"/>
  <c r="X545" i="8"/>
  <c r="V545" i="8"/>
  <c r="U545" i="8"/>
  <c r="T545" i="8"/>
  <c r="Y544" i="8"/>
  <c r="X544" i="8"/>
  <c r="V544" i="8"/>
  <c r="U544" i="8"/>
  <c r="T544" i="8"/>
  <c r="Y543" i="8"/>
  <c r="X543" i="8"/>
  <c r="V543" i="8"/>
  <c r="U543" i="8"/>
  <c r="T543" i="8"/>
  <c r="Y542" i="8"/>
  <c r="X542" i="8"/>
  <c r="V542" i="8"/>
  <c r="U542" i="8"/>
  <c r="T542" i="8"/>
  <c r="Y541" i="8"/>
  <c r="X541" i="8"/>
  <c r="V541" i="8"/>
  <c r="U541" i="8"/>
  <c r="T541" i="8"/>
  <c r="Y540" i="8"/>
  <c r="X540" i="8"/>
  <c r="V540" i="8"/>
  <c r="U540" i="8"/>
  <c r="T540" i="8"/>
  <c r="Y539" i="8"/>
  <c r="X539" i="8"/>
  <c r="V539" i="8"/>
  <c r="U539" i="8"/>
  <c r="T539" i="8"/>
  <c r="Y538" i="8"/>
  <c r="X538" i="8"/>
  <c r="V538" i="8"/>
  <c r="U538" i="8"/>
  <c r="T538" i="8"/>
  <c r="Y537" i="8"/>
  <c r="X537" i="8"/>
  <c r="V537" i="8"/>
  <c r="U537" i="8"/>
  <c r="T537" i="8"/>
  <c r="Y536" i="8"/>
  <c r="X536" i="8"/>
  <c r="V536" i="8"/>
  <c r="U536" i="8"/>
  <c r="T536" i="8"/>
  <c r="Y535" i="8"/>
  <c r="X535" i="8"/>
  <c r="V535" i="8"/>
  <c r="U535" i="8"/>
  <c r="T535" i="8"/>
  <c r="Y534" i="8"/>
  <c r="X534" i="8"/>
  <c r="V534" i="8"/>
  <c r="U534" i="8"/>
  <c r="T534" i="8"/>
  <c r="Y533" i="8"/>
  <c r="X533" i="8"/>
  <c r="V533" i="8"/>
  <c r="U533" i="8"/>
  <c r="T533" i="8"/>
  <c r="Y532" i="8"/>
  <c r="X532" i="8"/>
  <c r="V532" i="8"/>
  <c r="U532" i="8"/>
  <c r="T532" i="8"/>
  <c r="Y531" i="8"/>
  <c r="X531" i="8"/>
  <c r="V531" i="8"/>
  <c r="U531" i="8"/>
  <c r="T531" i="8"/>
  <c r="Y530" i="8"/>
  <c r="X530" i="8"/>
  <c r="V530" i="8"/>
  <c r="U530" i="8"/>
  <c r="T530" i="8"/>
  <c r="Y529" i="8"/>
  <c r="X529" i="8"/>
  <c r="V529" i="8"/>
  <c r="U529" i="8"/>
  <c r="T529" i="8"/>
  <c r="Y528" i="8"/>
  <c r="X528" i="8"/>
  <c r="V528" i="8"/>
  <c r="U528" i="8"/>
  <c r="T528" i="8"/>
  <c r="Y527" i="8"/>
  <c r="X527" i="8"/>
  <c r="V527" i="8"/>
  <c r="U527" i="8"/>
  <c r="T527" i="8"/>
  <c r="Y526" i="8"/>
  <c r="X526" i="8"/>
  <c r="V526" i="8"/>
  <c r="U526" i="8"/>
  <c r="T526" i="8"/>
  <c r="T547" i="8"/>
  <c r="U547" i="8"/>
  <c r="V547" i="8"/>
  <c r="X547" i="8"/>
  <c r="Y547" i="8"/>
  <c r="U548" i="8"/>
  <c r="V548" i="8"/>
  <c r="X548" i="8"/>
  <c r="Y548" i="8"/>
  <c r="Y523" i="8"/>
  <c r="X523" i="8"/>
  <c r="V523" i="8"/>
  <c r="U523" i="8"/>
  <c r="T523" i="8"/>
  <c r="Y522" i="8"/>
  <c r="X522" i="8"/>
  <c r="V522" i="8"/>
  <c r="U522" i="8"/>
  <c r="T522" i="8"/>
  <c r="Y521" i="8"/>
  <c r="X521" i="8"/>
  <c r="V521" i="8"/>
  <c r="U521" i="8"/>
  <c r="T521" i="8"/>
  <c r="Y520" i="8"/>
  <c r="X520" i="8"/>
  <c r="V520" i="8"/>
  <c r="U520" i="8"/>
  <c r="T520" i="8"/>
  <c r="Y519" i="8"/>
  <c r="X519" i="8"/>
  <c r="V519" i="8"/>
  <c r="U519" i="8"/>
  <c r="T519" i="8"/>
  <c r="Y518" i="8"/>
  <c r="X518" i="8"/>
  <c r="V518" i="8"/>
  <c r="U518" i="8"/>
  <c r="T518" i="8"/>
  <c r="Y517" i="8"/>
  <c r="X517" i="8"/>
  <c r="V517" i="8"/>
  <c r="U517" i="8"/>
  <c r="T517" i="8"/>
  <c r="Y516" i="8"/>
  <c r="X516" i="8"/>
  <c r="V516" i="8"/>
  <c r="U516" i="8"/>
  <c r="T516" i="8"/>
  <c r="Y515" i="8"/>
  <c r="X515" i="8"/>
  <c r="V515" i="8"/>
  <c r="U515" i="8"/>
  <c r="T515" i="8"/>
  <c r="Y514" i="8"/>
  <c r="X514" i="8"/>
  <c r="V514" i="8"/>
  <c r="U514" i="8"/>
  <c r="T514" i="8"/>
  <c r="Y511" i="8"/>
  <c r="X511" i="8"/>
  <c r="V511" i="8"/>
  <c r="U511" i="8"/>
  <c r="T511" i="8"/>
  <c r="Y510" i="8"/>
  <c r="X510" i="8"/>
  <c r="V510" i="8"/>
  <c r="U510" i="8"/>
  <c r="T510" i="8"/>
  <c r="Y507" i="8"/>
  <c r="X507" i="8"/>
  <c r="V507" i="8"/>
  <c r="U507" i="8"/>
  <c r="T507" i="8"/>
  <c r="Y506" i="8"/>
  <c r="X506" i="8"/>
  <c r="V506" i="8"/>
  <c r="U506" i="8"/>
  <c r="T506" i="8"/>
  <c r="Y505" i="8"/>
  <c r="X505" i="8"/>
  <c r="V505" i="8"/>
  <c r="U505" i="8"/>
  <c r="T505" i="8"/>
  <c r="Y504" i="8"/>
  <c r="X504" i="8"/>
  <c r="V504" i="8"/>
  <c r="U504" i="8"/>
  <c r="T504" i="8"/>
  <c r="Y503" i="8"/>
  <c r="X503" i="8"/>
  <c r="V503" i="8"/>
  <c r="U503" i="8"/>
  <c r="T503" i="8"/>
  <c r="Y502" i="8"/>
  <c r="X502" i="8"/>
  <c r="V502" i="8"/>
  <c r="U502" i="8"/>
  <c r="T502" i="8"/>
  <c r="Y501" i="8"/>
  <c r="X501" i="8"/>
  <c r="V501" i="8"/>
  <c r="U501" i="8"/>
  <c r="T501" i="8"/>
  <c r="Y500" i="8"/>
  <c r="X500" i="8"/>
  <c r="V500" i="8"/>
  <c r="U500" i="8"/>
  <c r="T500" i="8"/>
  <c r="Y499" i="8"/>
  <c r="X499" i="8"/>
  <c r="V499" i="8"/>
  <c r="U499" i="8"/>
  <c r="T499" i="8"/>
  <c r="Y498" i="8"/>
  <c r="X498" i="8"/>
  <c r="V498" i="8"/>
  <c r="U498" i="8"/>
  <c r="T498" i="8"/>
  <c r="Y497" i="8"/>
  <c r="X497" i="8"/>
  <c r="V497" i="8"/>
  <c r="U497" i="8"/>
  <c r="T497" i="8"/>
  <c r="Y496" i="8"/>
  <c r="X496" i="8"/>
  <c r="V496" i="8"/>
  <c r="U496" i="8"/>
  <c r="T496" i="8"/>
  <c r="Y495" i="8"/>
  <c r="X495" i="8"/>
  <c r="V495" i="8"/>
  <c r="U495" i="8"/>
  <c r="T495" i="8"/>
  <c r="Y494" i="8"/>
  <c r="X494" i="8"/>
  <c r="V494" i="8"/>
  <c r="U494" i="8"/>
  <c r="T494" i="8"/>
  <c r="Y493" i="8"/>
  <c r="X493" i="8"/>
  <c r="V493" i="8"/>
  <c r="U493" i="8"/>
  <c r="T493" i="8"/>
  <c r="Y492" i="8"/>
  <c r="X492" i="8"/>
  <c r="V492" i="8"/>
  <c r="U492" i="8"/>
  <c r="T492" i="8"/>
  <c r="Y491" i="8"/>
  <c r="X491" i="8"/>
  <c r="V491" i="8"/>
  <c r="U491" i="8"/>
  <c r="T491" i="8"/>
  <c r="Y490" i="8"/>
  <c r="X490" i="8"/>
  <c r="V490" i="8"/>
  <c r="U490" i="8"/>
  <c r="T490" i="8"/>
  <c r="Y489" i="8"/>
  <c r="X489" i="8"/>
  <c r="V489" i="8"/>
  <c r="U489" i="8"/>
  <c r="T489" i="8"/>
  <c r="Y488" i="8"/>
  <c r="X488" i="8"/>
  <c r="V488" i="8"/>
  <c r="U488" i="8"/>
  <c r="T488" i="8"/>
  <c r="Y487" i="8"/>
  <c r="X487" i="8"/>
  <c r="V487" i="8"/>
  <c r="U487" i="8"/>
  <c r="T487" i="8"/>
  <c r="Y486" i="8"/>
  <c r="X486" i="8"/>
  <c r="V486" i="8"/>
  <c r="U486" i="8"/>
  <c r="T486" i="8"/>
  <c r="Y485" i="8"/>
  <c r="X485" i="8"/>
  <c r="V485" i="8"/>
  <c r="U485" i="8"/>
  <c r="T485" i="8"/>
  <c r="Y484" i="8"/>
  <c r="X484" i="8"/>
  <c r="V484" i="8"/>
  <c r="U484" i="8"/>
  <c r="T484" i="8"/>
  <c r="Y483" i="8"/>
  <c r="X483" i="8"/>
  <c r="V483" i="8"/>
  <c r="U483" i="8"/>
  <c r="T483" i="8"/>
  <c r="Y482" i="8"/>
  <c r="X482" i="8"/>
  <c r="V482" i="8"/>
  <c r="U482" i="8"/>
  <c r="T482" i="8"/>
  <c r="Y481" i="8"/>
  <c r="X481" i="8"/>
  <c r="V481" i="8"/>
  <c r="U481" i="8"/>
  <c r="T481" i="8"/>
  <c r="Y480" i="8"/>
  <c r="X480" i="8"/>
  <c r="V480" i="8"/>
  <c r="U480" i="8"/>
  <c r="T480" i="8"/>
  <c r="Y479" i="8"/>
  <c r="X479" i="8"/>
  <c r="V479" i="8"/>
  <c r="U479" i="8"/>
  <c r="T479" i="8"/>
  <c r="Y478" i="8"/>
  <c r="X478" i="8"/>
  <c r="V478" i="8"/>
  <c r="U478" i="8"/>
  <c r="T478" i="8"/>
  <c r="Y477" i="8"/>
  <c r="X477" i="8"/>
  <c r="V477" i="8"/>
  <c r="U477" i="8"/>
  <c r="T477" i="8"/>
  <c r="Y476" i="8"/>
  <c r="X476" i="8"/>
  <c r="T476" i="8"/>
  <c r="Y475" i="8"/>
  <c r="X475" i="8"/>
  <c r="V475" i="8"/>
  <c r="U475" i="8"/>
  <c r="T475" i="8"/>
  <c r="Y474" i="8"/>
  <c r="X474" i="8"/>
  <c r="V474" i="8"/>
  <c r="U474" i="8"/>
  <c r="T474" i="8"/>
  <c r="Y473" i="8"/>
  <c r="X473" i="8"/>
  <c r="V473" i="8"/>
  <c r="U473" i="8"/>
  <c r="T473" i="8"/>
  <c r="Y472" i="8"/>
  <c r="X472" i="8"/>
  <c r="V472" i="8"/>
  <c r="U472" i="8"/>
  <c r="T472" i="8"/>
  <c r="Y471" i="8"/>
  <c r="X471" i="8"/>
  <c r="V471" i="8"/>
  <c r="U471" i="8"/>
  <c r="T471" i="8"/>
  <c r="Y470" i="8"/>
  <c r="X470" i="8"/>
  <c r="V470" i="8"/>
  <c r="U470" i="8"/>
  <c r="T470" i="8"/>
  <c r="Y469" i="8"/>
  <c r="X469" i="8"/>
  <c r="V469" i="8"/>
  <c r="U469" i="8"/>
  <c r="T469" i="8"/>
  <c r="Y468" i="8"/>
  <c r="X468" i="8"/>
  <c r="V468" i="8"/>
  <c r="U468" i="8"/>
  <c r="T468" i="8"/>
  <c r="Y467" i="8"/>
  <c r="X467" i="8"/>
  <c r="V467" i="8"/>
  <c r="U467" i="8"/>
  <c r="T467" i="8"/>
  <c r="Y466" i="8"/>
  <c r="X466" i="8"/>
  <c r="V466" i="8"/>
  <c r="U466" i="8"/>
  <c r="T466" i="8"/>
  <c r="Y465" i="8"/>
  <c r="X465" i="8"/>
  <c r="V465" i="8"/>
  <c r="U465" i="8"/>
  <c r="T465" i="8"/>
  <c r="Y464" i="8"/>
  <c r="X464" i="8"/>
  <c r="V464" i="8"/>
  <c r="U464" i="8"/>
  <c r="T464" i="8"/>
  <c r="Y463" i="8"/>
  <c r="X463" i="8"/>
  <c r="V463" i="8"/>
  <c r="U463" i="8"/>
  <c r="T463" i="8"/>
  <c r="Y462" i="8"/>
  <c r="X462" i="8"/>
  <c r="V462" i="8"/>
  <c r="U462" i="8"/>
  <c r="T462" i="8"/>
  <c r="Y461" i="8"/>
  <c r="X461" i="8"/>
  <c r="V461" i="8"/>
  <c r="U461" i="8"/>
  <c r="T461" i="8"/>
  <c r="Y460" i="8"/>
  <c r="X460" i="8"/>
  <c r="V460" i="8"/>
  <c r="U460" i="8"/>
  <c r="T460" i="8"/>
  <c r="Y459" i="8"/>
  <c r="X459" i="8"/>
  <c r="V459" i="8"/>
  <c r="U459" i="8"/>
  <c r="T459" i="8"/>
  <c r="Y458" i="8"/>
  <c r="X458" i="8"/>
  <c r="V458" i="8"/>
  <c r="U458" i="8"/>
  <c r="T458" i="8"/>
  <c r="Y457" i="8"/>
  <c r="X457" i="8"/>
  <c r="V457" i="8"/>
  <c r="U457" i="8"/>
  <c r="T457" i="8"/>
  <c r="Y454" i="8"/>
  <c r="X454" i="8"/>
  <c r="T454" i="8"/>
  <c r="Y453" i="8"/>
  <c r="X453" i="8"/>
  <c r="V453" i="8"/>
  <c r="U453" i="8"/>
  <c r="T453" i="8"/>
  <c r="Y452" i="8"/>
  <c r="X452" i="8"/>
  <c r="V452" i="8"/>
  <c r="U452" i="8"/>
  <c r="T452" i="8"/>
  <c r="Y451" i="8"/>
  <c r="X451" i="8"/>
  <c r="V451" i="8"/>
  <c r="U451" i="8"/>
  <c r="T451" i="8"/>
  <c r="Y450" i="8"/>
  <c r="X450" i="8"/>
  <c r="V450" i="8"/>
  <c r="U450" i="8"/>
  <c r="T450" i="8"/>
  <c r="Y449" i="8"/>
  <c r="X449" i="8"/>
  <c r="V449" i="8"/>
  <c r="U449" i="8"/>
  <c r="T449" i="8"/>
  <c r="Y448" i="8"/>
  <c r="X448" i="8"/>
  <c r="V448" i="8"/>
  <c r="U448" i="8"/>
  <c r="T448" i="8"/>
  <c r="Y447" i="8"/>
  <c r="X447" i="8"/>
  <c r="V447" i="8"/>
  <c r="U447" i="8"/>
  <c r="T447" i="8"/>
  <c r="Y446" i="8"/>
  <c r="X446" i="8"/>
  <c r="V446" i="8"/>
  <c r="U446" i="8"/>
  <c r="T446" i="8"/>
  <c r="Y445" i="8"/>
  <c r="X445" i="8"/>
  <c r="V445" i="8"/>
  <c r="U445" i="8"/>
  <c r="T445" i="8"/>
  <c r="Y444" i="8"/>
  <c r="X444" i="8"/>
  <c r="V444" i="8"/>
  <c r="U444" i="8"/>
  <c r="T444" i="8"/>
  <c r="Y443" i="8"/>
  <c r="X443" i="8"/>
  <c r="V443" i="8"/>
  <c r="U443" i="8"/>
  <c r="T443" i="8"/>
  <c r="Y442" i="8"/>
  <c r="X442" i="8"/>
  <c r="V442" i="8"/>
  <c r="U442" i="8"/>
  <c r="T442" i="8"/>
  <c r="Y441" i="8"/>
  <c r="X441" i="8"/>
  <c r="V441" i="8"/>
  <c r="U441" i="8"/>
  <c r="T441" i="8"/>
  <c r="Y440" i="8"/>
  <c r="X440" i="8"/>
  <c r="V440" i="8"/>
  <c r="U440" i="8"/>
  <c r="T440" i="8"/>
  <c r="Y439" i="8"/>
  <c r="X439" i="8"/>
  <c r="V439" i="8"/>
  <c r="U439" i="8"/>
  <c r="T439" i="8"/>
  <c r="Y438" i="8"/>
  <c r="X438" i="8"/>
  <c r="V438" i="8"/>
  <c r="U438" i="8"/>
  <c r="T438" i="8"/>
  <c r="Y437" i="8"/>
  <c r="X437" i="8"/>
  <c r="V437" i="8"/>
  <c r="U437" i="8"/>
  <c r="T437" i="8"/>
  <c r="Y436" i="8"/>
  <c r="X436" i="8"/>
  <c r="V436" i="8"/>
  <c r="U436" i="8"/>
  <c r="T436" i="8"/>
  <c r="Y435" i="8"/>
  <c r="X435" i="8"/>
  <c r="V435" i="8"/>
  <c r="U435" i="8"/>
  <c r="T435" i="8"/>
  <c r="Y434" i="8"/>
  <c r="X434" i="8"/>
  <c r="V434" i="8"/>
  <c r="U434" i="8"/>
  <c r="T434" i="8"/>
  <c r="Y433" i="8"/>
  <c r="X433" i="8"/>
  <c r="V433" i="8"/>
  <c r="U433" i="8"/>
  <c r="T433" i="8"/>
  <c r="Y432" i="8"/>
  <c r="X432" i="8"/>
  <c r="V432" i="8"/>
  <c r="U432" i="8"/>
  <c r="T432" i="8"/>
  <c r="Y431" i="8"/>
  <c r="X431" i="8"/>
  <c r="V431" i="8"/>
  <c r="U431" i="8"/>
  <c r="T431" i="8"/>
  <c r="Y430" i="8"/>
  <c r="X430" i="8"/>
  <c r="V430" i="8"/>
  <c r="U430" i="8"/>
  <c r="T430" i="8"/>
  <c r="Y429" i="8"/>
  <c r="X429" i="8"/>
  <c r="V429" i="8"/>
  <c r="U429" i="8"/>
  <c r="T429" i="8"/>
  <c r="Y428" i="8"/>
  <c r="X428" i="8"/>
  <c r="V428" i="8"/>
  <c r="U428" i="8"/>
  <c r="T428" i="8"/>
  <c r="Y427" i="8"/>
  <c r="X427" i="8"/>
  <c r="V427" i="8"/>
  <c r="U427" i="8"/>
  <c r="T427" i="8"/>
  <c r="Y426" i="8"/>
  <c r="X426" i="8"/>
  <c r="V426" i="8"/>
  <c r="U426" i="8"/>
  <c r="T426" i="8"/>
  <c r="Y425" i="8"/>
  <c r="X425" i="8"/>
  <c r="V425" i="8"/>
  <c r="U425" i="8"/>
  <c r="T425" i="8"/>
  <c r="Y424" i="8"/>
  <c r="X424" i="8"/>
  <c r="V424" i="8"/>
  <c r="U424" i="8"/>
  <c r="T424" i="8"/>
  <c r="Y423" i="8"/>
  <c r="X423" i="8"/>
  <c r="V423" i="8"/>
  <c r="U423" i="8"/>
  <c r="T423" i="8"/>
  <c r="Y422" i="8"/>
  <c r="X422" i="8"/>
  <c r="V422" i="8"/>
  <c r="U422" i="8"/>
  <c r="T422" i="8"/>
  <c r="Y421" i="8"/>
  <c r="X421" i="8"/>
  <c r="V421" i="8"/>
  <c r="U421" i="8"/>
  <c r="T421" i="8"/>
  <c r="Y420" i="8"/>
  <c r="X420" i="8"/>
  <c r="V420" i="8"/>
  <c r="U420" i="8"/>
  <c r="T420" i="8"/>
  <c r="Y419" i="8"/>
  <c r="X419" i="8"/>
  <c r="V419" i="8"/>
  <c r="U419" i="8"/>
  <c r="T419" i="8"/>
  <c r="Y418" i="8"/>
  <c r="X418" i="8"/>
  <c r="V418" i="8"/>
  <c r="U418" i="8"/>
  <c r="T418" i="8"/>
  <c r="Y417" i="8"/>
  <c r="X417" i="8"/>
  <c r="V417" i="8"/>
  <c r="U417" i="8"/>
  <c r="T417" i="8"/>
  <c r="Y416" i="8"/>
  <c r="X416" i="8"/>
  <c r="V416" i="8"/>
  <c r="U416" i="8"/>
  <c r="T416" i="8"/>
  <c r="Y415" i="8"/>
  <c r="X415" i="8"/>
  <c r="V415" i="8"/>
  <c r="U415" i="8"/>
  <c r="T415" i="8"/>
  <c r="Y414" i="8"/>
  <c r="X414" i="8"/>
  <c r="V414" i="8"/>
  <c r="U414" i="8"/>
  <c r="T414" i="8"/>
  <c r="Y413" i="8"/>
  <c r="X413" i="8"/>
  <c r="V413" i="8"/>
  <c r="U413" i="8"/>
  <c r="T413" i="8"/>
  <c r="Y412" i="8"/>
  <c r="X412" i="8"/>
  <c r="V412" i="8"/>
  <c r="U412" i="8"/>
  <c r="T412" i="8"/>
  <c r="Y411" i="8"/>
  <c r="X411" i="8"/>
  <c r="T411" i="8"/>
  <c r="Y410" i="8"/>
  <c r="X410" i="8"/>
  <c r="V410" i="8"/>
  <c r="U410" i="8"/>
  <c r="T410" i="8"/>
  <c r="Y409" i="8"/>
  <c r="X409" i="8"/>
  <c r="V409" i="8"/>
  <c r="U409" i="8"/>
  <c r="T409" i="8"/>
  <c r="Y408" i="8"/>
  <c r="X408" i="8"/>
  <c r="V408" i="8"/>
  <c r="U408" i="8"/>
  <c r="T408" i="8"/>
  <c r="Y407" i="8"/>
  <c r="X407" i="8"/>
  <c r="V407" i="8"/>
  <c r="U407" i="8"/>
  <c r="T407" i="8"/>
  <c r="Y406" i="8"/>
  <c r="X406" i="8"/>
  <c r="T406" i="8"/>
  <c r="Y405" i="8"/>
  <c r="X405" i="8"/>
  <c r="V405" i="8"/>
  <c r="U405" i="8"/>
  <c r="T405" i="8"/>
  <c r="Y404" i="8"/>
  <c r="X404" i="8"/>
  <c r="V404" i="8"/>
  <c r="U404" i="8"/>
  <c r="T404" i="8"/>
  <c r="Y403" i="8"/>
  <c r="X403" i="8"/>
  <c r="V403" i="8"/>
  <c r="U403" i="8"/>
  <c r="T403" i="8"/>
  <c r="Y402" i="8"/>
  <c r="X402" i="8"/>
  <c r="V402" i="8"/>
  <c r="U402" i="8"/>
  <c r="T402" i="8"/>
  <c r="Y401" i="8"/>
  <c r="X401" i="8"/>
  <c r="V401" i="8"/>
  <c r="U401" i="8"/>
  <c r="T401" i="8"/>
  <c r="Y400" i="8"/>
  <c r="X400" i="8"/>
  <c r="V400" i="8"/>
  <c r="U400" i="8"/>
  <c r="T400" i="8"/>
  <c r="Y399" i="8"/>
  <c r="X399" i="8"/>
  <c r="V399" i="8"/>
  <c r="U399" i="8"/>
  <c r="T399" i="8"/>
  <c r="Y398" i="8"/>
  <c r="X398" i="8"/>
  <c r="V398" i="8"/>
  <c r="U398" i="8"/>
  <c r="T398" i="8"/>
  <c r="Y397" i="8"/>
  <c r="X397" i="8"/>
  <c r="V397" i="8"/>
  <c r="U397" i="8"/>
  <c r="T397" i="8"/>
  <c r="Y396" i="8"/>
  <c r="X396" i="8"/>
  <c r="V396" i="8"/>
  <c r="U396" i="8"/>
  <c r="T396" i="8"/>
  <c r="Y395" i="8"/>
  <c r="X395" i="8"/>
  <c r="V395" i="8"/>
  <c r="U395" i="8"/>
  <c r="T395" i="8"/>
  <c r="Y390" i="8"/>
  <c r="X390" i="8"/>
  <c r="V390" i="8"/>
  <c r="U390" i="8"/>
  <c r="T390" i="8"/>
  <c r="Y389" i="8"/>
  <c r="X389" i="8"/>
  <c r="V389" i="8"/>
  <c r="U389" i="8"/>
  <c r="T389" i="8"/>
  <c r="Y388" i="8"/>
  <c r="X388" i="8"/>
  <c r="V388" i="8"/>
  <c r="U388" i="8"/>
  <c r="T388" i="8"/>
  <c r="Y387" i="8"/>
  <c r="X387" i="8"/>
  <c r="V387" i="8"/>
  <c r="U387" i="8"/>
  <c r="T387" i="8"/>
  <c r="Y386" i="8"/>
  <c r="X386" i="8"/>
  <c r="V386" i="8"/>
  <c r="U386" i="8"/>
  <c r="T386" i="8"/>
  <c r="Y385" i="8"/>
  <c r="X385" i="8"/>
  <c r="V385" i="8"/>
  <c r="U385" i="8"/>
  <c r="T385" i="8"/>
  <c r="Y384" i="8"/>
  <c r="X384" i="8"/>
  <c r="V384" i="8"/>
  <c r="U384" i="8"/>
  <c r="T384" i="8"/>
  <c r="Y383" i="8"/>
  <c r="X383" i="8"/>
  <c r="V383" i="8"/>
  <c r="U383" i="8"/>
  <c r="T383" i="8"/>
  <c r="Y382" i="8"/>
  <c r="X382" i="8"/>
  <c r="V382" i="8"/>
  <c r="U382" i="8"/>
  <c r="T382" i="8"/>
  <c r="Y381" i="8"/>
  <c r="X381" i="8"/>
  <c r="V381" i="8"/>
  <c r="U381" i="8"/>
  <c r="T381" i="8"/>
  <c r="Y380" i="8"/>
  <c r="X380" i="8"/>
  <c r="V380" i="8"/>
  <c r="U380" i="8"/>
  <c r="T380" i="8"/>
  <c r="Y379" i="8"/>
  <c r="X379" i="8"/>
  <c r="V379" i="8"/>
  <c r="U379" i="8"/>
  <c r="T379" i="8"/>
  <c r="Y378" i="8"/>
  <c r="X378" i="8"/>
  <c r="V378" i="8"/>
  <c r="U378" i="8"/>
  <c r="T378" i="8"/>
  <c r="Y377" i="8"/>
  <c r="X377" i="8"/>
  <c r="V377" i="8"/>
  <c r="U377" i="8"/>
  <c r="T377" i="8"/>
  <c r="Y376" i="8"/>
  <c r="X376" i="8"/>
  <c r="T376" i="8"/>
  <c r="Y375" i="8"/>
  <c r="X375" i="8"/>
  <c r="V375" i="8"/>
  <c r="U375" i="8"/>
  <c r="T375" i="8"/>
  <c r="Y374" i="8"/>
  <c r="X374" i="8"/>
  <c r="V374" i="8"/>
  <c r="U374" i="8"/>
  <c r="T374" i="8"/>
  <c r="Y373" i="8"/>
  <c r="X373" i="8"/>
  <c r="V373" i="8"/>
  <c r="U373" i="8"/>
  <c r="T373" i="8"/>
  <c r="Y372" i="8"/>
  <c r="X372" i="8"/>
  <c r="V372" i="8"/>
  <c r="U372" i="8"/>
  <c r="T372" i="8"/>
  <c r="Y371" i="8"/>
  <c r="X371" i="8"/>
  <c r="V371" i="8"/>
  <c r="U371" i="8"/>
  <c r="T371" i="8"/>
  <c r="Y370" i="8"/>
  <c r="X370" i="8"/>
  <c r="V370" i="8"/>
  <c r="U370" i="8"/>
  <c r="T370" i="8"/>
  <c r="Y369" i="8"/>
  <c r="X369" i="8"/>
  <c r="V369" i="8"/>
  <c r="U369" i="8"/>
  <c r="T369" i="8"/>
  <c r="Y368" i="8"/>
  <c r="X368" i="8"/>
  <c r="V368" i="8"/>
  <c r="U368" i="8"/>
  <c r="T368" i="8"/>
  <c r="Y367" i="8"/>
  <c r="X367" i="8"/>
  <c r="T367" i="8"/>
  <c r="Y366" i="8"/>
  <c r="X366" i="8"/>
  <c r="V366" i="8"/>
  <c r="U366" i="8"/>
  <c r="T366" i="8"/>
  <c r="Y365" i="8"/>
  <c r="X365" i="8"/>
  <c r="V365" i="8"/>
  <c r="U365" i="8"/>
  <c r="T365" i="8"/>
  <c r="Y364" i="8"/>
  <c r="X364" i="8"/>
  <c r="V364" i="8"/>
  <c r="U364" i="8"/>
  <c r="T364" i="8"/>
  <c r="Y363" i="8"/>
  <c r="X363" i="8"/>
  <c r="V363" i="8"/>
  <c r="U363" i="8"/>
  <c r="T363" i="8"/>
  <c r="Y362" i="8"/>
  <c r="X362" i="8"/>
  <c r="V362" i="8"/>
  <c r="U362" i="8"/>
  <c r="T362" i="8"/>
  <c r="Y361" i="8"/>
  <c r="X361" i="8"/>
  <c r="V361" i="8"/>
  <c r="U361" i="8"/>
  <c r="T361" i="8"/>
  <c r="Y360" i="8"/>
  <c r="X360" i="8"/>
  <c r="V360" i="8"/>
  <c r="U360" i="8"/>
  <c r="T360" i="8"/>
  <c r="Y359" i="8"/>
  <c r="X359" i="8"/>
  <c r="V359" i="8"/>
  <c r="U359" i="8"/>
  <c r="T359" i="8"/>
  <c r="Y358" i="8"/>
  <c r="X358" i="8"/>
  <c r="V358" i="8"/>
  <c r="U358" i="8"/>
  <c r="T358" i="8"/>
  <c r="Y357" i="8"/>
  <c r="X357" i="8"/>
  <c r="V357" i="8"/>
  <c r="U357" i="8"/>
  <c r="T357" i="8"/>
  <c r="Y356" i="8"/>
  <c r="X356" i="8"/>
  <c r="V356" i="8"/>
  <c r="U356" i="8"/>
  <c r="T356" i="8"/>
  <c r="Y355" i="8"/>
  <c r="X355" i="8"/>
  <c r="V355" i="8"/>
  <c r="U355" i="8"/>
  <c r="T355" i="8"/>
  <c r="Y354" i="8"/>
  <c r="X354" i="8"/>
  <c r="V354" i="8"/>
  <c r="U354" i="8"/>
  <c r="T354" i="8"/>
  <c r="Y353" i="8"/>
  <c r="X353" i="8"/>
  <c r="V353" i="8"/>
  <c r="U353" i="8"/>
  <c r="T353" i="8"/>
  <c r="Y352" i="8"/>
  <c r="X352" i="8"/>
  <c r="V352" i="8"/>
  <c r="U352" i="8"/>
  <c r="T352" i="8"/>
  <c r="Y351" i="8"/>
  <c r="X351" i="8"/>
  <c r="V351" i="8"/>
  <c r="U351" i="8"/>
  <c r="T351" i="8"/>
  <c r="Y350" i="8"/>
  <c r="X350" i="8"/>
  <c r="V350" i="8"/>
  <c r="U350" i="8"/>
  <c r="T350" i="8"/>
  <c r="Y347" i="8"/>
  <c r="X347" i="8"/>
  <c r="V347" i="8"/>
  <c r="U347" i="8"/>
  <c r="T347" i="8"/>
  <c r="Y346" i="8"/>
  <c r="X346" i="8"/>
  <c r="V346" i="8"/>
  <c r="U346" i="8"/>
  <c r="T346" i="8"/>
  <c r="Y345" i="8"/>
  <c r="X345" i="8"/>
  <c r="V345" i="8"/>
  <c r="U345" i="8"/>
  <c r="T345" i="8"/>
  <c r="Y344" i="8"/>
  <c r="X344" i="8"/>
  <c r="T344" i="8"/>
  <c r="Y343" i="8"/>
  <c r="X343" i="8"/>
  <c r="V343" i="8"/>
  <c r="U343" i="8"/>
  <c r="T343" i="8"/>
  <c r="Y340" i="8"/>
  <c r="X340" i="8"/>
  <c r="V340" i="8"/>
  <c r="U340" i="8"/>
  <c r="T340" i="8"/>
  <c r="Y339" i="8"/>
  <c r="X339" i="8"/>
  <c r="V339" i="8"/>
  <c r="U339" i="8"/>
  <c r="T339" i="8"/>
  <c r="Y338" i="8"/>
  <c r="X338" i="8"/>
  <c r="V338" i="8"/>
  <c r="U338" i="8"/>
  <c r="T338" i="8"/>
  <c r="Y337" i="8"/>
  <c r="X337" i="8"/>
  <c r="V337" i="8"/>
  <c r="U337" i="8"/>
  <c r="T337" i="8"/>
  <c r="Y334" i="8"/>
  <c r="X334" i="8"/>
  <c r="V334" i="8"/>
  <c r="U334" i="8"/>
  <c r="T334" i="8"/>
  <c r="Y329" i="8"/>
  <c r="X329" i="8"/>
  <c r="V329" i="8"/>
  <c r="U329" i="8"/>
  <c r="T329" i="8"/>
  <c r="Y328" i="8"/>
  <c r="X328" i="8"/>
  <c r="V328" i="8"/>
  <c r="U328" i="8"/>
  <c r="T328" i="8"/>
  <c r="Y327" i="8"/>
  <c r="X327" i="8"/>
  <c r="V327" i="8"/>
  <c r="U327" i="8"/>
  <c r="T327" i="8"/>
  <c r="Y324" i="8"/>
  <c r="X324" i="8"/>
  <c r="V324" i="8"/>
  <c r="U324" i="8"/>
  <c r="T324" i="8"/>
  <c r="Y323" i="8"/>
  <c r="X323" i="8"/>
  <c r="V323" i="8"/>
  <c r="U323" i="8"/>
  <c r="T323" i="8"/>
  <c r="Y318" i="8"/>
  <c r="X318" i="8"/>
  <c r="V318" i="8"/>
  <c r="U318" i="8"/>
  <c r="T318" i="8"/>
  <c r="Y317" i="8"/>
  <c r="X317" i="8"/>
  <c r="V317" i="8"/>
  <c r="U317" i="8"/>
  <c r="T317" i="8"/>
  <c r="Y316" i="8"/>
  <c r="X316" i="8"/>
  <c r="V316" i="8"/>
  <c r="U316" i="8"/>
  <c r="T316" i="8"/>
  <c r="Y315" i="8"/>
  <c r="X315" i="8"/>
  <c r="V315" i="8"/>
  <c r="U315" i="8"/>
  <c r="T315" i="8"/>
  <c r="Y314" i="8"/>
  <c r="X314" i="8"/>
  <c r="V314" i="8"/>
  <c r="U314" i="8"/>
  <c r="T314" i="8"/>
  <c r="Y313" i="8"/>
  <c r="X313" i="8"/>
  <c r="V313" i="8"/>
  <c r="U313" i="8"/>
  <c r="T313" i="8"/>
  <c r="Y312" i="8"/>
  <c r="X312" i="8"/>
  <c r="V312" i="8"/>
  <c r="U312" i="8"/>
  <c r="T312" i="8"/>
  <c r="Y311" i="8"/>
  <c r="X311" i="8"/>
  <c r="V311" i="8"/>
  <c r="U311" i="8"/>
  <c r="T311" i="8"/>
  <c r="Y310" i="8"/>
  <c r="X310" i="8"/>
  <c r="V310" i="8"/>
  <c r="U310" i="8"/>
  <c r="T310" i="8"/>
  <c r="Y309" i="8"/>
  <c r="X309" i="8"/>
  <c r="V309" i="8"/>
  <c r="U309" i="8"/>
  <c r="T309" i="8"/>
  <c r="Y306" i="8"/>
  <c r="X306" i="8"/>
  <c r="V306" i="8"/>
  <c r="U306" i="8"/>
  <c r="T306" i="8"/>
  <c r="Y305" i="8"/>
  <c r="X305" i="8"/>
  <c r="V305" i="8"/>
  <c r="U305" i="8"/>
  <c r="T305" i="8"/>
  <c r="Y304" i="8"/>
  <c r="X304" i="8"/>
  <c r="V304" i="8"/>
  <c r="U304" i="8"/>
  <c r="T304" i="8"/>
  <c r="Y303" i="8"/>
  <c r="X303" i="8"/>
  <c r="V303" i="8"/>
  <c r="U303" i="8"/>
  <c r="T303" i="8"/>
  <c r="Y302" i="8"/>
  <c r="X302" i="8"/>
  <c r="V302" i="8"/>
  <c r="U302" i="8"/>
  <c r="T302" i="8"/>
  <c r="Y301" i="8"/>
  <c r="X301" i="8"/>
  <c r="V301" i="8"/>
  <c r="U301" i="8"/>
  <c r="T301" i="8"/>
  <c r="Y300" i="8"/>
  <c r="X300" i="8"/>
  <c r="V300" i="8"/>
  <c r="U300" i="8"/>
  <c r="T300" i="8"/>
  <c r="Y299" i="8"/>
  <c r="X299" i="8"/>
  <c r="V299" i="8"/>
  <c r="U299" i="8"/>
  <c r="T299" i="8"/>
  <c r="Y298" i="8"/>
  <c r="X298" i="8"/>
  <c r="V298" i="8"/>
  <c r="U298" i="8"/>
  <c r="T298" i="8"/>
  <c r="Y297" i="8"/>
  <c r="X297" i="8"/>
  <c r="V297" i="8"/>
  <c r="U297" i="8"/>
  <c r="T297" i="8"/>
  <c r="Y296" i="8"/>
  <c r="X296" i="8"/>
  <c r="V296" i="8"/>
  <c r="U296" i="8"/>
  <c r="T296" i="8"/>
  <c r="Y295" i="8"/>
  <c r="X295" i="8"/>
  <c r="V295" i="8"/>
  <c r="U295" i="8"/>
  <c r="T295" i="8"/>
  <c r="Y294" i="8"/>
  <c r="X294" i="8"/>
  <c r="V294" i="8"/>
  <c r="U294" i="8"/>
  <c r="T294" i="8"/>
  <c r="Y293" i="8"/>
  <c r="X293" i="8"/>
  <c r="V293" i="8"/>
  <c r="U293" i="8"/>
  <c r="T293" i="8"/>
  <c r="Y292" i="8"/>
  <c r="X292" i="8"/>
  <c r="V292" i="8"/>
  <c r="U292" i="8"/>
  <c r="T292" i="8"/>
  <c r="Y291" i="8"/>
  <c r="X291" i="8"/>
  <c r="V291" i="8"/>
  <c r="U291" i="8"/>
  <c r="T291" i="8"/>
  <c r="Y290" i="8"/>
  <c r="X290" i="8"/>
  <c r="V290" i="8"/>
  <c r="U290" i="8"/>
  <c r="T290" i="8"/>
  <c r="Y289" i="8"/>
  <c r="X289" i="8"/>
  <c r="V289" i="8"/>
  <c r="U289" i="8"/>
  <c r="T289" i="8"/>
  <c r="Y288" i="8"/>
  <c r="X288" i="8"/>
  <c r="V288" i="8"/>
  <c r="U288" i="8"/>
  <c r="T288" i="8"/>
  <c r="Y287" i="8"/>
  <c r="X287" i="8"/>
  <c r="V287" i="8"/>
  <c r="U287" i="8"/>
  <c r="T287" i="8"/>
  <c r="Y286" i="8"/>
  <c r="X286" i="8"/>
  <c r="V286" i="8"/>
  <c r="U286" i="8"/>
  <c r="T286" i="8"/>
  <c r="Y285" i="8"/>
  <c r="X285" i="8"/>
  <c r="V285" i="8"/>
  <c r="U285" i="8"/>
  <c r="T285" i="8"/>
  <c r="Y284" i="8"/>
  <c r="X284" i="8"/>
  <c r="V284" i="8"/>
  <c r="U284" i="8"/>
  <c r="T284" i="8"/>
  <c r="Y283" i="8"/>
  <c r="X283" i="8"/>
  <c r="V283" i="8"/>
  <c r="U283" i="8"/>
  <c r="T283" i="8"/>
  <c r="Y282" i="8"/>
  <c r="X282" i="8"/>
  <c r="V282" i="8"/>
  <c r="U282" i="8"/>
  <c r="T282" i="8"/>
  <c r="Y281" i="8"/>
  <c r="X281" i="8"/>
  <c r="V281" i="8"/>
  <c r="U281" i="8"/>
  <c r="T281" i="8"/>
  <c r="Y280" i="8"/>
  <c r="X280" i="8"/>
  <c r="V280" i="8"/>
  <c r="U280" i="8"/>
  <c r="T280" i="8"/>
  <c r="Y279" i="8"/>
  <c r="X279" i="8"/>
  <c r="V279" i="8"/>
  <c r="U279" i="8"/>
  <c r="T279" i="8"/>
  <c r="Y278" i="8"/>
  <c r="X278" i="8"/>
  <c r="T278" i="8"/>
  <c r="Y277" i="8"/>
  <c r="X277" i="8"/>
  <c r="V277" i="8"/>
  <c r="U277" i="8"/>
  <c r="T277" i="8"/>
  <c r="Y276" i="8"/>
  <c r="X276" i="8"/>
  <c r="V276" i="8"/>
  <c r="U276" i="8"/>
  <c r="T276" i="8"/>
  <c r="Y275" i="8"/>
  <c r="X275" i="8"/>
  <c r="V275" i="8"/>
  <c r="U275" i="8"/>
  <c r="T275" i="8"/>
  <c r="Y274" i="8"/>
  <c r="X274" i="8"/>
  <c r="V274" i="8"/>
  <c r="U274" i="8"/>
  <c r="T274" i="8"/>
  <c r="Y273" i="8"/>
  <c r="X273" i="8"/>
  <c r="V273" i="8"/>
  <c r="U273" i="8"/>
  <c r="T273" i="8"/>
  <c r="Y272" i="8"/>
  <c r="X272" i="8"/>
  <c r="V272" i="8"/>
  <c r="U272" i="8"/>
  <c r="T272" i="8"/>
  <c r="Y271" i="8"/>
  <c r="X271" i="8"/>
  <c r="V271" i="8"/>
  <c r="U271" i="8"/>
  <c r="T271" i="8"/>
  <c r="Y270" i="8"/>
  <c r="X270" i="8"/>
  <c r="V270" i="8"/>
  <c r="U270" i="8"/>
  <c r="T270" i="8"/>
  <c r="Y269" i="8"/>
  <c r="X269" i="8"/>
  <c r="V269" i="8"/>
  <c r="U269" i="8"/>
  <c r="T269" i="8"/>
  <c r="Y268" i="8"/>
  <c r="X268" i="8"/>
  <c r="V268" i="8"/>
  <c r="U268" i="8"/>
  <c r="T268" i="8"/>
  <c r="Y267" i="8"/>
  <c r="X267" i="8"/>
  <c r="V267" i="8"/>
  <c r="U267" i="8"/>
  <c r="T267" i="8"/>
  <c r="Y266" i="8"/>
  <c r="X266" i="8"/>
  <c r="V266" i="8"/>
  <c r="U266" i="8"/>
  <c r="T266" i="8"/>
  <c r="Y265" i="8"/>
  <c r="X265" i="8"/>
  <c r="V265" i="8"/>
  <c r="U265" i="8"/>
  <c r="T265" i="8"/>
  <c r="Y264" i="8"/>
  <c r="X264" i="8"/>
  <c r="V264" i="8"/>
  <c r="U264" i="8"/>
  <c r="T264" i="8"/>
  <c r="Y263" i="8"/>
  <c r="X263" i="8"/>
  <c r="V263" i="8"/>
  <c r="U263" i="8"/>
  <c r="T263" i="8"/>
  <c r="Y262" i="8"/>
  <c r="X262" i="8"/>
  <c r="V262" i="8"/>
  <c r="U262" i="8"/>
  <c r="T262" i="8"/>
  <c r="Y261" i="8"/>
  <c r="X261" i="8"/>
  <c r="V261" i="8"/>
  <c r="U261" i="8"/>
  <c r="T261" i="8"/>
  <c r="Y260" i="8"/>
  <c r="X260" i="8"/>
  <c r="V260" i="8"/>
  <c r="U260" i="8"/>
  <c r="T260" i="8"/>
  <c r="Y259" i="8"/>
  <c r="X259" i="8"/>
  <c r="V259" i="8"/>
  <c r="U259" i="8"/>
  <c r="T259" i="8"/>
  <c r="Y258" i="8"/>
  <c r="X258" i="8"/>
  <c r="V258" i="8"/>
  <c r="U258" i="8"/>
  <c r="T258" i="8"/>
  <c r="Y257" i="8"/>
  <c r="X257" i="8"/>
  <c r="V257" i="8"/>
  <c r="U257" i="8"/>
  <c r="T257" i="8"/>
  <c r="Y256" i="8"/>
  <c r="X256" i="8"/>
  <c r="V256" i="8"/>
  <c r="U256" i="8"/>
  <c r="T256" i="8"/>
  <c r="Y255" i="8"/>
  <c r="X255" i="8"/>
  <c r="V255" i="8"/>
  <c r="U255" i="8"/>
  <c r="T255" i="8"/>
  <c r="Y254" i="8"/>
  <c r="X254" i="8"/>
  <c r="V254" i="8"/>
  <c r="U254" i="8"/>
  <c r="T254" i="8"/>
  <c r="Y253" i="8"/>
  <c r="X253" i="8"/>
  <c r="V253" i="8"/>
  <c r="U253" i="8"/>
  <c r="T253" i="8"/>
  <c r="Y252" i="8"/>
  <c r="X252" i="8"/>
  <c r="V252" i="8"/>
  <c r="U252" i="8"/>
  <c r="T252" i="8"/>
  <c r="Y251" i="8"/>
  <c r="X251" i="8"/>
  <c r="V251" i="8"/>
  <c r="U251" i="8"/>
  <c r="T251" i="8"/>
  <c r="Y250" i="8"/>
  <c r="X250" i="8"/>
  <c r="V250" i="8"/>
  <c r="U250" i="8"/>
  <c r="T250" i="8"/>
  <c r="Y249" i="8"/>
  <c r="X249" i="8"/>
  <c r="V249" i="8"/>
  <c r="U249" i="8"/>
  <c r="T249" i="8"/>
  <c r="Y248" i="8"/>
  <c r="X248" i="8"/>
  <c r="V248" i="8"/>
  <c r="U248" i="8"/>
  <c r="T248" i="8"/>
  <c r="Y247" i="8"/>
  <c r="X247" i="8"/>
  <c r="V247" i="8"/>
  <c r="U247" i="8"/>
  <c r="T247" i="8"/>
  <c r="Y246" i="8"/>
  <c r="X246" i="8"/>
  <c r="V246" i="8"/>
  <c r="U246" i="8"/>
  <c r="T246" i="8"/>
  <c r="Y245" i="8"/>
  <c r="X245" i="8"/>
  <c r="V245" i="8"/>
  <c r="U245" i="8"/>
  <c r="T245" i="8"/>
  <c r="Y244" i="8"/>
  <c r="X244" i="8"/>
  <c r="V244" i="8"/>
  <c r="U244" i="8"/>
  <c r="T244" i="8"/>
  <c r="Y243" i="8"/>
  <c r="X243" i="8"/>
  <c r="V243" i="8"/>
  <c r="U243" i="8"/>
  <c r="T243" i="8"/>
  <c r="Y242" i="8"/>
  <c r="X242" i="8"/>
  <c r="V242" i="8"/>
  <c r="U242" i="8"/>
  <c r="T242" i="8"/>
  <c r="Y241" i="8"/>
  <c r="X241" i="8"/>
  <c r="V241" i="8"/>
  <c r="U241" i="8"/>
  <c r="T241" i="8"/>
  <c r="Y240" i="8"/>
  <c r="X240" i="8"/>
  <c r="V240" i="8"/>
  <c r="U240" i="8"/>
  <c r="T240" i="8"/>
  <c r="Y239" i="8"/>
  <c r="X239" i="8"/>
  <c r="V239" i="8"/>
  <c r="U239" i="8"/>
  <c r="T239" i="8"/>
  <c r="Y238" i="8"/>
  <c r="X238" i="8"/>
  <c r="V238" i="8"/>
  <c r="U238" i="8"/>
  <c r="T238" i="8"/>
  <c r="Y237" i="8"/>
  <c r="X237" i="8"/>
  <c r="V237" i="8"/>
  <c r="U237" i="8"/>
  <c r="T237" i="8"/>
  <c r="Y236" i="8"/>
  <c r="X236" i="8"/>
  <c r="V236" i="8"/>
  <c r="U236" i="8"/>
  <c r="T236" i="8"/>
  <c r="Y235" i="8"/>
  <c r="X235" i="8"/>
  <c r="V235" i="8"/>
  <c r="U235" i="8"/>
  <c r="T235" i="8"/>
  <c r="Y234" i="8"/>
  <c r="X234" i="8"/>
  <c r="V234" i="8"/>
  <c r="U234" i="8"/>
  <c r="T234" i="8"/>
  <c r="Y233" i="8"/>
  <c r="X233" i="8"/>
  <c r="V233" i="8"/>
  <c r="U233" i="8"/>
  <c r="T233" i="8"/>
  <c r="Y232" i="8"/>
  <c r="X232" i="8"/>
  <c r="V232" i="8"/>
  <c r="U232" i="8"/>
  <c r="T232" i="8"/>
  <c r="Y229" i="8"/>
  <c r="X229" i="8"/>
  <c r="V229" i="8"/>
  <c r="U229" i="8"/>
  <c r="T229" i="8"/>
  <c r="Y228" i="8"/>
  <c r="X228" i="8"/>
  <c r="V228" i="8"/>
  <c r="U228" i="8"/>
  <c r="T228" i="8"/>
  <c r="Y227" i="8"/>
  <c r="X227" i="8"/>
  <c r="V227" i="8"/>
  <c r="U227" i="8"/>
  <c r="T227" i="8"/>
  <c r="Y226" i="8"/>
  <c r="X226" i="8"/>
  <c r="V226" i="8"/>
  <c r="U226" i="8"/>
  <c r="T226" i="8"/>
  <c r="Y225" i="8"/>
  <c r="X225" i="8"/>
  <c r="V225" i="8"/>
  <c r="U225" i="8"/>
  <c r="T225" i="8"/>
  <c r="Y224" i="8"/>
  <c r="X224" i="8"/>
  <c r="V224" i="8"/>
  <c r="U224" i="8"/>
  <c r="T224" i="8"/>
  <c r="Y223" i="8"/>
  <c r="X223" i="8"/>
  <c r="V223" i="8"/>
  <c r="U223" i="8"/>
  <c r="T223" i="8"/>
  <c r="Y222" i="8"/>
  <c r="X222" i="8"/>
  <c r="V222" i="8"/>
  <c r="U222" i="8"/>
  <c r="T222" i="8"/>
  <c r="Y221" i="8"/>
  <c r="X221" i="8"/>
  <c r="V221" i="8"/>
  <c r="U221" i="8"/>
  <c r="T221" i="8"/>
  <c r="Y220" i="8"/>
  <c r="X220" i="8"/>
  <c r="V220" i="8"/>
  <c r="U220" i="8"/>
  <c r="T220" i="8"/>
  <c r="Y219" i="8"/>
  <c r="X219" i="8"/>
  <c r="V219" i="8"/>
  <c r="U219" i="8"/>
  <c r="T219" i="8"/>
  <c r="Y218" i="8"/>
  <c r="X218" i="8"/>
  <c r="V218" i="8"/>
  <c r="U218" i="8"/>
  <c r="T218" i="8"/>
  <c r="Y217" i="8"/>
  <c r="X217" i="8"/>
  <c r="V217" i="8"/>
  <c r="U217" i="8"/>
  <c r="T217" i="8"/>
  <c r="Y214" i="8"/>
  <c r="X214" i="8"/>
  <c r="V214" i="8"/>
  <c r="U214" i="8"/>
  <c r="T214" i="8"/>
  <c r="Y213" i="8"/>
  <c r="X213" i="8"/>
  <c r="V213" i="8"/>
  <c r="U213" i="8"/>
  <c r="T213" i="8"/>
  <c r="Y212" i="8"/>
  <c r="X212" i="8"/>
  <c r="V212" i="8"/>
  <c r="U212" i="8"/>
  <c r="T212" i="8"/>
  <c r="Y211" i="8"/>
  <c r="X211" i="8"/>
  <c r="V211" i="8"/>
  <c r="U211" i="8"/>
  <c r="T211" i="8"/>
  <c r="Y210" i="8"/>
  <c r="X210" i="8"/>
  <c r="V210" i="8"/>
  <c r="U210" i="8"/>
  <c r="T210" i="8"/>
  <c r="Y209" i="8"/>
  <c r="X209" i="8"/>
  <c r="V209" i="8"/>
  <c r="U209" i="8"/>
  <c r="T209" i="8"/>
  <c r="Y208" i="8"/>
  <c r="X208" i="8"/>
  <c r="V208" i="8"/>
  <c r="U208" i="8"/>
  <c r="T208" i="8"/>
  <c r="Y207" i="8"/>
  <c r="X207" i="8"/>
  <c r="T207" i="8"/>
  <c r="Y206" i="8"/>
  <c r="X206" i="8"/>
  <c r="T206" i="8"/>
  <c r="Y205" i="8"/>
  <c r="X205" i="8"/>
  <c r="V205" i="8"/>
  <c r="U205" i="8"/>
  <c r="T205" i="8"/>
  <c r="Y204" i="8"/>
  <c r="X204" i="8"/>
  <c r="V204" i="8"/>
  <c r="U204" i="8"/>
  <c r="T204" i="8"/>
  <c r="Y203" i="8"/>
  <c r="X203" i="8"/>
  <c r="V203" i="8"/>
  <c r="U203" i="8"/>
  <c r="T203" i="8"/>
  <c r="Y202" i="8"/>
  <c r="X202" i="8"/>
  <c r="V202" i="8"/>
  <c r="U202" i="8"/>
  <c r="T202" i="8"/>
  <c r="Y201" i="8"/>
  <c r="X201" i="8"/>
  <c r="V201" i="8"/>
  <c r="U201" i="8"/>
  <c r="T201" i="8"/>
  <c r="Y200" i="8"/>
  <c r="X200" i="8"/>
  <c r="V200" i="8"/>
  <c r="U200" i="8"/>
  <c r="T200" i="8"/>
  <c r="Y199" i="8"/>
  <c r="X199" i="8"/>
  <c r="V199" i="8"/>
  <c r="U199" i="8"/>
  <c r="T199" i="8"/>
  <c r="Y196" i="8"/>
  <c r="X196" i="8"/>
  <c r="V196" i="8"/>
  <c r="U196" i="8"/>
  <c r="T196" i="8"/>
  <c r="Y195" i="8"/>
  <c r="X195" i="8"/>
  <c r="V195" i="8"/>
  <c r="U195" i="8"/>
  <c r="T195" i="8"/>
  <c r="Y194" i="8"/>
  <c r="X194" i="8"/>
  <c r="V194" i="8"/>
  <c r="U194" i="8"/>
  <c r="T194" i="8"/>
  <c r="Y193" i="8"/>
  <c r="X193" i="8"/>
  <c r="V193" i="8"/>
  <c r="U193" i="8"/>
  <c r="T193" i="8"/>
  <c r="Y192" i="8"/>
  <c r="X192" i="8"/>
  <c r="V192" i="8"/>
  <c r="U192" i="8"/>
  <c r="T192" i="8"/>
  <c r="Y191" i="8"/>
  <c r="X191" i="8"/>
  <c r="V191" i="8"/>
  <c r="U191" i="8"/>
  <c r="T191" i="8"/>
  <c r="Y190" i="8"/>
  <c r="X190" i="8"/>
  <c r="V190" i="8"/>
  <c r="U190" i="8"/>
  <c r="T190" i="8"/>
  <c r="Y189" i="8"/>
  <c r="X189" i="8"/>
  <c r="V189" i="8"/>
  <c r="U189" i="8"/>
  <c r="T189" i="8"/>
  <c r="Y188" i="8"/>
  <c r="X188" i="8"/>
  <c r="V188" i="8"/>
  <c r="U188" i="8"/>
  <c r="T188" i="8"/>
  <c r="Y187" i="8"/>
  <c r="X187" i="8"/>
  <c r="V187" i="8"/>
  <c r="U187" i="8"/>
  <c r="T187" i="8"/>
  <c r="Y186" i="8"/>
  <c r="X186" i="8"/>
  <c r="V186" i="8"/>
  <c r="U186" i="8"/>
  <c r="T186" i="8"/>
  <c r="Y185" i="8"/>
  <c r="X185" i="8"/>
  <c r="V185" i="8"/>
  <c r="U185" i="8"/>
  <c r="T185" i="8"/>
  <c r="Y184" i="8"/>
  <c r="X184" i="8"/>
  <c r="V184" i="8"/>
  <c r="U184" i="8"/>
  <c r="T184" i="8"/>
  <c r="Y183" i="8"/>
  <c r="X183" i="8"/>
  <c r="V183" i="8"/>
  <c r="U183" i="8"/>
  <c r="T183" i="8"/>
  <c r="Y182" i="8"/>
  <c r="X182" i="8"/>
  <c r="V182" i="8"/>
  <c r="U182" i="8"/>
  <c r="T182" i="8"/>
  <c r="Y181" i="8"/>
  <c r="X181" i="8"/>
  <c r="V181" i="8"/>
  <c r="U181" i="8"/>
  <c r="T181" i="8"/>
  <c r="Y180" i="8"/>
  <c r="X180" i="8"/>
  <c r="V180" i="8"/>
  <c r="U180" i="8"/>
  <c r="T180" i="8"/>
  <c r="Y179" i="8"/>
  <c r="X179" i="8"/>
  <c r="V179" i="8"/>
  <c r="U179" i="8"/>
  <c r="T179" i="8"/>
  <c r="Y178" i="8"/>
  <c r="X178" i="8"/>
  <c r="V178" i="8"/>
  <c r="U178" i="8"/>
  <c r="T178" i="8"/>
  <c r="Y177" i="8"/>
  <c r="X177" i="8"/>
  <c r="V177" i="8"/>
  <c r="U177" i="8"/>
  <c r="T177" i="8"/>
  <c r="Y176" i="8"/>
  <c r="X176" i="8"/>
  <c r="V176" i="8"/>
  <c r="U176" i="8"/>
  <c r="T176" i="8"/>
  <c r="Y175" i="8"/>
  <c r="X175" i="8"/>
  <c r="V175" i="8"/>
  <c r="U175" i="8"/>
  <c r="T175" i="8"/>
  <c r="Y174" i="8"/>
  <c r="X174" i="8"/>
  <c r="V174" i="8"/>
  <c r="U174" i="8"/>
  <c r="T174" i="8"/>
  <c r="Y173" i="8"/>
  <c r="X173" i="8"/>
  <c r="V173" i="8"/>
  <c r="U173" i="8"/>
  <c r="T173" i="8"/>
  <c r="Y172" i="8"/>
  <c r="X172" i="8"/>
  <c r="V172" i="8"/>
  <c r="U172" i="8"/>
  <c r="T172" i="8"/>
  <c r="Y171" i="8"/>
  <c r="X171" i="8"/>
  <c r="V171" i="8"/>
  <c r="U171" i="8"/>
  <c r="T171" i="8"/>
  <c r="Y170" i="8"/>
  <c r="X170" i="8"/>
  <c r="V170" i="8"/>
  <c r="U170" i="8"/>
  <c r="T170" i="8"/>
  <c r="Y169" i="8"/>
  <c r="X169" i="8"/>
  <c r="V169" i="8"/>
  <c r="U169" i="8"/>
  <c r="T169" i="8"/>
  <c r="Y168" i="8"/>
  <c r="X168" i="8"/>
  <c r="V168" i="8"/>
  <c r="U168" i="8"/>
  <c r="T168" i="8"/>
  <c r="Y165" i="8"/>
  <c r="X165" i="8"/>
  <c r="V165" i="8"/>
  <c r="U165" i="8"/>
  <c r="T165" i="8"/>
  <c r="Y164" i="8"/>
  <c r="X164" i="8"/>
  <c r="V164" i="8"/>
  <c r="U164" i="8"/>
  <c r="T164" i="8"/>
  <c r="Y163" i="8"/>
  <c r="X163" i="8"/>
  <c r="V163" i="8"/>
  <c r="U163" i="8"/>
  <c r="T163" i="8"/>
  <c r="Y162" i="8"/>
  <c r="X162" i="8"/>
  <c r="V162" i="8"/>
  <c r="U162" i="8"/>
  <c r="T162" i="8"/>
  <c r="Y161" i="8"/>
  <c r="X161" i="8"/>
  <c r="V161" i="8"/>
  <c r="U161" i="8"/>
  <c r="T161" i="8"/>
  <c r="Y160" i="8"/>
  <c r="X160" i="8"/>
  <c r="V160" i="8"/>
  <c r="U160" i="8"/>
  <c r="T160" i="8"/>
  <c r="Y159" i="8"/>
  <c r="X159" i="8"/>
  <c r="V159" i="8"/>
  <c r="U159" i="8"/>
  <c r="T159" i="8"/>
  <c r="Y158" i="8"/>
  <c r="X158" i="8"/>
  <c r="V158" i="8"/>
  <c r="U158" i="8"/>
  <c r="T158" i="8"/>
  <c r="Y157" i="8"/>
  <c r="X157" i="8"/>
  <c r="V157" i="8"/>
  <c r="U157" i="8"/>
  <c r="T157" i="8"/>
  <c r="Y156" i="8"/>
  <c r="X156" i="8"/>
  <c r="V156" i="8"/>
  <c r="U156" i="8"/>
  <c r="T156" i="8"/>
  <c r="Y155" i="8"/>
  <c r="X155" i="8"/>
  <c r="V155" i="8"/>
  <c r="U155" i="8"/>
  <c r="T155" i="8"/>
  <c r="Y154" i="8"/>
  <c r="X154" i="8"/>
  <c r="V154" i="8"/>
  <c r="U154" i="8"/>
  <c r="T154" i="8"/>
  <c r="Y153" i="8"/>
  <c r="X153" i="8"/>
  <c r="V153" i="8"/>
  <c r="U153" i="8"/>
  <c r="T153" i="8"/>
  <c r="Y152" i="8"/>
  <c r="X152" i="8"/>
  <c r="V152" i="8"/>
  <c r="U152" i="8"/>
  <c r="T152" i="8"/>
  <c r="Y149" i="8"/>
  <c r="X149" i="8"/>
  <c r="V149" i="8"/>
  <c r="U149" i="8"/>
  <c r="T149" i="8"/>
  <c r="Y148" i="8"/>
  <c r="X148" i="8"/>
  <c r="V148" i="8"/>
  <c r="U148" i="8"/>
  <c r="T148" i="8"/>
  <c r="Y147" i="8"/>
  <c r="X147" i="8"/>
  <c r="V147" i="8"/>
  <c r="U147" i="8"/>
  <c r="T147" i="8"/>
  <c r="Y146" i="8"/>
  <c r="X146" i="8"/>
  <c r="V146" i="8"/>
  <c r="U146" i="8"/>
  <c r="T146" i="8"/>
  <c r="Y145" i="8"/>
  <c r="X145" i="8"/>
  <c r="T145" i="8"/>
  <c r="Y144" i="8"/>
  <c r="X144" i="8"/>
  <c r="V144" i="8"/>
  <c r="U144" i="8"/>
  <c r="T144" i="8"/>
  <c r="Y143" i="8"/>
  <c r="X143" i="8"/>
  <c r="V143" i="8"/>
  <c r="U143" i="8"/>
  <c r="T143" i="8"/>
  <c r="Y142" i="8"/>
  <c r="X142" i="8"/>
  <c r="V142" i="8"/>
  <c r="U142" i="8"/>
  <c r="T142" i="8"/>
  <c r="Y141" i="8"/>
  <c r="X141" i="8"/>
  <c r="V141" i="8"/>
  <c r="U141" i="8"/>
  <c r="T141" i="8"/>
  <c r="Y140" i="8"/>
  <c r="X140" i="8"/>
  <c r="V140" i="8"/>
  <c r="U140" i="8"/>
  <c r="T140" i="8"/>
  <c r="Y139" i="8"/>
  <c r="X139" i="8"/>
  <c r="V139" i="8"/>
  <c r="U139" i="8"/>
  <c r="T139" i="8"/>
  <c r="Y138" i="8"/>
  <c r="X138" i="8"/>
  <c r="V138" i="8"/>
  <c r="U138" i="8"/>
  <c r="T138" i="8"/>
  <c r="Y137" i="8"/>
  <c r="X137" i="8"/>
  <c r="V137" i="8"/>
  <c r="U137" i="8"/>
  <c r="T137" i="8"/>
  <c r="Y136" i="8"/>
  <c r="X136" i="8"/>
  <c r="V136" i="8"/>
  <c r="U136" i="8"/>
  <c r="T136" i="8"/>
  <c r="Y135" i="8"/>
  <c r="X135" i="8"/>
  <c r="V135" i="8"/>
  <c r="U135" i="8"/>
  <c r="T135" i="8"/>
  <c r="Y134" i="8"/>
  <c r="X134" i="8"/>
  <c r="V134" i="8"/>
  <c r="U134" i="8"/>
  <c r="T134" i="8"/>
  <c r="Y133" i="8"/>
  <c r="X133" i="8"/>
  <c r="V133" i="8"/>
  <c r="U133" i="8"/>
  <c r="T133" i="8"/>
  <c r="Y132" i="8"/>
  <c r="X132" i="8"/>
  <c r="V132" i="8"/>
  <c r="U132" i="8"/>
  <c r="T132" i="8"/>
  <c r="Y131" i="8"/>
  <c r="X131" i="8"/>
  <c r="V131" i="8"/>
  <c r="U131" i="8"/>
  <c r="T131" i="8"/>
  <c r="Y130" i="8"/>
  <c r="X130" i="8"/>
  <c r="V130" i="8"/>
  <c r="U130" i="8"/>
  <c r="T130" i="8"/>
  <c r="Y129" i="8"/>
  <c r="X129" i="8"/>
  <c r="V129" i="8"/>
  <c r="U129" i="8"/>
  <c r="T129" i="8"/>
  <c r="Y128" i="8"/>
  <c r="X128" i="8"/>
  <c r="V128" i="8"/>
  <c r="U128" i="8"/>
  <c r="T128" i="8"/>
  <c r="Y127" i="8"/>
  <c r="X127" i="8"/>
  <c r="V127" i="8"/>
  <c r="U127" i="8"/>
  <c r="T127" i="8"/>
  <c r="Y126" i="8"/>
  <c r="X126" i="8"/>
  <c r="V126" i="8"/>
  <c r="U126" i="8"/>
  <c r="T126" i="8"/>
  <c r="Y125" i="8"/>
  <c r="X125" i="8"/>
  <c r="V125" i="8"/>
  <c r="U125" i="8"/>
  <c r="T125" i="8"/>
  <c r="Y124" i="8"/>
  <c r="X124" i="8"/>
  <c r="V124" i="8"/>
  <c r="U124" i="8"/>
  <c r="T124" i="8"/>
  <c r="Y123" i="8"/>
  <c r="X123" i="8"/>
  <c r="V123" i="8"/>
  <c r="U123" i="8"/>
  <c r="T123" i="8"/>
  <c r="Y122" i="8"/>
  <c r="X122" i="8"/>
  <c r="V122" i="8"/>
  <c r="U122" i="8"/>
  <c r="T122" i="8"/>
  <c r="Y121" i="8"/>
  <c r="X121" i="8"/>
  <c r="V121" i="8"/>
  <c r="U121" i="8"/>
  <c r="T121" i="8"/>
  <c r="Y120" i="8"/>
  <c r="X120" i="8"/>
  <c r="V120" i="8"/>
  <c r="U120" i="8"/>
  <c r="T120" i="8"/>
  <c r="Y119" i="8"/>
  <c r="X119" i="8"/>
  <c r="V119" i="8"/>
  <c r="U119" i="8"/>
  <c r="T119" i="8"/>
  <c r="Y118" i="8"/>
  <c r="X118" i="8"/>
  <c r="V118" i="8"/>
  <c r="U118" i="8"/>
  <c r="T118" i="8"/>
  <c r="Y117" i="8"/>
  <c r="X117" i="8"/>
  <c r="V117" i="8"/>
  <c r="U117" i="8"/>
  <c r="T117" i="8"/>
  <c r="Y116" i="8"/>
  <c r="X116" i="8"/>
  <c r="V116" i="8"/>
  <c r="U116" i="8"/>
  <c r="T116" i="8"/>
  <c r="Y115" i="8"/>
  <c r="X115" i="8"/>
  <c r="V115" i="8"/>
  <c r="U115" i="8"/>
  <c r="T115" i="8"/>
  <c r="Y114" i="8"/>
  <c r="X114" i="8"/>
  <c r="V114" i="8"/>
  <c r="U114" i="8"/>
  <c r="T114" i="8"/>
  <c r="Y113" i="8"/>
  <c r="X113" i="8"/>
  <c r="V113" i="8"/>
  <c r="U113" i="8"/>
  <c r="T113" i="8"/>
  <c r="Y112" i="8"/>
  <c r="X112" i="8"/>
  <c r="V112" i="8"/>
  <c r="U112" i="8"/>
  <c r="T112" i="8"/>
  <c r="Y111" i="8"/>
  <c r="X111" i="8"/>
  <c r="V111" i="8"/>
  <c r="U111" i="8"/>
  <c r="T111" i="8"/>
  <c r="Y110" i="8"/>
  <c r="X110" i="8"/>
  <c r="V110" i="8"/>
  <c r="U110" i="8"/>
  <c r="T110" i="8"/>
  <c r="Y109" i="8"/>
  <c r="X109" i="8"/>
  <c r="V109" i="8"/>
  <c r="U109" i="8"/>
  <c r="T109" i="8"/>
  <c r="Y108" i="8"/>
  <c r="X108" i="8"/>
  <c r="V108" i="8"/>
  <c r="U108" i="8"/>
  <c r="T108" i="8"/>
  <c r="Y107" i="8"/>
  <c r="X107" i="8"/>
  <c r="V107" i="8"/>
  <c r="U107" i="8"/>
  <c r="T107" i="8"/>
  <c r="Y106" i="8"/>
  <c r="X106" i="8"/>
  <c r="V106" i="8"/>
  <c r="U106" i="8"/>
  <c r="T106" i="8"/>
  <c r="Y97" i="8"/>
  <c r="X97" i="8"/>
  <c r="V97" i="8"/>
  <c r="U97" i="8"/>
  <c r="T97" i="8"/>
  <c r="Y96" i="8"/>
  <c r="X96" i="8"/>
  <c r="V96" i="8"/>
  <c r="U96" i="8"/>
  <c r="T96" i="8"/>
  <c r="Y95" i="8"/>
  <c r="X95" i="8"/>
  <c r="V95" i="8"/>
  <c r="U95" i="8"/>
  <c r="T95" i="8"/>
  <c r="Y94" i="8"/>
  <c r="X94" i="8"/>
  <c r="V94" i="8"/>
  <c r="U94" i="8"/>
  <c r="T94" i="8"/>
  <c r="Y93" i="8"/>
  <c r="X93" i="8"/>
  <c r="V93" i="8"/>
  <c r="U93" i="8"/>
  <c r="T93" i="8"/>
  <c r="Y92" i="8"/>
  <c r="X92" i="8"/>
  <c r="V92" i="8"/>
  <c r="U92" i="8"/>
  <c r="T92" i="8"/>
  <c r="Y91" i="8"/>
  <c r="X91" i="8"/>
  <c r="V91" i="8"/>
  <c r="U91" i="8"/>
  <c r="T91" i="8"/>
  <c r="Y90" i="8"/>
  <c r="X90" i="8"/>
  <c r="V90" i="8"/>
  <c r="U90" i="8"/>
  <c r="T90" i="8"/>
  <c r="Y89" i="8"/>
  <c r="X89" i="8"/>
  <c r="V89" i="8"/>
  <c r="U89" i="8"/>
  <c r="T89" i="8"/>
  <c r="Y88" i="8"/>
  <c r="X88" i="8"/>
  <c r="V88" i="8"/>
  <c r="U88" i="8"/>
  <c r="T88" i="8"/>
  <c r="Y87" i="8"/>
  <c r="X87" i="8"/>
  <c r="V87" i="8"/>
  <c r="U87" i="8"/>
  <c r="T87" i="8"/>
  <c r="Y86" i="8"/>
  <c r="X86" i="8"/>
  <c r="V86" i="8"/>
  <c r="U86" i="8"/>
  <c r="T86" i="8"/>
  <c r="Y85" i="8"/>
  <c r="X85" i="8"/>
  <c r="V85" i="8"/>
  <c r="U85" i="8"/>
  <c r="T85" i="8"/>
  <c r="Y84" i="8"/>
  <c r="X84" i="8"/>
  <c r="V84" i="8"/>
  <c r="U84" i="8"/>
  <c r="T84" i="8"/>
  <c r="Y83" i="8"/>
  <c r="X83" i="8"/>
  <c r="V83" i="8"/>
  <c r="U83" i="8"/>
  <c r="T83" i="8"/>
  <c r="Y82" i="8"/>
  <c r="X82" i="8"/>
  <c r="V82" i="8"/>
  <c r="U82" i="8"/>
  <c r="T82" i="8"/>
  <c r="Y81" i="8"/>
  <c r="X81" i="8"/>
  <c r="V81" i="8"/>
  <c r="U81" i="8"/>
  <c r="T81" i="8"/>
  <c r="Y80" i="8"/>
  <c r="X80" i="8"/>
  <c r="V80" i="8"/>
  <c r="U80" i="8"/>
  <c r="T80" i="8"/>
  <c r="Y79" i="8"/>
  <c r="X79" i="8"/>
  <c r="V79" i="8"/>
  <c r="U79" i="8"/>
  <c r="T79" i="8"/>
  <c r="Y78" i="8"/>
  <c r="X78" i="8"/>
  <c r="V78" i="8"/>
  <c r="U78" i="8"/>
  <c r="T78" i="8"/>
  <c r="Y77" i="8"/>
  <c r="X77" i="8"/>
  <c r="V77" i="8"/>
  <c r="U77" i="8"/>
  <c r="T77" i="8"/>
  <c r="Y76" i="8"/>
  <c r="X76" i="8"/>
  <c r="V76" i="8"/>
  <c r="U76" i="8"/>
  <c r="T76" i="8"/>
  <c r="Y75" i="8"/>
  <c r="X75" i="8"/>
  <c r="V75" i="8"/>
  <c r="U75" i="8"/>
  <c r="T75" i="8"/>
  <c r="Y74" i="8"/>
  <c r="X74" i="8"/>
  <c r="V74" i="8"/>
  <c r="U74" i="8"/>
  <c r="T74" i="8"/>
  <c r="Y73" i="8"/>
  <c r="X73" i="8"/>
  <c r="V73" i="8"/>
  <c r="U73" i="8"/>
  <c r="T73" i="8"/>
  <c r="Y72" i="8"/>
  <c r="X72" i="8"/>
  <c r="V72" i="8"/>
  <c r="U72" i="8"/>
  <c r="T72" i="8"/>
  <c r="Y71" i="8"/>
  <c r="X71" i="8"/>
  <c r="V71" i="8"/>
  <c r="U71" i="8"/>
  <c r="T71" i="8"/>
  <c r="Y70" i="8"/>
  <c r="X70" i="8"/>
  <c r="V70" i="8"/>
  <c r="U70" i="8"/>
  <c r="T70" i="8"/>
  <c r="Y69" i="8"/>
  <c r="X69" i="8"/>
  <c r="V69" i="8"/>
  <c r="U69" i="8"/>
  <c r="T69" i="8"/>
  <c r="Y68" i="8"/>
  <c r="X68" i="8"/>
  <c r="V68" i="8"/>
  <c r="U68" i="8"/>
  <c r="T68" i="8"/>
  <c r="Y67" i="8"/>
  <c r="X67" i="8"/>
  <c r="V67" i="8"/>
  <c r="U67" i="8"/>
  <c r="T67" i="8"/>
  <c r="Y66" i="8"/>
  <c r="X66" i="8"/>
  <c r="V66" i="8"/>
  <c r="U66" i="8"/>
  <c r="T66" i="8"/>
  <c r="Y65" i="8"/>
  <c r="X65" i="8"/>
  <c r="V65" i="8"/>
  <c r="U65" i="8"/>
  <c r="T65" i="8"/>
  <c r="Y62" i="8"/>
  <c r="X62" i="8"/>
  <c r="V62" i="8"/>
  <c r="U62" i="8"/>
  <c r="T62" i="8"/>
  <c r="Y61" i="8"/>
  <c r="X61" i="8"/>
  <c r="V61" i="8"/>
  <c r="U61" i="8"/>
  <c r="T61" i="8"/>
  <c r="Y60" i="8"/>
  <c r="X60" i="8"/>
  <c r="V60" i="8"/>
  <c r="U60" i="8"/>
  <c r="T60" i="8"/>
  <c r="Y59" i="8"/>
  <c r="X59" i="8"/>
  <c r="V59" i="8"/>
  <c r="U59" i="8"/>
  <c r="T59" i="8"/>
  <c r="Y58" i="8"/>
  <c r="X58" i="8"/>
  <c r="V58" i="8"/>
  <c r="U58" i="8"/>
  <c r="T58" i="8"/>
  <c r="Y57" i="8"/>
  <c r="X57" i="8"/>
  <c r="V57" i="8"/>
  <c r="U57" i="8"/>
  <c r="T57" i="8"/>
  <c r="Y56" i="8"/>
  <c r="X56" i="8"/>
  <c r="V56" i="8"/>
  <c r="U56" i="8"/>
  <c r="T56" i="8"/>
  <c r="Y55" i="8"/>
  <c r="X55" i="8"/>
  <c r="V55" i="8"/>
  <c r="U55" i="8"/>
  <c r="T55" i="8"/>
  <c r="Y54" i="8"/>
  <c r="X54" i="8"/>
  <c r="V54" i="8"/>
  <c r="U54" i="8"/>
  <c r="T54" i="8"/>
  <c r="Y53" i="8"/>
  <c r="X53" i="8"/>
  <c r="V53" i="8"/>
  <c r="U53" i="8"/>
  <c r="T53" i="8"/>
  <c r="Y52" i="8"/>
  <c r="X52" i="8"/>
  <c r="V52" i="8"/>
  <c r="U52" i="8"/>
  <c r="T52" i="8"/>
  <c r="Y51" i="8"/>
  <c r="X51" i="8"/>
  <c r="V51" i="8"/>
  <c r="U51" i="8"/>
  <c r="T51" i="8"/>
  <c r="Y50" i="8"/>
  <c r="X50" i="8"/>
  <c r="V50" i="8"/>
  <c r="U50" i="8"/>
  <c r="T50" i="8"/>
  <c r="Y49" i="8"/>
  <c r="X49" i="8"/>
  <c r="V49" i="8"/>
  <c r="U49" i="8"/>
  <c r="T49" i="8"/>
  <c r="Y48" i="8"/>
  <c r="X48" i="8"/>
  <c r="V48" i="8"/>
  <c r="U48" i="8"/>
  <c r="T48" i="8"/>
  <c r="Y47" i="8"/>
  <c r="X47" i="8"/>
  <c r="V47" i="8"/>
  <c r="U47" i="8"/>
  <c r="T47" i="8"/>
  <c r="Y46" i="8"/>
  <c r="X46" i="8"/>
  <c r="V46" i="8"/>
  <c r="U46" i="8"/>
  <c r="T46" i="8"/>
  <c r="Y43" i="8"/>
  <c r="X43" i="8"/>
  <c r="V43" i="8"/>
  <c r="U43" i="8"/>
  <c r="T43" i="8"/>
  <c r="Y42" i="8"/>
  <c r="X42" i="8"/>
  <c r="V42" i="8"/>
  <c r="U42" i="8"/>
  <c r="T42" i="8"/>
  <c r="Y41" i="8"/>
  <c r="X41" i="8"/>
  <c r="V41" i="8"/>
  <c r="U41" i="8"/>
  <c r="T41" i="8"/>
  <c r="Y40" i="8"/>
  <c r="X40" i="8"/>
  <c r="V40" i="8"/>
  <c r="U40" i="8"/>
  <c r="T40" i="8"/>
  <c r="Y39" i="8"/>
  <c r="X39" i="8"/>
  <c r="V39" i="8"/>
  <c r="U39" i="8"/>
  <c r="T39" i="8"/>
  <c r="Y38" i="8"/>
  <c r="X38" i="8"/>
  <c r="V38" i="8"/>
  <c r="U38" i="8"/>
  <c r="T38" i="8"/>
  <c r="Y37" i="8"/>
  <c r="X37" i="8"/>
  <c r="V37" i="8"/>
  <c r="U37" i="8"/>
  <c r="T37" i="8"/>
  <c r="Y36" i="8"/>
  <c r="X36" i="8"/>
  <c r="V36" i="8"/>
  <c r="U36" i="8"/>
  <c r="T36" i="8"/>
  <c r="Y35" i="8"/>
  <c r="X35" i="8"/>
  <c r="V35" i="8"/>
  <c r="U35" i="8"/>
  <c r="T35" i="8"/>
  <c r="Y34" i="8"/>
  <c r="X34" i="8"/>
  <c r="V34" i="8"/>
  <c r="U34" i="8"/>
  <c r="T34" i="8"/>
  <c r="Y33" i="8"/>
  <c r="X33" i="8"/>
  <c r="V33" i="8"/>
  <c r="U33" i="8"/>
  <c r="T33" i="8"/>
  <c r="Y32" i="8"/>
  <c r="X32" i="8"/>
  <c r="V32" i="8"/>
  <c r="U32" i="8"/>
  <c r="T32" i="8"/>
  <c r="Y31" i="8"/>
  <c r="X31" i="8"/>
  <c r="V31" i="8"/>
  <c r="U31" i="8"/>
  <c r="T31" i="8"/>
  <c r="Y30" i="8"/>
  <c r="X30" i="8"/>
  <c r="V30" i="8"/>
  <c r="U30" i="8"/>
  <c r="T30" i="8"/>
  <c r="Y29" i="8"/>
  <c r="X29" i="8"/>
  <c r="V29" i="8"/>
  <c r="U29" i="8"/>
  <c r="T29" i="8"/>
  <c r="Y28" i="8"/>
  <c r="X28" i="8"/>
  <c r="V28" i="8"/>
  <c r="U28" i="8"/>
  <c r="T28" i="8"/>
  <c r="Y27" i="8"/>
  <c r="X27" i="8"/>
  <c r="V27" i="8"/>
  <c r="U27" i="8"/>
  <c r="T27" i="8"/>
  <c r="Y26" i="8"/>
  <c r="X26" i="8"/>
  <c r="V26" i="8"/>
  <c r="U26" i="8"/>
  <c r="T26" i="8"/>
  <c r="Y25" i="8"/>
  <c r="X25" i="8"/>
  <c r="V25" i="8"/>
  <c r="U25" i="8"/>
  <c r="T25" i="8"/>
  <c r="Y24" i="8"/>
  <c r="X24" i="8"/>
  <c r="V24" i="8"/>
  <c r="U24" i="8"/>
  <c r="T24" i="8"/>
  <c r="Y23" i="8"/>
  <c r="X23" i="8"/>
  <c r="V23" i="8"/>
  <c r="U23" i="8"/>
  <c r="T23" i="8"/>
  <c r="Y22" i="8"/>
  <c r="X22" i="8"/>
  <c r="V22" i="8"/>
  <c r="U22" i="8"/>
  <c r="T22" i="8"/>
  <c r="Y21" i="8"/>
  <c r="X21" i="8"/>
  <c r="V21" i="8"/>
  <c r="U21" i="8"/>
  <c r="T21" i="8"/>
  <c r="Y20" i="8"/>
  <c r="X20" i="8"/>
  <c r="V20" i="8"/>
  <c r="U20" i="8"/>
  <c r="T20" i="8"/>
  <c r="Y19" i="8"/>
  <c r="X19" i="8"/>
  <c r="V19" i="8"/>
  <c r="U19" i="8"/>
  <c r="T19" i="8"/>
  <c r="Y18" i="8"/>
  <c r="X18" i="8"/>
  <c r="V18" i="8"/>
  <c r="U18" i="8"/>
  <c r="T18" i="8"/>
  <c r="Y17" i="8"/>
  <c r="X17" i="8"/>
  <c r="V17" i="8"/>
  <c r="U17" i="8"/>
  <c r="T17" i="8"/>
  <c r="Y16" i="8"/>
  <c r="X16" i="8"/>
  <c r="V16" i="8"/>
  <c r="U16" i="8"/>
  <c r="T16" i="8"/>
  <c r="Y15" i="8"/>
  <c r="X15" i="8"/>
  <c r="T15" i="8"/>
  <c r="AG579" i="8"/>
  <c r="AF579" i="8"/>
  <c r="AE579" i="8"/>
  <c r="AA579" i="8"/>
  <c r="Y566" i="8"/>
  <c r="X566" i="8"/>
  <c r="V566" i="8"/>
  <c r="U566" i="8"/>
  <c r="Y565" i="8"/>
  <c r="X565" i="8"/>
  <c r="V565" i="8"/>
  <c r="U565" i="8"/>
  <c r="T565" i="8"/>
  <c r="Y525" i="8"/>
  <c r="X525" i="8"/>
  <c r="V525" i="8"/>
  <c r="U525" i="8"/>
  <c r="Y524" i="8"/>
  <c r="X524" i="8"/>
  <c r="V524" i="8"/>
  <c r="U524" i="8"/>
  <c r="T524" i="8"/>
  <c r="Y513" i="8"/>
  <c r="X513" i="8"/>
  <c r="V513" i="8"/>
  <c r="U513" i="8"/>
  <c r="Y512" i="8"/>
  <c r="X512" i="8"/>
  <c r="V512" i="8"/>
  <c r="U512" i="8"/>
  <c r="T512" i="8"/>
  <c r="Y509" i="8"/>
  <c r="X509" i="8"/>
  <c r="V509" i="8"/>
  <c r="U509" i="8"/>
  <c r="Y508" i="8"/>
  <c r="X508" i="8"/>
  <c r="V508" i="8"/>
  <c r="U508" i="8"/>
  <c r="T508" i="8"/>
  <c r="Y456" i="8"/>
  <c r="X456" i="8"/>
  <c r="V456" i="8"/>
  <c r="U456" i="8"/>
  <c r="Y455" i="8"/>
  <c r="X455" i="8"/>
  <c r="V455" i="8"/>
  <c r="U455" i="8"/>
  <c r="T455" i="8"/>
  <c r="Y394" i="8"/>
  <c r="X394" i="8"/>
  <c r="V394" i="8"/>
  <c r="U394" i="8"/>
  <c r="Y393" i="8"/>
  <c r="X393" i="8"/>
  <c r="V393" i="8"/>
  <c r="U393" i="8"/>
  <c r="T393" i="8"/>
  <c r="Y392" i="8"/>
  <c r="X392" i="8"/>
  <c r="V392" i="8"/>
  <c r="U392" i="8"/>
  <c r="Y391" i="8"/>
  <c r="X391" i="8"/>
  <c r="V391" i="8"/>
  <c r="U391" i="8"/>
  <c r="T391" i="8"/>
  <c r="Y349" i="8"/>
  <c r="X349" i="8"/>
  <c r="V349" i="8"/>
  <c r="U349" i="8"/>
  <c r="Y348" i="8"/>
  <c r="X348" i="8"/>
  <c r="V348" i="8"/>
  <c r="U348" i="8"/>
  <c r="T348" i="8"/>
  <c r="Y342" i="8"/>
  <c r="X342" i="8"/>
  <c r="V342" i="8"/>
  <c r="U342" i="8"/>
  <c r="Y341" i="8"/>
  <c r="X341" i="8"/>
  <c r="V341" i="8"/>
  <c r="U341" i="8"/>
  <c r="T341" i="8"/>
  <c r="Y336" i="8"/>
  <c r="X336" i="8"/>
  <c r="V336" i="8"/>
  <c r="U336" i="8"/>
  <c r="Y335" i="8"/>
  <c r="X335" i="8"/>
  <c r="V335" i="8"/>
  <c r="U335" i="8"/>
  <c r="T335" i="8"/>
  <c r="Y333" i="8"/>
  <c r="X333" i="8"/>
  <c r="V333" i="8"/>
  <c r="U333" i="8"/>
  <c r="Y332" i="8"/>
  <c r="X332" i="8"/>
  <c r="V332" i="8"/>
  <c r="U332" i="8"/>
  <c r="T332" i="8"/>
  <c r="Y331" i="8"/>
  <c r="X331" i="8"/>
  <c r="V331" i="8"/>
  <c r="U331" i="8"/>
  <c r="Y330" i="8"/>
  <c r="X330" i="8"/>
  <c r="V330" i="8"/>
  <c r="U330" i="8"/>
  <c r="T330" i="8"/>
  <c r="Y322" i="8"/>
  <c r="X322" i="8"/>
  <c r="V322" i="8"/>
  <c r="U322" i="8"/>
  <c r="Y321" i="8"/>
  <c r="X321" i="8"/>
  <c r="V321" i="8"/>
  <c r="U321" i="8"/>
  <c r="T321" i="8"/>
  <c r="Y320" i="8"/>
  <c r="X320" i="8"/>
  <c r="V320" i="8"/>
  <c r="U320" i="8"/>
  <c r="Y319" i="8"/>
  <c r="X319" i="8"/>
  <c r="V319" i="8"/>
  <c r="U319" i="8"/>
  <c r="T319" i="8"/>
  <c r="Y308" i="8"/>
  <c r="X308" i="8"/>
  <c r="V308" i="8"/>
  <c r="U308" i="8"/>
  <c r="Y307" i="8"/>
  <c r="X307" i="8"/>
  <c r="V307" i="8"/>
  <c r="U307" i="8"/>
  <c r="T307" i="8"/>
  <c r="Y231" i="8"/>
  <c r="X231" i="8"/>
  <c r="V231" i="8"/>
  <c r="U231" i="8"/>
  <c r="Y230" i="8"/>
  <c r="X230" i="8"/>
  <c r="V230" i="8"/>
  <c r="U230" i="8"/>
  <c r="T230" i="8"/>
  <c r="Y216" i="8"/>
  <c r="X216" i="8"/>
  <c r="V216" i="8"/>
  <c r="U216" i="8"/>
  <c r="Y215" i="8"/>
  <c r="X215" i="8"/>
  <c r="V215" i="8"/>
  <c r="U215" i="8"/>
  <c r="T215" i="8"/>
  <c r="Y198" i="8"/>
  <c r="X198" i="8"/>
  <c r="V198" i="8"/>
  <c r="U198" i="8"/>
  <c r="Y197" i="8"/>
  <c r="X197" i="8"/>
  <c r="V197" i="8"/>
  <c r="U197" i="8"/>
  <c r="T197" i="8"/>
  <c r="Y167" i="8"/>
  <c r="X167" i="8"/>
  <c r="V167" i="8"/>
  <c r="U167" i="8"/>
  <c r="Y166" i="8"/>
  <c r="X166" i="8"/>
  <c r="V166" i="8"/>
  <c r="U166" i="8"/>
  <c r="T166" i="8"/>
  <c r="Y151" i="8"/>
  <c r="X151" i="8"/>
  <c r="V151" i="8"/>
  <c r="U151" i="8"/>
  <c r="Y150" i="8"/>
  <c r="X150" i="8"/>
  <c r="V150" i="8"/>
  <c r="U150" i="8"/>
  <c r="T150" i="8"/>
  <c r="Y105" i="8"/>
  <c r="X105" i="8"/>
  <c r="V105" i="8"/>
  <c r="U105" i="8"/>
  <c r="Y104" i="8"/>
  <c r="X104" i="8"/>
  <c r="V104" i="8"/>
  <c r="U104" i="8"/>
  <c r="T104" i="8"/>
  <c r="Y99" i="8"/>
  <c r="X99" i="8"/>
  <c r="V99" i="8"/>
  <c r="U99" i="8"/>
  <c r="Y98" i="8"/>
  <c r="X98" i="8"/>
  <c r="V98" i="8"/>
  <c r="U98" i="8"/>
  <c r="T98" i="8"/>
  <c r="Y64" i="8"/>
  <c r="X64" i="8"/>
  <c r="V64" i="8"/>
  <c r="U64" i="8"/>
  <c r="Y63" i="8"/>
  <c r="X63" i="8"/>
  <c r="V63" i="8"/>
  <c r="U63" i="8"/>
  <c r="T63" i="8"/>
  <c r="Y45" i="8"/>
  <c r="X45" i="8"/>
  <c r="V45" i="8"/>
  <c r="U45" i="8"/>
  <c r="Y44" i="8"/>
  <c r="X44" i="8"/>
  <c r="V44" i="8"/>
  <c r="U44" i="8"/>
  <c r="T44" i="8"/>
  <c r="AG100" i="8"/>
  <c r="AF100" i="8"/>
  <c r="AE100" i="8"/>
  <c r="AA100" i="8"/>
  <c r="C578" i="8"/>
  <c r="D578" i="8" s="1"/>
  <c r="C577" i="8"/>
  <c r="D577" i="8" s="1"/>
  <c r="C576" i="8"/>
  <c r="D576" i="8" s="1"/>
  <c r="C575" i="8"/>
  <c r="D575" i="8" s="1"/>
  <c r="C574" i="8"/>
  <c r="D574" i="8" s="1"/>
  <c r="C573" i="8"/>
  <c r="D573" i="8" s="1"/>
  <c r="C572" i="8"/>
  <c r="D572" i="8" s="1"/>
  <c r="C571" i="8"/>
  <c r="D571" i="8" s="1"/>
  <c r="C570" i="8"/>
  <c r="D570" i="8" s="1"/>
  <c r="C569" i="8"/>
  <c r="D569" i="8" s="1"/>
  <c r="C568" i="8"/>
  <c r="D568" i="8" s="1"/>
  <c r="C567" i="8"/>
  <c r="D567" i="8" s="1"/>
  <c r="C566" i="8"/>
  <c r="D566" i="8" s="1"/>
  <c r="C565" i="8"/>
  <c r="D565" i="8" s="1"/>
  <c r="C564" i="8"/>
  <c r="D564" i="8" s="1"/>
  <c r="C563" i="8"/>
  <c r="D563" i="8" s="1"/>
  <c r="C562" i="8"/>
  <c r="D562" i="8" s="1"/>
  <c r="C561" i="8"/>
  <c r="D561" i="8" s="1"/>
  <c r="C560" i="8"/>
  <c r="D560" i="8" s="1"/>
  <c r="C559" i="8"/>
  <c r="D559" i="8" s="1"/>
  <c r="C558" i="8"/>
  <c r="D558" i="8" s="1"/>
  <c r="C557" i="8"/>
  <c r="D557" i="8" s="1"/>
  <c r="C556" i="8"/>
  <c r="D556" i="8" s="1"/>
  <c r="C555" i="8"/>
  <c r="D555" i="8" s="1"/>
  <c r="C554" i="8"/>
  <c r="D554" i="8" s="1"/>
  <c r="C553" i="8"/>
  <c r="D553" i="8" s="1"/>
  <c r="C552" i="8"/>
  <c r="D552" i="8" s="1"/>
  <c r="C551" i="8"/>
  <c r="D551" i="8" s="1"/>
  <c r="C550" i="8"/>
  <c r="D550" i="8" s="1"/>
  <c r="C549" i="8"/>
  <c r="D549" i="8" s="1"/>
  <c r="C548" i="8"/>
  <c r="D548" i="8" s="1"/>
  <c r="C547" i="8"/>
  <c r="D547" i="8" s="1"/>
  <c r="C546" i="8"/>
  <c r="D546" i="8" s="1"/>
  <c r="C545" i="8"/>
  <c r="D545" i="8" s="1"/>
  <c r="C544" i="8"/>
  <c r="D544" i="8" s="1"/>
  <c r="C543" i="8"/>
  <c r="D543" i="8" s="1"/>
  <c r="C542" i="8"/>
  <c r="D542" i="8" s="1"/>
  <c r="C541" i="8"/>
  <c r="D541" i="8" s="1"/>
  <c r="C540" i="8"/>
  <c r="D540" i="8" s="1"/>
  <c r="C539" i="8"/>
  <c r="D539" i="8" s="1"/>
  <c r="C538" i="8"/>
  <c r="D538" i="8" s="1"/>
  <c r="C537" i="8"/>
  <c r="D537" i="8" s="1"/>
  <c r="C536" i="8"/>
  <c r="D536" i="8" s="1"/>
  <c r="C535" i="8"/>
  <c r="D535" i="8" s="1"/>
  <c r="C534" i="8"/>
  <c r="D534" i="8" s="1"/>
  <c r="C533" i="8"/>
  <c r="D533" i="8" s="1"/>
  <c r="C532" i="8"/>
  <c r="D532" i="8" s="1"/>
  <c r="C531" i="8"/>
  <c r="D531" i="8" s="1"/>
  <c r="C530" i="8"/>
  <c r="D530" i="8" s="1"/>
  <c r="C529" i="8"/>
  <c r="D529" i="8" s="1"/>
  <c r="C528" i="8"/>
  <c r="D528" i="8" s="1"/>
  <c r="C527" i="8"/>
  <c r="D527" i="8" s="1"/>
  <c r="C526" i="8"/>
  <c r="D526" i="8" s="1"/>
  <c r="C525" i="8"/>
  <c r="D525" i="8" s="1"/>
  <c r="C524" i="8"/>
  <c r="D524" i="8" s="1"/>
  <c r="C523" i="8"/>
  <c r="D523" i="8" s="1"/>
  <c r="C522" i="8"/>
  <c r="D522" i="8" s="1"/>
  <c r="C521" i="8"/>
  <c r="D521" i="8" s="1"/>
  <c r="C520" i="8"/>
  <c r="D520" i="8" s="1"/>
  <c r="C519" i="8"/>
  <c r="D519" i="8" s="1"/>
  <c r="C518" i="8"/>
  <c r="D518" i="8" s="1"/>
  <c r="C517" i="8"/>
  <c r="D517" i="8" s="1"/>
  <c r="C516" i="8"/>
  <c r="D516" i="8" s="1"/>
  <c r="C515" i="8"/>
  <c r="D515" i="8" s="1"/>
  <c r="C514" i="8"/>
  <c r="D514" i="8" s="1"/>
  <c r="C513" i="8"/>
  <c r="D513" i="8" s="1"/>
  <c r="C512" i="8"/>
  <c r="D512" i="8" s="1"/>
  <c r="C511" i="8"/>
  <c r="D511" i="8" s="1"/>
  <c r="C510" i="8"/>
  <c r="D510" i="8" s="1"/>
  <c r="C509" i="8"/>
  <c r="D509" i="8" s="1"/>
  <c r="C508" i="8"/>
  <c r="D508" i="8" s="1"/>
  <c r="C507" i="8"/>
  <c r="D507" i="8" s="1"/>
  <c r="C506" i="8"/>
  <c r="D506" i="8" s="1"/>
  <c r="C505" i="8"/>
  <c r="D505" i="8" s="1"/>
  <c r="C504" i="8"/>
  <c r="D504" i="8" s="1"/>
  <c r="C503" i="8"/>
  <c r="D503" i="8" s="1"/>
  <c r="C502" i="8"/>
  <c r="D502" i="8" s="1"/>
  <c r="C501" i="8"/>
  <c r="D501" i="8" s="1"/>
  <c r="C500" i="8"/>
  <c r="D500" i="8" s="1"/>
  <c r="C499" i="8"/>
  <c r="D499" i="8" s="1"/>
  <c r="C498" i="8"/>
  <c r="D498" i="8" s="1"/>
  <c r="C497" i="8"/>
  <c r="D497" i="8" s="1"/>
  <c r="C496" i="8"/>
  <c r="D496" i="8" s="1"/>
  <c r="C495" i="8"/>
  <c r="D495" i="8" s="1"/>
  <c r="C494" i="8"/>
  <c r="D494" i="8" s="1"/>
  <c r="C493" i="8"/>
  <c r="D493" i="8" s="1"/>
  <c r="C492" i="8"/>
  <c r="D492" i="8" s="1"/>
  <c r="C491" i="8"/>
  <c r="D491" i="8" s="1"/>
  <c r="C490" i="8"/>
  <c r="D490" i="8" s="1"/>
  <c r="C489" i="8"/>
  <c r="D489" i="8" s="1"/>
  <c r="C488" i="8"/>
  <c r="D488" i="8" s="1"/>
  <c r="C487" i="8"/>
  <c r="D487" i="8" s="1"/>
  <c r="C486" i="8"/>
  <c r="D486" i="8" s="1"/>
  <c r="C485" i="8"/>
  <c r="D485" i="8" s="1"/>
  <c r="C484" i="8"/>
  <c r="D484" i="8" s="1"/>
  <c r="C483" i="8"/>
  <c r="D483" i="8" s="1"/>
  <c r="C482" i="8"/>
  <c r="D482" i="8" s="1"/>
  <c r="C481" i="8"/>
  <c r="D481" i="8" s="1"/>
  <c r="C480" i="8"/>
  <c r="D480" i="8" s="1"/>
  <c r="C479" i="8"/>
  <c r="D479" i="8" s="1"/>
  <c r="C478" i="8"/>
  <c r="D478" i="8" s="1"/>
  <c r="C477" i="8"/>
  <c r="D477" i="8" s="1"/>
  <c r="C476" i="8"/>
  <c r="D476" i="8" s="1"/>
  <c r="C475" i="8"/>
  <c r="D475" i="8" s="1"/>
  <c r="C474" i="8"/>
  <c r="D474" i="8" s="1"/>
  <c r="C473" i="8"/>
  <c r="D473" i="8" s="1"/>
  <c r="C472" i="8"/>
  <c r="D472" i="8" s="1"/>
  <c r="C471" i="8"/>
  <c r="D471" i="8" s="1"/>
  <c r="C470" i="8"/>
  <c r="D470" i="8" s="1"/>
  <c r="C469" i="8"/>
  <c r="D469" i="8" s="1"/>
  <c r="C468" i="8"/>
  <c r="D468" i="8" s="1"/>
  <c r="C467" i="8"/>
  <c r="D467" i="8" s="1"/>
  <c r="C466" i="8"/>
  <c r="D466" i="8" s="1"/>
  <c r="C465" i="8"/>
  <c r="D465" i="8" s="1"/>
  <c r="C464" i="8"/>
  <c r="D464" i="8" s="1"/>
  <c r="C463" i="8"/>
  <c r="D463" i="8" s="1"/>
  <c r="C462" i="8"/>
  <c r="D462" i="8" s="1"/>
  <c r="C461" i="8"/>
  <c r="D461" i="8" s="1"/>
  <c r="C460" i="8"/>
  <c r="D460" i="8" s="1"/>
  <c r="C459" i="8"/>
  <c r="D459" i="8" s="1"/>
  <c r="C458" i="8"/>
  <c r="D458" i="8" s="1"/>
  <c r="C457" i="8"/>
  <c r="D457" i="8" s="1"/>
  <c r="C456" i="8"/>
  <c r="D456" i="8" s="1"/>
  <c r="C455" i="8"/>
  <c r="D455" i="8" s="1"/>
  <c r="C454" i="8"/>
  <c r="D454" i="8" s="1"/>
  <c r="C453" i="8"/>
  <c r="D453" i="8" s="1"/>
  <c r="C452" i="8"/>
  <c r="D452" i="8" s="1"/>
  <c r="C451" i="8"/>
  <c r="D451" i="8" s="1"/>
  <c r="C450" i="8"/>
  <c r="D450" i="8" s="1"/>
  <c r="C449" i="8"/>
  <c r="D449" i="8" s="1"/>
  <c r="C448" i="8"/>
  <c r="D448" i="8" s="1"/>
  <c r="C447" i="8"/>
  <c r="D447" i="8" s="1"/>
  <c r="C446" i="8"/>
  <c r="D446" i="8" s="1"/>
  <c r="C445" i="8"/>
  <c r="D445" i="8" s="1"/>
  <c r="C444" i="8"/>
  <c r="D444" i="8" s="1"/>
  <c r="C443" i="8"/>
  <c r="D443" i="8" s="1"/>
  <c r="C442" i="8"/>
  <c r="D442" i="8" s="1"/>
  <c r="C441" i="8"/>
  <c r="D441" i="8" s="1"/>
  <c r="C440" i="8"/>
  <c r="D440" i="8" s="1"/>
  <c r="C439" i="8"/>
  <c r="D439" i="8" s="1"/>
  <c r="C438" i="8"/>
  <c r="D438" i="8" s="1"/>
  <c r="C437" i="8"/>
  <c r="D437" i="8" s="1"/>
  <c r="C436" i="8"/>
  <c r="D436" i="8" s="1"/>
  <c r="C435" i="8"/>
  <c r="D435" i="8" s="1"/>
  <c r="C434" i="8"/>
  <c r="D434" i="8" s="1"/>
  <c r="C433" i="8"/>
  <c r="D433" i="8" s="1"/>
  <c r="C432" i="8"/>
  <c r="D432" i="8" s="1"/>
  <c r="C431" i="8"/>
  <c r="D431" i="8" s="1"/>
  <c r="C430" i="8"/>
  <c r="D430" i="8" s="1"/>
  <c r="C429" i="8"/>
  <c r="D429" i="8" s="1"/>
  <c r="C428" i="8"/>
  <c r="D428" i="8" s="1"/>
  <c r="C427" i="8"/>
  <c r="D427" i="8" s="1"/>
  <c r="C426" i="8"/>
  <c r="D426" i="8" s="1"/>
  <c r="C425" i="8"/>
  <c r="D425" i="8" s="1"/>
  <c r="C424" i="8"/>
  <c r="D424" i="8" s="1"/>
  <c r="C423" i="8"/>
  <c r="D423" i="8" s="1"/>
  <c r="C422" i="8"/>
  <c r="D422" i="8" s="1"/>
  <c r="C421" i="8"/>
  <c r="D421" i="8" s="1"/>
  <c r="C420" i="8"/>
  <c r="D420" i="8" s="1"/>
  <c r="C419" i="8"/>
  <c r="D419" i="8" s="1"/>
  <c r="C418" i="8"/>
  <c r="D418" i="8" s="1"/>
  <c r="C417" i="8"/>
  <c r="D417" i="8" s="1"/>
  <c r="C416" i="8"/>
  <c r="D416" i="8" s="1"/>
  <c r="C415" i="8"/>
  <c r="D415" i="8" s="1"/>
  <c r="C414" i="8"/>
  <c r="D414" i="8" s="1"/>
  <c r="C413" i="8"/>
  <c r="D413" i="8" s="1"/>
  <c r="C412" i="8"/>
  <c r="D412" i="8" s="1"/>
  <c r="C411" i="8"/>
  <c r="D411" i="8" s="1"/>
  <c r="C410" i="8"/>
  <c r="D410" i="8" s="1"/>
  <c r="C409" i="8"/>
  <c r="D409" i="8" s="1"/>
  <c r="C408" i="8"/>
  <c r="D408" i="8" s="1"/>
  <c r="C407" i="8"/>
  <c r="D407" i="8" s="1"/>
  <c r="C406" i="8"/>
  <c r="D406" i="8" s="1"/>
  <c r="C405" i="8"/>
  <c r="D405" i="8" s="1"/>
  <c r="C404" i="8"/>
  <c r="D404" i="8" s="1"/>
  <c r="C403" i="8"/>
  <c r="D403" i="8" s="1"/>
  <c r="C402" i="8"/>
  <c r="D402" i="8" s="1"/>
  <c r="C401" i="8"/>
  <c r="D401" i="8" s="1"/>
  <c r="C400" i="8"/>
  <c r="D400" i="8" s="1"/>
  <c r="C399" i="8"/>
  <c r="D399" i="8" s="1"/>
  <c r="C398" i="8"/>
  <c r="D398" i="8" s="1"/>
  <c r="C397" i="8"/>
  <c r="D397" i="8" s="1"/>
  <c r="C396" i="8"/>
  <c r="D396" i="8" s="1"/>
  <c r="C395" i="8"/>
  <c r="D395" i="8" s="1"/>
  <c r="C394" i="8"/>
  <c r="D394" i="8" s="1"/>
  <c r="C393" i="8"/>
  <c r="D393" i="8" s="1"/>
  <c r="C392" i="8"/>
  <c r="D392" i="8" s="1"/>
  <c r="C391" i="8"/>
  <c r="D391" i="8" s="1"/>
  <c r="C390" i="8"/>
  <c r="D390" i="8" s="1"/>
  <c r="C389" i="8"/>
  <c r="D389" i="8" s="1"/>
  <c r="C388" i="8"/>
  <c r="D388" i="8" s="1"/>
  <c r="C387" i="8"/>
  <c r="D387" i="8" s="1"/>
  <c r="C386" i="8"/>
  <c r="D386" i="8" s="1"/>
  <c r="C385" i="8"/>
  <c r="D385" i="8" s="1"/>
  <c r="C384" i="8"/>
  <c r="D384" i="8" s="1"/>
  <c r="C383" i="8"/>
  <c r="D383" i="8" s="1"/>
  <c r="C382" i="8"/>
  <c r="D382" i="8" s="1"/>
  <c r="C381" i="8"/>
  <c r="D381" i="8" s="1"/>
  <c r="C380" i="8"/>
  <c r="D380" i="8" s="1"/>
  <c r="C379" i="8"/>
  <c r="D379" i="8" s="1"/>
  <c r="C378" i="8"/>
  <c r="D378" i="8" s="1"/>
  <c r="C377" i="8"/>
  <c r="D377" i="8" s="1"/>
  <c r="C376" i="8"/>
  <c r="D376" i="8" s="1"/>
  <c r="C375" i="8"/>
  <c r="D375" i="8" s="1"/>
  <c r="C374" i="8"/>
  <c r="D374" i="8" s="1"/>
  <c r="C373" i="8"/>
  <c r="D373" i="8" s="1"/>
  <c r="C372" i="8"/>
  <c r="D372" i="8" s="1"/>
  <c r="C371" i="8"/>
  <c r="D371" i="8" s="1"/>
  <c r="C370" i="8"/>
  <c r="D370" i="8" s="1"/>
  <c r="C369" i="8"/>
  <c r="D369" i="8" s="1"/>
  <c r="C368" i="8"/>
  <c r="D368" i="8" s="1"/>
  <c r="C367" i="8"/>
  <c r="D367" i="8" s="1"/>
  <c r="C366" i="8"/>
  <c r="D366" i="8" s="1"/>
  <c r="C365" i="8"/>
  <c r="D365" i="8" s="1"/>
  <c r="C364" i="8"/>
  <c r="D364" i="8" s="1"/>
  <c r="C363" i="8"/>
  <c r="D363" i="8" s="1"/>
  <c r="C362" i="8"/>
  <c r="D362" i="8" s="1"/>
  <c r="C361" i="8"/>
  <c r="D361" i="8" s="1"/>
  <c r="C360" i="8"/>
  <c r="D360" i="8" s="1"/>
  <c r="C359" i="8"/>
  <c r="D359" i="8" s="1"/>
  <c r="C358" i="8"/>
  <c r="D358" i="8" s="1"/>
  <c r="C357" i="8"/>
  <c r="D357" i="8" s="1"/>
  <c r="C356" i="8"/>
  <c r="D356" i="8" s="1"/>
  <c r="C355" i="8"/>
  <c r="D355" i="8" s="1"/>
  <c r="C354" i="8"/>
  <c r="D354" i="8" s="1"/>
  <c r="C353" i="8"/>
  <c r="D353" i="8" s="1"/>
  <c r="C352" i="8"/>
  <c r="D352" i="8" s="1"/>
  <c r="C351" i="8"/>
  <c r="D351" i="8" s="1"/>
  <c r="C350" i="8"/>
  <c r="D350" i="8" s="1"/>
  <c r="C349" i="8"/>
  <c r="D349" i="8" s="1"/>
  <c r="C348" i="8"/>
  <c r="D348" i="8" s="1"/>
  <c r="C347" i="8"/>
  <c r="D347" i="8" s="1"/>
  <c r="C346" i="8"/>
  <c r="D346" i="8" s="1"/>
  <c r="C345" i="8"/>
  <c r="D345" i="8" s="1"/>
  <c r="C344" i="8"/>
  <c r="D344" i="8" s="1"/>
  <c r="C343" i="8"/>
  <c r="D343" i="8" s="1"/>
  <c r="C342" i="8"/>
  <c r="D342" i="8" s="1"/>
  <c r="C341" i="8"/>
  <c r="D341" i="8" s="1"/>
  <c r="C340" i="8"/>
  <c r="D340" i="8" s="1"/>
  <c r="C339" i="8"/>
  <c r="D339" i="8" s="1"/>
  <c r="C338" i="8"/>
  <c r="D338" i="8" s="1"/>
  <c r="C337" i="8"/>
  <c r="D337" i="8" s="1"/>
  <c r="C336" i="8"/>
  <c r="D336" i="8" s="1"/>
  <c r="C335" i="8"/>
  <c r="D335" i="8" s="1"/>
  <c r="C334" i="8"/>
  <c r="D334" i="8" s="1"/>
  <c r="C333" i="8"/>
  <c r="D333" i="8" s="1"/>
  <c r="C332" i="8"/>
  <c r="D332" i="8" s="1"/>
  <c r="C331" i="8"/>
  <c r="D331" i="8" s="1"/>
  <c r="C330" i="8"/>
  <c r="D330" i="8" s="1"/>
  <c r="C329" i="8"/>
  <c r="D329" i="8" s="1"/>
  <c r="C328" i="8"/>
  <c r="D328" i="8" s="1"/>
  <c r="C327" i="8"/>
  <c r="D327" i="8" s="1"/>
  <c r="C326" i="8"/>
  <c r="D326" i="8" s="1"/>
  <c r="AH326" i="8" s="1"/>
  <c r="C325" i="8"/>
  <c r="D325" i="8" s="1"/>
  <c r="AH325" i="8" s="1"/>
  <c r="C324" i="8"/>
  <c r="D324" i="8" s="1"/>
  <c r="C323" i="8"/>
  <c r="D323" i="8" s="1"/>
  <c r="C322" i="8"/>
  <c r="D322" i="8" s="1"/>
  <c r="C321" i="8"/>
  <c r="D321" i="8" s="1"/>
  <c r="C320" i="8"/>
  <c r="D320" i="8" s="1"/>
  <c r="C319" i="8"/>
  <c r="D319" i="8" s="1"/>
  <c r="C318" i="8"/>
  <c r="D318" i="8" s="1"/>
  <c r="C317" i="8"/>
  <c r="D317" i="8" s="1"/>
  <c r="C316" i="8"/>
  <c r="D316" i="8" s="1"/>
  <c r="C315" i="8"/>
  <c r="D315" i="8" s="1"/>
  <c r="C314" i="8"/>
  <c r="D314" i="8" s="1"/>
  <c r="C313" i="8"/>
  <c r="D313" i="8" s="1"/>
  <c r="C312" i="8"/>
  <c r="D312" i="8" s="1"/>
  <c r="C311" i="8"/>
  <c r="D311" i="8" s="1"/>
  <c r="C310" i="8"/>
  <c r="D310" i="8" s="1"/>
  <c r="C309" i="8"/>
  <c r="D309" i="8" s="1"/>
  <c r="C308" i="8"/>
  <c r="D308" i="8" s="1"/>
  <c r="C307" i="8"/>
  <c r="D307" i="8" s="1"/>
  <c r="C306" i="8"/>
  <c r="D306" i="8" s="1"/>
  <c r="C305" i="8"/>
  <c r="D305" i="8" s="1"/>
  <c r="C304" i="8"/>
  <c r="D304" i="8" s="1"/>
  <c r="C303" i="8"/>
  <c r="D303" i="8" s="1"/>
  <c r="C302" i="8"/>
  <c r="D302" i="8" s="1"/>
  <c r="C301" i="8"/>
  <c r="D301" i="8" s="1"/>
  <c r="C300" i="8"/>
  <c r="D300" i="8" s="1"/>
  <c r="C299" i="8"/>
  <c r="D299" i="8" s="1"/>
  <c r="C298" i="8"/>
  <c r="D298" i="8" s="1"/>
  <c r="C297" i="8"/>
  <c r="D297" i="8" s="1"/>
  <c r="C296" i="8"/>
  <c r="D296" i="8" s="1"/>
  <c r="C295" i="8"/>
  <c r="D295" i="8" s="1"/>
  <c r="C294" i="8"/>
  <c r="D294" i="8" s="1"/>
  <c r="C293" i="8"/>
  <c r="D293" i="8" s="1"/>
  <c r="C292" i="8"/>
  <c r="D292" i="8" s="1"/>
  <c r="C291" i="8"/>
  <c r="D291" i="8" s="1"/>
  <c r="C290" i="8"/>
  <c r="D290" i="8" s="1"/>
  <c r="C289" i="8"/>
  <c r="D289" i="8" s="1"/>
  <c r="C288" i="8"/>
  <c r="D288" i="8" s="1"/>
  <c r="C287" i="8"/>
  <c r="D287" i="8" s="1"/>
  <c r="C286" i="8"/>
  <c r="D286" i="8" s="1"/>
  <c r="C285" i="8"/>
  <c r="D285" i="8" s="1"/>
  <c r="C284" i="8"/>
  <c r="D284" i="8" s="1"/>
  <c r="C283" i="8"/>
  <c r="D283" i="8" s="1"/>
  <c r="C282" i="8"/>
  <c r="D282" i="8" s="1"/>
  <c r="C281" i="8"/>
  <c r="D281" i="8" s="1"/>
  <c r="C280" i="8"/>
  <c r="D280" i="8" s="1"/>
  <c r="C279" i="8"/>
  <c r="D279" i="8" s="1"/>
  <c r="C278" i="8"/>
  <c r="D278" i="8" s="1"/>
  <c r="C277" i="8"/>
  <c r="D277" i="8" s="1"/>
  <c r="C276" i="8"/>
  <c r="D276" i="8" s="1"/>
  <c r="C275" i="8"/>
  <c r="D275" i="8" s="1"/>
  <c r="C274" i="8"/>
  <c r="D274" i="8" s="1"/>
  <c r="C273" i="8"/>
  <c r="D273" i="8" s="1"/>
  <c r="C272" i="8"/>
  <c r="D272" i="8" s="1"/>
  <c r="C271" i="8"/>
  <c r="D271" i="8" s="1"/>
  <c r="C270" i="8"/>
  <c r="D270" i="8" s="1"/>
  <c r="C269" i="8"/>
  <c r="D269" i="8" s="1"/>
  <c r="C268" i="8"/>
  <c r="D268" i="8" s="1"/>
  <c r="C267" i="8"/>
  <c r="D267" i="8" s="1"/>
  <c r="C266" i="8"/>
  <c r="D266" i="8" s="1"/>
  <c r="C265" i="8"/>
  <c r="D265" i="8" s="1"/>
  <c r="C264" i="8"/>
  <c r="D264" i="8" s="1"/>
  <c r="C263" i="8"/>
  <c r="D263" i="8" s="1"/>
  <c r="C262" i="8"/>
  <c r="D262" i="8" s="1"/>
  <c r="C261" i="8"/>
  <c r="D261" i="8" s="1"/>
  <c r="C260" i="8"/>
  <c r="D260" i="8" s="1"/>
  <c r="C259" i="8"/>
  <c r="D259" i="8" s="1"/>
  <c r="C258" i="8"/>
  <c r="D258" i="8" s="1"/>
  <c r="C257" i="8"/>
  <c r="D257" i="8" s="1"/>
  <c r="C256" i="8"/>
  <c r="D256" i="8" s="1"/>
  <c r="C255" i="8"/>
  <c r="D255" i="8" s="1"/>
  <c r="C254" i="8"/>
  <c r="D254" i="8" s="1"/>
  <c r="C253" i="8"/>
  <c r="D253" i="8" s="1"/>
  <c r="C252" i="8"/>
  <c r="D252" i="8" s="1"/>
  <c r="C251" i="8"/>
  <c r="D251" i="8" s="1"/>
  <c r="C250" i="8"/>
  <c r="D250" i="8" s="1"/>
  <c r="C249" i="8"/>
  <c r="D249" i="8" s="1"/>
  <c r="C248" i="8"/>
  <c r="D248" i="8" s="1"/>
  <c r="C247" i="8"/>
  <c r="D247" i="8" s="1"/>
  <c r="C246" i="8"/>
  <c r="D246" i="8" s="1"/>
  <c r="C245" i="8"/>
  <c r="D245" i="8" s="1"/>
  <c r="C244" i="8"/>
  <c r="D244" i="8" s="1"/>
  <c r="C243" i="8"/>
  <c r="D243" i="8" s="1"/>
  <c r="C242" i="8"/>
  <c r="D242" i="8" s="1"/>
  <c r="C241" i="8"/>
  <c r="D241" i="8" s="1"/>
  <c r="C240" i="8"/>
  <c r="D240" i="8" s="1"/>
  <c r="C239" i="8"/>
  <c r="D239" i="8" s="1"/>
  <c r="C238" i="8"/>
  <c r="D238" i="8" s="1"/>
  <c r="C237" i="8"/>
  <c r="D237" i="8" s="1"/>
  <c r="C236" i="8"/>
  <c r="D236" i="8" s="1"/>
  <c r="C235" i="8"/>
  <c r="D235" i="8" s="1"/>
  <c r="C234" i="8"/>
  <c r="D234" i="8" s="1"/>
  <c r="C233" i="8"/>
  <c r="D233" i="8" s="1"/>
  <c r="C232" i="8"/>
  <c r="D232" i="8" s="1"/>
  <c r="C231" i="8"/>
  <c r="D231" i="8" s="1"/>
  <c r="C230" i="8"/>
  <c r="D230" i="8" s="1"/>
  <c r="C229" i="8"/>
  <c r="D229" i="8" s="1"/>
  <c r="C228" i="8"/>
  <c r="D228" i="8" s="1"/>
  <c r="C227" i="8"/>
  <c r="D227" i="8" s="1"/>
  <c r="C226" i="8"/>
  <c r="D226" i="8" s="1"/>
  <c r="C225" i="8"/>
  <c r="D225" i="8" s="1"/>
  <c r="C224" i="8"/>
  <c r="D224" i="8" s="1"/>
  <c r="C223" i="8"/>
  <c r="D223" i="8" s="1"/>
  <c r="C222" i="8"/>
  <c r="D222" i="8" s="1"/>
  <c r="C221" i="8"/>
  <c r="D221" i="8" s="1"/>
  <c r="C220" i="8"/>
  <c r="D220" i="8" s="1"/>
  <c r="C219" i="8"/>
  <c r="D219" i="8" s="1"/>
  <c r="C218" i="8"/>
  <c r="D218" i="8" s="1"/>
  <c r="C217" i="8"/>
  <c r="D217" i="8" s="1"/>
  <c r="C216" i="8"/>
  <c r="D216" i="8" s="1"/>
  <c r="C215" i="8"/>
  <c r="D215" i="8" s="1"/>
  <c r="C214" i="8"/>
  <c r="D214" i="8" s="1"/>
  <c r="C213" i="8"/>
  <c r="D213" i="8" s="1"/>
  <c r="C212" i="8"/>
  <c r="D212" i="8" s="1"/>
  <c r="C211" i="8"/>
  <c r="D211" i="8" s="1"/>
  <c r="C210" i="8"/>
  <c r="D210" i="8" s="1"/>
  <c r="C209" i="8"/>
  <c r="D209" i="8" s="1"/>
  <c r="C208" i="8"/>
  <c r="D208" i="8" s="1"/>
  <c r="C207" i="8"/>
  <c r="D207" i="8" s="1"/>
  <c r="C206" i="8"/>
  <c r="D206" i="8" s="1"/>
  <c r="C205" i="8"/>
  <c r="D205" i="8" s="1"/>
  <c r="C204" i="8"/>
  <c r="D204" i="8" s="1"/>
  <c r="C203" i="8"/>
  <c r="D203" i="8" s="1"/>
  <c r="C202" i="8"/>
  <c r="D202" i="8" s="1"/>
  <c r="C201" i="8"/>
  <c r="D201" i="8" s="1"/>
  <c r="C200" i="8"/>
  <c r="D200" i="8" s="1"/>
  <c r="C199" i="8"/>
  <c r="D199" i="8" s="1"/>
  <c r="C198" i="8"/>
  <c r="D198" i="8" s="1"/>
  <c r="C197" i="8"/>
  <c r="D197" i="8" s="1"/>
  <c r="C196" i="8"/>
  <c r="D196" i="8" s="1"/>
  <c r="C195" i="8"/>
  <c r="D195" i="8" s="1"/>
  <c r="C194" i="8"/>
  <c r="D194" i="8" s="1"/>
  <c r="C193" i="8"/>
  <c r="D193" i="8" s="1"/>
  <c r="C192" i="8"/>
  <c r="D192" i="8" s="1"/>
  <c r="C191" i="8"/>
  <c r="D191" i="8" s="1"/>
  <c r="C190" i="8"/>
  <c r="D190" i="8" s="1"/>
  <c r="C189" i="8"/>
  <c r="D189" i="8" s="1"/>
  <c r="C188" i="8"/>
  <c r="D188" i="8" s="1"/>
  <c r="C187" i="8"/>
  <c r="D187" i="8" s="1"/>
  <c r="C186" i="8"/>
  <c r="D186" i="8" s="1"/>
  <c r="C185" i="8"/>
  <c r="D185" i="8" s="1"/>
  <c r="C184" i="8"/>
  <c r="D184" i="8" s="1"/>
  <c r="C183" i="8"/>
  <c r="D183" i="8" s="1"/>
  <c r="C182" i="8"/>
  <c r="D182" i="8" s="1"/>
  <c r="C181" i="8"/>
  <c r="D181" i="8" s="1"/>
  <c r="C180" i="8"/>
  <c r="D180" i="8" s="1"/>
  <c r="C179" i="8"/>
  <c r="D179" i="8" s="1"/>
  <c r="C178" i="8"/>
  <c r="D178" i="8" s="1"/>
  <c r="C177" i="8"/>
  <c r="D177" i="8" s="1"/>
  <c r="C176" i="8"/>
  <c r="D176" i="8" s="1"/>
  <c r="C175" i="8"/>
  <c r="D175" i="8" s="1"/>
  <c r="C174" i="8"/>
  <c r="D174" i="8" s="1"/>
  <c r="C173" i="8"/>
  <c r="D173" i="8" s="1"/>
  <c r="C172" i="8"/>
  <c r="D172" i="8" s="1"/>
  <c r="C171" i="8"/>
  <c r="D171" i="8" s="1"/>
  <c r="C170" i="8"/>
  <c r="D170" i="8" s="1"/>
  <c r="C169" i="8"/>
  <c r="D169" i="8" s="1"/>
  <c r="C168" i="8"/>
  <c r="D168" i="8" s="1"/>
  <c r="C167" i="8"/>
  <c r="D167" i="8" s="1"/>
  <c r="C166" i="8"/>
  <c r="D166" i="8" s="1"/>
  <c r="C165" i="8"/>
  <c r="D165" i="8" s="1"/>
  <c r="C164" i="8"/>
  <c r="D164" i="8" s="1"/>
  <c r="C163" i="8"/>
  <c r="D163" i="8" s="1"/>
  <c r="C162" i="8"/>
  <c r="D162" i="8" s="1"/>
  <c r="C161" i="8"/>
  <c r="D161" i="8" s="1"/>
  <c r="C160" i="8"/>
  <c r="D160" i="8" s="1"/>
  <c r="C159" i="8"/>
  <c r="D159" i="8" s="1"/>
  <c r="C158" i="8"/>
  <c r="D158" i="8" s="1"/>
  <c r="C157" i="8"/>
  <c r="D157" i="8" s="1"/>
  <c r="C156" i="8"/>
  <c r="D156" i="8" s="1"/>
  <c r="C155" i="8"/>
  <c r="D155" i="8" s="1"/>
  <c r="C154" i="8"/>
  <c r="D154" i="8" s="1"/>
  <c r="C153" i="8"/>
  <c r="D153" i="8" s="1"/>
  <c r="C152" i="8"/>
  <c r="D152" i="8" s="1"/>
  <c r="C151" i="8"/>
  <c r="D151" i="8" s="1"/>
  <c r="C150" i="8"/>
  <c r="D150" i="8" s="1"/>
  <c r="C149" i="8"/>
  <c r="D149" i="8" s="1"/>
  <c r="C148" i="8"/>
  <c r="D148" i="8" s="1"/>
  <c r="C147" i="8"/>
  <c r="D147" i="8" s="1"/>
  <c r="C146" i="8"/>
  <c r="D146" i="8" s="1"/>
  <c r="C145" i="8"/>
  <c r="D145" i="8" s="1"/>
  <c r="C144" i="8"/>
  <c r="D144" i="8" s="1"/>
  <c r="C143" i="8"/>
  <c r="D143" i="8" s="1"/>
  <c r="C142" i="8"/>
  <c r="D142" i="8" s="1"/>
  <c r="C141" i="8"/>
  <c r="D141" i="8" s="1"/>
  <c r="C140" i="8"/>
  <c r="D140" i="8" s="1"/>
  <c r="C139" i="8"/>
  <c r="D139" i="8" s="1"/>
  <c r="C138" i="8"/>
  <c r="D138" i="8" s="1"/>
  <c r="C137" i="8"/>
  <c r="D137" i="8" s="1"/>
  <c r="C136" i="8"/>
  <c r="D136" i="8" s="1"/>
  <c r="C135" i="8"/>
  <c r="D135" i="8" s="1"/>
  <c r="C134" i="8"/>
  <c r="D134" i="8" s="1"/>
  <c r="C133" i="8"/>
  <c r="D133" i="8" s="1"/>
  <c r="C132" i="8"/>
  <c r="D132" i="8" s="1"/>
  <c r="C131" i="8"/>
  <c r="D131" i="8" s="1"/>
  <c r="C130" i="8"/>
  <c r="D130" i="8" s="1"/>
  <c r="C129" i="8"/>
  <c r="D129" i="8" s="1"/>
  <c r="C128" i="8"/>
  <c r="D128" i="8" s="1"/>
  <c r="C127" i="8"/>
  <c r="D127" i="8" s="1"/>
  <c r="C126" i="8"/>
  <c r="D126" i="8" s="1"/>
  <c r="C125" i="8"/>
  <c r="D125" i="8" s="1"/>
  <c r="C124" i="8"/>
  <c r="D124" i="8" s="1"/>
  <c r="C123" i="8"/>
  <c r="D123" i="8" s="1"/>
  <c r="C122" i="8"/>
  <c r="D122" i="8" s="1"/>
  <c r="C121" i="8"/>
  <c r="D121" i="8" s="1"/>
  <c r="C120" i="8"/>
  <c r="D120" i="8" s="1"/>
  <c r="C119" i="8"/>
  <c r="D119" i="8" s="1"/>
  <c r="C118" i="8"/>
  <c r="D118" i="8" s="1"/>
  <c r="C117" i="8"/>
  <c r="D117" i="8" s="1"/>
  <c r="C116" i="8"/>
  <c r="D116" i="8" s="1"/>
  <c r="C115" i="8"/>
  <c r="D115" i="8" s="1"/>
  <c r="C114" i="8"/>
  <c r="D114" i="8" s="1"/>
  <c r="C113" i="8"/>
  <c r="D113" i="8" s="1"/>
  <c r="C112" i="8"/>
  <c r="D112" i="8" s="1"/>
  <c r="C111" i="8"/>
  <c r="D111" i="8" s="1"/>
  <c r="C110" i="8"/>
  <c r="D110" i="8" s="1"/>
  <c r="C109" i="8"/>
  <c r="D109" i="8" s="1"/>
  <c r="C108" i="8"/>
  <c r="D108" i="8" s="1"/>
  <c r="C107" i="8"/>
  <c r="D107" i="8" s="1"/>
  <c r="C106" i="8"/>
  <c r="D106" i="8" s="1"/>
  <c r="C105" i="8"/>
  <c r="D105" i="8" s="1"/>
  <c r="C104" i="8"/>
  <c r="D104" i="8" s="1"/>
  <c r="C99" i="8"/>
  <c r="D99" i="8" s="1"/>
  <c r="C98" i="8"/>
  <c r="D98" i="8" s="1"/>
  <c r="C97" i="8"/>
  <c r="D97" i="8" s="1"/>
  <c r="C96" i="8"/>
  <c r="D96" i="8" s="1"/>
  <c r="C95" i="8"/>
  <c r="D95" i="8" s="1"/>
  <c r="C94" i="8"/>
  <c r="D94" i="8" s="1"/>
  <c r="C93" i="8"/>
  <c r="D93" i="8" s="1"/>
  <c r="C92" i="8"/>
  <c r="D92" i="8" s="1"/>
  <c r="C91" i="8"/>
  <c r="D91" i="8" s="1"/>
  <c r="C90" i="8"/>
  <c r="D90" i="8" s="1"/>
  <c r="C89" i="8"/>
  <c r="D89" i="8" s="1"/>
  <c r="C88" i="8"/>
  <c r="D88" i="8" s="1"/>
  <c r="C87" i="8"/>
  <c r="D87" i="8" s="1"/>
  <c r="C86" i="8"/>
  <c r="D86" i="8" s="1"/>
  <c r="C85" i="8"/>
  <c r="D85" i="8" s="1"/>
  <c r="C84" i="8"/>
  <c r="D84" i="8" s="1"/>
  <c r="C83" i="8"/>
  <c r="D83" i="8" s="1"/>
  <c r="C82" i="8"/>
  <c r="D82" i="8" s="1"/>
  <c r="C81" i="8"/>
  <c r="D81" i="8" s="1"/>
  <c r="C80" i="8"/>
  <c r="D80" i="8" s="1"/>
  <c r="C79" i="8"/>
  <c r="D79" i="8" s="1"/>
  <c r="C78" i="8"/>
  <c r="D78" i="8" s="1"/>
  <c r="C77" i="8"/>
  <c r="D77" i="8" s="1"/>
  <c r="C76" i="8"/>
  <c r="D76" i="8" s="1"/>
  <c r="C75" i="8"/>
  <c r="D75" i="8" s="1"/>
  <c r="C74" i="8"/>
  <c r="D74" i="8" s="1"/>
  <c r="C73" i="8"/>
  <c r="D73" i="8" s="1"/>
  <c r="C72" i="8"/>
  <c r="D72" i="8" s="1"/>
  <c r="C71" i="8"/>
  <c r="D71" i="8" s="1"/>
  <c r="C70" i="8"/>
  <c r="D70" i="8" s="1"/>
  <c r="C69" i="8"/>
  <c r="D69" i="8" s="1"/>
  <c r="C68" i="8"/>
  <c r="D68" i="8" s="1"/>
  <c r="C67" i="8"/>
  <c r="D67" i="8" s="1"/>
  <c r="C66" i="8"/>
  <c r="D66" i="8" s="1"/>
  <c r="C65" i="8"/>
  <c r="D65" i="8" s="1"/>
  <c r="C64" i="8"/>
  <c r="D64" i="8" s="1"/>
  <c r="C63" i="8"/>
  <c r="D63" i="8" s="1"/>
  <c r="C62" i="8"/>
  <c r="D62" i="8" s="1"/>
  <c r="C61" i="8"/>
  <c r="D61" i="8" s="1"/>
  <c r="C60" i="8"/>
  <c r="D60" i="8" s="1"/>
  <c r="C59" i="8"/>
  <c r="D59" i="8" s="1"/>
  <c r="C58" i="8"/>
  <c r="D58" i="8" s="1"/>
  <c r="C57" i="8"/>
  <c r="D57" i="8" s="1"/>
  <c r="C56" i="8"/>
  <c r="D56" i="8" s="1"/>
  <c r="C55" i="8"/>
  <c r="D55" i="8" s="1"/>
  <c r="C54" i="8"/>
  <c r="D54" i="8" s="1"/>
  <c r="C53" i="8"/>
  <c r="D53" i="8" s="1"/>
  <c r="C52" i="8"/>
  <c r="D52" i="8" s="1"/>
  <c r="C51" i="8"/>
  <c r="D51" i="8" s="1"/>
  <c r="C50" i="8"/>
  <c r="D50" i="8" s="1"/>
  <c r="C49" i="8"/>
  <c r="D49" i="8" s="1"/>
  <c r="C48" i="8"/>
  <c r="D48" i="8" s="1"/>
  <c r="C47" i="8"/>
  <c r="D47" i="8" s="1"/>
  <c r="C46" i="8"/>
  <c r="D46" i="8" s="1"/>
  <c r="C45" i="8"/>
  <c r="D45" i="8" s="1"/>
  <c r="C44" i="8"/>
  <c r="D44" i="8" s="1"/>
  <c r="C43" i="8"/>
  <c r="D43" i="8" s="1"/>
  <c r="C42" i="8"/>
  <c r="D42" i="8" s="1"/>
  <c r="C41" i="8"/>
  <c r="D41" i="8" s="1"/>
  <c r="C40" i="8"/>
  <c r="D40" i="8" s="1"/>
  <c r="C39" i="8"/>
  <c r="D39" i="8" s="1"/>
  <c r="C38" i="8"/>
  <c r="D38" i="8" s="1"/>
  <c r="C37" i="8"/>
  <c r="D37" i="8" s="1"/>
  <c r="C36" i="8"/>
  <c r="D36" i="8" s="1"/>
  <c r="C35" i="8"/>
  <c r="D35" i="8" s="1"/>
  <c r="C34" i="8"/>
  <c r="D34" i="8" s="1"/>
  <c r="C33" i="8"/>
  <c r="D33" i="8" s="1"/>
  <c r="C32" i="8"/>
  <c r="D32" i="8" s="1"/>
  <c r="C31" i="8"/>
  <c r="D31" i="8" s="1"/>
  <c r="C30" i="8"/>
  <c r="D30" i="8" s="1"/>
  <c r="C29" i="8"/>
  <c r="D29" i="8" s="1"/>
  <c r="C28" i="8"/>
  <c r="D28" i="8" s="1"/>
  <c r="C27" i="8"/>
  <c r="D27" i="8" s="1"/>
  <c r="C26" i="8"/>
  <c r="D26" i="8" s="1"/>
  <c r="C25" i="8"/>
  <c r="D25" i="8" s="1"/>
  <c r="C24" i="8"/>
  <c r="D24" i="8" s="1"/>
  <c r="C23" i="8"/>
  <c r="D23" i="8" s="1"/>
  <c r="C22" i="8"/>
  <c r="D22" i="8" s="1"/>
  <c r="C21" i="8"/>
  <c r="D21" i="8" s="1"/>
  <c r="C20" i="8"/>
  <c r="D20" i="8" s="1"/>
  <c r="C19" i="8"/>
  <c r="D19" i="8" s="1"/>
  <c r="C18" i="8"/>
  <c r="D18" i="8" s="1"/>
  <c r="C17" i="8"/>
  <c r="D17" i="8" s="1"/>
  <c r="C16" i="8"/>
  <c r="D16" i="8" s="1"/>
  <c r="C15" i="8"/>
  <c r="D15" i="8" s="1"/>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S579" i="8"/>
  <c r="R579" i="8"/>
  <c r="Q579" i="8"/>
  <c r="P579" i="8"/>
  <c r="O579" i="8"/>
  <c r="N579" i="8"/>
  <c r="M579" i="8"/>
  <c r="L579" i="8"/>
  <c r="K579" i="8"/>
  <c r="J579" i="8"/>
  <c r="I579" i="8"/>
  <c r="H579" i="8"/>
  <c r="G579" i="8"/>
  <c r="F579" i="8"/>
  <c r="E579" i="8"/>
  <c r="S100" i="8"/>
  <c r="R100" i="8"/>
  <c r="Q100" i="8"/>
  <c r="P100" i="8"/>
  <c r="O100" i="8"/>
  <c r="N100" i="8"/>
  <c r="M100" i="8"/>
  <c r="L100" i="8"/>
  <c r="K100" i="8"/>
  <c r="J100" i="8"/>
  <c r="I100" i="8"/>
  <c r="H100" i="8"/>
  <c r="G100" i="8"/>
  <c r="F100" i="8"/>
  <c r="E100" i="8"/>
  <c r="R100" i="7"/>
  <c r="Q100" i="7"/>
  <c r="P100" i="7"/>
  <c r="O100" i="7"/>
  <c r="N100" i="7"/>
  <c r="M100" i="7"/>
  <c r="L100" i="7"/>
  <c r="K100" i="7"/>
  <c r="J100" i="7"/>
  <c r="I100" i="7"/>
  <c r="H100" i="7"/>
  <c r="G100" i="7"/>
  <c r="F100" i="7"/>
  <c r="E100" i="7"/>
  <c r="D100" i="7"/>
  <c r="R578" i="7"/>
  <c r="Q578" i="7"/>
  <c r="P578" i="7"/>
  <c r="O578" i="7"/>
  <c r="N578" i="7"/>
  <c r="M578" i="7"/>
  <c r="L578" i="7"/>
  <c r="K578" i="7"/>
  <c r="J578" i="7"/>
  <c r="I578" i="7"/>
  <c r="H578" i="7"/>
  <c r="G578" i="7"/>
  <c r="F578" i="7"/>
  <c r="E578" i="7"/>
  <c r="D578" i="7"/>
  <c r="Q38" i="6"/>
  <c r="P38" i="6"/>
  <c r="O38" i="6"/>
  <c r="N38" i="6"/>
  <c r="M38" i="6"/>
  <c r="L38" i="6"/>
  <c r="K38" i="6"/>
  <c r="J38" i="6"/>
  <c r="I38" i="6"/>
  <c r="H38" i="6"/>
  <c r="G38" i="6"/>
  <c r="F38" i="6"/>
  <c r="E38" i="6"/>
  <c r="D38" i="6"/>
  <c r="C38" i="6"/>
  <c r="Q12" i="6"/>
  <c r="Q40" i="6" s="1"/>
  <c r="P12" i="6"/>
  <c r="O12" i="6"/>
  <c r="N12" i="6"/>
  <c r="M12" i="6"/>
  <c r="M40" i="6" s="1"/>
  <c r="L12" i="6"/>
  <c r="L40" i="6" s="1"/>
  <c r="K12" i="6"/>
  <c r="K40" i="6" s="1"/>
  <c r="J12" i="6"/>
  <c r="I12" i="6"/>
  <c r="H12" i="6"/>
  <c r="G12" i="6"/>
  <c r="G40" i="6" s="1"/>
  <c r="F12" i="6"/>
  <c r="F40" i="6" s="1"/>
  <c r="E12" i="6"/>
  <c r="E40" i="6" s="1"/>
  <c r="D12" i="6"/>
  <c r="C12" i="6"/>
  <c r="U40" i="2"/>
  <c r="T40" i="2"/>
  <c r="S40" i="2"/>
  <c r="R40" i="2"/>
  <c r="Q40" i="2"/>
  <c r="P40" i="2"/>
  <c r="O40" i="2"/>
  <c r="N40" i="2"/>
  <c r="M40" i="2"/>
  <c r="L40" i="2"/>
  <c r="K40" i="2"/>
  <c r="J40" i="2"/>
  <c r="I40" i="2"/>
  <c r="H40" i="2"/>
  <c r="G40" i="2"/>
  <c r="F40" i="2"/>
  <c r="E40" i="2"/>
  <c r="D40" i="2"/>
  <c r="C40" i="2"/>
  <c r="U13" i="2"/>
  <c r="T13" i="2"/>
  <c r="S13" i="2"/>
  <c r="R13" i="2"/>
  <c r="Q13" i="2"/>
  <c r="P13" i="2"/>
  <c r="O13" i="2"/>
  <c r="N13" i="2"/>
  <c r="M13" i="2"/>
  <c r="L13" i="2"/>
  <c r="K13" i="2"/>
  <c r="J13" i="2"/>
  <c r="I13" i="2"/>
  <c r="H13" i="2"/>
  <c r="G13" i="2"/>
  <c r="F13" i="2"/>
  <c r="E13" i="2"/>
  <c r="D13" i="2"/>
  <c r="C13" i="2"/>
  <c r="U38" i="2"/>
  <c r="U37" i="2"/>
  <c r="U36" i="2"/>
  <c r="U35" i="2"/>
  <c r="U34" i="2"/>
  <c r="U33" i="2"/>
  <c r="U32" i="2"/>
  <c r="U31" i="2"/>
  <c r="U30" i="2"/>
  <c r="U29" i="2"/>
  <c r="U28" i="2"/>
  <c r="U27" i="2"/>
  <c r="U26" i="2"/>
  <c r="U25" i="2"/>
  <c r="U24" i="2"/>
  <c r="U23" i="2"/>
  <c r="U22" i="2"/>
  <c r="U21" i="2"/>
  <c r="U20" i="2"/>
  <c r="U19" i="2"/>
  <c r="U18" i="2"/>
  <c r="U17" i="2"/>
  <c r="U16" i="2"/>
  <c r="U11" i="2"/>
  <c r="U10" i="2"/>
  <c r="U9" i="2"/>
  <c r="U8" i="2"/>
  <c r="S38" i="2"/>
  <c r="S37" i="2"/>
  <c r="S36" i="2"/>
  <c r="S35" i="2"/>
  <c r="S34" i="2"/>
  <c r="S33" i="2"/>
  <c r="S32" i="2"/>
  <c r="S31" i="2"/>
  <c r="S30" i="2"/>
  <c r="S29" i="2"/>
  <c r="S28" i="2"/>
  <c r="S27" i="2"/>
  <c r="S26" i="2"/>
  <c r="S25" i="2"/>
  <c r="S24" i="2"/>
  <c r="S23" i="2"/>
  <c r="S22" i="2"/>
  <c r="S21" i="2"/>
  <c r="S20" i="2"/>
  <c r="S19" i="2"/>
  <c r="S18" i="2"/>
  <c r="S17" i="2"/>
  <c r="S16" i="2"/>
  <c r="S11" i="2"/>
  <c r="S10" i="2"/>
  <c r="S9" i="2"/>
  <c r="S8" i="2"/>
  <c r="J38" i="2"/>
  <c r="J37" i="2"/>
  <c r="J36" i="2"/>
  <c r="J35" i="2"/>
  <c r="J34" i="2"/>
  <c r="J33" i="2"/>
  <c r="J32" i="2"/>
  <c r="J31" i="2"/>
  <c r="J30" i="2"/>
  <c r="J29" i="2"/>
  <c r="J28" i="2"/>
  <c r="J27" i="2"/>
  <c r="J26" i="2"/>
  <c r="J25" i="2"/>
  <c r="J24" i="2"/>
  <c r="J23" i="2"/>
  <c r="J22" i="2"/>
  <c r="J21" i="2"/>
  <c r="J20" i="2"/>
  <c r="J19" i="2"/>
  <c r="J18" i="2"/>
  <c r="J17" i="2"/>
  <c r="J16" i="2"/>
  <c r="J11" i="2"/>
  <c r="J10" i="2"/>
  <c r="J9" i="2"/>
  <c r="J8" i="2"/>
  <c r="F38" i="2"/>
  <c r="F37" i="2"/>
  <c r="F36" i="2"/>
  <c r="F35" i="2"/>
  <c r="F34" i="2"/>
  <c r="F33" i="2"/>
  <c r="F32" i="2"/>
  <c r="F31" i="2"/>
  <c r="F30" i="2"/>
  <c r="F29" i="2"/>
  <c r="F28" i="2"/>
  <c r="F27" i="2"/>
  <c r="F26" i="2"/>
  <c r="F25" i="2"/>
  <c r="F24" i="2"/>
  <c r="F23" i="2"/>
  <c r="F22" i="2"/>
  <c r="F21" i="2"/>
  <c r="F20" i="2"/>
  <c r="F19" i="2"/>
  <c r="F18" i="2"/>
  <c r="F17" i="2"/>
  <c r="F16" i="2"/>
  <c r="F11" i="2"/>
  <c r="F10" i="2"/>
  <c r="F9" i="2"/>
  <c r="F8" i="2"/>
  <c r="Q553" i="5"/>
  <c r="P553" i="5"/>
  <c r="O553" i="5"/>
  <c r="N553" i="5"/>
  <c r="M553" i="5"/>
  <c r="L553" i="5"/>
  <c r="K553" i="5"/>
  <c r="J553" i="5"/>
  <c r="I553" i="5"/>
  <c r="H553" i="5"/>
  <c r="G553" i="5"/>
  <c r="F553" i="5"/>
  <c r="E553" i="5"/>
  <c r="D553" i="5"/>
  <c r="C553" i="5"/>
  <c r="Q551" i="5"/>
  <c r="P551" i="5"/>
  <c r="O551" i="5"/>
  <c r="N551" i="5"/>
  <c r="M551" i="5"/>
  <c r="L551" i="5"/>
  <c r="K551" i="5"/>
  <c r="J551" i="5"/>
  <c r="I551" i="5"/>
  <c r="H551" i="5"/>
  <c r="G551" i="5"/>
  <c r="F551" i="5"/>
  <c r="E551" i="5"/>
  <c r="D551" i="5"/>
  <c r="C551" i="5"/>
  <c r="Q96" i="5"/>
  <c r="P96" i="5"/>
  <c r="O96" i="5"/>
  <c r="N96" i="5"/>
  <c r="M96" i="5"/>
  <c r="L96" i="5"/>
  <c r="K96" i="5"/>
  <c r="J96" i="5"/>
  <c r="I96" i="5"/>
  <c r="H96" i="5"/>
  <c r="G96" i="5"/>
  <c r="F96" i="5"/>
  <c r="E96" i="5"/>
  <c r="D96" i="5"/>
  <c r="C96" i="5"/>
  <c r="N33" i="10" l="1"/>
  <c r="P33" i="10"/>
  <c r="P51" i="10"/>
  <c r="N51" i="10"/>
  <c r="N69" i="10"/>
  <c r="P69" i="10"/>
  <c r="N99" i="10"/>
  <c r="P99" i="10"/>
  <c r="P105" i="10"/>
  <c r="N105" i="10"/>
  <c r="P147" i="10"/>
  <c r="N147" i="10"/>
  <c r="N153" i="10"/>
  <c r="P153" i="10"/>
  <c r="N291" i="10"/>
  <c r="P291" i="10"/>
  <c r="N309" i="10"/>
  <c r="P309" i="10"/>
  <c r="N315" i="10"/>
  <c r="P315" i="10"/>
  <c r="P321" i="10"/>
  <c r="N321" i="10"/>
  <c r="N339" i="10"/>
  <c r="P339" i="10"/>
  <c r="N351" i="10"/>
  <c r="P351" i="10"/>
  <c r="N363" i="10"/>
  <c r="P363" i="10"/>
  <c r="N375" i="10"/>
  <c r="P375" i="10"/>
  <c r="P387" i="10"/>
  <c r="N387" i="10"/>
  <c r="N429" i="10"/>
  <c r="P429" i="10"/>
  <c r="P447" i="10"/>
  <c r="N447" i="10"/>
  <c r="P537" i="10"/>
  <c r="N537" i="10"/>
  <c r="P16" i="10"/>
  <c r="N16" i="10"/>
  <c r="N64" i="10"/>
  <c r="P64" i="10"/>
  <c r="P136" i="10"/>
  <c r="N136" i="10"/>
  <c r="N154" i="10"/>
  <c r="P154" i="10"/>
  <c r="P166" i="10"/>
  <c r="N166" i="10"/>
  <c r="N172" i="10"/>
  <c r="P172" i="10"/>
  <c r="N250" i="10"/>
  <c r="P250" i="10"/>
  <c r="N304" i="10"/>
  <c r="P304" i="10"/>
  <c r="N310" i="10"/>
  <c r="P310" i="10"/>
  <c r="N346" i="10"/>
  <c r="P346" i="10"/>
  <c r="N394" i="10"/>
  <c r="P394" i="10"/>
  <c r="P430" i="10"/>
  <c r="N430" i="10"/>
  <c r="N436" i="10"/>
  <c r="P436" i="10"/>
  <c r="N466" i="10"/>
  <c r="P466" i="10"/>
  <c r="P17" i="10"/>
  <c r="N17" i="10"/>
  <c r="P29" i="10"/>
  <c r="N29" i="10"/>
  <c r="N65" i="10"/>
  <c r="P65" i="10"/>
  <c r="N77" i="10"/>
  <c r="P77" i="10"/>
  <c r="N95" i="10"/>
  <c r="P95" i="10"/>
  <c r="P113" i="10"/>
  <c r="N113" i="10"/>
  <c r="N143" i="10"/>
  <c r="P143" i="10"/>
  <c r="P155" i="10"/>
  <c r="N155" i="10"/>
  <c r="P161" i="10"/>
  <c r="N161" i="10"/>
  <c r="P191" i="10"/>
  <c r="N191" i="10"/>
  <c r="N221" i="10"/>
  <c r="P221" i="10"/>
  <c r="N245" i="10"/>
  <c r="P245" i="10"/>
  <c r="N251" i="10"/>
  <c r="P251" i="10"/>
  <c r="P257" i="10"/>
  <c r="N257" i="10"/>
  <c r="P299" i="10"/>
  <c r="N299" i="10"/>
  <c r="N341" i="10"/>
  <c r="P341" i="10"/>
  <c r="P353" i="10"/>
  <c r="N353" i="10"/>
  <c r="N359" i="10"/>
  <c r="P359" i="10"/>
  <c r="P395" i="10"/>
  <c r="N395" i="10"/>
  <c r="P401" i="10"/>
  <c r="N401" i="10"/>
  <c r="N407" i="10"/>
  <c r="P407" i="10"/>
  <c r="N413" i="10"/>
  <c r="P413" i="10"/>
  <c r="N419" i="10"/>
  <c r="P419" i="10"/>
  <c r="N437" i="10"/>
  <c r="P437" i="10"/>
  <c r="N443" i="10"/>
  <c r="P443" i="10"/>
  <c r="P461" i="10"/>
  <c r="N461" i="10"/>
  <c r="N479" i="10"/>
  <c r="P479" i="10"/>
  <c r="N497" i="10"/>
  <c r="P497" i="10"/>
  <c r="N545" i="10"/>
  <c r="P545" i="10"/>
  <c r="N30" i="10"/>
  <c r="P30" i="10"/>
  <c r="N42" i="10"/>
  <c r="P42" i="10"/>
  <c r="N48" i="10"/>
  <c r="P48" i="10"/>
  <c r="N60" i="10"/>
  <c r="P60" i="10"/>
  <c r="P114" i="10"/>
  <c r="N114" i="10"/>
  <c r="N180" i="10"/>
  <c r="P180" i="10"/>
  <c r="P204" i="10"/>
  <c r="N204" i="10"/>
  <c r="P246" i="10"/>
  <c r="N246" i="10"/>
  <c r="N270" i="10"/>
  <c r="P270" i="10"/>
  <c r="N318" i="10"/>
  <c r="P318" i="10"/>
  <c r="P342" i="10"/>
  <c r="N342" i="10"/>
  <c r="N348" i="10"/>
  <c r="P348" i="10"/>
  <c r="P366" i="10"/>
  <c r="N366" i="10"/>
  <c r="P372" i="10"/>
  <c r="N372" i="10"/>
  <c r="P384" i="10"/>
  <c r="N384" i="10"/>
  <c r="N396" i="10"/>
  <c r="P396" i="10"/>
  <c r="P444" i="10"/>
  <c r="N444" i="10"/>
  <c r="N456" i="10"/>
  <c r="P456" i="10"/>
  <c r="P498" i="10"/>
  <c r="N498" i="10"/>
  <c r="P516" i="10"/>
  <c r="N516" i="10"/>
  <c r="P25" i="10"/>
  <c r="N25" i="10"/>
  <c r="P121" i="10"/>
  <c r="N121" i="10"/>
  <c r="N133" i="10"/>
  <c r="P133" i="10"/>
  <c r="N145" i="10"/>
  <c r="P145" i="10"/>
  <c r="N169" i="10"/>
  <c r="P169" i="10"/>
  <c r="N175" i="10"/>
  <c r="P175" i="10"/>
  <c r="P193" i="10"/>
  <c r="N193" i="10"/>
  <c r="P319" i="10"/>
  <c r="N319" i="10"/>
  <c r="N325" i="10"/>
  <c r="P325" i="10"/>
  <c r="N373" i="10"/>
  <c r="P373" i="10"/>
  <c r="N397" i="10"/>
  <c r="P397" i="10"/>
  <c r="N409" i="10"/>
  <c r="P409" i="10"/>
  <c r="P451" i="10"/>
  <c r="N451" i="10"/>
  <c r="P487" i="10"/>
  <c r="N487" i="10"/>
  <c r="N535" i="10"/>
  <c r="P535" i="10"/>
  <c r="N20" i="10"/>
  <c r="P20" i="10"/>
  <c r="N26" i="10"/>
  <c r="P26" i="10"/>
  <c r="N86" i="10"/>
  <c r="P86" i="10"/>
  <c r="N110" i="10"/>
  <c r="P110" i="10"/>
  <c r="N158" i="10"/>
  <c r="P158" i="10"/>
  <c r="N176" i="10"/>
  <c r="P176" i="10"/>
  <c r="P188" i="10"/>
  <c r="N188" i="10"/>
  <c r="P326" i="10"/>
  <c r="N326" i="10"/>
  <c r="P350" i="10"/>
  <c r="N350" i="10"/>
  <c r="N404" i="10"/>
  <c r="P404" i="10"/>
  <c r="N410" i="10"/>
  <c r="P410" i="10"/>
  <c r="N422" i="10"/>
  <c r="P422" i="10"/>
  <c r="N446" i="10"/>
  <c r="P446" i="10"/>
  <c r="N542" i="10"/>
  <c r="P542" i="10"/>
  <c r="W15" i="8"/>
  <c r="W225" i="8"/>
  <c r="Z381" i="8"/>
  <c r="D308" i="10"/>
  <c r="O308" i="10" s="1"/>
  <c r="G19" i="10"/>
  <c r="I19" i="10"/>
  <c r="G25" i="10"/>
  <c r="I25" i="10"/>
  <c r="I37" i="10"/>
  <c r="G37" i="10"/>
  <c r="I43" i="10"/>
  <c r="G43" i="10"/>
  <c r="G49" i="10"/>
  <c r="I49" i="10"/>
  <c r="I55" i="10"/>
  <c r="G55" i="10"/>
  <c r="I61" i="10"/>
  <c r="G61" i="10"/>
  <c r="G67" i="10"/>
  <c r="I67" i="10"/>
  <c r="I73" i="10"/>
  <c r="G73" i="10"/>
  <c r="I79" i="10"/>
  <c r="G79" i="10"/>
  <c r="G85" i="10"/>
  <c r="I85" i="10"/>
  <c r="I91" i="10"/>
  <c r="G91" i="10"/>
  <c r="I97" i="10"/>
  <c r="G97" i="10"/>
  <c r="I103" i="10"/>
  <c r="G103" i="10"/>
  <c r="I109" i="10"/>
  <c r="G109" i="10"/>
  <c r="I115" i="10"/>
  <c r="G115" i="10"/>
  <c r="I121" i="10"/>
  <c r="G121" i="10"/>
  <c r="I127" i="10"/>
  <c r="G127" i="10"/>
  <c r="I139" i="10"/>
  <c r="G139" i="10"/>
  <c r="I145" i="10"/>
  <c r="G145" i="10"/>
  <c r="G151" i="10"/>
  <c r="I151" i="10"/>
  <c r="I157" i="10"/>
  <c r="G157" i="10"/>
  <c r="G163" i="10"/>
  <c r="I163" i="10"/>
  <c r="I169" i="10"/>
  <c r="G169" i="10"/>
  <c r="G175" i="10"/>
  <c r="I175" i="10"/>
  <c r="I181" i="10"/>
  <c r="G181" i="10"/>
  <c r="I187" i="10"/>
  <c r="G187" i="10"/>
  <c r="G193" i="10"/>
  <c r="I193" i="10"/>
  <c r="I199" i="10"/>
  <c r="G199" i="10"/>
  <c r="G205" i="10"/>
  <c r="I205" i="10"/>
  <c r="I211" i="10"/>
  <c r="G211" i="10"/>
  <c r="I217" i="10"/>
  <c r="G217" i="10"/>
  <c r="G229" i="10"/>
  <c r="I229" i="10"/>
  <c r="I235" i="10"/>
  <c r="G235" i="10"/>
  <c r="G241" i="10"/>
  <c r="I241" i="10"/>
  <c r="I247" i="10"/>
  <c r="G247" i="10"/>
  <c r="I253" i="10"/>
  <c r="G253" i="10"/>
  <c r="G259" i="10"/>
  <c r="I259" i="10"/>
  <c r="I265" i="10"/>
  <c r="G265" i="10"/>
  <c r="I271" i="10"/>
  <c r="G271" i="10"/>
  <c r="G277" i="10"/>
  <c r="I277" i="10"/>
  <c r="G283" i="10"/>
  <c r="I283" i="10"/>
  <c r="I289" i="10"/>
  <c r="G289" i="10"/>
  <c r="I295" i="10"/>
  <c r="G295" i="10"/>
  <c r="G301" i="10"/>
  <c r="I301" i="10"/>
  <c r="G307" i="10"/>
  <c r="I307" i="10"/>
  <c r="G313" i="10"/>
  <c r="I313" i="10"/>
  <c r="I319" i="10"/>
  <c r="G319" i="10"/>
  <c r="I325" i="10"/>
  <c r="G325" i="10"/>
  <c r="G331" i="10"/>
  <c r="I331" i="10"/>
  <c r="G337" i="10"/>
  <c r="I337" i="10"/>
  <c r="G343" i="10"/>
  <c r="I343" i="10"/>
  <c r="I349" i="10"/>
  <c r="G349" i="10"/>
  <c r="I355" i="10"/>
  <c r="G355" i="10"/>
  <c r="G361" i="10"/>
  <c r="I361" i="10"/>
  <c r="I367" i="10"/>
  <c r="G367" i="10"/>
  <c r="I373" i="10"/>
  <c r="G373" i="10"/>
  <c r="I379" i="10"/>
  <c r="G379" i="10"/>
  <c r="I385" i="10"/>
  <c r="G385" i="10"/>
  <c r="I391" i="10"/>
  <c r="G391" i="10"/>
  <c r="I397" i="10"/>
  <c r="G397" i="10"/>
  <c r="I403" i="10"/>
  <c r="G403" i="10"/>
  <c r="I409" i="10"/>
  <c r="G409" i="10"/>
  <c r="I415" i="10"/>
  <c r="G415" i="10"/>
  <c r="G421" i="10"/>
  <c r="I421" i="10"/>
  <c r="I427" i="10"/>
  <c r="G427" i="10"/>
  <c r="I433" i="10"/>
  <c r="G433" i="10"/>
  <c r="I439" i="10"/>
  <c r="G439" i="10"/>
  <c r="G445" i="10"/>
  <c r="I445" i="10"/>
  <c r="I451" i="10"/>
  <c r="G451" i="10"/>
  <c r="G457" i="10"/>
  <c r="I457" i="10"/>
  <c r="I463" i="10"/>
  <c r="G463" i="10"/>
  <c r="I469" i="10"/>
  <c r="G469" i="10"/>
  <c r="G475" i="10"/>
  <c r="I475" i="10"/>
  <c r="I481" i="10"/>
  <c r="G481" i="10"/>
  <c r="I487" i="10"/>
  <c r="G487" i="10"/>
  <c r="I493" i="10"/>
  <c r="G493" i="10"/>
  <c r="I499" i="10"/>
  <c r="G499" i="10"/>
  <c r="I505" i="10"/>
  <c r="G505" i="10"/>
  <c r="G511" i="10"/>
  <c r="I511" i="10"/>
  <c r="I517" i="10"/>
  <c r="G517" i="10"/>
  <c r="G523" i="10"/>
  <c r="I523" i="10"/>
  <c r="I529" i="10"/>
  <c r="G529" i="10"/>
  <c r="I535" i="10"/>
  <c r="G535" i="10"/>
  <c r="G541" i="10"/>
  <c r="I541" i="10"/>
  <c r="I547" i="10"/>
  <c r="G547" i="10"/>
  <c r="I13" i="10"/>
  <c r="G13" i="10"/>
  <c r="I31" i="10"/>
  <c r="G31" i="10"/>
  <c r="G223" i="10"/>
  <c r="I223" i="10"/>
  <c r="I8" i="10"/>
  <c r="G8" i="10"/>
  <c r="G14" i="10"/>
  <c r="I14" i="10"/>
  <c r="I20" i="10"/>
  <c r="G20" i="10"/>
  <c r="G26" i="10"/>
  <c r="I26" i="10"/>
  <c r="I32" i="10"/>
  <c r="G32" i="10"/>
  <c r="G38" i="10"/>
  <c r="I38" i="10"/>
  <c r="I44" i="10"/>
  <c r="G44" i="10"/>
  <c r="I50" i="10"/>
  <c r="G50" i="10"/>
  <c r="G56" i="10"/>
  <c r="I56" i="10"/>
  <c r="I62" i="10"/>
  <c r="G62" i="10"/>
  <c r="I68" i="10"/>
  <c r="G68" i="10"/>
  <c r="G74" i="10"/>
  <c r="I74" i="10"/>
  <c r="I80" i="10"/>
  <c r="G80" i="10"/>
  <c r="I86" i="10"/>
  <c r="G86" i="10"/>
  <c r="I92" i="10"/>
  <c r="G92" i="10"/>
  <c r="I98" i="10"/>
  <c r="G98" i="10"/>
  <c r="I104" i="10"/>
  <c r="G104" i="10"/>
  <c r="I110" i="10"/>
  <c r="G110" i="10"/>
  <c r="I116" i="10"/>
  <c r="G116" i="10"/>
  <c r="G122" i="10"/>
  <c r="I122" i="10"/>
  <c r="G128" i="10"/>
  <c r="I128" i="10"/>
  <c r="I134" i="10"/>
  <c r="G134" i="10"/>
  <c r="G140" i="10"/>
  <c r="I140" i="10"/>
  <c r="I146" i="10"/>
  <c r="G146" i="10"/>
  <c r="G152" i="10"/>
  <c r="I152" i="10"/>
  <c r="I158" i="10"/>
  <c r="G158" i="10"/>
  <c r="I164" i="10"/>
  <c r="G164" i="10"/>
  <c r="I170" i="10"/>
  <c r="G170" i="10"/>
  <c r="I176" i="10"/>
  <c r="G176" i="10"/>
  <c r="G182" i="10"/>
  <c r="I182" i="10"/>
  <c r="I188" i="10"/>
  <c r="G188" i="10"/>
  <c r="I194" i="10"/>
  <c r="G194" i="10"/>
  <c r="G200" i="10"/>
  <c r="I200" i="10"/>
  <c r="I206" i="10"/>
  <c r="G206" i="10"/>
  <c r="G212" i="10"/>
  <c r="I212" i="10"/>
  <c r="I218" i="10"/>
  <c r="G218" i="10"/>
  <c r="I224" i="10"/>
  <c r="G224" i="10"/>
  <c r="G230" i="10"/>
  <c r="I230" i="10"/>
  <c r="G236" i="10"/>
  <c r="I236" i="10"/>
  <c r="I242" i="10"/>
  <c r="G242" i="10"/>
  <c r="G248" i="10"/>
  <c r="I248" i="10"/>
  <c r="I254" i="10"/>
  <c r="G254" i="10"/>
  <c r="I260" i="10"/>
  <c r="G260" i="10"/>
  <c r="G266" i="10"/>
  <c r="I266" i="10"/>
  <c r="I272" i="10"/>
  <c r="G272" i="10"/>
  <c r="I278" i="10"/>
  <c r="G278" i="10"/>
  <c r="G284" i="10"/>
  <c r="I284" i="10"/>
  <c r="G290" i="10"/>
  <c r="I290" i="10"/>
  <c r="I296" i="10"/>
  <c r="G296" i="10"/>
  <c r="G302" i="10"/>
  <c r="I302" i="10"/>
  <c r="G308" i="10"/>
  <c r="I308" i="10"/>
  <c r="E308" i="10"/>
  <c r="R308" i="10" s="1"/>
  <c r="G314" i="10"/>
  <c r="I314" i="10"/>
  <c r="G320" i="10"/>
  <c r="I320" i="10"/>
  <c r="G326" i="10"/>
  <c r="I326" i="10"/>
  <c r="I332" i="10"/>
  <c r="G332" i="10"/>
  <c r="G338" i="10"/>
  <c r="I338" i="10"/>
  <c r="I344" i="10"/>
  <c r="G344" i="10"/>
  <c r="I350" i="10"/>
  <c r="G350" i="10"/>
  <c r="G356" i="10"/>
  <c r="I356" i="10"/>
  <c r="I362" i="10"/>
  <c r="G362" i="10"/>
  <c r="I368" i="10"/>
  <c r="G368" i="10"/>
  <c r="G374" i="10"/>
  <c r="I374" i="10"/>
  <c r="G380" i="10"/>
  <c r="I380" i="10"/>
  <c r="G386" i="10"/>
  <c r="I386" i="10"/>
  <c r="G392" i="10"/>
  <c r="I392" i="10"/>
  <c r="G398" i="10"/>
  <c r="I398" i="10"/>
  <c r="G404" i="10"/>
  <c r="I404" i="10"/>
  <c r="G410" i="10"/>
  <c r="I410" i="10"/>
  <c r="G416" i="10"/>
  <c r="I416" i="10"/>
  <c r="I422" i="10"/>
  <c r="G422" i="10"/>
  <c r="I428" i="10"/>
  <c r="G428" i="10"/>
  <c r="I434" i="10"/>
  <c r="G434" i="10"/>
  <c r="I440" i="10"/>
  <c r="G440" i="10"/>
  <c r="I446" i="10"/>
  <c r="G446" i="10"/>
  <c r="G452" i="10"/>
  <c r="I452" i="10"/>
  <c r="I458" i="10"/>
  <c r="G458" i="10"/>
  <c r="G464" i="10"/>
  <c r="I464" i="10"/>
  <c r="I470" i="10"/>
  <c r="G470" i="10"/>
  <c r="I476" i="10"/>
  <c r="G476" i="10"/>
  <c r="I482" i="10"/>
  <c r="G482" i="10"/>
  <c r="I488" i="10"/>
  <c r="G488" i="10"/>
  <c r="I494" i="10"/>
  <c r="G494" i="10"/>
  <c r="G500" i="10"/>
  <c r="I500" i="10"/>
  <c r="I506" i="10"/>
  <c r="G506" i="10"/>
  <c r="I512" i="10"/>
  <c r="G512" i="10"/>
  <c r="I518" i="10"/>
  <c r="G518" i="10"/>
  <c r="I524" i="10"/>
  <c r="G524" i="10"/>
  <c r="I530" i="10"/>
  <c r="G530" i="10"/>
  <c r="I536" i="10"/>
  <c r="G536" i="10"/>
  <c r="I542" i="10"/>
  <c r="G542" i="10"/>
  <c r="I548" i="10"/>
  <c r="G548" i="10"/>
  <c r="I133" i="10"/>
  <c r="G133" i="10"/>
  <c r="I9" i="10"/>
  <c r="G9" i="10"/>
  <c r="I15" i="10"/>
  <c r="G15" i="10"/>
  <c r="I21" i="10"/>
  <c r="G21" i="10"/>
  <c r="G27" i="10"/>
  <c r="I27" i="10"/>
  <c r="G33" i="10"/>
  <c r="I33" i="10"/>
  <c r="G39" i="10"/>
  <c r="I39" i="10"/>
  <c r="G45" i="10"/>
  <c r="I45" i="10"/>
  <c r="I51" i="10"/>
  <c r="G51" i="10"/>
  <c r="G57" i="10"/>
  <c r="I57" i="10"/>
  <c r="G63" i="10"/>
  <c r="I63" i="10"/>
  <c r="I69" i="10"/>
  <c r="G69" i="10"/>
  <c r="G75" i="10"/>
  <c r="I75" i="10"/>
  <c r="G81" i="10"/>
  <c r="I81" i="10"/>
  <c r="I87" i="10"/>
  <c r="G87" i="10"/>
  <c r="G93" i="10"/>
  <c r="I93" i="10"/>
  <c r="G99" i="10"/>
  <c r="I99" i="10"/>
  <c r="G105" i="10"/>
  <c r="I105" i="10"/>
  <c r="G111" i="10"/>
  <c r="I111" i="10"/>
  <c r="G117" i="10"/>
  <c r="I117" i="10"/>
  <c r="I123" i="10"/>
  <c r="G123" i="10"/>
  <c r="G129" i="10"/>
  <c r="I129" i="10"/>
  <c r="I135" i="10"/>
  <c r="G135" i="10"/>
  <c r="I141" i="10"/>
  <c r="G141" i="10"/>
  <c r="G147" i="10"/>
  <c r="I147" i="10"/>
  <c r="I153" i="10"/>
  <c r="G153" i="10"/>
  <c r="G159" i="10"/>
  <c r="I159" i="10"/>
  <c r="I165" i="10"/>
  <c r="G165" i="10"/>
  <c r="G171" i="10"/>
  <c r="I171" i="10"/>
  <c r="I177" i="10"/>
  <c r="G177" i="10"/>
  <c r="G183" i="10"/>
  <c r="I183" i="10"/>
  <c r="I189" i="10"/>
  <c r="G189" i="10"/>
  <c r="G195" i="10"/>
  <c r="I195" i="10"/>
  <c r="G201" i="10"/>
  <c r="I201" i="10"/>
  <c r="G207" i="10"/>
  <c r="I207" i="10"/>
  <c r="G213" i="10"/>
  <c r="I213" i="10"/>
  <c r="I219" i="10"/>
  <c r="G219" i="10"/>
  <c r="I225" i="10"/>
  <c r="G225" i="10"/>
  <c r="G231" i="10"/>
  <c r="I231" i="10"/>
  <c r="I237" i="10"/>
  <c r="G237" i="10"/>
  <c r="I243" i="10"/>
  <c r="G243" i="10"/>
  <c r="G249" i="10"/>
  <c r="I249" i="10"/>
  <c r="I255" i="10"/>
  <c r="G255" i="10"/>
  <c r="G261" i="10"/>
  <c r="I261" i="10"/>
  <c r="G267" i="10"/>
  <c r="I267" i="10"/>
  <c r="I273" i="10"/>
  <c r="G273" i="10"/>
  <c r="I279" i="10"/>
  <c r="G279" i="10"/>
  <c r="G285" i="10"/>
  <c r="I285" i="10"/>
  <c r="G291" i="10"/>
  <c r="I291" i="10"/>
  <c r="I297" i="10"/>
  <c r="G297" i="10"/>
  <c r="I303" i="10"/>
  <c r="G303" i="10"/>
  <c r="G309" i="10"/>
  <c r="I309" i="10"/>
  <c r="E309" i="10"/>
  <c r="Q309" i="10" s="1"/>
  <c r="G315" i="10"/>
  <c r="I315" i="10"/>
  <c r="I321" i="10"/>
  <c r="G321" i="10"/>
  <c r="I327" i="10"/>
  <c r="G327" i="10"/>
  <c r="I333" i="10"/>
  <c r="G333" i="10"/>
  <c r="I339" i="10"/>
  <c r="G339" i="10"/>
  <c r="I345" i="10"/>
  <c r="G345" i="10"/>
  <c r="I351" i="10"/>
  <c r="G351" i="10"/>
  <c r="I357" i="10"/>
  <c r="G357" i="10"/>
  <c r="I363" i="10"/>
  <c r="G363" i="10"/>
  <c r="I369" i="10"/>
  <c r="G369" i="10"/>
  <c r="I375" i="10"/>
  <c r="G375" i="10"/>
  <c r="I381" i="10"/>
  <c r="G381" i="10"/>
  <c r="I387" i="10"/>
  <c r="G387" i="10"/>
  <c r="I393" i="10"/>
  <c r="G393" i="10"/>
  <c r="I399" i="10"/>
  <c r="G399" i="10"/>
  <c r="I405" i="10"/>
  <c r="G405" i="10"/>
  <c r="I411" i="10"/>
  <c r="G411" i="10"/>
  <c r="I417" i="10"/>
  <c r="G417" i="10"/>
  <c r="I423" i="10"/>
  <c r="G423" i="10"/>
  <c r="G429" i="10"/>
  <c r="I429" i="10"/>
  <c r="I435" i="10"/>
  <c r="G435" i="10"/>
  <c r="I441" i="10"/>
  <c r="G441" i="10"/>
  <c r="I447" i="10"/>
  <c r="G447" i="10"/>
  <c r="I453" i="10"/>
  <c r="G453" i="10"/>
  <c r="G459" i="10"/>
  <c r="I459" i="10"/>
  <c r="I465" i="10"/>
  <c r="G465" i="10"/>
  <c r="G471" i="10"/>
  <c r="I471" i="10"/>
  <c r="I477" i="10"/>
  <c r="G477" i="10"/>
  <c r="I483" i="10"/>
  <c r="G483" i="10"/>
  <c r="I489" i="10"/>
  <c r="G489" i="10"/>
  <c r="I495" i="10"/>
  <c r="G495" i="10"/>
  <c r="I501" i="10"/>
  <c r="G501" i="10"/>
  <c r="G507" i="10"/>
  <c r="I507" i="10"/>
  <c r="I513" i="10"/>
  <c r="G513" i="10"/>
  <c r="I519" i="10"/>
  <c r="G519" i="10"/>
  <c r="I525" i="10"/>
  <c r="G525" i="10"/>
  <c r="I531" i="10"/>
  <c r="G531" i="10"/>
  <c r="I537" i="10"/>
  <c r="G537" i="10"/>
  <c r="I543" i="10"/>
  <c r="G543" i="10"/>
  <c r="D309" i="10"/>
  <c r="O309" i="10" s="1"/>
  <c r="I10" i="10"/>
  <c r="G10" i="10"/>
  <c r="I16" i="10"/>
  <c r="G16" i="10"/>
  <c r="I22" i="10"/>
  <c r="G22" i="10"/>
  <c r="I28" i="10"/>
  <c r="G28" i="10"/>
  <c r="G34" i="10"/>
  <c r="I34" i="10"/>
  <c r="G40" i="10"/>
  <c r="I40" i="10"/>
  <c r="I46" i="10"/>
  <c r="G46" i="10"/>
  <c r="I52" i="10"/>
  <c r="G52" i="10"/>
  <c r="G58" i="10"/>
  <c r="I58" i="10"/>
  <c r="I64" i="10"/>
  <c r="G64" i="10"/>
  <c r="I70" i="10"/>
  <c r="G70" i="10"/>
  <c r="G76" i="10"/>
  <c r="I76" i="10"/>
  <c r="I82" i="10"/>
  <c r="G82" i="10"/>
  <c r="I88" i="10"/>
  <c r="G88" i="10"/>
  <c r="I94" i="10"/>
  <c r="G94" i="10"/>
  <c r="I100" i="10"/>
  <c r="G100" i="10"/>
  <c r="I106" i="10"/>
  <c r="G106" i="10"/>
  <c r="I112" i="10"/>
  <c r="G112" i="10"/>
  <c r="I118" i="10"/>
  <c r="G118" i="10"/>
  <c r="I124" i="10"/>
  <c r="G124" i="10"/>
  <c r="I130" i="10"/>
  <c r="G130" i="10"/>
  <c r="G136" i="10"/>
  <c r="I136" i="10"/>
  <c r="I142" i="10"/>
  <c r="G142" i="10"/>
  <c r="G148" i="10"/>
  <c r="I148" i="10"/>
  <c r="I154" i="10"/>
  <c r="G154" i="10"/>
  <c r="I160" i="10"/>
  <c r="G160" i="10"/>
  <c r="I166" i="10"/>
  <c r="G166" i="10"/>
  <c r="I172" i="10"/>
  <c r="G172" i="10"/>
  <c r="G178" i="10"/>
  <c r="I178" i="10"/>
  <c r="G184" i="10"/>
  <c r="I184" i="10"/>
  <c r="I190" i="10"/>
  <c r="G190" i="10"/>
  <c r="I196" i="10"/>
  <c r="G196" i="10"/>
  <c r="G202" i="10"/>
  <c r="I202" i="10"/>
  <c r="I208" i="10"/>
  <c r="G208" i="10"/>
  <c r="G214" i="10"/>
  <c r="I214" i="10"/>
  <c r="I220" i="10"/>
  <c r="G220" i="10"/>
  <c r="I226" i="10"/>
  <c r="G226" i="10"/>
  <c r="G232" i="10"/>
  <c r="I232" i="10"/>
  <c r="I238" i="10"/>
  <c r="G238" i="10"/>
  <c r="I244" i="10"/>
  <c r="G244" i="10"/>
  <c r="G250" i="10"/>
  <c r="I250" i="10"/>
  <c r="G256" i="10"/>
  <c r="I256" i="10"/>
  <c r="I262" i="10"/>
  <c r="G262" i="10"/>
  <c r="G268" i="10"/>
  <c r="I268" i="10"/>
  <c r="I274" i="10"/>
  <c r="G274" i="10"/>
  <c r="I280" i="10"/>
  <c r="G280" i="10"/>
  <c r="I286" i="10"/>
  <c r="G286" i="10"/>
  <c r="G292" i="10"/>
  <c r="I292" i="10"/>
  <c r="I298" i="10"/>
  <c r="G298" i="10"/>
  <c r="I304" i="10"/>
  <c r="G304" i="10"/>
  <c r="G310" i="10"/>
  <c r="I310" i="10"/>
  <c r="G316" i="10"/>
  <c r="I316" i="10"/>
  <c r="G322" i="10"/>
  <c r="I322" i="10"/>
  <c r="I328" i="10"/>
  <c r="G328" i="10"/>
  <c r="G334" i="10"/>
  <c r="I334" i="10"/>
  <c r="I340" i="10"/>
  <c r="G340" i="10"/>
  <c r="I346" i="10"/>
  <c r="G346" i="10"/>
  <c r="G352" i="10"/>
  <c r="I352" i="10"/>
  <c r="I358" i="10"/>
  <c r="G358" i="10"/>
  <c r="I364" i="10"/>
  <c r="G364" i="10"/>
  <c r="G370" i="10"/>
  <c r="I370" i="10"/>
  <c r="I376" i="10"/>
  <c r="G376" i="10"/>
  <c r="I382" i="10"/>
  <c r="G382" i="10"/>
  <c r="I388" i="10"/>
  <c r="G388" i="10"/>
  <c r="I394" i="10"/>
  <c r="G394" i="10"/>
  <c r="I400" i="10"/>
  <c r="G400" i="10"/>
  <c r="I406" i="10"/>
  <c r="G406" i="10"/>
  <c r="I412" i="10"/>
  <c r="G412" i="10"/>
  <c r="I418" i="10"/>
  <c r="G418" i="10"/>
  <c r="I424" i="10"/>
  <c r="G424" i="10"/>
  <c r="I430" i="10"/>
  <c r="G430" i="10"/>
  <c r="G436" i="10"/>
  <c r="I436" i="10"/>
  <c r="I442" i="10"/>
  <c r="G442" i="10"/>
  <c r="I448" i="10"/>
  <c r="G448" i="10"/>
  <c r="I454" i="10"/>
  <c r="G454" i="10"/>
  <c r="I460" i="10"/>
  <c r="G460" i="10"/>
  <c r="G466" i="10"/>
  <c r="I466" i="10"/>
  <c r="I472" i="10"/>
  <c r="G472" i="10"/>
  <c r="I478" i="10"/>
  <c r="G478" i="10"/>
  <c r="I484" i="10"/>
  <c r="G484" i="10"/>
  <c r="G490" i="10"/>
  <c r="I490" i="10"/>
  <c r="I496" i="10"/>
  <c r="G496" i="10"/>
  <c r="G502" i="10"/>
  <c r="I502" i="10"/>
  <c r="I508" i="10"/>
  <c r="G508" i="10"/>
  <c r="I514" i="10"/>
  <c r="G514" i="10"/>
  <c r="I520" i="10"/>
  <c r="G520" i="10"/>
  <c r="I526" i="10"/>
  <c r="G526" i="10"/>
  <c r="G532" i="10"/>
  <c r="I532" i="10"/>
  <c r="I538" i="10"/>
  <c r="G538" i="10"/>
  <c r="I544" i="10"/>
  <c r="G544" i="10"/>
  <c r="I11" i="10"/>
  <c r="G11" i="10"/>
  <c r="I17" i="10"/>
  <c r="G17" i="10"/>
  <c r="I23" i="10"/>
  <c r="G23" i="10"/>
  <c r="I29" i="10"/>
  <c r="G29" i="10"/>
  <c r="I35" i="10"/>
  <c r="G35" i="10"/>
  <c r="I41" i="10"/>
  <c r="G41" i="10"/>
  <c r="G47" i="10"/>
  <c r="I47" i="10"/>
  <c r="I53" i="10"/>
  <c r="G53" i="10"/>
  <c r="I59" i="10"/>
  <c r="G59" i="10"/>
  <c r="G65" i="10"/>
  <c r="I65" i="10"/>
  <c r="I71" i="10"/>
  <c r="G71" i="10"/>
  <c r="I77" i="10"/>
  <c r="G77" i="10"/>
  <c r="G83" i="10"/>
  <c r="I83" i="10"/>
  <c r="I89" i="10"/>
  <c r="G89" i="10"/>
  <c r="I95" i="10"/>
  <c r="G95" i="10"/>
  <c r="I101" i="10"/>
  <c r="G101" i="10"/>
  <c r="I107" i="10"/>
  <c r="G107" i="10"/>
  <c r="I113" i="10"/>
  <c r="G113" i="10"/>
  <c r="G119" i="10"/>
  <c r="I119" i="10"/>
  <c r="G125" i="10"/>
  <c r="I125" i="10"/>
  <c r="I131" i="10"/>
  <c r="G131" i="10"/>
  <c r="I137" i="10"/>
  <c r="G137" i="10"/>
  <c r="I143" i="10"/>
  <c r="G143" i="10"/>
  <c r="I149" i="10"/>
  <c r="G149" i="10"/>
  <c r="G155" i="10"/>
  <c r="I155" i="10"/>
  <c r="I161" i="10"/>
  <c r="G161" i="10"/>
  <c r="G167" i="10"/>
  <c r="I167" i="10"/>
  <c r="I173" i="10"/>
  <c r="G173" i="10"/>
  <c r="G179" i="10"/>
  <c r="I179" i="10"/>
  <c r="I185" i="10"/>
  <c r="G185" i="10"/>
  <c r="G191" i="10"/>
  <c r="I191" i="10"/>
  <c r="I197" i="10"/>
  <c r="G197" i="10"/>
  <c r="G203" i="10"/>
  <c r="I203" i="10"/>
  <c r="G209" i="10"/>
  <c r="I209" i="10"/>
  <c r="I215" i="10"/>
  <c r="G215" i="10"/>
  <c r="G221" i="10"/>
  <c r="I221" i="10"/>
  <c r="I227" i="10"/>
  <c r="G227" i="10"/>
  <c r="I233" i="10"/>
  <c r="G233" i="10"/>
  <c r="G239" i="10"/>
  <c r="I239" i="10"/>
  <c r="I245" i="10"/>
  <c r="G245" i="10"/>
  <c r="I251" i="10"/>
  <c r="G251" i="10"/>
  <c r="G257" i="10"/>
  <c r="I257" i="10"/>
  <c r="G263" i="10"/>
  <c r="I263" i="10"/>
  <c r="I269" i="10"/>
  <c r="G269" i="10"/>
  <c r="G275" i="10"/>
  <c r="I275" i="10"/>
  <c r="I281" i="10"/>
  <c r="G281" i="10"/>
  <c r="I287" i="10"/>
  <c r="G287" i="10"/>
  <c r="G293" i="10"/>
  <c r="I293" i="10"/>
  <c r="G299" i="10"/>
  <c r="I299" i="10"/>
  <c r="I305" i="10"/>
  <c r="G305" i="10"/>
  <c r="I311" i="10"/>
  <c r="G311" i="10"/>
  <c r="I317" i="10"/>
  <c r="G317" i="10"/>
  <c r="G323" i="10"/>
  <c r="I323" i="10"/>
  <c r="G329" i="10"/>
  <c r="I329" i="10"/>
  <c r="I335" i="10"/>
  <c r="G335" i="10"/>
  <c r="I341" i="10"/>
  <c r="G341" i="10"/>
  <c r="G347" i="10"/>
  <c r="I347" i="10"/>
  <c r="I353" i="10"/>
  <c r="G353" i="10"/>
  <c r="I359" i="10"/>
  <c r="G359" i="10"/>
  <c r="G365" i="10"/>
  <c r="I365" i="10"/>
  <c r="I371" i="10"/>
  <c r="G371" i="10"/>
  <c r="I377" i="10"/>
  <c r="G377" i="10"/>
  <c r="G383" i="10"/>
  <c r="I383" i="10"/>
  <c r="G389" i="10"/>
  <c r="I389" i="10"/>
  <c r="G395" i="10"/>
  <c r="I395" i="10"/>
  <c r="G401" i="10"/>
  <c r="I401" i="10"/>
  <c r="G407" i="10"/>
  <c r="I407" i="10"/>
  <c r="G413" i="10"/>
  <c r="I413" i="10"/>
  <c r="I419" i="10"/>
  <c r="G419" i="10"/>
  <c r="I425" i="10"/>
  <c r="G425" i="10"/>
  <c r="I431" i="10"/>
  <c r="G431" i="10"/>
  <c r="I437" i="10"/>
  <c r="G437" i="10"/>
  <c r="I443" i="10"/>
  <c r="G443" i="10"/>
  <c r="I449" i="10"/>
  <c r="G449" i="10"/>
  <c r="I455" i="10"/>
  <c r="G455" i="10"/>
  <c r="I461" i="10"/>
  <c r="G461" i="10"/>
  <c r="I467" i="10"/>
  <c r="G467" i="10"/>
  <c r="G473" i="10"/>
  <c r="I473" i="10"/>
  <c r="I479" i="10"/>
  <c r="G479" i="10"/>
  <c r="G485" i="10"/>
  <c r="I485" i="10"/>
  <c r="I491" i="10"/>
  <c r="G491" i="10"/>
  <c r="I497" i="10"/>
  <c r="G497" i="10"/>
  <c r="I503" i="10"/>
  <c r="G503" i="10"/>
  <c r="G509" i="10"/>
  <c r="I509" i="10"/>
  <c r="I515" i="10"/>
  <c r="G515" i="10"/>
  <c r="I521" i="10"/>
  <c r="G521" i="10"/>
  <c r="I527" i="10"/>
  <c r="G527" i="10"/>
  <c r="I533" i="10"/>
  <c r="G533" i="10"/>
  <c r="I539" i="10"/>
  <c r="G539" i="10"/>
  <c r="I545" i="10"/>
  <c r="G545" i="10"/>
  <c r="G12" i="10"/>
  <c r="I12" i="10"/>
  <c r="G18" i="10"/>
  <c r="I18" i="10"/>
  <c r="G24" i="10"/>
  <c r="I24" i="10"/>
  <c r="I30" i="10"/>
  <c r="G30" i="10"/>
  <c r="I36" i="10"/>
  <c r="G36" i="10"/>
  <c r="I42" i="10"/>
  <c r="G42" i="10"/>
  <c r="G48" i="10"/>
  <c r="I48" i="10"/>
  <c r="G54" i="10"/>
  <c r="I54" i="10"/>
  <c r="I60" i="10"/>
  <c r="G60" i="10"/>
  <c r="G66" i="10"/>
  <c r="I66" i="10"/>
  <c r="G72" i="10"/>
  <c r="I72" i="10"/>
  <c r="I78" i="10"/>
  <c r="G78" i="10"/>
  <c r="G84" i="10"/>
  <c r="I84" i="10"/>
  <c r="G90" i="10"/>
  <c r="I90" i="10"/>
  <c r="G96" i="10"/>
  <c r="I96" i="10"/>
  <c r="G102" i="10"/>
  <c r="I102" i="10"/>
  <c r="G108" i="10"/>
  <c r="I108" i="10"/>
  <c r="G114" i="10"/>
  <c r="I114" i="10"/>
  <c r="I120" i="10"/>
  <c r="G120" i="10"/>
  <c r="I126" i="10"/>
  <c r="G126" i="10"/>
  <c r="G132" i="10"/>
  <c r="I132" i="10"/>
  <c r="I138" i="10"/>
  <c r="G138" i="10"/>
  <c r="G144" i="10"/>
  <c r="I144" i="10"/>
  <c r="I150" i="10"/>
  <c r="G150" i="10"/>
  <c r="G156" i="10"/>
  <c r="I156" i="10"/>
  <c r="I162" i="10"/>
  <c r="G162" i="10"/>
  <c r="I168" i="10"/>
  <c r="G168" i="10"/>
  <c r="G174" i="10"/>
  <c r="I174" i="10"/>
  <c r="I180" i="10"/>
  <c r="G180" i="10"/>
  <c r="G186" i="10"/>
  <c r="I186" i="10"/>
  <c r="G192" i="10"/>
  <c r="I192" i="10"/>
  <c r="I198" i="10"/>
  <c r="G198" i="10"/>
  <c r="G204" i="10"/>
  <c r="I204" i="10"/>
  <c r="I210" i="10"/>
  <c r="G210" i="10"/>
  <c r="I216" i="10"/>
  <c r="G216" i="10"/>
  <c r="G222" i="10"/>
  <c r="I222" i="10"/>
  <c r="I228" i="10"/>
  <c r="G228" i="10"/>
  <c r="G234" i="10"/>
  <c r="I234" i="10"/>
  <c r="G240" i="10"/>
  <c r="I240" i="10"/>
  <c r="I246" i="10"/>
  <c r="G246" i="10"/>
  <c r="I252" i="10"/>
  <c r="G252" i="10"/>
  <c r="G258" i="10"/>
  <c r="I258" i="10"/>
  <c r="I264" i="10"/>
  <c r="G264" i="10"/>
  <c r="I270" i="10"/>
  <c r="G270" i="10"/>
  <c r="G276" i="10"/>
  <c r="I276" i="10"/>
  <c r="I282" i="10"/>
  <c r="G282" i="10"/>
  <c r="I288" i="10"/>
  <c r="G288" i="10"/>
  <c r="I294" i="10"/>
  <c r="G294" i="10"/>
  <c r="G300" i="10"/>
  <c r="I300" i="10"/>
  <c r="I306" i="10"/>
  <c r="G306" i="10"/>
  <c r="G312" i="10"/>
  <c r="I312" i="10"/>
  <c r="I318" i="10"/>
  <c r="G318" i="10"/>
  <c r="I324" i="10"/>
  <c r="G324" i="10"/>
  <c r="I330" i="10"/>
  <c r="G330" i="10"/>
  <c r="I336" i="10"/>
  <c r="G336" i="10"/>
  <c r="I342" i="10"/>
  <c r="G342" i="10"/>
  <c r="I348" i="10"/>
  <c r="G348" i="10"/>
  <c r="I354" i="10"/>
  <c r="G354" i="10"/>
  <c r="I360" i="10"/>
  <c r="G360" i="10"/>
  <c r="I366" i="10"/>
  <c r="G366" i="10"/>
  <c r="I372" i="10"/>
  <c r="G372" i="10"/>
  <c r="I378" i="10"/>
  <c r="G378" i="10"/>
  <c r="I384" i="10"/>
  <c r="G384" i="10"/>
  <c r="I390" i="10"/>
  <c r="G390" i="10"/>
  <c r="I396" i="10"/>
  <c r="G396" i="10"/>
  <c r="I402" i="10"/>
  <c r="G402" i="10"/>
  <c r="I408" i="10"/>
  <c r="G408" i="10"/>
  <c r="I414" i="10"/>
  <c r="G414" i="10"/>
  <c r="I420" i="10"/>
  <c r="G420" i="10"/>
  <c r="I426" i="10"/>
  <c r="G426" i="10"/>
  <c r="I432" i="10"/>
  <c r="G432" i="10"/>
  <c r="G438" i="10"/>
  <c r="I438" i="10"/>
  <c r="I444" i="10"/>
  <c r="G444" i="10"/>
  <c r="I450" i="10"/>
  <c r="G450" i="10"/>
  <c r="I456" i="10"/>
  <c r="G456" i="10"/>
  <c r="G462" i="10"/>
  <c r="I462" i="10"/>
  <c r="I468" i="10"/>
  <c r="G468" i="10"/>
  <c r="I474" i="10"/>
  <c r="G474" i="10"/>
  <c r="I480" i="10"/>
  <c r="G480" i="10"/>
  <c r="I486" i="10"/>
  <c r="G486" i="10"/>
  <c r="I492" i="10"/>
  <c r="G492" i="10"/>
  <c r="I498" i="10"/>
  <c r="G498" i="10"/>
  <c r="I504" i="10"/>
  <c r="G504" i="10"/>
  <c r="I510" i="10"/>
  <c r="G510" i="10"/>
  <c r="I516" i="10"/>
  <c r="G516" i="10"/>
  <c r="I522" i="10"/>
  <c r="G522" i="10"/>
  <c r="I528" i="10"/>
  <c r="G528" i="10"/>
  <c r="I534" i="10"/>
  <c r="G534" i="10"/>
  <c r="I540" i="10"/>
  <c r="G540" i="10"/>
  <c r="I546" i="10"/>
  <c r="G546" i="10"/>
  <c r="W35" i="8"/>
  <c r="Z115" i="8"/>
  <c r="Z233" i="8"/>
  <c r="Z387" i="8"/>
  <c r="AH387" i="8" s="1"/>
  <c r="E365" i="10" s="1"/>
  <c r="R365" i="10" s="1"/>
  <c r="Z397" i="8"/>
  <c r="Z409" i="8"/>
  <c r="W437" i="8"/>
  <c r="W443" i="8"/>
  <c r="W449" i="8"/>
  <c r="W472" i="8"/>
  <c r="W457" i="8"/>
  <c r="W469" i="8"/>
  <c r="W33" i="8"/>
  <c r="Z35" i="8"/>
  <c r="W39" i="8"/>
  <c r="Z49" i="8"/>
  <c r="AH49" i="8" s="1"/>
  <c r="E47" i="10" s="1"/>
  <c r="R47" i="10" s="1"/>
  <c r="Z55" i="8"/>
  <c r="Z87" i="8"/>
  <c r="AH87" i="8" s="1"/>
  <c r="E84" i="10" s="1"/>
  <c r="R84" i="10" s="1"/>
  <c r="Z93" i="8"/>
  <c r="AH93" i="8" s="1"/>
  <c r="E90" i="10" s="1"/>
  <c r="R90" i="10" s="1"/>
  <c r="Z137" i="8"/>
  <c r="Z187" i="8"/>
  <c r="Z193" i="8"/>
  <c r="W171" i="8"/>
  <c r="Z328" i="8"/>
  <c r="W338" i="8"/>
  <c r="Z340" i="8"/>
  <c r="Z466" i="8"/>
  <c r="W327" i="8"/>
  <c r="W347" i="8"/>
  <c r="Z351" i="8"/>
  <c r="Z357" i="8"/>
  <c r="Z375" i="8"/>
  <c r="AD579" i="8"/>
  <c r="AD581" i="8" s="1"/>
  <c r="Z83" i="8"/>
  <c r="AH83" i="8" s="1"/>
  <c r="E80" i="10" s="1"/>
  <c r="R80" i="10" s="1"/>
  <c r="Z173" i="8"/>
  <c r="W264" i="8"/>
  <c r="Z266" i="8"/>
  <c r="AH266" i="8" s="1"/>
  <c r="E252" i="10" s="1"/>
  <c r="R252" i="10" s="1"/>
  <c r="W270" i="8"/>
  <c r="Z235" i="8"/>
  <c r="W207" i="8"/>
  <c r="W213" i="8"/>
  <c r="Z176" i="8"/>
  <c r="Z241" i="8"/>
  <c r="W578" i="8"/>
  <c r="W182" i="8"/>
  <c r="W194" i="8"/>
  <c r="Z204" i="8"/>
  <c r="W214" i="8"/>
  <c r="W236" i="8"/>
  <c r="W260" i="8"/>
  <c r="Z262" i="8"/>
  <c r="AH262" i="8" s="1"/>
  <c r="E248" i="10" s="1"/>
  <c r="R248" i="10" s="1"/>
  <c r="W266" i="8"/>
  <c r="W345" i="8"/>
  <c r="Z355" i="8"/>
  <c r="Z361" i="8"/>
  <c r="Z367" i="8"/>
  <c r="Z373" i="8"/>
  <c r="AH373" i="8" s="1"/>
  <c r="E351" i="10" s="1"/>
  <c r="Q351" i="10" s="1"/>
  <c r="Z475" i="8"/>
  <c r="W576" i="8"/>
  <c r="Z75" i="8"/>
  <c r="Z152" i="8"/>
  <c r="Z177" i="8"/>
  <c r="Z183" i="8"/>
  <c r="W247" i="8"/>
  <c r="Z249" i="8"/>
  <c r="AH249" i="8" s="1"/>
  <c r="E235" i="10" s="1"/>
  <c r="R235" i="10" s="1"/>
  <c r="W265" i="8"/>
  <c r="Z267" i="8"/>
  <c r="AH267" i="8" s="1"/>
  <c r="E253" i="10" s="1"/>
  <c r="R253" i="10" s="1"/>
  <c r="Z575" i="8"/>
  <c r="W18" i="8"/>
  <c r="W24" i="8"/>
  <c r="W30" i="8"/>
  <c r="W42" i="8"/>
  <c r="Z46" i="8"/>
  <c r="Z52" i="8"/>
  <c r="AH52" i="8" s="1"/>
  <c r="E50" i="10" s="1"/>
  <c r="R50" i="10" s="1"/>
  <c r="W76" i="8"/>
  <c r="Z78" i="8"/>
  <c r="W82" i="8"/>
  <c r="W94" i="8"/>
  <c r="W108" i="8"/>
  <c r="Z110" i="8"/>
  <c r="AH110" i="8" s="1"/>
  <c r="E101" i="10" s="1"/>
  <c r="R101" i="10" s="1"/>
  <c r="W114" i="8"/>
  <c r="W126" i="8"/>
  <c r="Z471" i="8"/>
  <c r="AH471" i="8" s="1"/>
  <c r="E446" i="10" s="1"/>
  <c r="Q446" i="10" s="1"/>
  <c r="W256" i="8"/>
  <c r="W316" i="8"/>
  <c r="W483" i="8"/>
  <c r="AB100" i="8"/>
  <c r="W257" i="8"/>
  <c r="Z472" i="8"/>
  <c r="AH472" i="8" s="1"/>
  <c r="E447" i="10" s="1"/>
  <c r="Q447" i="10" s="1"/>
  <c r="W506" i="8"/>
  <c r="W17" i="8"/>
  <c r="W149" i="8"/>
  <c r="Z226" i="8"/>
  <c r="AH226" i="8" s="1"/>
  <c r="E213" i="10" s="1"/>
  <c r="R213" i="10" s="1"/>
  <c r="W318" i="8"/>
  <c r="W564" i="8"/>
  <c r="W54" i="8"/>
  <c r="Z56" i="8"/>
  <c r="W118" i="8"/>
  <c r="Z120" i="8"/>
  <c r="AH120" i="8" s="1"/>
  <c r="E111" i="10" s="1"/>
  <c r="R111" i="10" s="1"/>
  <c r="W124" i="8"/>
  <c r="Z126" i="8"/>
  <c r="W162" i="8"/>
  <c r="W170" i="8"/>
  <c r="W176" i="8"/>
  <c r="Z185" i="8"/>
  <c r="W217" i="8"/>
  <c r="W223" i="8"/>
  <c r="W468" i="8"/>
  <c r="Z344" i="8"/>
  <c r="W350" i="8"/>
  <c r="W356" i="8"/>
  <c r="W362" i="8"/>
  <c r="W368" i="8"/>
  <c r="W374" i="8"/>
  <c r="W380" i="8"/>
  <c r="W386" i="8"/>
  <c r="W396" i="8"/>
  <c r="W402" i="8"/>
  <c r="W408" i="8"/>
  <c r="W414" i="8"/>
  <c r="Z416" i="8"/>
  <c r="Z422" i="8"/>
  <c r="Z428" i="8"/>
  <c r="Z434" i="8"/>
  <c r="Z440" i="8"/>
  <c r="Z446" i="8"/>
  <c r="Z452" i="8"/>
  <c r="Z487" i="8"/>
  <c r="W490" i="8"/>
  <c r="W511" i="8"/>
  <c r="Z514" i="8"/>
  <c r="Z520" i="8"/>
  <c r="W562" i="8"/>
  <c r="W249" i="8"/>
  <c r="Z258" i="8"/>
  <c r="AH258" i="8" s="1"/>
  <c r="E244" i="10" s="1"/>
  <c r="R244" i="10" s="1"/>
  <c r="Z369" i="8"/>
  <c r="W261" i="8"/>
  <c r="Z113" i="8"/>
  <c r="AH113" i="8" s="1"/>
  <c r="E104" i="10" s="1"/>
  <c r="R104" i="10" s="1"/>
  <c r="Z379" i="8"/>
  <c r="AH379" i="8" s="1"/>
  <c r="E357" i="10" s="1"/>
  <c r="R357" i="10" s="1"/>
  <c r="Z385" i="8"/>
  <c r="AH385" i="8" s="1"/>
  <c r="E363" i="10" s="1"/>
  <c r="Q363" i="10" s="1"/>
  <c r="Z395" i="8"/>
  <c r="AH395" i="8" s="1"/>
  <c r="E371" i="10" s="1"/>
  <c r="R371" i="10" s="1"/>
  <c r="Z401" i="8"/>
  <c r="Z407" i="8"/>
  <c r="Z413" i="8"/>
  <c r="W417" i="8"/>
  <c r="W423" i="8"/>
  <c r="W429" i="8"/>
  <c r="W435" i="8"/>
  <c r="W441" i="8"/>
  <c r="W447" i="8"/>
  <c r="W453" i="8"/>
  <c r="W474" i="8"/>
  <c r="W475" i="8"/>
  <c r="Z477" i="8"/>
  <c r="W572" i="8"/>
  <c r="Z21" i="8"/>
  <c r="W25" i="8"/>
  <c r="Z27" i="8"/>
  <c r="W31" i="8"/>
  <c r="Z33" i="8"/>
  <c r="AC33" i="8" s="1"/>
  <c r="D32" i="10" s="1"/>
  <c r="O32" i="10" s="1"/>
  <c r="W43" i="8"/>
  <c r="Z141" i="8"/>
  <c r="AH141" i="8" s="1"/>
  <c r="E132" i="10" s="1"/>
  <c r="R132" i="10" s="1"/>
  <c r="W145" i="8"/>
  <c r="Z175" i="8"/>
  <c r="W192" i="8"/>
  <c r="Z194" i="8"/>
  <c r="W200" i="8"/>
  <c r="W206" i="8"/>
  <c r="W220" i="8"/>
  <c r="W226" i="8"/>
  <c r="Z228" i="8"/>
  <c r="AH228" i="8" s="1"/>
  <c r="E215" i="10" s="1"/>
  <c r="R215" i="10" s="1"/>
  <c r="Z248" i="8"/>
  <c r="AH248" i="8" s="1"/>
  <c r="E234" i="10" s="1"/>
  <c r="R234" i="10" s="1"/>
  <c r="Z254" i="8"/>
  <c r="AH254" i="8" s="1"/>
  <c r="E240" i="10" s="1"/>
  <c r="R240" i="10" s="1"/>
  <c r="Z346" i="8"/>
  <c r="W352" i="8"/>
  <c r="W358" i="8"/>
  <c r="W364" i="8"/>
  <c r="W370" i="8"/>
  <c r="W376" i="8"/>
  <c r="W382" i="8"/>
  <c r="W388" i="8"/>
  <c r="W398" i="8"/>
  <c r="W404" i="8"/>
  <c r="W410" i="8"/>
  <c r="Z418" i="8"/>
  <c r="Z424" i="8"/>
  <c r="Z430" i="8"/>
  <c r="Z436" i="8"/>
  <c r="Z442" i="8"/>
  <c r="Z448" i="8"/>
  <c r="Z454" i="8"/>
  <c r="W466" i="8"/>
  <c r="Z482" i="8"/>
  <c r="AH482" i="8" s="1"/>
  <c r="E457" i="10" s="1"/>
  <c r="R457" i="10" s="1"/>
  <c r="Z559" i="8"/>
  <c r="Z67" i="8"/>
  <c r="Z73" i="8"/>
  <c r="AH73" i="8" s="1"/>
  <c r="E70" i="10" s="1"/>
  <c r="R70" i="10" s="1"/>
  <c r="Z91" i="8"/>
  <c r="Z123" i="8"/>
  <c r="AH123" i="8" s="1"/>
  <c r="E114" i="10" s="1"/>
  <c r="Q114" i="10" s="1"/>
  <c r="W173" i="8"/>
  <c r="Z188" i="8"/>
  <c r="Z223" i="8"/>
  <c r="AC223" i="8" s="1"/>
  <c r="D210" i="10" s="1"/>
  <c r="O210" i="10" s="1"/>
  <c r="Z273" i="8"/>
  <c r="AH273" i="8" s="1"/>
  <c r="E259" i="10" s="1"/>
  <c r="R259" i="10" s="1"/>
  <c r="Z285" i="8"/>
  <c r="Z291" i="8"/>
  <c r="AH291" i="8" s="1"/>
  <c r="E277" i="10" s="1"/>
  <c r="R277" i="10" s="1"/>
  <c r="W337" i="8"/>
  <c r="Z339" i="8"/>
  <c r="W484" i="8"/>
  <c r="W502" i="8"/>
  <c r="W510" i="8"/>
  <c r="Z19" i="8"/>
  <c r="W62" i="8"/>
  <c r="W69" i="8"/>
  <c r="Z146" i="8"/>
  <c r="AH146" i="8" s="1"/>
  <c r="E137" i="10" s="1"/>
  <c r="R137" i="10" s="1"/>
  <c r="W152" i="8"/>
  <c r="W179" i="8"/>
  <c r="W185" i="8"/>
  <c r="W190" i="8"/>
  <c r="Z237" i="8"/>
  <c r="AH237" i="8" s="1"/>
  <c r="E223" i="10" s="1"/>
  <c r="R223" i="10" s="1"/>
  <c r="Z257" i="8"/>
  <c r="AH257" i="8" s="1"/>
  <c r="E243" i="10" s="1"/>
  <c r="R243" i="10" s="1"/>
  <c r="Z265" i="8"/>
  <c r="AH265" i="8" s="1"/>
  <c r="E251" i="10" s="1"/>
  <c r="Q251" i="10" s="1"/>
  <c r="W269" i="8"/>
  <c r="W276" i="8"/>
  <c r="W282" i="8"/>
  <c r="W288" i="8"/>
  <c r="W294" i="8"/>
  <c r="W313" i="8"/>
  <c r="W343" i="8"/>
  <c r="Z353" i="8"/>
  <c r="Z359" i="8"/>
  <c r="Z365" i="8"/>
  <c r="Z371" i="8"/>
  <c r="AH371" i="8" s="1"/>
  <c r="E349" i="10" s="1"/>
  <c r="R349" i="10" s="1"/>
  <c r="Z377" i="8"/>
  <c r="AH377" i="8" s="1"/>
  <c r="E355" i="10" s="1"/>
  <c r="R355" i="10" s="1"/>
  <c r="Z383" i="8"/>
  <c r="Z389" i="8"/>
  <c r="AH389" i="8" s="1"/>
  <c r="E367" i="10" s="1"/>
  <c r="R367" i="10" s="1"/>
  <c r="Z399" i="8"/>
  <c r="Z405" i="8"/>
  <c r="Z411" i="8"/>
  <c r="W415" i="8"/>
  <c r="W421" i="8"/>
  <c r="W427" i="8"/>
  <c r="W433" i="8"/>
  <c r="W439" i="8"/>
  <c r="W445" i="8"/>
  <c r="W451" i="8"/>
  <c r="Z462" i="8"/>
  <c r="AH462" i="8" s="1"/>
  <c r="E437" i="10" s="1"/>
  <c r="Q437" i="10" s="1"/>
  <c r="Z511" i="8"/>
  <c r="AH511" i="8" s="1"/>
  <c r="E485" i="10" s="1"/>
  <c r="R485" i="10" s="1"/>
  <c r="W539" i="8"/>
  <c r="W545" i="8"/>
  <c r="Z549" i="8"/>
  <c r="Z556" i="8"/>
  <c r="W574" i="8"/>
  <c r="Z576" i="8"/>
  <c r="W130" i="8"/>
  <c r="W253" i="8"/>
  <c r="W268" i="8"/>
  <c r="Z484" i="8"/>
  <c r="AH484" i="8" s="1"/>
  <c r="E459" i="10" s="1"/>
  <c r="R459" i="10" s="1"/>
  <c r="W21" i="8"/>
  <c r="Z29" i="8"/>
  <c r="W53" i="8"/>
  <c r="Z107" i="8"/>
  <c r="W155" i="8"/>
  <c r="Z220" i="8"/>
  <c r="Z334" i="8"/>
  <c r="W340" i="8"/>
  <c r="Z363" i="8"/>
  <c r="Z403" i="8"/>
  <c r="W419" i="8"/>
  <c r="W425" i="8"/>
  <c r="W431" i="8"/>
  <c r="Z469" i="8"/>
  <c r="W499" i="8"/>
  <c r="W551" i="8"/>
  <c r="Z553" i="8"/>
  <c r="Z307" i="8"/>
  <c r="AH307" i="8" s="1"/>
  <c r="E293" i="10" s="1"/>
  <c r="R293" i="10" s="1"/>
  <c r="Z341" i="8"/>
  <c r="E10" i="10"/>
  <c r="R10" i="10" s="1"/>
  <c r="W58" i="8"/>
  <c r="Z60" i="8"/>
  <c r="AH60" i="8" s="1"/>
  <c r="E58" i="10" s="1"/>
  <c r="R58" i="10" s="1"/>
  <c r="W66" i="8"/>
  <c r="W110" i="8"/>
  <c r="W116" i="8"/>
  <c r="W122" i="8"/>
  <c r="Z131" i="8"/>
  <c r="W134" i="8"/>
  <c r="Z156" i="8"/>
  <c r="W168" i="8"/>
  <c r="Z189" i="8"/>
  <c r="W222" i="8"/>
  <c r="Z274" i="8"/>
  <c r="AH274" i="8" s="1"/>
  <c r="E260" i="10" s="1"/>
  <c r="R260" i="10" s="1"/>
  <c r="Z280" i="8"/>
  <c r="Z286" i="8"/>
  <c r="AH286" i="8" s="1"/>
  <c r="E272" i="10" s="1"/>
  <c r="R272" i="10" s="1"/>
  <c r="Z292" i="8"/>
  <c r="Z298" i="8"/>
  <c r="AH298" i="8" s="1"/>
  <c r="E284" i="10" s="1"/>
  <c r="R284" i="10" s="1"/>
  <c r="W302" i="8"/>
  <c r="Z312" i="8"/>
  <c r="W354" i="8"/>
  <c r="W360" i="8"/>
  <c r="W366" i="8"/>
  <c r="W372" i="8"/>
  <c r="W378" i="8"/>
  <c r="W384" i="8"/>
  <c r="W390" i="8"/>
  <c r="W400" i="8"/>
  <c r="W406" i="8"/>
  <c r="W412" i="8"/>
  <c r="Z420" i="8"/>
  <c r="Z426" i="8"/>
  <c r="Z432" i="8"/>
  <c r="Z438" i="8"/>
  <c r="Z444" i="8"/>
  <c r="Z450" i="8"/>
  <c r="Z458" i="8"/>
  <c r="W462" i="8"/>
  <c r="W497" i="8"/>
  <c r="Z499" i="8"/>
  <c r="Z505" i="8"/>
  <c r="Z526" i="8"/>
  <c r="AH526" i="8" s="1"/>
  <c r="E498" i="10" s="1"/>
  <c r="Q498" i="10" s="1"/>
  <c r="W530" i="8"/>
  <c r="Z532" i="8"/>
  <c r="AH532" i="8" s="1"/>
  <c r="E504" i="10" s="1"/>
  <c r="R504" i="10" s="1"/>
  <c r="W536" i="8"/>
  <c r="Z538" i="8"/>
  <c r="AH538" i="8" s="1"/>
  <c r="E510" i="10" s="1"/>
  <c r="R510" i="10" s="1"/>
  <c r="W542" i="8"/>
  <c r="Z544" i="8"/>
  <c r="AH544" i="8" s="1"/>
  <c r="E516" i="10" s="1"/>
  <c r="Q516" i="10" s="1"/>
  <c r="W550" i="8"/>
  <c r="W556" i="8"/>
  <c r="Z558" i="8"/>
  <c r="Z197" i="8"/>
  <c r="W104" i="8"/>
  <c r="W455" i="8"/>
  <c r="Z508" i="8"/>
  <c r="W16" i="8"/>
  <c r="Z18" i="8"/>
  <c r="AH18" i="8" s="1"/>
  <c r="E17" i="10" s="1"/>
  <c r="Q17" i="10" s="1"/>
  <c r="W23" i="8"/>
  <c r="Z25" i="8"/>
  <c r="Z37" i="8"/>
  <c r="W41" i="8"/>
  <c r="Z43" i="8"/>
  <c r="W50" i="8"/>
  <c r="Z51" i="8"/>
  <c r="AH51" i="8" s="1"/>
  <c r="E49" i="10" s="1"/>
  <c r="R49" i="10" s="1"/>
  <c r="W522" i="8"/>
  <c r="Z17" i="8"/>
  <c r="AH17" i="8" s="1"/>
  <c r="E16" i="10" s="1"/>
  <c r="Q16" i="10" s="1"/>
  <c r="W22" i="8"/>
  <c r="W34" i="8"/>
  <c r="W40" i="8"/>
  <c r="Z42" i="8"/>
  <c r="AH42" i="8" s="1"/>
  <c r="E41" i="10" s="1"/>
  <c r="R41" i="10" s="1"/>
  <c r="Z50" i="8"/>
  <c r="AH50" i="8" s="1"/>
  <c r="E48" i="10" s="1"/>
  <c r="Q48" i="10" s="1"/>
  <c r="Z269" i="8"/>
  <c r="W197" i="8"/>
  <c r="W319" i="8"/>
  <c r="Z330" i="8"/>
  <c r="Z565" i="8"/>
  <c r="AH565" i="8" s="1"/>
  <c r="E536" i="10" s="1"/>
  <c r="R536" i="10" s="1"/>
  <c r="E9" i="10"/>
  <c r="R9" i="10" s="1"/>
  <c r="W26" i="8"/>
  <c r="W27" i="8"/>
  <c r="AC27" i="8" s="1"/>
  <c r="Z28" i="8"/>
  <c r="W32" i="8"/>
  <c r="Z34" i="8"/>
  <c r="W38" i="8"/>
  <c r="W46" i="8"/>
  <c r="Z48" i="8"/>
  <c r="AH48" i="8" s="1"/>
  <c r="E46" i="10" s="1"/>
  <c r="R46" i="10" s="1"/>
  <c r="W52" i="8"/>
  <c r="Z493" i="8"/>
  <c r="W55" i="8"/>
  <c r="W57" i="8"/>
  <c r="W78" i="8"/>
  <c r="AC78" i="8" s="1"/>
  <c r="Z81" i="8"/>
  <c r="W84" i="8"/>
  <c r="W90" i="8"/>
  <c r="Z119" i="8"/>
  <c r="Z125" i="8"/>
  <c r="AH125" i="8" s="1"/>
  <c r="E116" i="10" s="1"/>
  <c r="R116" i="10" s="1"/>
  <c r="Z139" i="8"/>
  <c r="AH139" i="8" s="1"/>
  <c r="E130" i="10" s="1"/>
  <c r="R130" i="10" s="1"/>
  <c r="W142" i="8"/>
  <c r="W157" i="8"/>
  <c r="W158" i="8"/>
  <c r="Z160" i="8"/>
  <c r="W163" i="8"/>
  <c r="Z190" i="8"/>
  <c r="W193" i="8"/>
  <c r="Z229" i="8"/>
  <c r="AH229" i="8" s="1"/>
  <c r="E216" i="10" s="1"/>
  <c r="R216" i="10" s="1"/>
  <c r="W235" i="8"/>
  <c r="AC235" i="8" s="1"/>
  <c r="AH235" i="8" s="1"/>
  <c r="E221" i="10" s="1"/>
  <c r="Q221" i="10" s="1"/>
  <c r="Z245" i="8"/>
  <c r="W248" i="8"/>
  <c r="W254" i="8"/>
  <c r="Z259" i="8"/>
  <c r="Z261" i="8"/>
  <c r="AH261" i="8" s="1"/>
  <c r="E247" i="10" s="1"/>
  <c r="R247" i="10" s="1"/>
  <c r="Z270" i="8"/>
  <c r="AH270" i="8" s="1"/>
  <c r="E256" i="10" s="1"/>
  <c r="R256" i="10" s="1"/>
  <c r="W274" i="8"/>
  <c r="W280" i="8"/>
  <c r="W286" i="8"/>
  <c r="W292" i="8"/>
  <c r="AC292" i="8" s="1"/>
  <c r="D278" i="10" s="1"/>
  <c r="O278" i="10" s="1"/>
  <c r="W298" i="8"/>
  <c r="W304" i="8"/>
  <c r="Z306" i="8"/>
  <c r="AH306" i="8" s="1"/>
  <c r="E292" i="10" s="1"/>
  <c r="R292" i="10" s="1"/>
  <c r="W312" i="8"/>
  <c r="Z323" i="8"/>
  <c r="Z337" i="8"/>
  <c r="Z460" i="8"/>
  <c r="AH460" i="8" s="1"/>
  <c r="E435" i="10" s="1"/>
  <c r="R435" i="10" s="1"/>
  <c r="Z465" i="8"/>
  <c r="AH465" i="8" s="1"/>
  <c r="E440" i="10" s="1"/>
  <c r="R440" i="10" s="1"/>
  <c r="W488" i="8"/>
  <c r="Z491" i="8"/>
  <c r="W496" i="8"/>
  <c r="Z504" i="8"/>
  <c r="W553" i="8"/>
  <c r="Z554" i="8"/>
  <c r="Z562" i="8"/>
  <c r="W568" i="8"/>
  <c r="Z569" i="8"/>
  <c r="W70" i="8"/>
  <c r="Z85" i="8"/>
  <c r="AH85" i="8" s="1"/>
  <c r="E82" i="10" s="1"/>
  <c r="R82" i="10" s="1"/>
  <c r="W240" i="8"/>
  <c r="Z97" i="8"/>
  <c r="Z117" i="8"/>
  <c r="AH117" i="8" s="1"/>
  <c r="E108" i="10" s="1"/>
  <c r="R108" i="10" s="1"/>
  <c r="W169" i="8"/>
  <c r="Z172" i="8"/>
  <c r="AH172" i="8" s="1"/>
  <c r="E161" i="10" s="1"/>
  <c r="Q161" i="10" s="1"/>
  <c r="W177" i="8"/>
  <c r="Z179" i="8"/>
  <c r="Z218" i="8"/>
  <c r="AH218" i="8" s="1"/>
  <c r="E205" i="10" s="1"/>
  <c r="R205" i="10" s="1"/>
  <c r="W233" i="8"/>
  <c r="Z255" i="8"/>
  <c r="AH255" i="8" s="1"/>
  <c r="E241" i="10" s="1"/>
  <c r="R241" i="10" s="1"/>
  <c r="W481" i="8"/>
  <c r="Z490" i="8"/>
  <c r="Z522" i="8"/>
  <c r="W68" i="8"/>
  <c r="Z70" i="8"/>
  <c r="W74" i="8"/>
  <c r="Z129" i="8"/>
  <c r="AH129" i="8" s="1"/>
  <c r="E120" i="10" s="1"/>
  <c r="R120" i="10" s="1"/>
  <c r="Z171" i="8"/>
  <c r="AH171" i="8" s="1"/>
  <c r="E160" i="10" s="1"/>
  <c r="R160" i="10" s="1"/>
  <c r="W183" i="8"/>
  <c r="Z192" i="8"/>
  <c r="Z200" i="8"/>
  <c r="W210" i="8"/>
  <c r="Z217" i="8"/>
  <c r="W221" i="8"/>
  <c r="Z247" i="8"/>
  <c r="Z253" i="8"/>
  <c r="AH253" i="8" s="1"/>
  <c r="E239" i="10" s="1"/>
  <c r="R239" i="10" s="1"/>
  <c r="Z264" i="8"/>
  <c r="Z279" i="8"/>
  <c r="Z297" i="8"/>
  <c r="AH297" i="8" s="1"/>
  <c r="E283" i="10" s="1"/>
  <c r="R283" i="10" s="1"/>
  <c r="W300" i="8"/>
  <c r="W309" i="8"/>
  <c r="Z311" i="8"/>
  <c r="AH311" i="8" s="1"/>
  <c r="E296" i="10" s="1"/>
  <c r="R296" i="10" s="1"/>
  <c r="Z457" i="8"/>
  <c r="AH457" i="8" s="1"/>
  <c r="E432" i="10" s="1"/>
  <c r="R432" i="10" s="1"/>
  <c r="W460" i="8"/>
  <c r="W479" i="8"/>
  <c r="Z481" i="8"/>
  <c r="AH481" i="8" s="1"/>
  <c r="E456" i="10" s="1"/>
  <c r="Q456" i="10" s="1"/>
  <c r="W492" i="8"/>
  <c r="W493" i="8"/>
  <c r="Z495" i="8"/>
  <c r="Z502" i="8"/>
  <c r="W555" i="8"/>
  <c r="W570" i="8"/>
  <c r="Z572" i="8"/>
  <c r="Z61" i="8"/>
  <c r="W67" i="8"/>
  <c r="Z69" i="8"/>
  <c r="W86" i="8"/>
  <c r="Z88" i="8"/>
  <c r="AH88" i="8" s="1"/>
  <c r="E85" i="10" s="1"/>
  <c r="R85" i="10" s="1"/>
  <c r="W92" i="8"/>
  <c r="Z94" i="8"/>
  <c r="AH94" i="8" s="1"/>
  <c r="E91" i="10" s="1"/>
  <c r="R91" i="10" s="1"/>
  <c r="W106" i="8"/>
  <c r="W132" i="8"/>
  <c r="Z134" i="8"/>
  <c r="AH134" i="8" s="1"/>
  <c r="E125" i="10" s="1"/>
  <c r="R125" i="10" s="1"/>
  <c r="Z135" i="8"/>
  <c r="AH135" i="8" s="1"/>
  <c r="E126" i="10" s="1"/>
  <c r="R126" i="10" s="1"/>
  <c r="W138" i="8"/>
  <c r="Z154" i="8"/>
  <c r="Z155" i="8"/>
  <c r="W159" i="8"/>
  <c r="W160" i="8"/>
  <c r="Z169" i="8"/>
  <c r="Z178" i="8"/>
  <c r="Z184" i="8"/>
  <c r="W188" i="8"/>
  <c r="W203" i="8"/>
  <c r="Z222" i="8"/>
  <c r="W229" i="8"/>
  <c r="AC229" i="8" s="1"/>
  <c r="D216" i="10" s="1"/>
  <c r="W244" i="8"/>
  <c r="W250" i="8"/>
  <c r="Z252" i="8"/>
  <c r="AH252" i="8" s="1"/>
  <c r="E238" i="10" s="1"/>
  <c r="R238" i="10" s="1"/>
  <c r="W259" i="8"/>
  <c r="Z263" i="8"/>
  <c r="AH263" i="8" s="1"/>
  <c r="E249" i="10" s="1"/>
  <c r="R249" i="10" s="1"/>
  <c r="W267" i="8"/>
  <c r="Z271" i="8"/>
  <c r="AH271" i="8" s="1"/>
  <c r="E257" i="10" s="1"/>
  <c r="Q257" i="10" s="1"/>
  <c r="W293" i="8"/>
  <c r="W299" i="8"/>
  <c r="W314" i="8"/>
  <c r="Z324" i="8"/>
  <c r="W334" i="8"/>
  <c r="W459" i="8"/>
  <c r="Z473" i="8"/>
  <c r="W478" i="8"/>
  <c r="Z486" i="8"/>
  <c r="Z500" i="8"/>
  <c r="W560" i="8"/>
  <c r="Z563" i="8"/>
  <c r="Z571" i="8"/>
  <c r="W47" i="8"/>
  <c r="Z53" i="8"/>
  <c r="Z65" i="8"/>
  <c r="Z89" i="8"/>
  <c r="AH89" i="8" s="1"/>
  <c r="E86" i="10" s="1"/>
  <c r="Q86" i="10" s="1"/>
  <c r="Z121" i="8"/>
  <c r="AH121" i="8" s="1"/>
  <c r="E112" i="10" s="1"/>
  <c r="R112" i="10" s="1"/>
  <c r="Z170" i="8"/>
  <c r="AH170" i="8" s="1"/>
  <c r="E159" i="10" s="1"/>
  <c r="R159" i="10" s="1"/>
  <c r="Z44" i="8"/>
  <c r="AH44" i="8" s="1"/>
  <c r="E43" i="10" s="1"/>
  <c r="R43" i="10" s="1"/>
  <c r="Z455" i="8"/>
  <c r="AH455" i="8" s="1"/>
  <c r="E431" i="10" s="1"/>
  <c r="R431" i="10" s="1"/>
  <c r="W59" i="8"/>
  <c r="Z62" i="8"/>
  <c r="AH62" i="8" s="1"/>
  <c r="E60" i="10" s="1"/>
  <c r="Q60" i="10" s="1"/>
  <c r="Z71" i="8"/>
  <c r="Z79" i="8"/>
  <c r="Z95" i="8"/>
  <c r="AH95" i="8" s="1"/>
  <c r="E92" i="10" s="1"/>
  <c r="R92" i="10" s="1"/>
  <c r="Z111" i="8"/>
  <c r="AH111" i="8" s="1"/>
  <c r="E102" i="10" s="1"/>
  <c r="R102" i="10" s="1"/>
  <c r="Z127" i="8"/>
  <c r="W251" i="8"/>
  <c r="W348" i="8"/>
  <c r="W393" i="8"/>
  <c r="W508" i="8"/>
  <c r="AC508" i="8" s="1"/>
  <c r="D483" i="10" s="1"/>
  <c r="O483" i="10" s="1"/>
  <c r="Z512" i="8"/>
  <c r="AH512" i="8" s="1"/>
  <c r="E486" i="10" s="1"/>
  <c r="R486" i="10" s="1"/>
  <c r="Z47" i="8"/>
  <c r="AH47" i="8" s="1"/>
  <c r="E45" i="10" s="1"/>
  <c r="R45" i="10" s="1"/>
  <c r="W56" i="8"/>
  <c r="W189" i="8"/>
  <c r="J581" i="8"/>
  <c r="P581" i="8"/>
  <c r="W215" i="8"/>
  <c r="D8" i="10"/>
  <c r="O8" i="10" s="1"/>
  <c r="Z16" i="8"/>
  <c r="W20" i="8"/>
  <c r="W29" i="8"/>
  <c r="Z31" i="8"/>
  <c r="W37" i="8"/>
  <c r="AC37" i="8" s="1"/>
  <c r="Z40" i="8"/>
  <c r="AH40" i="8" s="1"/>
  <c r="E39" i="10" s="1"/>
  <c r="R39" i="10" s="1"/>
  <c r="Z41" i="8"/>
  <c r="AH41" i="8" s="1"/>
  <c r="E40" i="10" s="1"/>
  <c r="R40" i="10" s="1"/>
  <c r="W49" i="8"/>
  <c r="W51" i="8"/>
  <c r="Z58" i="8"/>
  <c r="AH58" i="8" s="1"/>
  <c r="E56" i="10" s="1"/>
  <c r="R56" i="10" s="1"/>
  <c r="Z59" i="8"/>
  <c r="AH59" i="8" s="1"/>
  <c r="E57" i="10" s="1"/>
  <c r="R57" i="10" s="1"/>
  <c r="W65" i="8"/>
  <c r="W72" i="8"/>
  <c r="Z76" i="8"/>
  <c r="Z77" i="8"/>
  <c r="W80" i="8"/>
  <c r="W96" i="8"/>
  <c r="Z108" i="8"/>
  <c r="AC108" i="8" s="1"/>
  <c r="Z109" i="8"/>
  <c r="AH109" i="8" s="1"/>
  <c r="E100" i="10" s="1"/>
  <c r="R100" i="10" s="1"/>
  <c r="W112" i="8"/>
  <c r="Z149" i="8"/>
  <c r="AH149" i="8" s="1"/>
  <c r="E140" i="10" s="1"/>
  <c r="R140" i="10" s="1"/>
  <c r="W156" i="8"/>
  <c r="Z165" i="8"/>
  <c r="Z181" i="8"/>
  <c r="Z182" i="8"/>
  <c r="W202" i="8"/>
  <c r="W98" i="8"/>
  <c r="Z104" i="8"/>
  <c r="Z166" i="8"/>
  <c r="W341" i="8"/>
  <c r="Z393" i="8"/>
  <c r="AH393" i="8" s="1"/>
  <c r="E370" i="10" s="1"/>
  <c r="R370" i="10" s="1"/>
  <c r="Z15" i="8"/>
  <c r="AC15" i="8" s="1"/>
  <c r="W19" i="8"/>
  <c r="AC19" i="8" s="1"/>
  <c r="Z22" i="8"/>
  <c r="Z23" i="8"/>
  <c r="W28" i="8"/>
  <c r="Z30" i="8"/>
  <c r="W36" i="8"/>
  <c r="Z39" i="8"/>
  <c r="AH39" i="8" s="1"/>
  <c r="E38" i="10" s="1"/>
  <c r="R38" i="10" s="1"/>
  <c r="Z54" i="8"/>
  <c r="AH54" i="8" s="1"/>
  <c r="E52" i="10" s="1"/>
  <c r="R52" i="10" s="1"/>
  <c r="W61" i="8"/>
  <c r="Z66" i="8"/>
  <c r="W71" i="8"/>
  <c r="Z82" i="8"/>
  <c r="W88" i="8"/>
  <c r="Z90" i="8"/>
  <c r="AH90" i="8" s="1"/>
  <c r="E87" i="10" s="1"/>
  <c r="R87" i="10" s="1"/>
  <c r="Z114" i="8"/>
  <c r="W120" i="8"/>
  <c r="Z122" i="8"/>
  <c r="AH122" i="8" s="1"/>
  <c r="E113" i="10" s="1"/>
  <c r="Q113" i="10" s="1"/>
  <c r="Z148" i="8"/>
  <c r="AH148" i="8" s="1"/>
  <c r="E139" i="10" s="1"/>
  <c r="R139" i="10" s="1"/>
  <c r="W178" i="8"/>
  <c r="W273" i="8"/>
  <c r="W128" i="8"/>
  <c r="Z132" i="8"/>
  <c r="AC132" i="8" s="1"/>
  <c r="Z133" i="8"/>
  <c r="W136" i="8"/>
  <c r="W153" i="8"/>
  <c r="W154" i="8"/>
  <c r="Z158" i="8"/>
  <c r="AC158" i="8" s="1"/>
  <c r="W161" i="8"/>
  <c r="Z163" i="8"/>
  <c r="W174" i="8"/>
  <c r="W175" i="8"/>
  <c r="Z180" i="8"/>
  <c r="W186" i="8"/>
  <c r="W187" i="8"/>
  <c r="AC187" i="8" s="1"/>
  <c r="Z191" i="8"/>
  <c r="W208" i="8"/>
  <c r="W228" i="8"/>
  <c r="W239" i="8"/>
  <c r="Z242" i="8"/>
  <c r="AH242" i="8" s="1"/>
  <c r="E228" i="10" s="1"/>
  <c r="R228" i="10" s="1"/>
  <c r="Z243" i="8"/>
  <c r="AH243" i="8" s="1"/>
  <c r="E229" i="10" s="1"/>
  <c r="R229" i="10" s="1"/>
  <c r="Z251" i="8"/>
  <c r="AH251" i="8" s="1"/>
  <c r="E237" i="10" s="1"/>
  <c r="R237" i="10" s="1"/>
  <c r="W271" i="8"/>
  <c r="W303" i="8"/>
  <c r="W311" i="8"/>
  <c r="Z315" i="8"/>
  <c r="Z316" i="8"/>
  <c r="AC316" i="8" s="1"/>
  <c r="W329" i="8"/>
  <c r="W458" i="8"/>
  <c r="W463" i="8"/>
  <c r="Z464" i="8"/>
  <c r="AH464" i="8" s="1"/>
  <c r="E439" i="10" s="1"/>
  <c r="R439" i="10" s="1"/>
  <c r="Z468" i="8"/>
  <c r="AH468" i="8" s="1"/>
  <c r="E443" i="10" s="1"/>
  <c r="Q443" i="10" s="1"/>
  <c r="W477" i="8"/>
  <c r="Z480" i="8"/>
  <c r="AH480" i="8" s="1"/>
  <c r="E455" i="10" s="1"/>
  <c r="R455" i="10" s="1"/>
  <c r="W486" i="8"/>
  <c r="W487" i="8"/>
  <c r="Z489" i="8"/>
  <c r="W495" i="8"/>
  <c r="Z498" i="8"/>
  <c r="W504" i="8"/>
  <c r="W505" i="8"/>
  <c r="Z507" i="8"/>
  <c r="W517" i="8"/>
  <c r="Z519" i="8"/>
  <c r="AH519" i="8" s="1"/>
  <c r="E492" i="10" s="1"/>
  <c r="R492" i="10" s="1"/>
  <c r="W529" i="8"/>
  <c r="Z531" i="8"/>
  <c r="AH531" i="8" s="1"/>
  <c r="E503" i="10" s="1"/>
  <c r="R503" i="10" s="1"/>
  <c r="W535" i="8"/>
  <c r="Z537" i="8"/>
  <c r="AH537" i="8" s="1"/>
  <c r="E509" i="10" s="1"/>
  <c r="R509" i="10" s="1"/>
  <c r="W541" i="8"/>
  <c r="Z543" i="8"/>
  <c r="AH543" i="8" s="1"/>
  <c r="E515" i="10" s="1"/>
  <c r="R515" i="10" s="1"/>
  <c r="W549" i="8"/>
  <c r="Z552" i="8"/>
  <c r="W558" i="8"/>
  <c r="W559" i="8"/>
  <c r="Z561" i="8"/>
  <c r="Z573" i="8"/>
  <c r="Z574" i="8"/>
  <c r="AC574" i="8" s="1"/>
  <c r="AH574" i="8" s="1"/>
  <c r="E544" i="10" s="1"/>
  <c r="R544" i="10" s="1"/>
  <c r="Z138" i="8"/>
  <c r="AH138" i="8" s="1"/>
  <c r="E129" i="10" s="1"/>
  <c r="R129" i="10" s="1"/>
  <c r="W143" i="8"/>
  <c r="Z145" i="8"/>
  <c r="Z162" i="8"/>
  <c r="W172" i="8"/>
  <c r="AC172" i="8" s="1"/>
  <c r="D161" i="10" s="1"/>
  <c r="O161" i="10" s="1"/>
  <c r="W184" i="8"/>
  <c r="W196" i="8"/>
  <c r="Z201" i="8"/>
  <c r="Z202" i="8"/>
  <c r="W219" i="8"/>
  <c r="W224" i="8"/>
  <c r="Z232" i="8"/>
  <c r="W245" i="8"/>
  <c r="W246" i="8"/>
  <c r="Z250" i="8"/>
  <c r="AH250" i="8" s="1"/>
  <c r="E236" i="10" s="1"/>
  <c r="R236" i="10" s="1"/>
  <c r="W258" i="8"/>
  <c r="W301" i="8"/>
  <c r="AC301" i="8" s="1"/>
  <c r="D287" i="10" s="1"/>
  <c r="O287" i="10" s="1"/>
  <c r="Z304" i="8"/>
  <c r="AH304" i="8" s="1"/>
  <c r="E290" i="10" s="1"/>
  <c r="R290" i="10" s="1"/>
  <c r="W310" i="8"/>
  <c r="Z314" i="8"/>
  <c r="Z459" i="8"/>
  <c r="Z461" i="8"/>
  <c r="AH461" i="8" s="1"/>
  <c r="E436" i="10" s="1"/>
  <c r="Q436" i="10" s="1"/>
  <c r="Z463" i="8"/>
  <c r="AH463" i="8" s="1"/>
  <c r="E438" i="10" s="1"/>
  <c r="R438" i="10" s="1"/>
  <c r="W476" i="8"/>
  <c r="Z479" i="8"/>
  <c r="AH479" i="8" s="1"/>
  <c r="E454" i="10" s="1"/>
  <c r="R454" i="10" s="1"/>
  <c r="W494" i="8"/>
  <c r="Z497" i="8"/>
  <c r="W516" i="8"/>
  <c r="Z518" i="8"/>
  <c r="AH518" i="8" s="1"/>
  <c r="E491" i="10" s="1"/>
  <c r="R491" i="10" s="1"/>
  <c r="W528" i="8"/>
  <c r="Z530" i="8"/>
  <c r="W534" i="8"/>
  <c r="Z536" i="8"/>
  <c r="AH536" i="8" s="1"/>
  <c r="E508" i="10" s="1"/>
  <c r="R508" i="10" s="1"/>
  <c r="W540" i="8"/>
  <c r="Z542" i="8"/>
  <c r="AC542" i="8" s="1"/>
  <c r="D514" i="10" s="1"/>
  <c r="O514" i="10" s="1"/>
  <c r="W546" i="8"/>
  <c r="Z551" i="8"/>
  <c r="W501" i="8"/>
  <c r="W515" i="8"/>
  <c r="Z517" i="8"/>
  <c r="AH517" i="8" s="1"/>
  <c r="E490" i="10" s="1"/>
  <c r="R490" i="10" s="1"/>
  <c r="W521" i="8"/>
  <c r="W527" i="8"/>
  <c r="W533" i="8"/>
  <c r="Z570" i="8"/>
  <c r="W140" i="8"/>
  <c r="Z143" i="8"/>
  <c r="AH143" i="8" s="1"/>
  <c r="E134" i="10" s="1"/>
  <c r="R134" i="10" s="1"/>
  <c r="Z144" i="8"/>
  <c r="AH144" i="8" s="1"/>
  <c r="E135" i="10" s="1"/>
  <c r="R135" i="10" s="1"/>
  <c r="W147" i="8"/>
  <c r="Z153" i="8"/>
  <c r="Z174" i="8"/>
  <c r="W180" i="8"/>
  <c r="W181" i="8"/>
  <c r="Z186" i="8"/>
  <c r="W191" i="8"/>
  <c r="Z196" i="8"/>
  <c r="W204" i="8"/>
  <c r="Z207" i="8"/>
  <c r="W212" i="8"/>
  <c r="Z213" i="8"/>
  <c r="Z214" i="8"/>
  <c r="Z219" i="8"/>
  <c r="Z224" i="8"/>
  <c r="AH224" i="8" s="1"/>
  <c r="E211" i="10" s="1"/>
  <c r="R211" i="10" s="1"/>
  <c r="Z225" i="8"/>
  <c r="AC225" i="8" s="1"/>
  <c r="D212" i="10" s="1"/>
  <c r="O212" i="10" s="1"/>
  <c r="W234" i="8"/>
  <c r="Z238" i="8"/>
  <c r="Z239" i="8"/>
  <c r="AH239" i="8" s="1"/>
  <c r="E225" i="10" s="1"/>
  <c r="R225" i="10" s="1"/>
  <c r="W252" i="8"/>
  <c r="Z256" i="8"/>
  <c r="W263" i="8"/>
  <c r="Z268" i="8"/>
  <c r="AH268" i="8" s="1"/>
  <c r="E254" i="10" s="1"/>
  <c r="R254" i="10" s="1"/>
  <c r="Z277" i="8"/>
  <c r="AH277" i="8" s="1"/>
  <c r="E263" i="10" s="1"/>
  <c r="R263" i="10" s="1"/>
  <c r="Z283" i="8"/>
  <c r="AH283" i="8" s="1"/>
  <c r="E269" i="10" s="1"/>
  <c r="R269" i="10" s="1"/>
  <c r="Z301" i="8"/>
  <c r="AH301" i="8" s="1"/>
  <c r="E287" i="10" s="1"/>
  <c r="R287" i="10" s="1"/>
  <c r="Z302" i="8"/>
  <c r="W306" i="8"/>
  <c r="Z310" i="8"/>
  <c r="AH310" i="8" s="1"/>
  <c r="E295" i="10" s="1"/>
  <c r="R295" i="10" s="1"/>
  <c r="W317" i="8"/>
  <c r="W324" i="8"/>
  <c r="W465" i="8"/>
  <c r="W471" i="8"/>
  <c r="Z478" i="8"/>
  <c r="AH478" i="8" s="1"/>
  <c r="E453" i="10" s="1"/>
  <c r="R453" i="10" s="1"/>
  <c r="W482" i="8"/>
  <c r="Z485" i="8"/>
  <c r="AH485" i="8" s="1"/>
  <c r="E460" i="10" s="1"/>
  <c r="R460" i="10" s="1"/>
  <c r="Z496" i="8"/>
  <c r="W500" i="8"/>
  <c r="Z503" i="8"/>
  <c r="W520" i="8"/>
  <c r="Z523" i="8"/>
  <c r="W526" i="8"/>
  <c r="Z528" i="8"/>
  <c r="AH528" i="8" s="1"/>
  <c r="E500" i="10" s="1"/>
  <c r="R500" i="10" s="1"/>
  <c r="W532" i="8"/>
  <c r="Z534" i="8"/>
  <c r="AH534" i="8" s="1"/>
  <c r="E506" i="10" s="1"/>
  <c r="R506" i="10" s="1"/>
  <c r="W538" i="8"/>
  <c r="Z540" i="8"/>
  <c r="AH540" i="8" s="1"/>
  <c r="E512" i="10" s="1"/>
  <c r="W544" i="8"/>
  <c r="Z546" i="8"/>
  <c r="Z550" i="8"/>
  <c r="AH550" i="8" s="1"/>
  <c r="E521" i="10" s="1"/>
  <c r="R521" i="10" s="1"/>
  <c r="W554" i="8"/>
  <c r="Z557" i="8"/>
  <c r="W563" i="8"/>
  <c r="Z567" i="8"/>
  <c r="Z568" i="8"/>
  <c r="Z578" i="8"/>
  <c r="AC578" i="8" s="1"/>
  <c r="D548" i="10" s="1"/>
  <c r="O548" i="10" s="1"/>
  <c r="W279" i="8"/>
  <c r="W285" i="8"/>
  <c r="AC285" i="8" s="1"/>
  <c r="D271" i="10" s="1"/>
  <c r="O271" i="10" s="1"/>
  <c r="W291" i="8"/>
  <c r="W297" i="8"/>
  <c r="Z299" i="8"/>
  <c r="AH299" i="8" s="1"/>
  <c r="E285" i="10" s="1"/>
  <c r="R285" i="10" s="1"/>
  <c r="Z300" i="8"/>
  <c r="AH300" i="8" s="1"/>
  <c r="E286" i="10" s="1"/>
  <c r="R286" i="10" s="1"/>
  <c r="W305" i="8"/>
  <c r="W315" i="8"/>
  <c r="Z318" i="8"/>
  <c r="W323" i="8"/>
  <c r="W464" i="8"/>
  <c r="Z474" i="8"/>
  <c r="W480" i="8"/>
  <c r="Z483" i="8"/>
  <c r="AH483" i="8" s="1"/>
  <c r="E458" i="10" s="1"/>
  <c r="R458" i="10" s="1"/>
  <c r="W489" i="8"/>
  <c r="Z492" i="8"/>
  <c r="AC492" i="8" s="1"/>
  <c r="AH492" i="8" s="1"/>
  <c r="E467" i="10" s="1"/>
  <c r="R467" i="10" s="1"/>
  <c r="W498" i="8"/>
  <c r="Z501" i="8"/>
  <c r="W507" i="8"/>
  <c r="Z515" i="8"/>
  <c r="AH515" i="8" s="1"/>
  <c r="E488" i="10" s="1"/>
  <c r="R488" i="10" s="1"/>
  <c r="W519" i="8"/>
  <c r="Z521" i="8"/>
  <c r="W531" i="8"/>
  <c r="W537" i="8"/>
  <c r="W543" i="8"/>
  <c r="W552" i="8"/>
  <c r="Z555" i="8"/>
  <c r="W561" i="8"/>
  <c r="Z564" i="8"/>
  <c r="Z577" i="8"/>
  <c r="AB579" i="8"/>
  <c r="AH35" i="8"/>
  <c r="E34" i="10" s="1"/>
  <c r="R34" i="10" s="1"/>
  <c r="W321" i="8"/>
  <c r="Z335" i="8"/>
  <c r="W565" i="8"/>
  <c r="Z20" i="8"/>
  <c r="Z32" i="8"/>
  <c r="AH32" i="8" s="1"/>
  <c r="E31" i="10" s="1"/>
  <c r="R31" i="10" s="1"/>
  <c r="AH33" i="8"/>
  <c r="E32" i="10" s="1"/>
  <c r="R32" i="10" s="1"/>
  <c r="AH55" i="8"/>
  <c r="E53" i="10" s="1"/>
  <c r="R53" i="10" s="1"/>
  <c r="W60" i="8"/>
  <c r="Z68" i="8"/>
  <c r="AH68" i="8" s="1"/>
  <c r="E65" i="10" s="1"/>
  <c r="Q65" i="10" s="1"/>
  <c r="Z80" i="8"/>
  <c r="Z92" i="8"/>
  <c r="AH92" i="8" s="1"/>
  <c r="E89" i="10" s="1"/>
  <c r="R89" i="10" s="1"/>
  <c r="Z112" i="8"/>
  <c r="AH112" i="8" s="1"/>
  <c r="E103" i="10" s="1"/>
  <c r="R103" i="10" s="1"/>
  <c r="Z124" i="8"/>
  <c r="Z136" i="8"/>
  <c r="AH136" i="8" s="1"/>
  <c r="E127" i="10" s="1"/>
  <c r="R127" i="10" s="1"/>
  <c r="Z147" i="8"/>
  <c r="Z161" i="8"/>
  <c r="W195" i="8"/>
  <c r="W218" i="8"/>
  <c r="W227" i="8"/>
  <c r="Z98" i="8"/>
  <c r="AH98" i="8" s="1"/>
  <c r="E95" i="10" s="1"/>
  <c r="Q95" i="10" s="1"/>
  <c r="W332" i="8"/>
  <c r="I581" i="8"/>
  <c r="O581" i="8"/>
  <c r="W63" i="8"/>
  <c r="Z150" i="8"/>
  <c r="AH150" i="8" s="1"/>
  <c r="E141" i="10" s="1"/>
  <c r="R141" i="10" s="1"/>
  <c r="Z215" i="8"/>
  <c r="AH215" i="8" s="1"/>
  <c r="E203" i="10" s="1"/>
  <c r="R203" i="10" s="1"/>
  <c r="W230" i="8"/>
  <c r="Z321" i="8"/>
  <c r="Z348" i="8"/>
  <c r="W391" i="8"/>
  <c r="Z159" i="8"/>
  <c r="W211" i="8"/>
  <c r="AH233" i="8"/>
  <c r="E219" i="10" s="1"/>
  <c r="R219" i="10" s="1"/>
  <c r="AH508" i="8"/>
  <c r="E483" i="10" s="1"/>
  <c r="R483" i="10" s="1"/>
  <c r="W166" i="8"/>
  <c r="W330" i="8"/>
  <c r="Z332" i="8"/>
  <c r="W524" i="8"/>
  <c r="E8" i="10"/>
  <c r="R8" i="10" s="1"/>
  <c r="Z26" i="8"/>
  <c r="Z38" i="8"/>
  <c r="Z57" i="8"/>
  <c r="Z74" i="8"/>
  <c r="Z86" i="8"/>
  <c r="AH86" i="8" s="1"/>
  <c r="E83" i="10" s="1"/>
  <c r="R83" i="10" s="1"/>
  <c r="Z118" i="8"/>
  <c r="AH118" i="8" s="1"/>
  <c r="E109" i="10" s="1"/>
  <c r="R109" i="10" s="1"/>
  <c r="Z130" i="8"/>
  <c r="AH130" i="8" s="1"/>
  <c r="E121" i="10" s="1"/>
  <c r="Q121" i="10" s="1"/>
  <c r="Z142" i="8"/>
  <c r="AH142" i="8" s="1"/>
  <c r="E133" i="10" s="1"/>
  <c r="Q133" i="10" s="1"/>
  <c r="Z157" i="8"/>
  <c r="Z63" i="8"/>
  <c r="AH63" i="8" s="1"/>
  <c r="E61" i="10" s="1"/>
  <c r="R61" i="10" s="1"/>
  <c r="Z230" i="8"/>
  <c r="AH230" i="8" s="1"/>
  <c r="E217" i="10" s="1"/>
  <c r="R217" i="10" s="1"/>
  <c r="E11" i="10"/>
  <c r="R11" i="10" s="1"/>
  <c r="Z24" i="8"/>
  <c r="Z36" i="8"/>
  <c r="AH36" i="8" s="1"/>
  <c r="E35" i="10" s="1"/>
  <c r="R35" i="10" s="1"/>
  <c r="W48" i="8"/>
  <c r="Z72" i="8"/>
  <c r="Z84" i="8"/>
  <c r="Z96" i="8"/>
  <c r="AH96" i="8" s="1"/>
  <c r="E93" i="10" s="1"/>
  <c r="R93" i="10" s="1"/>
  <c r="Z116" i="8"/>
  <c r="AH116" i="8" s="1"/>
  <c r="E107" i="10" s="1"/>
  <c r="R107" i="10" s="1"/>
  <c r="Z128" i="8"/>
  <c r="AH128" i="8" s="1"/>
  <c r="E119" i="10" s="1"/>
  <c r="R119" i="10" s="1"/>
  <c r="Z140" i="8"/>
  <c r="AH140" i="8" s="1"/>
  <c r="E131" i="10" s="1"/>
  <c r="R131" i="10" s="1"/>
  <c r="W199" i="8"/>
  <c r="Z203" i="8"/>
  <c r="AC203" i="8" s="1"/>
  <c r="W150" i="8"/>
  <c r="W307" i="8"/>
  <c r="Z319" i="8"/>
  <c r="W335" i="8"/>
  <c r="Z391" i="8"/>
  <c r="AH91" i="8"/>
  <c r="E88" i="10" s="1"/>
  <c r="R88" i="10" s="1"/>
  <c r="AH115" i="8"/>
  <c r="E106" i="10" s="1"/>
  <c r="R106" i="10" s="1"/>
  <c r="Z199" i="8"/>
  <c r="W209" i="8"/>
  <c r="Z211" i="8"/>
  <c r="W232" i="8"/>
  <c r="Z236" i="8"/>
  <c r="AH241" i="8"/>
  <c r="E227" i="10" s="1"/>
  <c r="R227" i="10" s="1"/>
  <c r="W243" i="8"/>
  <c r="W275" i="8"/>
  <c r="W281" i="8"/>
  <c r="W287" i="8"/>
  <c r="Z313" i="8"/>
  <c r="AH46" i="8"/>
  <c r="E44" i="10" s="1"/>
  <c r="R44" i="10" s="1"/>
  <c r="W73" i="8"/>
  <c r="W75" i="8"/>
  <c r="W77" i="8"/>
  <c r="W79" i="8"/>
  <c r="W81" i="8"/>
  <c r="W83" i="8"/>
  <c r="W85" i="8"/>
  <c r="W87" i="8"/>
  <c r="W89" i="8"/>
  <c r="W91" i="8"/>
  <c r="AC91" i="8" s="1"/>
  <c r="D88" i="10" s="1"/>
  <c r="O88" i="10" s="1"/>
  <c r="W93" i="8"/>
  <c r="W95" i="8"/>
  <c r="W97" i="8"/>
  <c r="W107" i="8"/>
  <c r="W109" i="8"/>
  <c r="W111" i="8"/>
  <c r="W113" i="8"/>
  <c r="W115" i="8"/>
  <c r="AC115" i="8" s="1"/>
  <c r="D106" i="10" s="1"/>
  <c r="O106" i="10" s="1"/>
  <c r="W117" i="8"/>
  <c r="W119" i="8"/>
  <c r="W121" i="8"/>
  <c r="W123" i="8"/>
  <c r="AC123" i="8" s="1"/>
  <c r="D114" i="10" s="1"/>
  <c r="O114" i="10" s="1"/>
  <c r="W125" i="8"/>
  <c r="W127" i="8"/>
  <c r="W129" i="8"/>
  <c r="W131" i="8"/>
  <c r="W133" i="8"/>
  <c r="W135" i="8"/>
  <c r="W137" i="8"/>
  <c r="AC137" i="8" s="1"/>
  <c r="D128" i="10" s="1"/>
  <c r="O128" i="10" s="1"/>
  <c r="W139" i="8"/>
  <c r="W141" i="8"/>
  <c r="W144" i="8"/>
  <c r="W146" i="8"/>
  <c r="W148" i="8"/>
  <c r="Z195" i="8"/>
  <c r="W205" i="8"/>
  <c r="Z209" i="8"/>
  <c r="AH209" i="8" s="1"/>
  <c r="E197" i="10" s="1"/>
  <c r="R197" i="10" s="1"/>
  <c r="Z227" i="8"/>
  <c r="AH227" i="8" s="1"/>
  <c r="E214" i="10" s="1"/>
  <c r="R214" i="10" s="1"/>
  <c r="Z234" i="8"/>
  <c r="AH234" i="8" s="1"/>
  <c r="E220" i="10" s="1"/>
  <c r="R220" i="10" s="1"/>
  <c r="W241" i="8"/>
  <c r="AC241" i="8" s="1"/>
  <c r="D227" i="10" s="1"/>
  <c r="O227" i="10" s="1"/>
  <c r="W242" i="8"/>
  <c r="Z244" i="8"/>
  <c r="Z246" i="8"/>
  <c r="W255" i="8"/>
  <c r="W262" i="8"/>
  <c r="AC266" i="8"/>
  <c r="D252" i="10" s="1"/>
  <c r="Z276" i="8"/>
  <c r="AH276" i="8" s="1"/>
  <c r="E262" i="10" s="1"/>
  <c r="R262" i="10" s="1"/>
  <c r="Z282" i="8"/>
  <c r="AH282" i="8" s="1"/>
  <c r="E268" i="10" s="1"/>
  <c r="R268" i="10" s="1"/>
  <c r="AC179" i="8"/>
  <c r="AH179" i="8" s="1"/>
  <c r="E168" i="10" s="1"/>
  <c r="R168" i="10" s="1"/>
  <c r="W512" i="8"/>
  <c r="Z524" i="8"/>
  <c r="AH524" i="8" s="1"/>
  <c r="E497" i="10" s="1"/>
  <c r="Q497" i="10" s="1"/>
  <c r="W164" i="8"/>
  <c r="Z168" i="8"/>
  <c r="W201" i="8"/>
  <c r="Z205" i="8"/>
  <c r="Z221" i="8"/>
  <c r="W237" i="8"/>
  <c r="W238" i="8"/>
  <c r="Z260" i="8"/>
  <c r="AC260" i="8" s="1"/>
  <c r="AH260" i="8" s="1"/>
  <c r="E246" i="10" s="1"/>
  <c r="Q246" i="10" s="1"/>
  <c r="Z275" i="8"/>
  <c r="AH275" i="8" s="1"/>
  <c r="E261" i="10" s="1"/>
  <c r="R261" i="10" s="1"/>
  <c r="Z281" i="8"/>
  <c r="AH281" i="8" s="1"/>
  <c r="E267" i="10" s="1"/>
  <c r="R267" i="10" s="1"/>
  <c r="Z287" i="8"/>
  <c r="AH287" i="8" s="1"/>
  <c r="E273" i="10" s="1"/>
  <c r="R273" i="10" s="1"/>
  <c r="AH292" i="8"/>
  <c r="E278" i="10" s="1"/>
  <c r="R278" i="10" s="1"/>
  <c r="Z293" i="8"/>
  <c r="AH293" i="8" s="1"/>
  <c r="E279" i="10" s="1"/>
  <c r="R279" i="10" s="1"/>
  <c r="AH126" i="8"/>
  <c r="E117" i="10" s="1"/>
  <c r="R117" i="10" s="1"/>
  <c r="AH131" i="8"/>
  <c r="E122" i="10" s="1"/>
  <c r="R122" i="10" s="1"/>
  <c r="AH137" i="8"/>
  <c r="E128" i="10" s="1"/>
  <c r="R128" i="10" s="1"/>
  <c r="AH152" i="8"/>
  <c r="E142" i="10" s="1"/>
  <c r="R142" i="10" s="1"/>
  <c r="Z206" i="8"/>
  <c r="Z208" i="8"/>
  <c r="AH208" i="8" s="1"/>
  <c r="E196" i="10" s="1"/>
  <c r="R196" i="10" s="1"/>
  <c r="Z210" i="8"/>
  <c r="AH210" i="8" s="1"/>
  <c r="E198" i="10" s="1"/>
  <c r="R198" i="10" s="1"/>
  <c r="Z212" i="8"/>
  <c r="Z240" i="8"/>
  <c r="AH240" i="8" s="1"/>
  <c r="E226" i="10" s="1"/>
  <c r="R226" i="10" s="1"/>
  <c r="Z309" i="8"/>
  <c r="W485" i="8"/>
  <c r="Z488" i="8"/>
  <c r="AH488" i="8" s="1"/>
  <c r="E463" i="10" s="1"/>
  <c r="R463" i="10" s="1"/>
  <c r="W503" i="8"/>
  <c r="Z506" i="8"/>
  <c r="AC506" i="8" s="1"/>
  <c r="Z272" i="8"/>
  <c r="AH272" i="8" s="1"/>
  <c r="E258" i="10" s="1"/>
  <c r="R258" i="10" s="1"/>
  <c r="Z278" i="8"/>
  <c r="AH279" i="8"/>
  <c r="E265" i="10" s="1"/>
  <c r="R265" i="10" s="1"/>
  <c r="Z284" i="8"/>
  <c r="AH284" i="8" s="1"/>
  <c r="E270" i="10" s="1"/>
  <c r="Q270" i="10" s="1"/>
  <c r="AH285" i="8"/>
  <c r="E271" i="10" s="1"/>
  <c r="R271" i="10" s="1"/>
  <c r="Z290" i="8"/>
  <c r="AH290" i="8" s="1"/>
  <c r="E276" i="10" s="1"/>
  <c r="R276" i="10" s="1"/>
  <c r="Z305" i="8"/>
  <c r="AH305" i="8" s="1"/>
  <c r="E291" i="10" s="1"/>
  <c r="Q291" i="10" s="1"/>
  <c r="AH466" i="8"/>
  <c r="E441" i="10" s="1"/>
  <c r="R441" i="10" s="1"/>
  <c r="Z303" i="8"/>
  <c r="AH303" i="8" s="1"/>
  <c r="E289" i="10" s="1"/>
  <c r="R289" i="10" s="1"/>
  <c r="Z317" i="8"/>
  <c r="AH365" i="8"/>
  <c r="E343" i="10" s="1"/>
  <c r="R343" i="10" s="1"/>
  <c r="AH375" i="8"/>
  <c r="E353" i="10" s="1"/>
  <c r="Q353" i="10" s="1"/>
  <c r="AH440" i="8"/>
  <c r="E416" i="10" s="1"/>
  <c r="R416" i="10" s="1"/>
  <c r="W272" i="8"/>
  <c r="W277" i="8"/>
  <c r="W278" i="8"/>
  <c r="W283" i="8"/>
  <c r="W284" i="8"/>
  <c r="W289" i="8"/>
  <c r="W290" i="8"/>
  <c r="W295" i="8"/>
  <c r="W296" i="8"/>
  <c r="W328" i="8"/>
  <c r="Z338" i="8"/>
  <c r="AC338" i="8" s="1"/>
  <c r="AH338" i="8" s="1"/>
  <c r="E318" i="10" s="1"/>
  <c r="Q318" i="10" s="1"/>
  <c r="W344" i="8"/>
  <c r="W346" i="8"/>
  <c r="W351" i="8"/>
  <c r="W353" i="8"/>
  <c r="W355" i="8"/>
  <c r="W357" i="8"/>
  <c r="AC357" i="8" s="1"/>
  <c r="W359" i="8"/>
  <c r="W361" i="8"/>
  <c r="AC361" i="8" s="1"/>
  <c r="W363" i="8"/>
  <c r="W365" i="8"/>
  <c r="W367" i="8"/>
  <c r="AC367" i="8" s="1"/>
  <c r="W369" i="8"/>
  <c r="W371" i="8"/>
  <c r="W373" i="8"/>
  <c r="W375" i="8"/>
  <c r="AC375" i="8" s="1"/>
  <c r="D353" i="10" s="1"/>
  <c r="O353" i="10" s="1"/>
  <c r="W377" i="8"/>
  <c r="W379" i="8"/>
  <c r="W381" i="8"/>
  <c r="AC381" i="8" s="1"/>
  <c r="AH381" i="8" s="1"/>
  <c r="E359" i="10" s="1"/>
  <c r="Q359" i="10" s="1"/>
  <c r="W383" i="8"/>
  <c r="W385" i="8"/>
  <c r="W387" i="8"/>
  <c r="W389" i="8"/>
  <c r="W395" i="8"/>
  <c r="W397" i="8"/>
  <c r="AC397" i="8" s="1"/>
  <c r="W473" i="8"/>
  <c r="Z476" i="8"/>
  <c r="W491" i="8"/>
  <c r="Z494" i="8"/>
  <c r="W514" i="8"/>
  <c r="AC514" i="8" s="1"/>
  <c r="D487" i="10" s="1"/>
  <c r="O487" i="10" s="1"/>
  <c r="W523" i="8"/>
  <c r="AH530" i="8"/>
  <c r="E502" i="10" s="1"/>
  <c r="R502" i="10" s="1"/>
  <c r="W557" i="8"/>
  <c r="Z560" i="8"/>
  <c r="Z296" i="8"/>
  <c r="AH296" i="8" s="1"/>
  <c r="E282" i="10" s="1"/>
  <c r="R282" i="10" s="1"/>
  <c r="W467" i="8"/>
  <c r="W470" i="8"/>
  <c r="AH487" i="8"/>
  <c r="E462" i="10" s="1"/>
  <c r="R462" i="10" s="1"/>
  <c r="Z516" i="8"/>
  <c r="Z529" i="8"/>
  <c r="Z535" i="8"/>
  <c r="AH535" i="8" s="1"/>
  <c r="E507" i="10" s="1"/>
  <c r="R507" i="10" s="1"/>
  <c r="Z541" i="8"/>
  <c r="AH541" i="8" s="1"/>
  <c r="E513" i="10" s="1"/>
  <c r="R513" i="10" s="1"/>
  <c r="AC522" i="8"/>
  <c r="Z288" i="8"/>
  <c r="AH288" i="8" s="1"/>
  <c r="E274" i="10" s="1"/>
  <c r="R274" i="10" s="1"/>
  <c r="Z289" i="8"/>
  <c r="AH289" i="8" s="1"/>
  <c r="E275" i="10" s="1"/>
  <c r="R275" i="10" s="1"/>
  <c r="Z294" i="8"/>
  <c r="AH294" i="8" s="1"/>
  <c r="E280" i="10" s="1"/>
  <c r="R280" i="10" s="1"/>
  <c r="Z295" i="8"/>
  <c r="AH295" i="8" s="1"/>
  <c r="E281" i="10" s="1"/>
  <c r="R281" i="10" s="1"/>
  <c r="Z327" i="8"/>
  <c r="AC327" i="8" s="1"/>
  <c r="AH327" i="8" s="1"/>
  <c r="E310" i="10" s="1"/>
  <c r="Q310" i="10" s="1"/>
  <c r="Z329" i="8"/>
  <c r="W339" i="8"/>
  <c r="Z343" i="8"/>
  <c r="AC343" i="8" s="1"/>
  <c r="Z345" i="8"/>
  <c r="AC345" i="8" s="1"/>
  <c r="Z347" i="8"/>
  <c r="AC347" i="8" s="1"/>
  <c r="Z350" i="8"/>
  <c r="AH350" i="8" s="1"/>
  <c r="E328" i="10" s="1"/>
  <c r="R328" i="10" s="1"/>
  <c r="Z352" i="8"/>
  <c r="Z354" i="8"/>
  <c r="Z356" i="8"/>
  <c r="Z358" i="8"/>
  <c r="AC358" i="8" s="1"/>
  <c r="AH358" i="8" s="1"/>
  <c r="E336" i="10" s="1"/>
  <c r="R336" i="10" s="1"/>
  <c r="Z360" i="8"/>
  <c r="Z362" i="8"/>
  <c r="Z364" i="8"/>
  <c r="AH364" i="8" s="1"/>
  <c r="E342" i="10" s="1"/>
  <c r="Q342" i="10" s="1"/>
  <c r="Z366" i="8"/>
  <c r="AC366" i="8" s="1"/>
  <c r="Z368" i="8"/>
  <c r="AC368" i="8" s="1"/>
  <c r="AH368" i="8" s="1"/>
  <c r="E346" i="10" s="1"/>
  <c r="Q346" i="10" s="1"/>
  <c r="Z370" i="8"/>
  <c r="Z372" i="8"/>
  <c r="AH372" i="8" s="1"/>
  <c r="E350" i="10" s="1"/>
  <c r="Q350" i="10" s="1"/>
  <c r="Z374" i="8"/>
  <c r="AH374" i="8" s="1"/>
  <c r="E352" i="10" s="1"/>
  <c r="R352" i="10" s="1"/>
  <c r="Z376" i="8"/>
  <c r="AC376" i="8" s="1"/>
  <c r="AH376" i="8" s="1"/>
  <c r="E354" i="10" s="1"/>
  <c r="R354" i="10" s="1"/>
  <c r="Z378" i="8"/>
  <c r="Z380" i="8"/>
  <c r="AC380" i="8" s="1"/>
  <c r="Z382" i="8"/>
  <c r="AC382" i="8" s="1"/>
  <c r="Z384" i="8"/>
  <c r="AC384" i="8" s="1"/>
  <c r="Z386" i="8"/>
  <c r="AH386" i="8" s="1"/>
  <c r="E364" i="10" s="1"/>
  <c r="R364" i="10" s="1"/>
  <c r="Z388" i="8"/>
  <c r="Z390" i="8"/>
  <c r="Z396" i="8"/>
  <c r="Z398" i="8"/>
  <c r="AH398" i="8" s="1"/>
  <c r="E374" i="10" s="1"/>
  <c r="R374" i="10" s="1"/>
  <c r="Z400" i="8"/>
  <c r="Z402" i="8"/>
  <c r="Z404" i="8"/>
  <c r="Z406" i="8"/>
  <c r="AC406" i="8" s="1"/>
  <c r="AH406" i="8" s="1"/>
  <c r="E382" i="10" s="1"/>
  <c r="R382" i="10" s="1"/>
  <c r="Z408" i="8"/>
  <c r="AC408" i="8" s="1"/>
  <c r="AH408" i="8" s="1"/>
  <c r="E384" i="10" s="1"/>
  <c r="Q384" i="10" s="1"/>
  <c r="Z410" i="8"/>
  <c r="Z412" i="8"/>
  <c r="AC412" i="8" s="1"/>
  <c r="Z414" i="8"/>
  <c r="Z415" i="8"/>
  <c r="Z417" i="8"/>
  <c r="Z419" i="8"/>
  <c r="Z421" i="8"/>
  <c r="Z423" i="8"/>
  <c r="AH423" i="8" s="1"/>
  <c r="E399" i="10" s="1"/>
  <c r="R399" i="10" s="1"/>
  <c r="Z425" i="8"/>
  <c r="Z427" i="8"/>
  <c r="AH427" i="8" s="1"/>
  <c r="E403" i="10" s="1"/>
  <c r="R403" i="10" s="1"/>
  <c r="Z429" i="8"/>
  <c r="Z431" i="8"/>
  <c r="AC431" i="8" s="1"/>
  <c r="Z433" i="8"/>
  <c r="Z435" i="8"/>
  <c r="Z437" i="8"/>
  <c r="AC437" i="8" s="1"/>
  <c r="AH437" i="8" s="1"/>
  <c r="E413" i="10" s="1"/>
  <c r="Q413" i="10" s="1"/>
  <c r="Z439" i="8"/>
  <c r="Z441" i="8"/>
  <c r="AH441" i="8" s="1"/>
  <c r="E417" i="10" s="1"/>
  <c r="R417" i="10" s="1"/>
  <c r="Z443" i="8"/>
  <c r="AC443" i="8" s="1"/>
  <c r="AH443" i="8" s="1"/>
  <c r="E419" i="10" s="1"/>
  <c r="Q419" i="10" s="1"/>
  <c r="Z445" i="8"/>
  <c r="Z447" i="8"/>
  <c r="AC447" i="8" s="1"/>
  <c r="Z449" i="8"/>
  <c r="AC449" i="8" s="1"/>
  <c r="Z451" i="8"/>
  <c r="Z453" i="8"/>
  <c r="W461" i="8"/>
  <c r="Z467" i="8"/>
  <c r="AH467" i="8" s="1"/>
  <c r="E442" i="10" s="1"/>
  <c r="R442" i="10" s="1"/>
  <c r="Z470" i="8"/>
  <c r="AH470" i="8" s="1"/>
  <c r="E445" i="10" s="1"/>
  <c r="R445" i="10" s="1"/>
  <c r="W518" i="8"/>
  <c r="Z527" i="8"/>
  <c r="Z533" i="8"/>
  <c r="AC533" i="8" s="1"/>
  <c r="Z539" i="8"/>
  <c r="AC539" i="8" s="1"/>
  <c r="D511" i="10" s="1"/>
  <c r="O511" i="10" s="1"/>
  <c r="Z545" i="8"/>
  <c r="W399" i="8"/>
  <c r="AC399" i="8" s="1"/>
  <c r="W401" i="8"/>
  <c r="W403" i="8"/>
  <c r="W405" i="8"/>
  <c r="AC405" i="8" s="1"/>
  <c r="W407" i="8"/>
  <c r="AC407" i="8" s="1"/>
  <c r="AH407" i="8" s="1"/>
  <c r="E383" i="10" s="1"/>
  <c r="R383" i="10" s="1"/>
  <c r="W409" i="8"/>
  <c r="W411" i="8"/>
  <c r="W413" i="8"/>
  <c r="AC413" i="8" s="1"/>
  <c r="W416" i="8"/>
  <c r="W418" i="8"/>
  <c r="AC418" i="8" s="1"/>
  <c r="W420" i="8"/>
  <c r="AC420" i="8" s="1"/>
  <c r="W422" i="8"/>
  <c r="W424" i="8"/>
  <c r="AC424" i="8" s="1"/>
  <c r="W426" i="8"/>
  <c r="W428" i="8"/>
  <c r="W430" i="8"/>
  <c r="W432" i="8"/>
  <c r="W434" i="8"/>
  <c r="W436" i="8"/>
  <c r="W438" i="8"/>
  <c r="W440" i="8"/>
  <c r="AC440" i="8" s="1"/>
  <c r="D416" i="10" s="1"/>
  <c r="O416" i="10" s="1"/>
  <c r="W442" i="8"/>
  <c r="W444" i="8"/>
  <c r="AC444" i="8" s="1"/>
  <c r="AH444" i="8" s="1"/>
  <c r="E420" i="10" s="1"/>
  <c r="R420" i="10" s="1"/>
  <c r="W446" i="8"/>
  <c r="AC446" i="8" s="1"/>
  <c r="W448" i="8"/>
  <c r="W450" i="8"/>
  <c r="AC450" i="8" s="1"/>
  <c r="AH450" i="8" s="1"/>
  <c r="E426" i="10" s="1"/>
  <c r="R426" i="10" s="1"/>
  <c r="W452" i="8"/>
  <c r="W454" i="8"/>
  <c r="AC454" i="8" s="1"/>
  <c r="AH458" i="8"/>
  <c r="E433" i="10" s="1"/>
  <c r="R433" i="10" s="1"/>
  <c r="Z510" i="8"/>
  <c r="AH510" i="8" s="1"/>
  <c r="E484" i="10" s="1"/>
  <c r="R484" i="10" s="1"/>
  <c r="W567" i="8"/>
  <c r="W569" i="8"/>
  <c r="W571" i="8"/>
  <c r="AC571" i="8" s="1"/>
  <c r="W573" i="8"/>
  <c r="W575" i="8"/>
  <c r="AC575" i="8" s="1"/>
  <c r="AH575" i="8" s="1"/>
  <c r="E545" i="10" s="1"/>
  <c r="Q545" i="10" s="1"/>
  <c r="W577" i="8"/>
  <c r="W547" i="8"/>
  <c r="Z547" i="8"/>
  <c r="AH562" i="8"/>
  <c r="E533" i="10" s="1"/>
  <c r="R533" i="10" s="1"/>
  <c r="AH473" i="8"/>
  <c r="E448" i="10" s="1"/>
  <c r="R448" i="10" s="1"/>
  <c r="AH514" i="8"/>
  <c r="E487" i="10" s="1"/>
  <c r="Q487" i="10" s="1"/>
  <c r="AH551" i="8"/>
  <c r="E522" i="10" s="1"/>
  <c r="R522" i="10" s="1"/>
  <c r="AH578" i="8"/>
  <c r="E548" i="10" s="1"/>
  <c r="R548" i="10" s="1"/>
  <c r="AC572" i="8"/>
  <c r="AC530" i="8"/>
  <c r="D502" i="10" s="1"/>
  <c r="O502" i="10" s="1"/>
  <c r="AC532" i="8"/>
  <c r="D504" i="10" s="1"/>
  <c r="O504" i="10" s="1"/>
  <c r="AC534" i="8"/>
  <c r="D506" i="10" s="1"/>
  <c r="O506" i="10" s="1"/>
  <c r="V579" i="8"/>
  <c r="Y579" i="8"/>
  <c r="AC178" i="8"/>
  <c r="AH178" i="8" s="1"/>
  <c r="E167" i="10" s="1"/>
  <c r="R167" i="10" s="1"/>
  <c r="X579" i="8"/>
  <c r="W165" i="8"/>
  <c r="AA581" i="8"/>
  <c r="Z164" i="8"/>
  <c r="AG581" i="8"/>
  <c r="T579" i="8"/>
  <c r="AC110" i="8"/>
  <c r="D101" i="10" s="1"/>
  <c r="O101" i="10" s="1"/>
  <c r="AC122" i="8"/>
  <c r="D113" i="10" s="1"/>
  <c r="O113" i="10" s="1"/>
  <c r="U579" i="8"/>
  <c r="Z106" i="8"/>
  <c r="AC90" i="8"/>
  <c r="D87" i="10" s="1"/>
  <c r="X100" i="8"/>
  <c r="AC21" i="8"/>
  <c r="AC35" i="8"/>
  <c r="D34" i="10" s="1"/>
  <c r="O34" i="10" s="1"/>
  <c r="AC43" i="8"/>
  <c r="AH43" i="8" s="1"/>
  <c r="E42" i="10" s="1"/>
  <c r="Q42" i="10" s="1"/>
  <c r="AE581" i="8"/>
  <c r="AF581" i="8"/>
  <c r="V100" i="8"/>
  <c r="T100" i="8"/>
  <c r="U100" i="8"/>
  <c r="Y100" i="8"/>
  <c r="W44" i="8"/>
  <c r="K581" i="8"/>
  <c r="Q581" i="8"/>
  <c r="E581" i="8"/>
  <c r="F581" i="8"/>
  <c r="L581" i="8"/>
  <c r="R581" i="8"/>
  <c r="G581" i="8"/>
  <c r="M581" i="8"/>
  <c r="S581" i="8"/>
  <c r="H581" i="8"/>
  <c r="N581" i="8"/>
  <c r="R580" i="7"/>
  <c r="H40" i="6"/>
  <c r="C40" i="6"/>
  <c r="D40" i="6"/>
  <c r="J40" i="6"/>
  <c r="P40" i="6"/>
  <c r="D580" i="7"/>
  <c r="J580" i="7"/>
  <c r="P580" i="7"/>
  <c r="N40" i="6"/>
  <c r="I40" i="6"/>
  <c r="O40" i="6"/>
  <c r="I580" i="7"/>
  <c r="O580" i="7"/>
  <c r="H580" i="7"/>
  <c r="N580" i="7"/>
  <c r="L580" i="7"/>
  <c r="E580" i="7"/>
  <c r="K580" i="7"/>
  <c r="Q580" i="7"/>
  <c r="F580" i="7"/>
  <c r="G580" i="7"/>
  <c r="M580" i="7"/>
  <c r="H252" i="10" l="1"/>
  <c r="O252" i="10"/>
  <c r="H216" i="10"/>
  <c r="O216" i="10"/>
  <c r="J512" i="10"/>
  <c r="R512" i="10"/>
  <c r="H87" i="10"/>
  <c r="O87" i="10"/>
  <c r="AC500" i="8"/>
  <c r="AC130" i="8"/>
  <c r="D121" i="10" s="1"/>
  <c r="O121" i="10" s="1"/>
  <c r="AC190" i="8"/>
  <c r="AC25" i="8"/>
  <c r="D24" i="10" s="1"/>
  <c r="AC170" i="8"/>
  <c r="D159" i="10" s="1"/>
  <c r="AC17" i="8"/>
  <c r="D16" i="10" s="1"/>
  <c r="AC76" i="8"/>
  <c r="AH76" i="8" s="1"/>
  <c r="E73" i="10" s="1"/>
  <c r="AH190" i="8"/>
  <c r="E179" i="10" s="1"/>
  <c r="R179" i="10" s="1"/>
  <c r="D179" i="10"/>
  <c r="O179" i="10" s="1"/>
  <c r="AH25" i="8"/>
  <c r="E24" i="10" s="1"/>
  <c r="AH19" i="8"/>
  <c r="E18" i="10" s="1"/>
  <c r="R18" i="10" s="1"/>
  <c r="D18" i="10"/>
  <c r="O18" i="10" s="1"/>
  <c r="AH21" i="8"/>
  <c r="E20" i="10" s="1"/>
  <c r="Q20" i="10" s="1"/>
  <c r="D20" i="10"/>
  <c r="AH420" i="8"/>
  <c r="E396" i="10" s="1"/>
  <c r="D396" i="10"/>
  <c r="O396" i="10" s="1"/>
  <c r="AH343" i="8"/>
  <c r="E322" i="10" s="1"/>
  <c r="R322" i="10" s="1"/>
  <c r="D322" i="10"/>
  <c r="O322" i="10" s="1"/>
  <c r="AH361" i="8"/>
  <c r="E339" i="10" s="1"/>
  <c r="Q339" i="10" s="1"/>
  <c r="D339" i="10"/>
  <c r="AC417" i="8"/>
  <c r="AC359" i="8"/>
  <c r="AC344" i="8"/>
  <c r="AH203" i="8"/>
  <c r="E191" i="10" s="1"/>
  <c r="Q191" i="10" s="1"/>
  <c r="D191" i="10"/>
  <c r="O191" i="10" s="1"/>
  <c r="AB581" i="8"/>
  <c r="AH15" i="8"/>
  <c r="E14" i="10" s="1"/>
  <c r="D14" i="10"/>
  <c r="O14" i="10" s="1"/>
  <c r="AC49" i="8"/>
  <c r="D47" i="10" s="1"/>
  <c r="O47" i="10" s="1"/>
  <c r="D336" i="10"/>
  <c r="O336" i="10" s="1"/>
  <c r="J516" i="10"/>
  <c r="J498" i="10"/>
  <c r="J426" i="10"/>
  <c r="J336" i="10"/>
  <c r="J318" i="10"/>
  <c r="J282" i="10"/>
  <c r="J228" i="10"/>
  <c r="J120" i="10"/>
  <c r="D419" i="10"/>
  <c r="J11" i="10"/>
  <c r="AH431" i="8"/>
  <c r="E407" i="10" s="1"/>
  <c r="Q407" i="10" s="1"/>
  <c r="D407" i="10"/>
  <c r="O407" i="10" s="1"/>
  <c r="E13" i="10"/>
  <c r="R13" i="10" s="1"/>
  <c r="D13" i="10"/>
  <c r="AH572" i="8"/>
  <c r="E542" i="10" s="1"/>
  <c r="D542" i="10"/>
  <c r="O542" i="10" s="1"/>
  <c r="AH571" i="8"/>
  <c r="E541" i="10" s="1"/>
  <c r="R541" i="10" s="1"/>
  <c r="D541" i="10"/>
  <c r="O541" i="10" s="1"/>
  <c r="AH454" i="8"/>
  <c r="E430" i="10" s="1"/>
  <c r="Q430" i="10" s="1"/>
  <c r="D430" i="10"/>
  <c r="AC430" i="8"/>
  <c r="AH418" i="8"/>
  <c r="E394" i="10" s="1"/>
  <c r="Q394" i="10" s="1"/>
  <c r="D394" i="10"/>
  <c r="O394" i="10" s="1"/>
  <c r="AH405" i="8"/>
  <c r="E381" i="10" s="1"/>
  <c r="R381" i="10" s="1"/>
  <c r="D381" i="10"/>
  <c r="O381" i="10" s="1"/>
  <c r="AH533" i="8"/>
  <c r="E505" i="10" s="1"/>
  <c r="D505" i="10"/>
  <c r="AC453" i="8"/>
  <c r="AH366" i="8"/>
  <c r="E344" i="10" s="1"/>
  <c r="R344" i="10" s="1"/>
  <c r="D344" i="10"/>
  <c r="O344" i="10" s="1"/>
  <c r="AC452" i="8"/>
  <c r="AC416" i="8"/>
  <c r="AC527" i="8"/>
  <c r="D499" i="10" s="1"/>
  <c r="AC388" i="8"/>
  <c r="AC352" i="8"/>
  <c r="AH522" i="8"/>
  <c r="E495" i="10" s="1"/>
  <c r="R495" i="10" s="1"/>
  <c r="D495" i="10"/>
  <c r="AH397" i="8"/>
  <c r="E373" i="10" s="1"/>
  <c r="D373" i="10"/>
  <c r="AH357" i="8"/>
  <c r="E335" i="10" s="1"/>
  <c r="R335" i="10" s="1"/>
  <c r="D335" i="10"/>
  <c r="O335" i="10" s="1"/>
  <c r="AC75" i="8"/>
  <c r="AC153" i="8"/>
  <c r="AC163" i="8"/>
  <c r="AC183" i="8"/>
  <c r="D384" i="10"/>
  <c r="O384" i="10" s="1"/>
  <c r="D168" i="10"/>
  <c r="O168" i="10" s="1"/>
  <c r="J276" i="10"/>
  <c r="J240" i="10"/>
  <c r="J132" i="10"/>
  <c r="J114" i="10"/>
  <c r="D467" i="10"/>
  <c r="O467" i="10" s="1"/>
  <c r="D413" i="10"/>
  <c r="O413" i="10" s="1"/>
  <c r="D359" i="10"/>
  <c r="O359" i="10" s="1"/>
  <c r="D544" i="10"/>
  <c r="AH413" i="8"/>
  <c r="E389" i="10" s="1"/>
  <c r="D389" i="10"/>
  <c r="O389" i="10" s="1"/>
  <c r="AH449" i="8"/>
  <c r="E425" i="10" s="1"/>
  <c r="R425" i="10" s="1"/>
  <c r="D425" i="10"/>
  <c r="O425" i="10" s="1"/>
  <c r="AH367" i="8"/>
  <c r="E345" i="10" s="1"/>
  <c r="D345" i="10"/>
  <c r="AH506" i="8"/>
  <c r="E481" i="10" s="1"/>
  <c r="D481" i="10"/>
  <c r="O481" i="10" s="1"/>
  <c r="AH187" i="8"/>
  <c r="E176" i="10" s="1"/>
  <c r="Q176" i="10" s="1"/>
  <c r="D176" i="10"/>
  <c r="O176" i="10" s="1"/>
  <c r="AH132" i="8"/>
  <c r="E123" i="10" s="1"/>
  <c r="D123" i="10"/>
  <c r="AH108" i="8"/>
  <c r="E99" i="10" s="1"/>
  <c r="D99" i="10"/>
  <c r="O99" i="10" s="1"/>
  <c r="AC157" i="8"/>
  <c r="D426" i="10"/>
  <c r="O426" i="10" s="1"/>
  <c r="D318" i="10"/>
  <c r="AH447" i="8"/>
  <c r="E423" i="10" s="1"/>
  <c r="D423" i="10"/>
  <c r="AH347" i="8"/>
  <c r="E326" i="10" s="1"/>
  <c r="Q326" i="10" s="1"/>
  <c r="D326" i="10"/>
  <c r="O326" i="10" s="1"/>
  <c r="AC83" i="8"/>
  <c r="D80" i="10" s="1"/>
  <c r="AH158" i="8"/>
  <c r="E148" i="10" s="1"/>
  <c r="R148" i="10" s="1"/>
  <c r="D148" i="10"/>
  <c r="AH37" i="8"/>
  <c r="E36" i="10" s="1"/>
  <c r="D36" i="10"/>
  <c r="AH500" i="8"/>
  <c r="E475" i="10" s="1"/>
  <c r="R475" i="10" s="1"/>
  <c r="D475" i="10"/>
  <c r="O475" i="10" s="1"/>
  <c r="AC70" i="8"/>
  <c r="AC337" i="8"/>
  <c r="AH27" i="8"/>
  <c r="E26" i="10" s="1"/>
  <c r="D26" i="10"/>
  <c r="O26" i="10" s="1"/>
  <c r="AC280" i="8"/>
  <c r="D266" i="10" s="1"/>
  <c r="AC31" i="8"/>
  <c r="D420" i="10"/>
  <c r="O420" i="10" s="1"/>
  <c r="D42" i="10"/>
  <c r="D382" i="10"/>
  <c r="AH316" i="8"/>
  <c r="E301" i="10" s="1"/>
  <c r="R301" i="10" s="1"/>
  <c r="D301" i="10"/>
  <c r="AH424" i="8"/>
  <c r="E400" i="10" s="1"/>
  <c r="D400" i="10"/>
  <c r="O400" i="10" s="1"/>
  <c r="AH399" i="8"/>
  <c r="E375" i="10" s="1"/>
  <c r="D375" i="10"/>
  <c r="AH412" i="8"/>
  <c r="E388" i="10" s="1"/>
  <c r="D388" i="10"/>
  <c r="AH384" i="8"/>
  <c r="E362" i="10" s="1"/>
  <c r="D362" i="10"/>
  <c r="AH446" i="8"/>
  <c r="E422" i="10" s="1"/>
  <c r="D422" i="10"/>
  <c r="AC433" i="8"/>
  <c r="AH382" i="8"/>
  <c r="E360" i="10" s="1"/>
  <c r="D360" i="10"/>
  <c r="AH345" i="8"/>
  <c r="E324" i="10" s="1"/>
  <c r="D324" i="10"/>
  <c r="AC387" i="8"/>
  <c r="D365" i="10" s="1"/>
  <c r="AC93" i="8"/>
  <c r="D90" i="10" s="1"/>
  <c r="AC236" i="8"/>
  <c r="D222" i="10" s="1"/>
  <c r="AC318" i="8"/>
  <c r="AC181" i="8"/>
  <c r="AH78" i="8"/>
  <c r="E75" i="10" s="1"/>
  <c r="D75" i="10"/>
  <c r="D354" i="10"/>
  <c r="D246" i="10"/>
  <c r="D545" i="10"/>
  <c r="D383" i="10"/>
  <c r="D221" i="10"/>
  <c r="D167" i="10"/>
  <c r="D346" i="10"/>
  <c r="AH380" i="8"/>
  <c r="E358" i="10" s="1"/>
  <c r="D358" i="10"/>
  <c r="D310" i="10"/>
  <c r="J102" i="10"/>
  <c r="J48" i="10"/>
  <c r="J492" i="10"/>
  <c r="J456" i="10"/>
  <c r="J420" i="10"/>
  <c r="J384" i="10"/>
  <c r="J168" i="10"/>
  <c r="J60" i="10"/>
  <c r="J42" i="10"/>
  <c r="H344" i="10"/>
  <c r="H176" i="10"/>
  <c r="H32" i="10"/>
  <c r="H128" i="10"/>
  <c r="H271" i="10"/>
  <c r="H541" i="10"/>
  <c r="J487" i="10"/>
  <c r="J433" i="10"/>
  <c r="H511" i="10"/>
  <c r="J217" i="10"/>
  <c r="J399" i="10"/>
  <c r="J363" i="10"/>
  <c r="J351" i="10"/>
  <c r="J339" i="10"/>
  <c r="J279" i="10"/>
  <c r="J243" i="10"/>
  <c r="J322" i="10"/>
  <c r="J219" i="10"/>
  <c r="J135" i="10"/>
  <c r="J84" i="10"/>
  <c r="J258" i="10"/>
  <c r="J121" i="10"/>
  <c r="J510" i="10"/>
  <c r="J343" i="10"/>
  <c r="J277" i="10"/>
  <c r="J265" i="10"/>
  <c r="J103" i="10"/>
  <c r="J129" i="10"/>
  <c r="J117" i="10"/>
  <c r="J93" i="10"/>
  <c r="J308" i="10"/>
  <c r="J284" i="10"/>
  <c r="J140" i="10"/>
  <c r="J128" i="10"/>
  <c r="J56" i="10"/>
  <c r="J439" i="10"/>
  <c r="J52" i="10"/>
  <c r="J459" i="10"/>
  <c r="J291" i="10"/>
  <c r="J267" i="10"/>
  <c r="J159" i="10"/>
  <c r="J111" i="10"/>
  <c r="J44" i="10"/>
  <c r="J32" i="10"/>
  <c r="J495" i="10"/>
  <c r="J483" i="10"/>
  <c r="J109" i="10"/>
  <c r="J509" i="10"/>
  <c r="J545" i="10"/>
  <c r="J533" i="10"/>
  <c r="J497" i="10"/>
  <c r="J353" i="10"/>
  <c r="J161" i="10"/>
  <c r="J137" i="10"/>
  <c r="J113" i="10"/>
  <c r="J101" i="10"/>
  <c r="J89" i="10"/>
  <c r="J53" i="10"/>
  <c r="J41" i="10"/>
  <c r="J285" i="10"/>
  <c r="J261" i="10"/>
  <c r="J249" i="10"/>
  <c r="J213" i="10"/>
  <c r="H8" i="10"/>
  <c r="J286" i="10"/>
  <c r="J142" i="10"/>
  <c r="J257" i="10"/>
  <c r="J221" i="10"/>
  <c r="J438" i="10"/>
  <c r="J133" i="10"/>
  <c r="J503" i="10"/>
  <c r="J467" i="10"/>
  <c r="J431" i="10"/>
  <c r="J287" i="10"/>
  <c r="J275" i="10"/>
  <c r="J263" i="10"/>
  <c r="J251" i="10"/>
  <c r="J239" i="10"/>
  <c r="J227" i="10"/>
  <c r="J215" i="10"/>
  <c r="J203" i="10"/>
  <c r="J191" i="10"/>
  <c r="J462" i="10"/>
  <c r="H426" i="10"/>
  <c r="H336" i="10"/>
  <c r="J17" i="10"/>
  <c r="J513" i="10"/>
  <c r="J441" i="10"/>
  <c r="J417" i="10"/>
  <c r="J381" i="10"/>
  <c r="J357" i="10"/>
  <c r="H309" i="10"/>
  <c r="J273" i="10"/>
  <c r="J237" i="10"/>
  <c r="J225" i="10"/>
  <c r="J141" i="10"/>
  <c r="H506" i="10"/>
  <c r="J374" i="10"/>
  <c r="H278" i="10"/>
  <c r="J122" i="10"/>
  <c r="J38" i="10"/>
  <c r="H475" i="10"/>
  <c r="J271" i="10"/>
  <c r="J43" i="10"/>
  <c r="J354" i="10"/>
  <c r="J246" i="10"/>
  <c r="J544" i="10"/>
  <c r="J508" i="10"/>
  <c r="J484" i="10"/>
  <c r="J460" i="10"/>
  <c r="J448" i="10"/>
  <c r="J364" i="10"/>
  <c r="J280" i="10"/>
  <c r="J244" i="10"/>
  <c r="J220" i="10"/>
  <c r="J196" i="10"/>
  <c r="J112" i="10"/>
  <c r="J100" i="10"/>
  <c r="J88" i="10"/>
  <c r="J506" i="10"/>
  <c r="J488" i="10"/>
  <c r="J446" i="10"/>
  <c r="J350" i="10"/>
  <c r="J134" i="10"/>
  <c r="J86" i="10"/>
  <c r="J50" i="10"/>
  <c r="J457" i="10"/>
  <c r="J241" i="10"/>
  <c r="J403" i="10"/>
  <c r="J349" i="10"/>
  <c r="J205" i="10"/>
  <c r="J139" i="10"/>
  <c r="J49" i="10"/>
  <c r="J500" i="10"/>
  <c r="H416" i="10"/>
  <c r="H308" i="10"/>
  <c r="H212" i="10"/>
  <c r="J116" i="10"/>
  <c r="J104" i="10"/>
  <c r="J92" i="10"/>
  <c r="J80" i="10"/>
  <c r="H381" i="10"/>
  <c r="J31" i="10"/>
  <c r="J34" i="10"/>
  <c r="H26" i="10"/>
  <c r="J223" i="10"/>
  <c r="J289" i="10"/>
  <c r="J235" i="10"/>
  <c r="J127" i="10"/>
  <c r="J85" i="10"/>
  <c r="J61" i="10"/>
  <c r="J407" i="10"/>
  <c r="J383" i="10"/>
  <c r="H359" i="10"/>
  <c r="H287" i="10"/>
  <c r="H227" i="10"/>
  <c r="J179" i="10"/>
  <c r="J167" i="10"/>
  <c r="J119" i="10"/>
  <c r="J83" i="10"/>
  <c r="J47" i="10"/>
  <c r="H514" i="10"/>
  <c r="J502" i="10"/>
  <c r="J490" i="10"/>
  <c r="J370" i="10"/>
  <c r="J310" i="10"/>
  <c r="J214" i="10"/>
  <c r="H106" i="10"/>
  <c r="J58" i="10"/>
  <c r="H34" i="10"/>
  <c r="J16" i="10"/>
  <c r="J507" i="10"/>
  <c r="J447" i="10"/>
  <c r="J435" i="10"/>
  <c r="J87" i="10"/>
  <c r="J39" i="10"/>
  <c r="J9" i="10"/>
  <c r="H548" i="10"/>
  <c r="J440" i="10"/>
  <c r="J416" i="10"/>
  <c r="J296" i="10"/>
  <c r="J272" i="10"/>
  <c r="J260" i="10"/>
  <c r="J248" i="10"/>
  <c r="J236" i="10"/>
  <c r="J13" i="10"/>
  <c r="H487" i="10"/>
  <c r="J463" i="10"/>
  <c r="J355" i="10"/>
  <c r="J259" i="10"/>
  <c r="J247" i="10"/>
  <c r="H114" i="10"/>
  <c r="J515" i="10"/>
  <c r="J491" i="10"/>
  <c r="J455" i="10"/>
  <c r="J443" i="10"/>
  <c r="J419" i="10"/>
  <c r="H407" i="10"/>
  <c r="J371" i="10"/>
  <c r="J359" i="10"/>
  <c r="H191" i="10"/>
  <c r="J131" i="10"/>
  <c r="J107" i="10"/>
  <c r="J95" i="10"/>
  <c r="J35" i="10"/>
  <c r="J454" i="10"/>
  <c r="J442" i="10"/>
  <c r="J382" i="10"/>
  <c r="J346" i="10"/>
  <c r="J274" i="10"/>
  <c r="J262" i="10"/>
  <c r="J238" i="10"/>
  <c r="J226" i="10"/>
  <c r="J130" i="10"/>
  <c r="J106" i="10"/>
  <c r="J82" i="10"/>
  <c r="J70" i="10"/>
  <c r="J46" i="10"/>
  <c r="H483" i="10"/>
  <c r="J548" i="10"/>
  <c r="J8" i="10"/>
  <c r="J445" i="10"/>
  <c r="J367" i="10"/>
  <c r="J295" i="10"/>
  <c r="J283" i="10"/>
  <c r="J229" i="10"/>
  <c r="J211" i="10"/>
  <c r="H121" i="10"/>
  <c r="H210" i="10"/>
  <c r="H504" i="10"/>
  <c r="J234" i="10"/>
  <c r="J108" i="10"/>
  <c r="J90" i="10"/>
  <c r="J521" i="10"/>
  <c r="J485" i="10"/>
  <c r="J437" i="10"/>
  <c r="J281" i="10"/>
  <c r="J269" i="10"/>
  <c r="J197" i="10"/>
  <c r="J328" i="10"/>
  <c r="J160" i="10"/>
  <c r="J10" i="10"/>
  <c r="H99" i="10"/>
  <c r="J20" i="10"/>
  <c r="J522" i="10"/>
  <c r="J504" i="10"/>
  <c r="J486" i="10"/>
  <c r="J432" i="10"/>
  <c r="J342" i="10"/>
  <c r="J270" i="10"/>
  <c r="J252" i="10"/>
  <c r="J216" i="10"/>
  <c r="J198" i="10"/>
  <c r="J126" i="10"/>
  <c r="J413" i="10"/>
  <c r="J365" i="10"/>
  <c r="H353" i="10"/>
  <c r="J293" i="10"/>
  <c r="H161" i="10"/>
  <c r="J125" i="10"/>
  <c r="H113" i="10"/>
  <c r="H101" i="10"/>
  <c r="J65" i="10"/>
  <c r="H502" i="10"/>
  <c r="H322" i="10"/>
  <c r="J436" i="10"/>
  <c r="J352" i="10"/>
  <c r="J292" i="10"/>
  <c r="J268" i="10"/>
  <c r="J256" i="10"/>
  <c r="H88" i="10"/>
  <c r="J40" i="10"/>
  <c r="J453" i="10"/>
  <c r="J309" i="10"/>
  <c r="J57" i="10"/>
  <c r="J45" i="10"/>
  <c r="J536" i="10"/>
  <c r="J458" i="10"/>
  <c r="J290" i="10"/>
  <c r="J278" i="10"/>
  <c r="J254" i="10"/>
  <c r="H481" i="10"/>
  <c r="J253" i="10"/>
  <c r="J91" i="10"/>
  <c r="AC276" i="8"/>
  <c r="D262" i="10" s="1"/>
  <c r="AC232" i="8"/>
  <c r="AC402" i="8"/>
  <c r="AC362" i="8"/>
  <c r="AC124" i="8"/>
  <c r="AC66" i="8"/>
  <c r="AC518" i="8"/>
  <c r="D491" i="10" s="1"/>
  <c r="AC161" i="8"/>
  <c r="AC540" i="8"/>
  <c r="D512" i="10" s="1"/>
  <c r="AC186" i="8"/>
  <c r="AC128" i="8"/>
  <c r="D119" i="10" s="1"/>
  <c r="AC23" i="8"/>
  <c r="AC96" i="8"/>
  <c r="D93" i="10" s="1"/>
  <c r="AC479" i="8"/>
  <c r="D454" i="10" s="1"/>
  <c r="AC142" i="8"/>
  <c r="D133" i="10" s="1"/>
  <c r="AC134" i="8"/>
  <c r="D125" i="10" s="1"/>
  <c r="AC484" i="8"/>
  <c r="D459" i="10" s="1"/>
  <c r="AC304" i="8"/>
  <c r="D290" i="10" s="1"/>
  <c r="AC448" i="8"/>
  <c r="AC425" i="8"/>
  <c r="AC144" i="8"/>
  <c r="D135" i="10" s="1"/>
  <c r="AC174" i="8"/>
  <c r="AC273" i="8"/>
  <c r="D259" i="10" s="1"/>
  <c r="AC556" i="8"/>
  <c r="AC92" i="8"/>
  <c r="D89" i="10" s="1"/>
  <c r="AH542" i="8"/>
  <c r="E514" i="10" s="1"/>
  <c r="AC243" i="8"/>
  <c r="D229" i="10" s="1"/>
  <c r="AC265" i="8"/>
  <c r="D251" i="10" s="1"/>
  <c r="AC233" i="8"/>
  <c r="D219" i="10" s="1"/>
  <c r="AC529" i="8"/>
  <c r="D501" i="10" s="1"/>
  <c r="AC257" i="8"/>
  <c r="D243" i="10" s="1"/>
  <c r="AC567" i="8"/>
  <c r="AC309" i="8"/>
  <c r="D294" i="10" s="1"/>
  <c r="AC42" i="8"/>
  <c r="D41" i="10" s="1"/>
  <c r="AC471" i="8"/>
  <c r="D446" i="10" s="1"/>
  <c r="AC80" i="8"/>
  <c r="AC486" i="8"/>
  <c r="D461" i="10" s="1"/>
  <c r="AC74" i="8"/>
  <c r="AC288" i="8"/>
  <c r="D274" i="10" s="1"/>
  <c r="AC69" i="8"/>
  <c r="AC226" i="8"/>
  <c r="D213" i="10" s="1"/>
  <c r="AC176" i="8"/>
  <c r="AC126" i="8"/>
  <c r="D117" i="10" s="1"/>
  <c r="AC576" i="8"/>
  <c r="AC244" i="8"/>
  <c r="D230" i="10" s="1"/>
  <c r="AC317" i="8"/>
  <c r="AC81" i="8"/>
  <c r="AC335" i="8"/>
  <c r="AC564" i="8"/>
  <c r="AC371" i="8"/>
  <c r="D349" i="10" s="1"/>
  <c r="AC573" i="8"/>
  <c r="AC432" i="8"/>
  <c r="AC168" i="8"/>
  <c r="AC267" i="8"/>
  <c r="D253" i="10" s="1"/>
  <c r="AC152" i="8"/>
  <c r="D142" i="10" s="1"/>
  <c r="AC258" i="8"/>
  <c r="D244" i="10" s="1"/>
  <c r="AC569" i="8"/>
  <c r="AC428" i="8"/>
  <c r="AC403" i="8"/>
  <c r="AC419" i="8"/>
  <c r="AC396" i="8"/>
  <c r="AC356" i="8"/>
  <c r="AC395" i="8"/>
  <c r="D371" i="10" s="1"/>
  <c r="AC355" i="8"/>
  <c r="AC328" i="8"/>
  <c r="AC237" i="8"/>
  <c r="D223" i="10" s="1"/>
  <c r="AC146" i="8"/>
  <c r="D137" i="10" s="1"/>
  <c r="AC48" i="8"/>
  <c r="D46" i="10" s="1"/>
  <c r="AC555" i="8"/>
  <c r="AC324" i="8"/>
  <c r="AC214" i="8"/>
  <c r="AC559" i="8"/>
  <c r="AC487" i="8"/>
  <c r="D462" i="10" s="1"/>
  <c r="AC228" i="8"/>
  <c r="D215" i="10" s="1"/>
  <c r="AC175" i="8"/>
  <c r="AC188" i="8"/>
  <c r="AC264" i="8"/>
  <c r="AC173" i="8"/>
  <c r="AC475" i="8"/>
  <c r="AC120" i="8"/>
  <c r="D111" i="10" s="1"/>
  <c r="AC442" i="8"/>
  <c r="AC445" i="8"/>
  <c r="AC259" i="8"/>
  <c r="AH486" i="8"/>
  <c r="E461" i="10" s="1"/>
  <c r="AC426" i="8"/>
  <c r="AC429" i="8"/>
  <c r="AC390" i="8"/>
  <c r="D368" i="10" s="1"/>
  <c r="AC354" i="8"/>
  <c r="AC339" i="8"/>
  <c r="AC365" i="8"/>
  <c r="D343" i="10" s="1"/>
  <c r="AH280" i="8"/>
  <c r="E266" i="10" s="1"/>
  <c r="AC255" i="8"/>
  <c r="D241" i="10" s="1"/>
  <c r="AC131" i="8"/>
  <c r="D122" i="10" s="1"/>
  <c r="AC107" i="8"/>
  <c r="AC87" i="8"/>
  <c r="D84" i="10" s="1"/>
  <c r="AH223" i="8"/>
  <c r="E210" i="10" s="1"/>
  <c r="AC319" i="8"/>
  <c r="AC159" i="8"/>
  <c r="AC551" i="8"/>
  <c r="D522" i="10" s="1"/>
  <c r="AC558" i="8"/>
  <c r="AC82" i="8"/>
  <c r="AC192" i="8"/>
  <c r="AC55" i="8"/>
  <c r="D53" i="10" s="1"/>
  <c r="AC469" i="8"/>
  <c r="D444" i="10" s="1"/>
  <c r="AC497" i="8"/>
  <c r="AC436" i="8"/>
  <c r="AC411" i="8"/>
  <c r="AC439" i="8"/>
  <c r="D415" i="10" s="1"/>
  <c r="AC404" i="8"/>
  <c r="AC351" i="8"/>
  <c r="AC24" i="8"/>
  <c r="AC504" i="8"/>
  <c r="AC30" i="8"/>
  <c r="AC165" i="8"/>
  <c r="AC422" i="8"/>
  <c r="AC409" i="8"/>
  <c r="AC545" i="8"/>
  <c r="AC516" i="8"/>
  <c r="D489" i="10" s="1"/>
  <c r="AC385" i="8"/>
  <c r="D363" i="10" s="1"/>
  <c r="AC139" i="8"/>
  <c r="D130" i="10" s="1"/>
  <c r="AC127" i="8"/>
  <c r="AC60" i="8"/>
  <c r="D58" i="10" s="1"/>
  <c r="AC474" i="8"/>
  <c r="AC282" i="8"/>
  <c r="D268" i="10" s="1"/>
  <c r="AC63" i="8"/>
  <c r="D61" i="10" s="1"/>
  <c r="AC537" i="8"/>
  <c r="D509" i="10" s="1"/>
  <c r="AC523" i="8"/>
  <c r="AC314" i="8"/>
  <c r="AC155" i="8"/>
  <c r="AC312" i="8"/>
  <c r="AC391" i="8"/>
  <c r="AC189" i="8"/>
  <c r="AC162" i="8"/>
  <c r="AC154" i="8"/>
  <c r="AC193" i="8"/>
  <c r="D10" i="10"/>
  <c r="AC495" i="8"/>
  <c r="AC53" i="8"/>
  <c r="AC482" i="8"/>
  <c r="D457" i="10" s="1"/>
  <c r="AC491" i="8"/>
  <c r="AC125" i="8"/>
  <c r="D116" i="10" s="1"/>
  <c r="AC279" i="8"/>
  <c r="D265" i="10" s="1"/>
  <c r="AC204" i="8"/>
  <c r="AC340" i="8"/>
  <c r="AC466" i="8"/>
  <c r="D441" i="10" s="1"/>
  <c r="AC379" i="8"/>
  <c r="D357" i="10" s="1"/>
  <c r="AC550" i="8"/>
  <c r="D521" i="10" s="1"/>
  <c r="AC114" i="8"/>
  <c r="D105" i="10" s="1"/>
  <c r="AC41" i="8"/>
  <c r="D40" i="10" s="1"/>
  <c r="AC57" i="8"/>
  <c r="D55" i="10" s="1"/>
  <c r="AC568" i="8"/>
  <c r="AC561" i="8"/>
  <c r="AC378" i="8"/>
  <c r="AC457" i="8"/>
  <c r="D432" i="10" s="1"/>
  <c r="AC363" i="8"/>
  <c r="AC38" i="8"/>
  <c r="AC213" i="8"/>
  <c r="AC145" i="8"/>
  <c r="AC65" i="8"/>
  <c r="AC18" i="8"/>
  <c r="D17" i="10" s="1"/>
  <c r="AC136" i="8"/>
  <c r="D127" i="10" s="1"/>
  <c r="AC458" i="8"/>
  <c r="D433" i="10" s="1"/>
  <c r="AC206" i="8"/>
  <c r="AH529" i="8"/>
  <c r="E501" i="10" s="1"/>
  <c r="AC62" i="8"/>
  <c r="D60" i="10" s="1"/>
  <c r="AC334" i="8"/>
  <c r="AC169" i="8"/>
  <c r="AC490" i="8"/>
  <c r="AC177" i="8"/>
  <c r="AC553" i="8"/>
  <c r="AC499" i="8"/>
  <c r="AC220" i="8"/>
  <c r="D207" i="10" s="1"/>
  <c r="AC184" i="8"/>
  <c r="AC68" i="8"/>
  <c r="D65" i="10" s="1"/>
  <c r="AC562" i="8"/>
  <c r="D533" i="10" s="1"/>
  <c r="AC160" i="8"/>
  <c r="AC372" i="8"/>
  <c r="D350" i="10" s="1"/>
  <c r="AC54" i="8"/>
  <c r="D52" i="10" s="1"/>
  <c r="AC541" i="8"/>
  <c r="D513" i="10" s="1"/>
  <c r="AC348" i="8"/>
  <c r="AC563" i="8"/>
  <c r="AC118" i="8"/>
  <c r="D109" i="10" s="1"/>
  <c r="AC121" i="8"/>
  <c r="D112" i="10" s="1"/>
  <c r="AC247" i="8"/>
  <c r="D233" i="10" s="1"/>
  <c r="AC194" i="8"/>
  <c r="AC287" i="8"/>
  <c r="D273" i="10" s="1"/>
  <c r="AC283" i="8"/>
  <c r="D269" i="10" s="1"/>
  <c r="AH469" i="8"/>
  <c r="E444" i="10" s="1"/>
  <c r="AC119" i="8"/>
  <c r="AC300" i="8"/>
  <c r="D286" i="10" s="1"/>
  <c r="AC298" i="8"/>
  <c r="D284" i="10" s="1"/>
  <c r="AC84" i="8"/>
  <c r="AC52" i="8"/>
  <c r="D50" i="10" s="1"/>
  <c r="AC156" i="8"/>
  <c r="AC313" i="8"/>
  <c r="AC502" i="8"/>
  <c r="AC477" i="8"/>
  <c r="AC511" i="8"/>
  <c r="D485" i="10" s="1"/>
  <c r="AC94" i="8"/>
  <c r="D91" i="10" s="1"/>
  <c r="AC389" i="8"/>
  <c r="D367" i="10" s="1"/>
  <c r="AC353" i="8"/>
  <c r="AC141" i="8"/>
  <c r="D132" i="10" s="1"/>
  <c r="AC218" i="8"/>
  <c r="D205" i="10" s="1"/>
  <c r="AC520" i="8"/>
  <c r="AC306" i="8"/>
  <c r="D292" i="10" s="1"/>
  <c r="AC245" i="8"/>
  <c r="AC150" i="8"/>
  <c r="D141" i="10" s="1"/>
  <c r="AC29" i="8"/>
  <c r="AC544" i="8"/>
  <c r="D516" i="10" s="1"/>
  <c r="AC526" i="8"/>
  <c r="D498" i="10" s="1"/>
  <c r="AC414" i="8"/>
  <c r="AC473" i="8"/>
  <c r="D448" i="10" s="1"/>
  <c r="AC346" i="8"/>
  <c r="AC113" i="8"/>
  <c r="D104" i="10" s="1"/>
  <c r="AH114" i="8"/>
  <c r="E105" i="10" s="1"/>
  <c r="AC224" i="8"/>
  <c r="D211" i="10" s="1"/>
  <c r="AC468" i="8"/>
  <c r="D443" i="10" s="1"/>
  <c r="D11" i="10"/>
  <c r="AC239" i="8"/>
  <c r="D225" i="10" s="1"/>
  <c r="AC434" i="8"/>
  <c r="AC435" i="8"/>
  <c r="AC377" i="8"/>
  <c r="D355" i="10" s="1"/>
  <c r="AH220" i="8"/>
  <c r="E207" i="10" s="1"/>
  <c r="AC217" i="8"/>
  <c r="AC410" i="8"/>
  <c r="AC370" i="8"/>
  <c r="AH236" i="8"/>
  <c r="E222" i="10" s="1"/>
  <c r="AC472" i="8"/>
  <c r="D447" i="10" s="1"/>
  <c r="AC271" i="8"/>
  <c r="D257" i="10" s="1"/>
  <c r="AC104" i="8"/>
  <c r="AC182" i="8"/>
  <c r="AC253" i="8"/>
  <c r="D239" i="10" s="1"/>
  <c r="AC254" i="8"/>
  <c r="D240" i="10" s="1"/>
  <c r="AC46" i="8"/>
  <c r="D44" i="10" s="1"/>
  <c r="AC249" i="8"/>
  <c r="D235" i="10" s="1"/>
  <c r="AC307" i="8"/>
  <c r="D293" i="10" s="1"/>
  <c r="AC116" i="8"/>
  <c r="D107" i="10" s="1"/>
  <c r="AC536" i="8"/>
  <c r="D508" i="10" s="1"/>
  <c r="AC373" i="8"/>
  <c r="D351" i="10" s="1"/>
  <c r="AC147" i="8"/>
  <c r="D138" i="10" s="1"/>
  <c r="AC464" i="8"/>
  <c r="D439" i="10" s="1"/>
  <c r="AC538" i="8"/>
  <c r="D510" i="10" s="1"/>
  <c r="AC207" i="8"/>
  <c r="AC180" i="8"/>
  <c r="AC546" i="8"/>
  <c r="AC528" i="8"/>
  <c r="D500" i="10" s="1"/>
  <c r="AC248" i="8"/>
  <c r="D234" i="10" s="1"/>
  <c r="AC88" i="8"/>
  <c r="D85" i="10" s="1"/>
  <c r="AC73" i="8"/>
  <c r="D70" i="10" s="1"/>
  <c r="AC519" i="8"/>
  <c r="D492" i="10" s="1"/>
  <c r="AC489" i="8"/>
  <c r="AC256" i="8"/>
  <c r="D242" i="10" s="1"/>
  <c r="AC401" i="8"/>
  <c r="AC451" i="8"/>
  <c r="AC415" i="8"/>
  <c r="AC369" i="8"/>
  <c r="AC262" i="8"/>
  <c r="D248" i="10" s="1"/>
  <c r="AC95" i="8"/>
  <c r="D92" i="10" s="1"/>
  <c r="AC219" i="8"/>
  <c r="AC543" i="8"/>
  <c r="D515" i="10" s="1"/>
  <c r="AC507" i="8"/>
  <c r="AC315" i="8"/>
  <c r="AC58" i="8"/>
  <c r="D56" i="10" s="1"/>
  <c r="AC274" i="8"/>
  <c r="D260" i="10" s="1"/>
  <c r="AC34" i="8"/>
  <c r="AC185" i="8"/>
  <c r="AC32" i="8"/>
  <c r="D31" i="10" s="1"/>
  <c r="AC570" i="8"/>
  <c r="AC40" i="8"/>
  <c r="D39" i="10" s="1"/>
  <c r="AC360" i="8"/>
  <c r="AC140" i="8"/>
  <c r="D131" i="10" s="1"/>
  <c r="AC196" i="8"/>
  <c r="AC98" i="8"/>
  <c r="D95" i="10" s="1"/>
  <c r="AC72" i="8"/>
  <c r="AC393" i="8"/>
  <c r="D370" i="10" s="1"/>
  <c r="AC494" i="8"/>
  <c r="AC383" i="8"/>
  <c r="AC305" i="8"/>
  <c r="D291" i="10" s="1"/>
  <c r="AC261" i="8"/>
  <c r="D247" i="10" s="1"/>
  <c r="AC221" i="8"/>
  <c r="AC512" i="8"/>
  <c r="D486" i="10" s="1"/>
  <c r="AC242" i="8"/>
  <c r="D228" i="10" s="1"/>
  <c r="AC97" i="8"/>
  <c r="AC483" i="8"/>
  <c r="D458" i="10" s="1"/>
  <c r="AC554" i="8"/>
  <c r="AC302" i="8"/>
  <c r="D288" i="10" s="1"/>
  <c r="AC549" i="8"/>
  <c r="AC56" i="8"/>
  <c r="AC222" i="8"/>
  <c r="AC39" i="8"/>
  <c r="D38" i="10" s="1"/>
  <c r="AC112" i="8"/>
  <c r="D103" i="10" s="1"/>
  <c r="AC531" i="8"/>
  <c r="D503" i="10" s="1"/>
  <c r="AC438" i="8"/>
  <c r="AC329" i="8"/>
  <c r="AC286" i="8"/>
  <c r="D272" i="10" s="1"/>
  <c r="AC560" i="8"/>
  <c r="AC215" i="8"/>
  <c r="D203" i="10" s="1"/>
  <c r="AC400" i="8"/>
  <c r="AC557" i="8"/>
  <c r="AC148" i="8"/>
  <c r="D139" i="10" s="1"/>
  <c r="AC135" i="8"/>
  <c r="D126" i="10" s="1"/>
  <c r="AC79" i="8"/>
  <c r="AC51" i="8"/>
  <c r="D49" i="10" s="1"/>
  <c r="AC421" i="8"/>
  <c r="AC488" i="8"/>
  <c r="D463" i="10" s="1"/>
  <c r="AC109" i="8"/>
  <c r="D100" i="10" s="1"/>
  <c r="AC20" i="8"/>
  <c r="AC493" i="8"/>
  <c r="AC341" i="8"/>
  <c r="AH309" i="8"/>
  <c r="E294" i="10" s="1"/>
  <c r="AC323" i="8"/>
  <c r="AC22" i="8"/>
  <c r="AC16" i="8"/>
  <c r="AC295" i="8"/>
  <c r="D281" i="10" s="1"/>
  <c r="AC89" i="8"/>
  <c r="D86" i="10" s="1"/>
  <c r="AC498" i="8"/>
  <c r="AC459" i="8"/>
  <c r="D434" i="10" s="1"/>
  <c r="AC311" i="8"/>
  <c r="D296" i="10" s="1"/>
  <c r="AC61" i="8"/>
  <c r="AC28" i="8"/>
  <c r="AC299" i="8"/>
  <c r="D285" i="10" s="1"/>
  <c r="AC67" i="8"/>
  <c r="AC200" i="8"/>
  <c r="AC202" i="8"/>
  <c r="AC138" i="8"/>
  <c r="D129" i="10" s="1"/>
  <c r="AC552" i="8"/>
  <c r="AC191" i="8"/>
  <c r="AC481" i="8"/>
  <c r="D456" i="10" s="1"/>
  <c r="Z100" i="8"/>
  <c r="AC364" i="8"/>
  <c r="D342" i="10" s="1"/>
  <c r="AC461" i="8"/>
  <c r="D436" i="10" s="1"/>
  <c r="AH459" i="8"/>
  <c r="E434" i="10" s="1"/>
  <c r="AC289" i="8"/>
  <c r="D275" i="10" s="1"/>
  <c r="AC303" i="8"/>
  <c r="D289" i="10" s="1"/>
  <c r="AC238" i="8"/>
  <c r="AC270" i="8"/>
  <c r="D256" i="10" s="1"/>
  <c r="AC171" i="8"/>
  <c r="D160" i="10" s="1"/>
  <c r="AC565" i="8"/>
  <c r="D536" i="10" s="1"/>
  <c r="AC291" i="8"/>
  <c r="D277" i="10" s="1"/>
  <c r="AC252" i="8"/>
  <c r="D238" i="10" s="1"/>
  <c r="AC269" i="8"/>
  <c r="AH302" i="8"/>
  <c r="E288" i="10" s="1"/>
  <c r="AC111" i="8"/>
  <c r="D102" i="10" s="1"/>
  <c r="AC149" i="8"/>
  <c r="D140" i="10" s="1"/>
  <c r="AC455" i="8"/>
  <c r="D431" i="10" s="1"/>
  <c r="AC496" i="8"/>
  <c r="D9" i="10"/>
  <c r="AC294" i="8"/>
  <c r="D280" i="10" s="1"/>
  <c r="AC547" i="8"/>
  <c r="AC503" i="8"/>
  <c r="AC133" i="8"/>
  <c r="AC77" i="8"/>
  <c r="AC26" i="8"/>
  <c r="AC71" i="8"/>
  <c r="AC476" i="8"/>
  <c r="AC251" i="8"/>
  <c r="D237" i="10" s="1"/>
  <c r="AC197" i="8"/>
  <c r="AC86" i="8"/>
  <c r="D83" i="10" s="1"/>
  <c r="Z579" i="8"/>
  <c r="AC577" i="8"/>
  <c r="AC277" i="8"/>
  <c r="D263" i="10" s="1"/>
  <c r="AC485" i="8"/>
  <c r="D460" i="10" s="1"/>
  <c r="AC212" i="8"/>
  <c r="AC117" i="8"/>
  <c r="D108" i="10" s="1"/>
  <c r="AC143" i="8"/>
  <c r="D134" i="10" s="1"/>
  <c r="AC297" i="8"/>
  <c r="D283" i="10" s="1"/>
  <c r="AC478" i="8"/>
  <c r="D453" i="10" s="1"/>
  <c r="AC263" i="8"/>
  <c r="D249" i="10" s="1"/>
  <c r="AC505" i="8"/>
  <c r="AC50" i="8"/>
  <c r="D48" i="10" s="1"/>
  <c r="AC462" i="8"/>
  <c r="D437" i="10" s="1"/>
  <c r="AC535" i="8"/>
  <c r="D507" i="10" s="1"/>
  <c r="AH147" i="8"/>
  <c r="E138" i="10" s="1"/>
  <c r="AC36" i="8"/>
  <c r="D35" i="10" s="1"/>
  <c r="AC268" i="8"/>
  <c r="D254" i="10" s="1"/>
  <c r="AC164" i="8"/>
  <c r="AC310" i="8"/>
  <c r="D295" i="10" s="1"/>
  <c r="AC524" i="8"/>
  <c r="D497" i="10" s="1"/>
  <c r="AH539" i="8"/>
  <c r="E511" i="10" s="1"/>
  <c r="AC201" i="8"/>
  <c r="AC129" i="8"/>
  <c r="D120" i="10" s="1"/>
  <c r="AC85" i="8"/>
  <c r="D82" i="10" s="1"/>
  <c r="AC480" i="8"/>
  <c r="D455" i="10" s="1"/>
  <c r="AC59" i="8"/>
  <c r="D57" i="10" s="1"/>
  <c r="AC460" i="8"/>
  <c r="D435" i="10" s="1"/>
  <c r="AH516" i="8"/>
  <c r="E489" i="10" s="1"/>
  <c r="AC246" i="8"/>
  <c r="AC330" i="8"/>
  <c r="AC465" i="8"/>
  <c r="D440" i="10" s="1"/>
  <c r="AH247" i="8"/>
  <c r="E233" i="10" s="1"/>
  <c r="AH225" i="8"/>
  <c r="E212" i="10" s="1"/>
  <c r="AH57" i="8"/>
  <c r="E55" i="10" s="1"/>
  <c r="AC166" i="8"/>
  <c r="AC284" i="8"/>
  <c r="D270" i="10" s="1"/>
  <c r="AC205" i="8"/>
  <c r="AC275" i="8"/>
  <c r="D261" i="10" s="1"/>
  <c r="AC521" i="8"/>
  <c r="AC517" i="8"/>
  <c r="D490" i="10" s="1"/>
  <c r="AC47" i="8"/>
  <c r="D45" i="10" s="1"/>
  <c r="AC463" i="8"/>
  <c r="D438" i="10" s="1"/>
  <c r="AC250" i="8"/>
  <c r="D236" i="10" s="1"/>
  <c r="AH256" i="8"/>
  <c r="E242" i="10" s="1"/>
  <c r="AC515" i="8"/>
  <c r="D488" i="10" s="1"/>
  <c r="AC386" i="8"/>
  <c r="D364" i="10" s="1"/>
  <c r="AH439" i="8"/>
  <c r="E415" i="10" s="1"/>
  <c r="AC501" i="8"/>
  <c r="AC199" i="8"/>
  <c r="AC321" i="8"/>
  <c r="AH527" i="8"/>
  <c r="E499" i="10" s="1"/>
  <c r="AC374" i="8"/>
  <c r="D352" i="10" s="1"/>
  <c r="AC441" i="8"/>
  <c r="D417" i="10" s="1"/>
  <c r="X581" i="8"/>
  <c r="AC281" i="8"/>
  <c r="D267" i="10" s="1"/>
  <c r="AC510" i="8"/>
  <c r="D484" i="10" s="1"/>
  <c r="AC427" i="8"/>
  <c r="D403" i="10" s="1"/>
  <c r="AC470" i="8"/>
  <c r="D445" i="10" s="1"/>
  <c r="AC296" i="8"/>
  <c r="D282" i="10" s="1"/>
  <c r="AC278" i="8"/>
  <c r="AC240" i="8"/>
  <c r="D226" i="10" s="1"/>
  <c r="AC208" i="8"/>
  <c r="D196" i="10" s="1"/>
  <c r="AC234" i="8"/>
  <c r="D220" i="10" s="1"/>
  <c r="AC332" i="8"/>
  <c r="AC195" i="8"/>
  <c r="AC467" i="8"/>
  <c r="D442" i="10" s="1"/>
  <c r="AC293" i="8"/>
  <c r="D279" i="10" s="1"/>
  <c r="AC350" i="8"/>
  <c r="D328" i="10" s="1"/>
  <c r="AC423" i="8"/>
  <c r="D399" i="10" s="1"/>
  <c r="AC290" i="8"/>
  <c r="D276" i="10" s="1"/>
  <c r="AC272" i="8"/>
  <c r="D258" i="10" s="1"/>
  <c r="AH390" i="8"/>
  <c r="E368" i="10" s="1"/>
  <c r="AC211" i="8"/>
  <c r="AH244" i="8"/>
  <c r="E230" i="10" s="1"/>
  <c r="AC398" i="8"/>
  <c r="D374" i="10" s="1"/>
  <c r="AC210" i="8"/>
  <c r="D198" i="10" s="1"/>
  <c r="AC230" i="8"/>
  <c r="D217" i="10" s="1"/>
  <c r="AC227" i="8"/>
  <c r="D214" i="10" s="1"/>
  <c r="AC209" i="8"/>
  <c r="D197" i="10" s="1"/>
  <c r="V581" i="8"/>
  <c r="Y581" i="8"/>
  <c r="W579" i="8"/>
  <c r="T581" i="8"/>
  <c r="AC106" i="8"/>
  <c r="D97" i="10" s="1"/>
  <c r="U581" i="8"/>
  <c r="W100" i="8"/>
  <c r="AC44" i="8"/>
  <c r="D43" i="10" s="1"/>
  <c r="J18" i="10" l="1"/>
  <c r="H168" i="10"/>
  <c r="H179" i="10"/>
  <c r="J430" i="10"/>
  <c r="H47" i="10"/>
  <c r="H384" i="10"/>
  <c r="H335" i="10"/>
  <c r="H389" i="10"/>
  <c r="H18" i="10"/>
  <c r="J425" i="10"/>
  <c r="J326" i="10"/>
  <c r="J301" i="10"/>
  <c r="H413" i="10"/>
  <c r="J475" i="10"/>
  <c r="H394" i="10"/>
  <c r="J344" i="10"/>
  <c r="H14" i="10"/>
  <c r="J541" i="10"/>
  <c r="H326" i="10"/>
  <c r="H425" i="10"/>
  <c r="J335" i="10"/>
  <c r="H467" i="10"/>
  <c r="J176" i="10"/>
  <c r="H396" i="10"/>
  <c r="J394" i="10"/>
  <c r="H542" i="10"/>
  <c r="H484" i="10"/>
  <c r="O484" i="10"/>
  <c r="H507" i="10"/>
  <c r="O507" i="10"/>
  <c r="H97" i="10"/>
  <c r="O97" i="10"/>
  <c r="H217" i="10"/>
  <c r="O217" i="10"/>
  <c r="H258" i="10"/>
  <c r="O258" i="10"/>
  <c r="H282" i="10"/>
  <c r="O282" i="10"/>
  <c r="H417" i="10"/>
  <c r="O417" i="10"/>
  <c r="J415" i="10"/>
  <c r="R415" i="10"/>
  <c r="H45" i="10"/>
  <c r="O45" i="10"/>
  <c r="H120" i="10"/>
  <c r="O120" i="10"/>
  <c r="H254" i="10"/>
  <c r="O254" i="10"/>
  <c r="H431" i="10"/>
  <c r="O431" i="10"/>
  <c r="H277" i="10"/>
  <c r="O277" i="10"/>
  <c r="H275" i="10"/>
  <c r="O275" i="10"/>
  <c r="H285" i="10"/>
  <c r="O285" i="10"/>
  <c r="H49" i="10"/>
  <c r="O49" i="10"/>
  <c r="H203" i="10"/>
  <c r="O203" i="10"/>
  <c r="H103" i="10"/>
  <c r="O103" i="10"/>
  <c r="H247" i="10"/>
  <c r="O247" i="10"/>
  <c r="H31" i="10"/>
  <c r="O31" i="10"/>
  <c r="H70" i="10"/>
  <c r="O70" i="10"/>
  <c r="H107" i="10"/>
  <c r="O107" i="10"/>
  <c r="H225" i="10"/>
  <c r="O225" i="10"/>
  <c r="H141" i="10"/>
  <c r="O141" i="10"/>
  <c r="H112" i="10"/>
  <c r="O112" i="10"/>
  <c r="H521" i="10"/>
  <c r="O521" i="10"/>
  <c r="H116" i="10"/>
  <c r="O116" i="10"/>
  <c r="H489" i="10"/>
  <c r="O489" i="10"/>
  <c r="H41" i="10"/>
  <c r="O41" i="10"/>
  <c r="H125" i="10"/>
  <c r="O125" i="10"/>
  <c r="H400" i="10"/>
  <c r="H354" i="10"/>
  <c r="O354" i="10"/>
  <c r="H90" i="10"/>
  <c r="O90" i="10"/>
  <c r="J388" i="10"/>
  <c r="R388" i="10"/>
  <c r="H36" i="10"/>
  <c r="O36" i="10"/>
  <c r="H499" i="10"/>
  <c r="O499" i="10"/>
  <c r="H505" i="10"/>
  <c r="O505" i="10"/>
  <c r="J14" i="10"/>
  <c r="R14" i="10"/>
  <c r="J24" i="10"/>
  <c r="R24" i="10"/>
  <c r="H24" i="10"/>
  <c r="O24" i="10"/>
  <c r="J242" i="10"/>
  <c r="R242" i="10"/>
  <c r="H280" i="10"/>
  <c r="O280" i="10"/>
  <c r="H198" i="10"/>
  <c r="O198" i="10"/>
  <c r="H276" i="10"/>
  <c r="O276" i="10"/>
  <c r="H445" i="10"/>
  <c r="O445" i="10"/>
  <c r="H352" i="10"/>
  <c r="O352" i="10"/>
  <c r="H364" i="10"/>
  <c r="O364" i="10"/>
  <c r="H490" i="10"/>
  <c r="O490" i="10"/>
  <c r="J55" i="10"/>
  <c r="R55" i="10"/>
  <c r="J489" i="10"/>
  <c r="R489" i="10"/>
  <c r="H35" i="10"/>
  <c r="O35" i="10"/>
  <c r="H249" i="10"/>
  <c r="O249" i="10"/>
  <c r="H460" i="10"/>
  <c r="O460" i="10"/>
  <c r="H237" i="10"/>
  <c r="O237" i="10"/>
  <c r="H140" i="10"/>
  <c r="O140" i="10"/>
  <c r="H536" i="10"/>
  <c r="O536" i="10"/>
  <c r="J434" i="10"/>
  <c r="R434" i="10"/>
  <c r="H281" i="10"/>
  <c r="O281" i="10"/>
  <c r="H38" i="10"/>
  <c r="O38" i="10"/>
  <c r="H458" i="10"/>
  <c r="O458" i="10"/>
  <c r="H515" i="10"/>
  <c r="O515" i="10"/>
  <c r="H85" i="10"/>
  <c r="O85" i="10"/>
  <c r="H510" i="10"/>
  <c r="O510" i="10"/>
  <c r="H293" i="10"/>
  <c r="O293" i="10"/>
  <c r="H11" i="10"/>
  <c r="O11" i="10"/>
  <c r="H448" i="10"/>
  <c r="O448" i="10"/>
  <c r="H367" i="10"/>
  <c r="O367" i="10"/>
  <c r="H109" i="10"/>
  <c r="O109" i="10"/>
  <c r="J501" i="10"/>
  <c r="R501" i="10"/>
  <c r="H357" i="10"/>
  <c r="O357" i="10"/>
  <c r="H522" i="10"/>
  <c r="O522" i="10"/>
  <c r="H122" i="10"/>
  <c r="O122" i="10"/>
  <c r="H368" i="10"/>
  <c r="O368" i="10"/>
  <c r="H371" i="10"/>
  <c r="O371" i="10"/>
  <c r="H230" i="10"/>
  <c r="O230" i="10"/>
  <c r="H274" i="10"/>
  <c r="O274" i="10"/>
  <c r="H294" i="10"/>
  <c r="O294" i="10"/>
  <c r="H229" i="10"/>
  <c r="O229" i="10"/>
  <c r="H135" i="10"/>
  <c r="O135" i="10"/>
  <c r="H512" i="10"/>
  <c r="O512" i="10"/>
  <c r="J148" i="10"/>
  <c r="H167" i="10"/>
  <c r="O167" i="10"/>
  <c r="H75" i="10"/>
  <c r="O75" i="10"/>
  <c r="H365" i="10"/>
  <c r="O365" i="10"/>
  <c r="H382" i="10"/>
  <c r="O382" i="10"/>
  <c r="J36" i="10"/>
  <c r="R36" i="10"/>
  <c r="H423" i="10"/>
  <c r="O423" i="10"/>
  <c r="J481" i="10"/>
  <c r="R481" i="10"/>
  <c r="J389" i="10"/>
  <c r="R389" i="10"/>
  <c r="J505" i="10"/>
  <c r="R505" i="10"/>
  <c r="H13" i="10"/>
  <c r="O13" i="10"/>
  <c r="H43" i="10"/>
  <c r="O43" i="10"/>
  <c r="H374" i="10"/>
  <c r="O374" i="10"/>
  <c r="H399" i="10"/>
  <c r="O399" i="10"/>
  <c r="H220" i="10"/>
  <c r="O220" i="10"/>
  <c r="H403" i="10"/>
  <c r="O403" i="10"/>
  <c r="J499" i="10"/>
  <c r="R499" i="10"/>
  <c r="H488" i="10"/>
  <c r="O488" i="10"/>
  <c r="J212" i="10"/>
  <c r="R212" i="10"/>
  <c r="H435" i="10"/>
  <c r="O435" i="10"/>
  <c r="J511" i="10"/>
  <c r="R511" i="10"/>
  <c r="J138" i="10"/>
  <c r="R138" i="10"/>
  <c r="H453" i="10"/>
  <c r="O453" i="10"/>
  <c r="H263" i="10"/>
  <c r="O263" i="10"/>
  <c r="H102" i="10"/>
  <c r="O102" i="10"/>
  <c r="H160" i="10"/>
  <c r="O160" i="10"/>
  <c r="H129" i="10"/>
  <c r="O129" i="10"/>
  <c r="H126" i="10"/>
  <c r="O126" i="10"/>
  <c r="H272" i="10"/>
  <c r="O272" i="10"/>
  <c r="H131" i="10"/>
  <c r="O131" i="10"/>
  <c r="H234" i="10"/>
  <c r="O234" i="10"/>
  <c r="H439" i="10"/>
  <c r="O439" i="10"/>
  <c r="H235" i="10"/>
  <c r="O235" i="10"/>
  <c r="J207" i="10"/>
  <c r="R207" i="10"/>
  <c r="H292" i="10"/>
  <c r="O292" i="10"/>
  <c r="H91" i="10"/>
  <c r="O91" i="10"/>
  <c r="H50" i="10"/>
  <c r="O50" i="10"/>
  <c r="H269" i="10"/>
  <c r="O269" i="10"/>
  <c r="H533" i="10"/>
  <c r="O533" i="10"/>
  <c r="H441" i="10"/>
  <c r="O441" i="10"/>
  <c r="H457" i="10"/>
  <c r="O457" i="10"/>
  <c r="H58" i="10"/>
  <c r="O58" i="10"/>
  <c r="H241" i="10"/>
  <c r="O241" i="10"/>
  <c r="H111" i="10"/>
  <c r="O111" i="10"/>
  <c r="H215" i="10"/>
  <c r="O215" i="10"/>
  <c r="H46" i="10"/>
  <c r="O46" i="10"/>
  <c r="H244" i="10"/>
  <c r="O244" i="10"/>
  <c r="H349" i="10"/>
  <c r="O349" i="10"/>
  <c r="J514" i="10"/>
  <c r="R514" i="10"/>
  <c r="H454" i="10"/>
  <c r="O454" i="10"/>
  <c r="J75" i="10"/>
  <c r="R75" i="10"/>
  <c r="H324" i="10"/>
  <c r="O324" i="10"/>
  <c r="H148" i="10"/>
  <c r="O148" i="10"/>
  <c r="J423" i="10"/>
  <c r="R423" i="10"/>
  <c r="H123" i="10"/>
  <c r="O123" i="10"/>
  <c r="H345" i="10"/>
  <c r="O345" i="10"/>
  <c r="H544" i="10"/>
  <c r="O544" i="10"/>
  <c r="H495" i="10"/>
  <c r="O495" i="10"/>
  <c r="J230" i="10"/>
  <c r="R230" i="10"/>
  <c r="H261" i="10"/>
  <c r="O261" i="10"/>
  <c r="H57" i="10"/>
  <c r="O57" i="10"/>
  <c r="H283" i="10"/>
  <c r="O283" i="10"/>
  <c r="H256" i="10"/>
  <c r="O256" i="10"/>
  <c r="H296" i="10"/>
  <c r="O296" i="10"/>
  <c r="H100" i="10"/>
  <c r="O100" i="10"/>
  <c r="H139" i="10"/>
  <c r="O139" i="10"/>
  <c r="H228" i="10"/>
  <c r="O228" i="10"/>
  <c r="H260" i="10"/>
  <c r="O260" i="10"/>
  <c r="H92" i="10"/>
  <c r="O92" i="10"/>
  <c r="H242" i="10"/>
  <c r="O242" i="10"/>
  <c r="H500" i="10"/>
  <c r="O500" i="10"/>
  <c r="H138" i="10"/>
  <c r="O138" i="10"/>
  <c r="H44" i="10"/>
  <c r="O44" i="10"/>
  <c r="H355" i="10"/>
  <c r="O355" i="10"/>
  <c r="H211" i="10"/>
  <c r="O211" i="10"/>
  <c r="H485" i="10"/>
  <c r="O485" i="10"/>
  <c r="H273" i="10"/>
  <c r="O273" i="10"/>
  <c r="H433" i="10"/>
  <c r="O433" i="10"/>
  <c r="H55" i="10"/>
  <c r="O55" i="10"/>
  <c r="H509" i="10"/>
  <c r="O509" i="10"/>
  <c r="H53" i="10"/>
  <c r="O53" i="10"/>
  <c r="J266" i="10"/>
  <c r="R266" i="10"/>
  <c r="H462" i="10"/>
  <c r="O462" i="10"/>
  <c r="H137" i="10"/>
  <c r="O137" i="10"/>
  <c r="H142" i="10"/>
  <c r="O142" i="10"/>
  <c r="H117" i="10"/>
  <c r="O117" i="10"/>
  <c r="H243" i="10"/>
  <c r="O243" i="10"/>
  <c r="H89" i="10"/>
  <c r="O89" i="10"/>
  <c r="H93" i="10"/>
  <c r="O93" i="10"/>
  <c r="H491" i="10"/>
  <c r="O491" i="10"/>
  <c r="H262" i="10"/>
  <c r="O262" i="10"/>
  <c r="H383" i="10"/>
  <c r="O383" i="10"/>
  <c r="J324" i="10"/>
  <c r="R324" i="10"/>
  <c r="H362" i="10"/>
  <c r="O362" i="10"/>
  <c r="J123" i="10"/>
  <c r="R123" i="10"/>
  <c r="J345" i="10"/>
  <c r="R345" i="10"/>
  <c r="J73" i="10"/>
  <c r="R73" i="10"/>
  <c r="H328" i="10"/>
  <c r="O328" i="10"/>
  <c r="J233" i="10"/>
  <c r="R233" i="10"/>
  <c r="J288" i="10"/>
  <c r="R288" i="10"/>
  <c r="H197" i="10"/>
  <c r="O197" i="10"/>
  <c r="H226" i="10"/>
  <c r="O226" i="10"/>
  <c r="H267" i="10"/>
  <c r="O267" i="10"/>
  <c r="H236" i="10"/>
  <c r="O236" i="10"/>
  <c r="H440" i="10"/>
  <c r="O440" i="10"/>
  <c r="H455" i="10"/>
  <c r="O455" i="10"/>
  <c r="H295" i="10"/>
  <c r="O295" i="10"/>
  <c r="H134" i="10"/>
  <c r="O134" i="10"/>
  <c r="H9" i="10"/>
  <c r="O9" i="10"/>
  <c r="H434" i="10"/>
  <c r="O434" i="10"/>
  <c r="H463" i="10"/>
  <c r="O463" i="10"/>
  <c r="H486" i="10"/>
  <c r="O486" i="10"/>
  <c r="H370" i="10"/>
  <c r="O370" i="10"/>
  <c r="H39" i="10"/>
  <c r="O39" i="10"/>
  <c r="H56" i="10"/>
  <c r="O56" i="10"/>
  <c r="H248" i="10"/>
  <c r="O248" i="10"/>
  <c r="H240" i="10"/>
  <c r="O240" i="10"/>
  <c r="J222" i="10"/>
  <c r="R222" i="10"/>
  <c r="H205" i="10"/>
  <c r="O205" i="10"/>
  <c r="H284" i="10"/>
  <c r="O284" i="10"/>
  <c r="H513" i="10"/>
  <c r="O513" i="10"/>
  <c r="H127" i="10"/>
  <c r="O127" i="10"/>
  <c r="H40" i="10"/>
  <c r="O40" i="10"/>
  <c r="H61" i="10"/>
  <c r="O61" i="10"/>
  <c r="H130" i="10"/>
  <c r="O130" i="10"/>
  <c r="H415" i="10"/>
  <c r="O415" i="10"/>
  <c r="J210" i="10"/>
  <c r="R210" i="10"/>
  <c r="H343" i="10"/>
  <c r="O343" i="10"/>
  <c r="H223" i="10"/>
  <c r="O223" i="10"/>
  <c r="H253" i="10"/>
  <c r="O253" i="10"/>
  <c r="H501" i="10"/>
  <c r="O501" i="10"/>
  <c r="H290" i="10"/>
  <c r="O290" i="10"/>
  <c r="H420" i="10"/>
  <c r="H358" i="10"/>
  <c r="O358" i="10"/>
  <c r="H360" i="10"/>
  <c r="O360" i="10"/>
  <c r="J362" i="10"/>
  <c r="R362" i="10"/>
  <c r="J400" i="10"/>
  <c r="R400" i="10"/>
  <c r="H80" i="10"/>
  <c r="O80" i="10"/>
  <c r="H196" i="10"/>
  <c r="O196" i="10"/>
  <c r="H279" i="10"/>
  <c r="O279" i="10"/>
  <c r="H214" i="10"/>
  <c r="O214" i="10"/>
  <c r="J368" i="10"/>
  <c r="R368" i="10"/>
  <c r="H442" i="10"/>
  <c r="O442" i="10"/>
  <c r="H438" i="10"/>
  <c r="O438" i="10"/>
  <c r="H82" i="10"/>
  <c r="O82" i="10"/>
  <c r="H108" i="10"/>
  <c r="O108" i="10"/>
  <c r="H83" i="10"/>
  <c r="O83" i="10"/>
  <c r="H238" i="10"/>
  <c r="O238" i="10"/>
  <c r="H289" i="10"/>
  <c r="O289" i="10"/>
  <c r="J294" i="10"/>
  <c r="R294" i="10"/>
  <c r="H503" i="10"/>
  <c r="O503" i="10"/>
  <c r="H288" i="10"/>
  <c r="O288" i="10"/>
  <c r="H492" i="10"/>
  <c r="O492" i="10"/>
  <c r="H508" i="10"/>
  <c r="O508" i="10"/>
  <c r="H239" i="10"/>
  <c r="O239" i="10"/>
  <c r="H104" i="10"/>
  <c r="O104" i="10"/>
  <c r="H132" i="10"/>
  <c r="O132" i="10"/>
  <c r="H286" i="10"/>
  <c r="O286" i="10"/>
  <c r="H233" i="10"/>
  <c r="O233" i="10"/>
  <c r="H52" i="10"/>
  <c r="O52" i="10"/>
  <c r="H207" i="10"/>
  <c r="O207" i="10"/>
  <c r="H432" i="10"/>
  <c r="O432" i="10"/>
  <c r="H265" i="10"/>
  <c r="O265" i="10"/>
  <c r="H10" i="10"/>
  <c r="O10" i="10"/>
  <c r="H268" i="10"/>
  <c r="O268" i="10"/>
  <c r="H84" i="10"/>
  <c r="O84" i="10"/>
  <c r="H213" i="10"/>
  <c r="O213" i="10"/>
  <c r="H219" i="10"/>
  <c r="O219" i="10"/>
  <c r="H259" i="10"/>
  <c r="O259" i="10"/>
  <c r="H459" i="10"/>
  <c r="O459" i="10"/>
  <c r="H119" i="10"/>
  <c r="O119" i="10"/>
  <c r="J358" i="10"/>
  <c r="R358" i="10"/>
  <c r="H222" i="10"/>
  <c r="O222" i="10"/>
  <c r="J360" i="10"/>
  <c r="R360" i="10"/>
  <c r="H388" i="10"/>
  <c r="O388" i="10"/>
  <c r="H301" i="10"/>
  <c r="O301" i="10"/>
  <c r="H266" i="10"/>
  <c r="O266" i="10"/>
  <c r="D73" i="10"/>
  <c r="H159" i="10"/>
  <c r="O159" i="10"/>
  <c r="AH30" i="8"/>
  <c r="E29" i="10" s="1"/>
  <c r="Q29" i="10" s="1"/>
  <c r="D29" i="10"/>
  <c r="J105" i="10"/>
  <c r="Q105" i="10"/>
  <c r="J461" i="10"/>
  <c r="Q461" i="10"/>
  <c r="J26" i="10"/>
  <c r="Q26" i="10"/>
  <c r="J99" i="10"/>
  <c r="Q99" i="10"/>
  <c r="H20" i="10"/>
  <c r="O20" i="10"/>
  <c r="H270" i="10"/>
  <c r="O270" i="10"/>
  <c r="H48" i="10"/>
  <c r="O48" i="10"/>
  <c r="H456" i="10"/>
  <c r="O456" i="10"/>
  <c r="H17" i="10"/>
  <c r="O17" i="10"/>
  <c r="H105" i="10"/>
  <c r="O105" i="10"/>
  <c r="H363" i="10"/>
  <c r="O363" i="10"/>
  <c r="H446" i="10"/>
  <c r="O446" i="10"/>
  <c r="H221" i="10"/>
  <c r="O221" i="10"/>
  <c r="J422" i="10"/>
  <c r="Q422" i="10"/>
  <c r="J375" i="10"/>
  <c r="Q375" i="10"/>
  <c r="H42" i="10"/>
  <c r="O42" i="10"/>
  <c r="H375" i="10"/>
  <c r="O375" i="10"/>
  <c r="J373" i="10"/>
  <c r="Q373" i="10"/>
  <c r="H339" i="10"/>
  <c r="O339" i="10"/>
  <c r="H86" i="10"/>
  <c r="O86" i="10"/>
  <c r="H95" i="10"/>
  <c r="O95" i="10"/>
  <c r="H350" i="10"/>
  <c r="O350" i="10"/>
  <c r="H60" i="10"/>
  <c r="O60" i="10"/>
  <c r="H251" i="10"/>
  <c r="O251" i="10"/>
  <c r="H310" i="10"/>
  <c r="O310" i="10"/>
  <c r="H318" i="10"/>
  <c r="O318" i="10"/>
  <c r="H437" i="10"/>
  <c r="O437" i="10"/>
  <c r="H422" i="10"/>
  <c r="O422" i="10"/>
  <c r="H430" i="10"/>
  <c r="O430" i="10"/>
  <c r="H291" i="10"/>
  <c r="O291" i="10"/>
  <c r="J444" i="10"/>
  <c r="Q444" i="10"/>
  <c r="H133" i="10"/>
  <c r="O133" i="10"/>
  <c r="H545" i="10"/>
  <c r="O545" i="10"/>
  <c r="H351" i="10"/>
  <c r="O351" i="10"/>
  <c r="H516" i="10"/>
  <c r="O516" i="10"/>
  <c r="H436" i="10"/>
  <c r="O436" i="10"/>
  <c r="H257" i="10"/>
  <c r="O257" i="10"/>
  <c r="H443" i="10"/>
  <c r="O443" i="10"/>
  <c r="H444" i="10"/>
  <c r="O444" i="10"/>
  <c r="H246" i="10"/>
  <c r="O246" i="10"/>
  <c r="H497" i="10"/>
  <c r="O497" i="10"/>
  <c r="H342" i="10"/>
  <c r="O342" i="10"/>
  <c r="H447" i="10"/>
  <c r="O447" i="10"/>
  <c r="H498" i="10"/>
  <c r="O498" i="10"/>
  <c r="H65" i="10"/>
  <c r="O65" i="10"/>
  <c r="H461" i="10"/>
  <c r="O461" i="10"/>
  <c r="H346" i="10"/>
  <c r="O346" i="10"/>
  <c r="H373" i="10"/>
  <c r="O373" i="10"/>
  <c r="J542" i="10"/>
  <c r="Q542" i="10"/>
  <c r="H419" i="10"/>
  <c r="O419" i="10"/>
  <c r="J396" i="10"/>
  <c r="Q396" i="10"/>
  <c r="H16" i="10"/>
  <c r="O16" i="10"/>
  <c r="AH211" i="8"/>
  <c r="E199" i="10" s="1"/>
  <c r="D199" i="10"/>
  <c r="AH199" i="8"/>
  <c r="E187" i="10" s="1"/>
  <c r="D187" i="10"/>
  <c r="AH278" i="8"/>
  <c r="E264" i="10" s="1"/>
  <c r="D264" i="10"/>
  <c r="AH501" i="8"/>
  <c r="E476" i="10" s="1"/>
  <c r="D476" i="10"/>
  <c r="AH330" i="8"/>
  <c r="E313" i="10" s="1"/>
  <c r="D313" i="10"/>
  <c r="AH77" i="8"/>
  <c r="E74" i="10" s="1"/>
  <c r="D74" i="10"/>
  <c r="AH496" i="8"/>
  <c r="E471" i="10" s="1"/>
  <c r="D471" i="10"/>
  <c r="AH67" i="8"/>
  <c r="E64" i="10" s="1"/>
  <c r="D64" i="10"/>
  <c r="AH498" i="8"/>
  <c r="E473" i="10" s="1"/>
  <c r="D473" i="10"/>
  <c r="AH421" i="8"/>
  <c r="E397" i="10" s="1"/>
  <c r="D397" i="10"/>
  <c r="AH400" i="8"/>
  <c r="E376" i="10" s="1"/>
  <c r="D376" i="10"/>
  <c r="AH221" i="8"/>
  <c r="E208" i="10" s="1"/>
  <c r="D208" i="10"/>
  <c r="AH72" i="8"/>
  <c r="E69" i="10" s="1"/>
  <c r="D69" i="10"/>
  <c r="AH570" i="8"/>
  <c r="E540" i="10" s="1"/>
  <c r="D540" i="10"/>
  <c r="AH315" i="8"/>
  <c r="E300" i="10" s="1"/>
  <c r="D300" i="10"/>
  <c r="AH369" i="8"/>
  <c r="E347" i="10" s="1"/>
  <c r="D347" i="10"/>
  <c r="AH180" i="8"/>
  <c r="E169" i="10" s="1"/>
  <c r="D169" i="10"/>
  <c r="AH370" i="8"/>
  <c r="E348" i="10" s="1"/>
  <c r="D348" i="10"/>
  <c r="AH434" i="8"/>
  <c r="E410" i="10" s="1"/>
  <c r="D410" i="10"/>
  <c r="AH29" i="8"/>
  <c r="E28" i="10" s="1"/>
  <c r="D28" i="10"/>
  <c r="AH502" i="8"/>
  <c r="E477" i="10" s="1"/>
  <c r="D477" i="10"/>
  <c r="AH334" i="8"/>
  <c r="E315" i="10" s="1"/>
  <c r="D315" i="10"/>
  <c r="AH312" i="8"/>
  <c r="E297" i="10" s="1"/>
  <c r="D297" i="10"/>
  <c r="AH411" i="8"/>
  <c r="E387" i="10" s="1"/>
  <c r="D387" i="10"/>
  <c r="AH82" i="8"/>
  <c r="E79" i="10" s="1"/>
  <c r="D79" i="10"/>
  <c r="AH339" i="8"/>
  <c r="E319" i="10" s="1"/>
  <c r="D319" i="10"/>
  <c r="AH259" i="8"/>
  <c r="E245" i="10" s="1"/>
  <c r="D245" i="10"/>
  <c r="AH264" i="8"/>
  <c r="E250" i="10" s="1"/>
  <c r="D250" i="10"/>
  <c r="AH214" i="8"/>
  <c r="E202" i="10" s="1"/>
  <c r="D202" i="10"/>
  <c r="AH328" i="8"/>
  <c r="E311" i="10" s="1"/>
  <c r="D311" i="10"/>
  <c r="AH403" i="8"/>
  <c r="E379" i="10" s="1"/>
  <c r="D379" i="10"/>
  <c r="AH168" i="8"/>
  <c r="E157" i="10" s="1"/>
  <c r="D157" i="10"/>
  <c r="AH81" i="8"/>
  <c r="E78" i="10" s="1"/>
  <c r="D78" i="10"/>
  <c r="AH124" i="8"/>
  <c r="E115" i="10" s="1"/>
  <c r="D115" i="10"/>
  <c r="AH164" i="8"/>
  <c r="E154" i="10" s="1"/>
  <c r="D154" i="10"/>
  <c r="AH195" i="8"/>
  <c r="E184" i="10" s="1"/>
  <c r="D184" i="10"/>
  <c r="AH166" i="8"/>
  <c r="E156" i="10" s="1"/>
  <c r="D156" i="10"/>
  <c r="AH246" i="8"/>
  <c r="E232" i="10" s="1"/>
  <c r="D232" i="10"/>
  <c r="AH505" i="8"/>
  <c r="E480" i="10" s="1"/>
  <c r="D480" i="10"/>
  <c r="AH212" i="8"/>
  <c r="E200" i="10" s="1"/>
  <c r="D200" i="10"/>
  <c r="AH197" i="8"/>
  <c r="E186" i="10" s="1"/>
  <c r="D186" i="10"/>
  <c r="AH133" i="8"/>
  <c r="E124" i="10" s="1"/>
  <c r="D124" i="10"/>
  <c r="AH191" i="8"/>
  <c r="E180" i="10" s="1"/>
  <c r="D180" i="10"/>
  <c r="AH341" i="8"/>
  <c r="E321" i="10" s="1"/>
  <c r="D321" i="10"/>
  <c r="AH554" i="8"/>
  <c r="E525" i="10" s="1"/>
  <c r="D525" i="10"/>
  <c r="AH507" i="8"/>
  <c r="E482" i="10" s="1"/>
  <c r="D482" i="10"/>
  <c r="AH415" i="8"/>
  <c r="E391" i="10" s="1"/>
  <c r="D391" i="10"/>
  <c r="AH207" i="8"/>
  <c r="E195" i="10" s="1"/>
  <c r="D195" i="10"/>
  <c r="AH182" i="8"/>
  <c r="E171" i="10" s="1"/>
  <c r="D171" i="10"/>
  <c r="AH410" i="8"/>
  <c r="E386" i="10" s="1"/>
  <c r="D386" i="10"/>
  <c r="AH346" i="8"/>
  <c r="E325" i="10" s="1"/>
  <c r="D325" i="10"/>
  <c r="AH353" i="8"/>
  <c r="E331" i="10" s="1"/>
  <c r="D331" i="10"/>
  <c r="AH313" i="8"/>
  <c r="E298" i="10" s="1"/>
  <c r="D298" i="10"/>
  <c r="AH119" i="8"/>
  <c r="E110" i="10" s="1"/>
  <c r="D110" i="10"/>
  <c r="AH499" i="8"/>
  <c r="E474" i="10" s="1"/>
  <c r="D474" i="10"/>
  <c r="AH65" i="8"/>
  <c r="E62" i="10" s="1"/>
  <c r="D62" i="10"/>
  <c r="AH378" i="8"/>
  <c r="E356" i="10" s="1"/>
  <c r="D356" i="10"/>
  <c r="AH193" i="8"/>
  <c r="E182" i="10" s="1"/>
  <c r="D182" i="10"/>
  <c r="AH155" i="8"/>
  <c r="E145" i="10" s="1"/>
  <c r="D145" i="10"/>
  <c r="E12" i="10"/>
  <c r="D12" i="10"/>
  <c r="AH504" i="8"/>
  <c r="E479" i="10" s="1"/>
  <c r="D479" i="10"/>
  <c r="AH436" i="8"/>
  <c r="E412" i="10" s="1"/>
  <c r="D412" i="10"/>
  <c r="AH558" i="8"/>
  <c r="E529" i="10" s="1"/>
  <c r="D529" i="10"/>
  <c r="AH107" i="8"/>
  <c r="E98" i="10" s="1"/>
  <c r="D98" i="10"/>
  <c r="AH354" i="8"/>
  <c r="E332" i="10" s="1"/>
  <c r="D332" i="10"/>
  <c r="AH445" i="8"/>
  <c r="E421" i="10" s="1"/>
  <c r="D421" i="10"/>
  <c r="AH188" i="8"/>
  <c r="E177" i="10" s="1"/>
  <c r="D177" i="10"/>
  <c r="AH324" i="8"/>
  <c r="E307" i="10" s="1"/>
  <c r="D307" i="10"/>
  <c r="AH355" i="8"/>
  <c r="E333" i="10" s="1"/>
  <c r="D333" i="10"/>
  <c r="AH428" i="8"/>
  <c r="E404" i="10" s="1"/>
  <c r="D404" i="10"/>
  <c r="AH432" i="8"/>
  <c r="E408" i="10" s="1"/>
  <c r="D408" i="10"/>
  <c r="AH317" i="8"/>
  <c r="E302" i="10" s="1"/>
  <c r="D302" i="10"/>
  <c r="AH69" i="8"/>
  <c r="E66" i="10" s="1"/>
  <c r="D66" i="10"/>
  <c r="AH205" i="8"/>
  <c r="E193" i="10" s="1"/>
  <c r="D193" i="10"/>
  <c r="AH332" i="8"/>
  <c r="E314" i="10" s="1"/>
  <c r="D314" i="10"/>
  <c r="AH201" i="8"/>
  <c r="E189" i="10" s="1"/>
  <c r="D189" i="10"/>
  <c r="AH503" i="8"/>
  <c r="E478" i="10" s="1"/>
  <c r="D478" i="10"/>
  <c r="AH552" i="8"/>
  <c r="E523" i="10" s="1"/>
  <c r="D523" i="10"/>
  <c r="AH28" i="8"/>
  <c r="E27" i="10" s="1"/>
  <c r="D27" i="10"/>
  <c r="AH493" i="8"/>
  <c r="E468" i="10" s="1"/>
  <c r="D468" i="10"/>
  <c r="AH79" i="8"/>
  <c r="E76" i="10" s="1"/>
  <c r="D76" i="10"/>
  <c r="AH560" i="8"/>
  <c r="E531" i="10" s="1"/>
  <c r="D531" i="10"/>
  <c r="AH196" i="8"/>
  <c r="E185" i="10" s="1"/>
  <c r="D185" i="10"/>
  <c r="AH185" i="8"/>
  <c r="E174" i="10" s="1"/>
  <c r="D174" i="10"/>
  <c r="AH451" i="8"/>
  <c r="E427" i="10" s="1"/>
  <c r="D427" i="10"/>
  <c r="AH104" i="8"/>
  <c r="E96" i="10" s="1"/>
  <c r="D96" i="10"/>
  <c r="AH217" i="8"/>
  <c r="E204" i="10" s="1"/>
  <c r="D204" i="10"/>
  <c r="AH245" i="8"/>
  <c r="E231" i="10" s="1"/>
  <c r="D231" i="10"/>
  <c r="AH156" i="8"/>
  <c r="E146" i="10" s="1"/>
  <c r="D146" i="10"/>
  <c r="AH160" i="8"/>
  <c r="E150" i="10" s="1"/>
  <c r="D150" i="10"/>
  <c r="AH553" i="8"/>
  <c r="E524" i="10" s="1"/>
  <c r="D524" i="10"/>
  <c r="AH145" i="8"/>
  <c r="E136" i="10" s="1"/>
  <c r="D136" i="10"/>
  <c r="AH561" i="8"/>
  <c r="E532" i="10" s="1"/>
  <c r="D532" i="10"/>
  <c r="AH491" i="8"/>
  <c r="E466" i="10" s="1"/>
  <c r="D466" i="10"/>
  <c r="AH154" i="8"/>
  <c r="E144" i="10" s="1"/>
  <c r="D144" i="10"/>
  <c r="AH314" i="8"/>
  <c r="E299" i="10" s="1"/>
  <c r="D299" i="10"/>
  <c r="AH474" i="8"/>
  <c r="E449" i="10" s="1"/>
  <c r="D449" i="10"/>
  <c r="AH545" i="8"/>
  <c r="E517" i="10" s="1"/>
  <c r="D517" i="10"/>
  <c r="AH24" i="8"/>
  <c r="E23" i="10" s="1"/>
  <c r="D23" i="10"/>
  <c r="AH497" i="8"/>
  <c r="E472" i="10" s="1"/>
  <c r="D472" i="10"/>
  <c r="AH442" i="8"/>
  <c r="E418" i="10" s="1"/>
  <c r="D418" i="10"/>
  <c r="AH175" i="8"/>
  <c r="E164" i="10" s="1"/>
  <c r="D164" i="10"/>
  <c r="AH555" i="8"/>
  <c r="E526" i="10" s="1"/>
  <c r="D526" i="10"/>
  <c r="AH569" i="8"/>
  <c r="E539" i="10" s="1"/>
  <c r="D539" i="10"/>
  <c r="AH573" i="8"/>
  <c r="E543" i="10" s="1"/>
  <c r="D543" i="10"/>
  <c r="AH402" i="8"/>
  <c r="E378" i="10" s="1"/>
  <c r="D378" i="10"/>
  <c r="AH521" i="8"/>
  <c r="E494" i="10" s="1"/>
  <c r="D494" i="10"/>
  <c r="AH476" i="8"/>
  <c r="E451" i="10" s="1"/>
  <c r="D451" i="10"/>
  <c r="AH547" i="8"/>
  <c r="E519" i="10" s="1"/>
  <c r="D519" i="10"/>
  <c r="AH61" i="8"/>
  <c r="E59" i="10" s="1"/>
  <c r="D59" i="10"/>
  <c r="AH16" i="8"/>
  <c r="E15" i="10" s="1"/>
  <c r="D15" i="10"/>
  <c r="AH20" i="8"/>
  <c r="E19" i="10" s="1"/>
  <c r="D19" i="10"/>
  <c r="AH222" i="8"/>
  <c r="E209" i="10" s="1"/>
  <c r="D209" i="10"/>
  <c r="AH97" i="8"/>
  <c r="E94" i="10" s="1"/>
  <c r="D94" i="10"/>
  <c r="AH383" i="8"/>
  <c r="E361" i="10" s="1"/>
  <c r="D361" i="10"/>
  <c r="AH34" i="8"/>
  <c r="E33" i="10" s="1"/>
  <c r="D33" i="10"/>
  <c r="AH219" i="8"/>
  <c r="E206" i="10" s="1"/>
  <c r="D206" i="10"/>
  <c r="AH401" i="8"/>
  <c r="E377" i="10" s="1"/>
  <c r="D377" i="10"/>
  <c r="AH414" i="8"/>
  <c r="E390" i="10" s="1"/>
  <c r="D390" i="10"/>
  <c r="AH563" i="8"/>
  <c r="E534" i="10" s="1"/>
  <c r="D534" i="10"/>
  <c r="AH177" i="8"/>
  <c r="E166" i="10" s="1"/>
  <c r="D166" i="10"/>
  <c r="AH206" i="8"/>
  <c r="E194" i="10" s="1"/>
  <c r="D194" i="10"/>
  <c r="AH213" i="8"/>
  <c r="E201" i="10" s="1"/>
  <c r="D201" i="10"/>
  <c r="AH568" i="8"/>
  <c r="E538" i="10" s="1"/>
  <c r="D538" i="10"/>
  <c r="AH162" i="8"/>
  <c r="E152" i="10" s="1"/>
  <c r="D152" i="10"/>
  <c r="AH523" i="8"/>
  <c r="E496" i="10" s="1"/>
  <c r="D496" i="10"/>
  <c r="AH409" i="8"/>
  <c r="E385" i="10" s="1"/>
  <c r="D385" i="10"/>
  <c r="AH351" i="8"/>
  <c r="E329" i="10" s="1"/>
  <c r="D329" i="10"/>
  <c r="AH159" i="8"/>
  <c r="E149" i="10" s="1"/>
  <c r="D149" i="10"/>
  <c r="AH429" i="8"/>
  <c r="E405" i="10" s="1"/>
  <c r="D405" i="10"/>
  <c r="AH356" i="8"/>
  <c r="E334" i="10" s="1"/>
  <c r="D334" i="10"/>
  <c r="AH576" i="8"/>
  <c r="E546" i="10" s="1"/>
  <c r="D546" i="10"/>
  <c r="AH74" i="8"/>
  <c r="E71" i="10" s="1"/>
  <c r="D71" i="10"/>
  <c r="AH567" i="8"/>
  <c r="E537" i="10" s="1"/>
  <c r="D537" i="10"/>
  <c r="AH425" i="8"/>
  <c r="E401" i="10" s="1"/>
  <c r="D401" i="10"/>
  <c r="AH161" i="8"/>
  <c r="E151" i="10" s="1"/>
  <c r="D151" i="10"/>
  <c r="AH232" i="8"/>
  <c r="E218" i="10" s="1"/>
  <c r="D218" i="10"/>
  <c r="AH321" i="8"/>
  <c r="E305" i="10" s="1"/>
  <c r="D305" i="10"/>
  <c r="AH577" i="8"/>
  <c r="E547" i="10" s="1"/>
  <c r="D547" i="10"/>
  <c r="AH71" i="8"/>
  <c r="E68" i="10" s="1"/>
  <c r="D68" i="10"/>
  <c r="AH202" i="8"/>
  <c r="E190" i="10" s="1"/>
  <c r="D190" i="10"/>
  <c r="AH22" i="8"/>
  <c r="E21" i="10" s="1"/>
  <c r="D21" i="10"/>
  <c r="AH329" i="8"/>
  <c r="E312" i="10" s="1"/>
  <c r="D312" i="10"/>
  <c r="AH56" i="8"/>
  <c r="E54" i="10" s="1"/>
  <c r="D54" i="10"/>
  <c r="AH494" i="8"/>
  <c r="E469" i="10" s="1"/>
  <c r="D469" i="10"/>
  <c r="AH360" i="8"/>
  <c r="E338" i="10" s="1"/>
  <c r="D338" i="10"/>
  <c r="AH520" i="8"/>
  <c r="E493" i="10" s="1"/>
  <c r="D493" i="10"/>
  <c r="AH84" i="8"/>
  <c r="E81" i="10" s="1"/>
  <c r="D81" i="10"/>
  <c r="AH348" i="8"/>
  <c r="E327" i="10" s="1"/>
  <c r="D327" i="10"/>
  <c r="AH490" i="8"/>
  <c r="E465" i="10" s="1"/>
  <c r="D465" i="10"/>
  <c r="AH38" i="8"/>
  <c r="E37" i="10" s="1"/>
  <c r="D37" i="10"/>
  <c r="AH340" i="8"/>
  <c r="E320" i="10" s="1"/>
  <c r="D320" i="10"/>
  <c r="AH53" i="8"/>
  <c r="E51" i="10" s="1"/>
  <c r="D51" i="10"/>
  <c r="AH189" i="8"/>
  <c r="E178" i="10" s="1"/>
  <c r="D178" i="10"/>
  <c r="AH127" i="8"/>
  <c r="E118" i="10" s="1"/>
  <c r="D118" i="10"/>
  <c r="AH422" i="8"/>
  <c r="E398" i="10" s="1"/>
  <c r="D398" i="10"/>
  <c r="AH404" i="8"/>
  <c r="E380" i="10" s="1"/>
  <c r="D380" i="10"/>
  <c r="AH319" i="8"/>
  <c r="E304" i="10" s="1"/>
  <c r="D304" i="10"/>
  <c r="AH426" i="8"/>
  <c r="E402" i="10" s="1"/>
  <c r="D402" i="10"/>
  <c r="AH475" i="8"/>
  <c r="E450" i="10" s="1"/>
  <c r="D450" i="10"/>
  <c r="AH396" i="8"/>
  <c r="E372" i="10" s="1"/>
  <c r="D372" i="10"/>
  <c r="AH564" i="8"/>
  <c r="E535" i="10" s="1"/>
  <c r="D535" i="10"/>
  <c r="AH448" i="8"/>
  <c r="E424" i="10" s="1"/>
  <c r="D424" i="10"/>
  <c r="AH26" i="8"/>
  <c r="E25" i="10" s="1"/>
  <c r="D25" i="10"/>
  <c r="AH269" i="8"/>
  <c r="E255" i="10" s="1"/>
  <c r="D255" i="10"/>
  <c r="AH238" i="8"/>
  <c r="E224" i="10" s="1"/>
  <c r="D224" i="10"/>
  <c r="AH200" i="8"/>
  <c r="E188" i="10" s="1"/>
  <c r="D188" i="10"/>
  <c r="AH323" i="8"/>
  <c r="E306" i="10" s="1"/>
  <c r="D306" i="10"/>
  <c r="AH557" i="8"/>
  <c r="E528" i="10" s="1"/>
  <c r="D528" i="10"/>
  <c r="AH438" i="8"/>
  <c r="E414" i="10" s="1"/>
  <c r="D414" i="10"/>
  <c r="AH549" i="8"/>
  <c r="E520" i="10" s="1"/>
  <c r="D520" i="10"/>
  <c r="AH489" i="8"/>
  <c r="E464" i="10" s="1"/>
  <c r="D464" i="10"/>
  <c r="AH546" i="8"/>
  <c r="E518" i="10" s="1"/>
  <c r="D518" i="10"/>
  <c r="AH435" i="8"/>
  <c r="E411" i="10" s="1"/>
  <c r="D411" i="10"/>
  <c r="AH477" i="8"/>
  <c r="E452" i="10" s="1"/>
  <c r="D452" i="10"/>
  <c r="AH194" i="8"/>
  <c r="E183" i="10" s="1"/>
  <c r="D183" i="10"/>
  <c r="AH184" i="8"/>
  <c r="E173" i="10" s="1"/>
  <c r="D173" i="10"/>
  <c r="AH169" i="8"/>
  <c r="E158" i="10" s="1"/>
  <c r="D158" i="10"/>
  <c r="AH363" i="8"/>
  <c r="E341" i="10" s="1"/>
  <c r="D341" i="10"/>
  <c r="AH204" i="8"/>
  <c r="E192" i="10" s="1"/>
  <c r="D192" i="10"/>
  <c r="AH495" i="8"/>
  <c r="E470" i="10" s="1"/>
  <c r="D470" i="10"/>
  <c r="AH391" i="8"/>
  <c r="E369" i="10" s="1"/>
  <c r="D369" i="10"/>
  <c r="AH165" i="8"/>
  <c r="E155" i="10" s="1"/>
  <c r="D155" i="10"/>
  <c r="AH192" i="8"/>
  <c r="E181" i="10" s="1"/>
  <c r="D181" i="10"/>
  <c r="AH173" i="8"/>
  <c r="E162" i="10" s="1"/>
  <c r="D162" i="10"/>
  <c r="AH559" i="8"/>
  <c r="E530" i="10" s="1"/>
  <c r="D530" i="10"/>
  <c r="AH419" i="8"/>
  <c r="E395" i="10" s="1"/>
  <c r="D395" i="10"/>
  <c r="AH335" i="8"/>
  <c r="E316" i="10" s="1"/>
  <c r="D316" i="10"/>
  <c r="AH176" i="8"/>
  <c r="E165" i="10" s="1"/>
  <c r="D165" i="10"/>
  <c r="AH80" i="8"/>
  <c r="E77" i="10" s="1"/>
  <c r="D77" i="10"/>
  <c r="AH556" i="8"/>
  <c r="E527" i="10" s="1"/>
  <c r="D527" i="10"/>
  <c r="AH23" i="8"/>
  <c r="E22" i="10" s="1"/>
  <c r="D22" i="10"/>
  <c r="AH66" i="8"/>
  <c r="E63" i="10" s="1"/>
  <c r="D63" i="10"/>
  <c r="AH157" i="8"/>
  <c r="E147" i="10" s="1"/>
  <c r="D147" i="10"/>
  <c r="AH163" i="8"/>
  <c r="E153" i="10" s="1"/>
  <c r="D153" i="10"/>
  <c r="AH416" i="8"/>
  <c r="E392" i="10" s="1"/>
  <c r="D392" i="10"/>
  <c r="AH359" i="8"/>
  <c r="E337" i="10" s="1"/>
  <c r="D337" i="10"/>
  <c r="AH433" i="8"/>
  <c r="E409" i="10" s="1"/>
  <c r="D409" i="10"/>
  <c r="AH153" i="8"/>
  <c r="E143" i="10" s="1"/>
  <c r="D143" i="10"/>
  <c r="AH452" i="8"/>
  <c r="E428" i="10" s="1"/>
  <c r="D428" i="10"/>
  <c r="AH417" i="8"/>
  <c r="E393" i="10" s="1"/>
  <c r="D393" i="10"/>
  <c r="AH75" i="8"/>
  <c r="E72" i="10" s="1"/>
  <c r="D72" i="10"/>
  <c r="AH337" i="8"/>
  <c r="E317" i="10" s="1"/>
  <c r="D317" i="10"/>
  <c r="AH352" i="8"/>
  <c r="E330" i="10" s="1"/>
  <c r="D330" i="10"/>
  <c r="AH181" i="8"/>
  <c r="E170" i="10" s="1"/>
  <c r="D170" i="10"/>
  <c r="AH70" i="8"/>
  <c r="E67" i="10" s="1"/>
  <c r="D67" i="10"/>
  <c r="AH388" i="8"/>
  <c r="E366" i="10" s="1"/>
  <c r="D366" i="10"/>
  <c r="AH453" i="8"/>
  <c r="E429" i="10" s="1"/>
  <c r="D429" i="10"/>
  <c r="AH174" i="8"/>
  <c r="E163" i="10" s="1"/>
  <c r="D163" i="10"/>
  <c r="AH186" i="8"/>
  <c r="E175" i="10" s="1"/>
  <c r="D175" i="10"/>
  <c r="AH362" i="8"/>
  <c r="E340" i="10" s="1"/>
  <c r="D340" i="10"/>
  <c r="AH318" i="8"/>
  <c r="E303" i="10" s="1"/>
  <c r="D303" i="10"/>
  <c r="AH31" i="8"/>
  <c r="E30" i="10" s="1"/>
  <c r="D30" i="10"/>
  <c r="AH183" i="8"/>
  <c r="E172" i="10" s="1"/>
  <c r="D172" i="10"/>
  <c r="AH430" i="8"/>
  <c r="E406" i="10" s="1"/>
  <c r="D406" i="10"/>
  <c r="AH344" i="8"/>
  <c r="E323" i="10" s="1"/>
  <c r="D323" i="10"/>
  <c r="Z581" i="8"/>
  <c r="AC100" i="8"/>
  <c r="W581" i="8"/>
  <c r="AC579" i="8"/>
  <c r="AH106" i="8"/>
  <c r="H406" i="10" l="1"/>
  <c r="O406" i="10"/>
  <c r="H303" i="10"/>
  <c r="O303" i="10"/>
  <c r="H163" i="10"/>
  <c r="O163" i="10"/>
  <c r="H67" i="10"/>
  <c r="O67" i="10"/>
  <c r="H317" i="10"/>
  <c r="O317" i="10"/>
  <c r="H428" i="10"/>
  <c r="O428" i="10"/>
  <c r="H337" i="10"/>
  <c r="O337" i="10"/>
  <c r="H527" i="10"/>
  <c r="O527" i="10"/>
  <c r="H316" i="10"/>
  <c r="O316" i="10"/>
  <c r="H162" i="10"/>
  <c r="O162" i="10"/>
  <c r="H369" i="10"/>
  <c r="O369" i="10"/>
  <c r="H183" i="10"/>
  <c r="O183" i="10"/>
  <c r="H518" i="10"/>
  <c r="O518" i="10"/>
  <c r="H414" i="10"/>
  <c r="O414" i="10"/>
  <c r="H118" i="10"/>
  <c r="O118" i="10"/>
  <c r="H320" i="10"/>
  <c r="O320" i="10"/>
  <c r="H327" i="10"/>
  <c r="O327" i="10"/>
  <c r="H338" i="10"/>
  <c r="O338" i="10"/>
  <c r="H312" i="10"/>
  <c r="O312" i="10"/>
  <c r="H68" i="10"/>
  <c r="O68" i="10"/>
  <c r="H218" i="10"/>
  <c r="O218" i="10"/>
  <c r="H334" i="10"/>
  <c r="O334" i="10"/>
  <c r="H329" i="10"/>
  <c r="O329" i="10"/>
  <c r="H152" i="10"/>
  <c r="O152" i="10"/>
  <c r="H194" i="10"/>
  <c r="O194" i="10"/>
  <c r="H390" i="10"/>
  <c r="O390" i="10"/>
  <c r="H209" i="10"/>
  <c r="O209" i="10"/>
  <c r="H59" i="10"/>
  <c r="O59" i="10"/>
  <c r="H494" i="10"/>
  <c r="O494" i="10"/>
  <c r="H539" i="10"/>
  <c r="O539" i="10"/>
  <c r="H418" i="10"/>
  <c r="O418" i="10"/>
  <c r="H517" i="10"/>
  <c r="O517" i="10"/>
  <c r="H144" i="10"/>
  <c r="O144" i="10"/>
  <c r="H146" i="10"/>
  <c r="O146" i="10"/>
  <c r="H96" i="10"/>
  <c r="O96" i="10"/>
  <c r="H185" i="10"/>
  <c r="O185" i="10"/>
  <c r="H468" i="10"/>
  <c r="O468" i="10"/>
  <c r="H478" i="10"/>
  <c r="O478" i="10"/>
  <c r="H408" i="10"/>
  <c r="O408" i="10"/>
  <c r="H307" i="10"/>
  <c r="O307" i="10"/>
  <c r="H332" i="10"/>
  <c r="O332" i="10"/>
  <c r="H412" i="10"/>
  <c r="O412" i="10"/>
  <c r="H62" i="10"/>
  <c r="O62" i="10"/>
  <c r="H298" i="10"/>
  <c r="O298" i="10"/>
  <c r="H386" i="10"/>
  <c r="O386" i="10"/>
  <c r="H391" i="10"/>
  <c r="O391" i="10"/>
  <c r="H186" i="10"/>
  <c r="O186" i="10"/>
  <c r="H232" i="10"/>
  <c r="O232" i="10"/>
  <c r="H157" i="10"/>
  <c r="O157" i="10"/>
  <c r="H202" i="10"/>
  <c r="O202" i="10"/>
  <c r="H297" i="10"/>
  <c r="O297" i="10"/>
  <c r="H28" i="10"/>
  <c r="O28" i="10"/>
  <c r="H540" i="10"/>
  <c r="O540" i="10"/>
  <c r="H376" i="10"/>
  <c r="O376" i="10"/>
  <c r="H313" i="10"/>
  <c r="O313" i="10"/>
  <c r="H187" i="10"/>
  <c r="O187" i="10"/>
  <c r="J406" i="10"/>
  <c r="R406" i="10"/>
  <c r="J303" i="10"/>
  <c r="R303" i="10"/>
  <c r="J163" i="10"/>
  <c r="R163" i="10"/>
  <c r="J67" i="10"/>
  <c r="R67" i="10"/>
  <c r="J317" i="10"/>
  <c r="R317" i="10"/>
  <c r="J428" i="10"/>
  <c r="R428" i="10"/>
  <c r="J337" i="10"/>
  <c r="R337" i="10"/>
  <c r="J527" i="10"/>
  <c r="R527" i="10"/>
  <c r="J316" i="10"/>
  <c r="R316" i="10"/>
  <c r="J162" i="10"/>
  <c r="R162" i="10"/>
  <c r="J369" i="10"/>
  <c r="R369" i="10"/>
  <c r="J183" i="10"/>
  <c r="R183" i="10"/>
  <c r="J518" i="10"/>
  <c r="R518" i="10"/>
  <c r="J414" i="10"/>
  <c r="R414" i="10"/>
  <c r="J118" i="10"/>
  <c r="R118" i="10"/>
  <c r="J320" i="10"/>
  <c r="R320" i="10"/>
  <c r="J327" i="10"/>
  <c r="R327" i="10"/>
  <c r="J338" i="10"/>
  <c r="R338" i="10"/>
  <c r="J312" i="10"/>
  <c r="R312" i="10"/>
  <c r="J68" i="10"/>
  <c r="R68" i="10"/>
  <c r="J218" i="10"/>
  <c r="R218" i="10"/>
  <c r="J334" i="10"/>
  <c r="R334" i="10"/>
  <c r="J329" i="10"/>
  <c r="R329" i="10"/>
  <c r="J152" i="10"/>
  <c r="R152" i="10"/>
  <c r="J194" i="10"/>
  <c r="R194" i="10"/>
  <c r="J390" i="10"/>
  <c r="R390" i="10"/>
  <c r="J209" i="10"/>
  <c r="R209" i="10"/>
  <c r="J59" i="10"/>
  <c r="R59" i="10"/>
  <c r="J494" i="10"/>
  <c r="R494" i="10"/>
  <c r="J539" i="10"/>
  <c r="R539" i="10"/>
  <c r="J418" i="10"/>
  <c r="R418" i="10"/>
  <c r="J517" i="10"/>
  <c r="R517" i="10"/>
  <c r="J144" i="10"/>
  <c r="R144" i="10"/>
  <c r="J146" i="10"/>
  <c r="R146" i="10"/>
  <c r="J96" i="10"/>
  <c r="R96" i="10"/>
  <c r="J185" i="10"/>
  <c r="R185" i="10"/>
  <c r="J468" i="10"/>
  <c r="R468" i="10"/>
  <c r="J478" i="10"/>
  <c r="R478" i="10"/>
  <c r="J408" i="10"/>
  <c r="R408" i="10"/>
  <c r="J307" i="10"/>
  <c r="R307" i="10"/>
  <c r="J332" i="10"/>
  <c r="R332" i="10"/>
  <c r="J412" i="10"/>
  <c r="R412" i="10"/>
  <c r="J62" i="10"/>
  <c r="R62" i="10"/>
  <c r="J298" i="10"/>
  <c r="R298" i="10"/>
  <c r="J386" i="10"/>
  <c r="R386" i="10"/>
  <c r="J391" i="10"/>
  <c r="R391" i="10"/>
  <c r="J186" i="10"/>
  <c r="R186" i="10"/>
  <c r="J232" i="10"/>
  <c r="R232" i="10"/>
  <c r="J157" i="10"/>
  <c r="R157" i="10"/>
  <c r="J202" i="10"/>
  <c r="R202" i="10"/>
  <c r="J297" i="10"/>
  <c r="R297" i="10"/>
  <c r="J28" i="10"/>
  <c r="R28" i="10"/>
  <c r="J540" i="10"/>
  <c r="R540" i="10"/>
  <c r="J376" i="10"/>
  <c r="R376" i="10"/>
  <c r="J313" i="10"/>
  <c r="R313" i="10"/>
  <c r="J187" i="10"/>
  <c r="R187" i="10"/>
  <c r="H340" i="10"/>
  <c r="O340" i="10"/>
  <c r="H170" i="10"/>
  <c r="O170" i="10"/>
  <c r="H72" i="10"/>
  <c r="O72" i="10"/>
  <c r="H392" i="10"/>
  <c r="O392" i="10"/>
  <c r="H63" i="10"/>
  <c r="O63" i="10"/>
  <c r="H181" i="10"/>
  <c r="O181" i="10"/>
  <c r="H470" i="10"/>
  <c r="O470" i="10"/>
  <c r="H452" i="10"/>
  <c r="O452" i="10"/>
  <c r="H464" i="10"/>
  <c r="O464" i="10"/>
  <c r="H528" i="10"/>
  <c r="O528" i="10"/>
  <c r="H224" i="10"/>
  <c r="O224" i="10"/>
  <c r="H424" i="10"/>
  <c r="O424" i="10"/>
  <c r="H450" i="10"/>
  <c r="O450" i="10"/>
  <c r="H380" i="10"/>
  <c r="O380" i="10"/>
  <c r="H178" i="10"/>
  <c r="O178" i="10"/>
  <c r="H37" i="10"/>
  <c r="O37" i="10"/>
  <c r="H81" i="10"/>
  <c r="O81" i="10"/>
  <c r="H469" i="10"/>
  <c r="O469" i="10"/>
  <c r="H21" i="10"/>
  <c r="O21" i="10"/>
  <c r="H547" i="10"/>
  <c r="O547" i="10"/>
  <c r="H151" i="10"/>
  <c r="O151" i="10"/>
  <c r="H71" i="10"/>
  <c r="O71" i="10"/>
  <c r="H405" i="10"/>
  <c r="O405" i="10"/>
  <c r="H385" i="10"/>
  <c r="O385" i="10"/>
  <c r="H538" i="10"/>
  <c r="O538" i="10"/>
  <c r="H377" i="10"/>
  <c r="O377" i="10"/>
  <c r="H361" i="10"/>
  <c r="O361" i="10"/>
  <c r="H19" i="10"/>
  <c r="O19" i="10"/>
  <c r="H519" i="10"/>
  <c r="O519" i="10"/>
  <c r="H378" i="10"/>
  <c r="O378" i="10"/>
  <c r="H526" i="10"/>
  <c r="O526" i="10"/>
  <c r="H472" i="10"/>
  <c r="O472" i="10"/>
  <c r="H449" i="10"/>
  <c r="O449" i="10"/>
  <c r="H524" i="10"/>
  <c r="O524" i="10"/>
  <c r="H231" i="10"/>
  <c r="O231" i="10"/>
  <c r="H427" i="10"/>
  <c r="O427" i="10"/>
  <c r="H531" i="10"/>
  <c r="O531" i="10"/>
  <c r="H27" i="10"/>
  <c r="O27" i="10"/>
  <c r="H189" i="10"/>
  <c r="O189" i="10"/>
  <c r="H66" i="10"/>
  <c r="O66" i="10"/>
  <c r="H177" i="10"/>
  <c r="O177" i="10"/>
  <c r="H98" i="10"/>
  <c r="O98" i="10"/>
  <c r="H182" i="10"/>
  <c r="O182" i="10"/>
  <c r="H474" i="10"/>
  <c r="O474" i="10"/>
  <c r="H331" i="10"/>
  <c r="O331" i="10"/>
  <c r="H171" i="10"/>
  <c r="O171" i="10"/>
  <c r="H482" i="10"/>
  <c r="O482" i="10"/>
  <c r="H200" i="10"/>
  <c r="O200" i="10"/>
  <c r="H156" i="10"/>
  <c r="O156" i="10"/>
  <c r="H115" i="10"/>
  <c r="O115" i="10"/>
  <c r="H379" i="10"/>
  <c r="O379" i="10"/>
  <c r="H79" i="10"/>
  <c r="O79" i="10"/>
  <c r="H347" i="10"/>
  <c r="O347" i="10"/>
  <c r="H471" i="10"/>
  <c r="O471" i="10"/>
  <c r="H476" i="10"/>
  <c r="O476" i="10"/>
  <c r="H199" i="10"/>
  <c r="O199" i="10"/>
  <c r="J340" i="10"/>
  <c r="R340" i="10"/>
  <c r="J170" i="10"/>
  <c r="R170" i="10"/>
  <c r="J72" i="10"/>
  <c r="R72" i="10"/>
  <c r="J392" i="10"/>
  <c r="R392" i="10"/>
  <c r="J63" i="10"/>
  <c r="R63" i="10"/>
  <c r="J181" i="10"/>
  <c r="R181" i="10"/>
  <c r="J470" i="10"/>
  <c r="R470" i="10"/>
  <c r="J452" i="10"/>
  <c r="R452" i="10"/>
  <c r="J464" i="10"/>
  <c r="R464" i="10"/>
  <c r="J528" i="10"/>
  <c r="R528" i="10"/>
  <c r="J224" i="10"/>
  <c r="R224" i="10"/>
  <c r="J424" i="10"/>
  <c r="R424" i="10"/>
  <c r="J450" i="10"/>
  <c r="R450" i="10"/>
  <c r="J380" i="10"/>
  <c r="R380" i="10"/>
  <c r="J178" i="10"/>
  <c r="R178" i="10"/>
  <c r="J37" i="10"/>
  <c r="R37" i="10"/>
  <c r="J81" i="10"/>
  <c r="R81" i="10"/>
  <c r="J469" i="10"/>
  <c r="R469" i="10"/>
  <c r="J21" i="10"/>
  <c r="R21" i="10"/>
  <c r="J547" i="10"/>
  <c r="R547" i="10"/>
  <c r="J151" i="10"/>
  <c r="R151" i="10"/>
  <c r="J71" i="10"/>
  <c r="R71" i="10"/>
  <c r="J405" i="10"/>
  <c r="R405" i="10"/>
  <c r="J385" i="10"/>
  <c r="R385" i="10"/>
  <c r="J538" i="10"/>
  <c r="R538" i="10"/>
  <c r="J377" i="10"/>
  <c r="R377" i="10"/>
  <c r="J361" i="10"/>
  <c r="R361" i="10"/>
  <c r="J19" i="10"/>
  <c r="R19" i="10"/>
  <c r="J519" i="10"/>
  <c r="R519" i="10"/>
  <c r="J378" i="10"/>
  <c r="R378" i="10"/>
  <c r="J526" i="10"/>
  <c r="R526" i="10"/>
  <c r="J472" i="10"/>
  <c r="R472" i="10"/>
  <c r="J449" i="10"/>
  <c r="R449" i="10"/>
  <c r="J524" i="10"/>
  <c r="R524" i="10"/>
  <c r="J231" i="10"/>
  <c r="R231" i="10"/>
  <c r="J427" i="10"/>
  <c r="R427" i="10"/>
  <c r="J531" i="10"/>
  <c r="R531" i="10"/>
  <c r="J27" i="10"/>
  <c r="R27" i="10"/>
  <c r="J189" i="10"/>
  <c r="R189" i="10"/>
  <c r="J66" i="10"/>
  <c r="R66" i="10"/>
  <c r="J177" i="10"/>
  <c r="R177" i="10"/>
  <c r="J98" i="10"/>
  <c r="R98" i="10"/>
  <c r="J182" i="10"/>
  <c r="R182" i="10"/>
  <c r="J474" i="10"/>
  <c r="R474" i="10"/>
  <c r="J331" i="10"/>
  <c r="R331" i="10"/>
  <c r="J171" i="10"/>
  <c r="R171" i="10"/>
  <c r="J482" i="10"/>
  <c r="R482" i="10"/>
  <c r="J200" i="10"/>
  <c r="R200" i="10"/>
  <c r="J156" i="10"/>
  <c r="R156" i="10"/>
  <c r="J115" i="10"/>
  <c r="R115" i="10"/>
  <c r="J379" i="10"/>
  <c r="R379" i="10"/>
  <c r="J79" i="10"/>
  <c r="R79" i="10"/>
  <c r="J347" i="10"/>
  <c r="R347" i="10"/>
  <c r="J471" i="10"/>
  <c r="R471" i="10"/>
  <c r="J476" i="10"/>
  <c r="R476" i="10"/>
  <c r="J199" i="10"/>
  <c r="R199" i="10"/>
  <c r="H323" i="10"/>
  <c r="O323" i="10"/>
  <c r="H330" i="10"/>
  <c r="O330" i="10"/>
  <c r="H393" i="10"/>
  <c r="O393" i="10"/>
  <c r="H22" i="10"/>
  <c r="O22" i="10"/>
  <c r="H165" i="10"/>
  <c r="O165" i="10"/>
  <c r="H530" i="10"/>
  <c r="O530" i="10"/>
  <c r="H192" i="10"/>
  <c r="O192" i="10"/>
  <c r="H173" i="10"/>
  <c r="O173" i="10"/>
  <c r="H411" i="10"/>
  <c r="O411" i="10"/>
  <c r="H520" i="10"/>
  <c r="O520" i="10"/>
  <c r="H306" i="10"/>
  <c r="O306" i="10"/>
  <c r="H255" i="10"/>
  <c r="O255" i="10"/>
  <c r="H402" i="10"/>
  <c r="O402" i="10"/>
  <c r="H398" i="10"/>
  <c r="O398" i="10"/>
  <c r="H465" i="10"/>
  <c r="O465" i="10"/>
  <c r="H493" i="10"/>
  <c r="O493" i="10"/>
  <c r="H54" i="10"/>
  <c r="O54" i="10"/>
  <c r="H190" i="10"/>
  <c r="O190" i="10"/>
  <c r="H305" i="10"/>
  <c r="O305" i="10"/>
  <c r="H546" i="10"/>
  <c r="O546" i="10"/>
  <c r="H149" i="10"/>
  <c r="O149" i="10"/>
  <c r="H496" i="10"/>
  <c r="O496" i="10"/>
  <c r="H201" i="10"/>
  <c r="O201" i="10"/>
  <c r="H534" i="10"/>
  <c r="O534" i="10"/>
  <c r="H206" i="10"/>
  <c r="O206" i="10"/>
  <c r="H94" i="10"/>
  <c r="O94" i="10"/>
  <c r="H15" i="10"/>
  <c r="O15" i="10"/>
  <c r="H543" i="10"/>
  <c r="O543" i="10"/>
  <c r="H164" i="10"/>
  <c r="O164" i="10"/>
  <c r="H23" i="10"/>
  <c r="O23" i="10"/>
  <c r="H532" i="10"/>
  <c r="O532" i="10"/>
  <c r="H150" i="10"/>
  <c r="O150" i="10"/>
  <c r="H174" i="10"/>
  <c r="O174" i="10"/>
  <c r="H76" i="10"/>
  <c r="O76" i="10"/>
  <c r="H523" i="10"/>
  <c r="O523" i="10"/>
  <c r="H314" i="10"/>
  <c r="O314" i="10"/>
  <c r="H302" i="10"/>
  <c r="O302" i="10"/>
  <c r="H333" i="10"/>
  <c r="O333" i="10"/>
  <c r="H421" i="10"/>
  <c r="O421" i="10"/>
  <c r="H529" i="10"/>
  <c r="O529" i="10"/>
  <c r="H12" i="10"/>
  <c r="O12" i="10"/>
  <c r="H356" i="10"/>
  <c r="O356" i="10"/>
  <c r="H195" i="10"/>
  <c r="O195" i="10"/>
  <c r="H525" i="10"/>
  <c r="O525" i="10"/>
  <c r="H124" i="10"/>
  <c r="O124" i="10"/>
  <c r="H480" i="10"/>
  <c r="O480" i="10"/>
  <c r="H184" i="10"/>
  <c r="O184" i="10"/>
  <c r="H78" i="10"/>
  <c r="O78" i="10"/>
  <c r="H311" i="10"/>
  <c r="O311" i="10"/>
  <c r="H477" i="10"/>
  <c r="O477" i="10"/>
  <c r="H300" i="10"/>
  <c r="O300" i="10"/>
  <c r="H208" i="10"/>
  <c r="O208" i="10"/>
  <c r="H473" i="10"/>
  <c r="O473" i="10"/>
  <c r="H74" i="10"/>
  <c r="O74" i="10"/>
  <c r="H264" i="10"/>
  <c r="O264" i="10"/>
  <c r="O73" i="10"/>
  <c r="H73" i="10"/>
  <c r="J323" i="10"/>
  <c r="R323" i="10"/>
  <c r="J330" i="10"/>
  <c r="R330" i="10"/>
  <c r="J393" i="10"/>
  <c r="R393" i="10"/>
  <c r="J22" i="10"/>
  <c r="R22" i="10"/>
  <c r="J165" i="10"/>
  <c r="R165" i="10"/>
  <c r="J530" i="10"/>
  <c r="R530" i="10"/>
  <c r="J192" i="10"/>
  <c r="R192" i="10"/>
  <c r="J173" i="10"/>
  <c r="R173" i="10"/>
  <c r="J411" i="10"/>
  <c r="R411" i="10"/>
  <c r="J520" i="10"/>
  <c r="R520" i="10"/>
  <c r="J306" i="10"/>
  <c r="R306" i="10"/>
  <c r="J255" i="10"/>
  <c r="R255" i="10"/>
  <c r="J402" i="10"/>
  <c r="R402" i="10"/>
  <c r="J398" i="10"/>
  <c r="R398" i="10"/>
  <c r="J465" i="10"/>
  <c r="R465" i="10"/>
  <c r="J493" i="10"/>
  <c r="R493" i="10"/>
  <c r="J54" i="10"/>
  <c r="R54" i="10"/>
  <c r="J190" i="10"/>
  <c r="R190" i="10"/>
  <c r="J305" i="10"/>
  <c r="R305" i="10"/>
  <c r="J546" i="10"/>
  <c r="R546" i="10"/>
  <c r="J149" i="10"/>
  <c r="R149" i="10"/>
  <c r="J496" i="10"/>
  <c r="R496" i="10"/>
  <c r="J201" i="10"/>
  <c r="R201" i="10"/>
  <c r="J534" i="10"/>
  <c r="R534" i="10"/>
  <c r="J206" i="10"/>
  <c r="R206" i="10"/>
  <c r="J94" i="10"/>
  <c r="R94" i="10"/>
  <c r="J15" i="10"/>
  <c r="R15" i="10"/>
  <c r="J543" i="10"/>
  <c r="R543" i="10"/>
  <c r="J164" i="10"/>
  <c r="R164" i="10"/>
  <c r="J23" i="10"/>
  <c r="R23" i="10"/>
  <c r="J532" i="10"/>
  <c r="R532" i="10"/>
  <c r="J150" i="10"/>
  <c r="R150" i="10"/>
  <c r="J174" i="10"/>
  <c r="R174" i="10"/>
  <c r="J76" i="10"/>
  <c r="R76" i="10"/>
  <c r="J523" i="10"/>
  <c r="R523" i="10"/>
  <c r="J314" i="10"/>
  <c r="R314" i="10"/>
  <c r="J302" i="10"/>
  <c r="R302" i="10"/>
  <c r="J333" i="10"/>
  <c r="R333" i="10"/>
  <c r="J421" i="10"/>
  <c r="R421" i="10"/>
  <c r="J529" i="10"/>
  <c r="R529" i="10"/>
  <c r="J12" i="10"/>
  <c r="R12" i="10"/>
  <c r="J356" i="10"/>
  <c r="R356" i="10"/>
  <c r="J195" i="10"/>
  <c r="R195" i="10"/>
  <c r="J525" i="10"/>
  <c r="R525" i="10"/>
  <c r="J124" i="10"/>
  <c r="R124" i="10"/>
  <c r="J480" i="10"/>
  <c r="R480" i="10"/>
  <c r="J184" i="10"/>
  <c r="R184" i="10"/>
  <c r="J78" i="10"/>
  <c r="R78" i="10"/>
  <c r="J311" i="10"/>
  <c r="R311" i="10"/>
  <c r="J477" i="10"/>
  <c r="R477" i="10"/>
  <c r="J300" i="10"/>
  <c r="R300" i="10"/>
  <c r="J208" i="10"/>
  <c r="R208" i="10"/>
  <c r="J473" i="10"/>
  <c r="R473" i="10"/>
  <c r="J74" i="10"/>
  <c r="R74" i="10"/>
  <c r="J264" i="10"/>
  <c r="R264" i="10"/>
  <c r="J29" i="10"/>
  <c r="O29" i="10"/>
  <c r="H29" i="10"/>
  <c r="J188" i="10"/>
  <c r="Q188" i="10"/>
  <c r="J64" i="10"/>
  <c r="Q64" i="10"/>
  <c r="H172" i="10"/>
  <c r="O172" i="10"/>
  <c r="H429" i="10"/>
  <c r="O429" i="10"/>
  <c r="H143" i="10"/>
  <c r="O143" i="10"/>
  <c r="H77" i="10"/>
  <c r="O77" i="10"/>
  <c r="H395" i="10"/>
  <c r="O395" i="10"/>
  <c r="H158" i="10"/>
  <c r="O158" i="10"/>
  <c r="H166" i="10"/>
  <c r="O166" i="10"/>
  <c r="H466" i="10"/>
  <c r="O466" i="10"/>
  <c r="H404" i="10"/>
  <c r="O404" i="10"/>
  <c r="H479" i="10"/>
  <c r="O479" i="10"/>
  <c r="H180" i="10"/>
  <c r="O180" i="10"/>
  <c r="H250" i="10"/>
  <c r="O250" i="10"/>
  <c r="H315" i="10"/>
  <c r="O315" i="10"/>
  <c r="H410" i="10"/>
  <c r="O410" i="10"/>
  <c r="H69" i="10"/>
  <c r="O69" i="10"/>
  <c r="H397" i="10"/>
  <c r="O397" i="10"/>
  <c r="J147" i="10"/>
  <c r="Q147" i="10"/>
  <c r="J341" i="10"/>
  <c r="Q341" i="10"/>
  <c r="J25" i="10"/>
  <c r="Q25" i="10"/>
  <c r="J172" i="10"/>
  <c r="Q172" i="10"/>
  <c r="J429" i="10"/>
  <c r="Q429" i="10"/>
  <c r="J143" i="10"/>
  <c r="Q143" i="10"/>
  <c r="J77" i="10"/>
  <c r="Q77" i="10"/>
  <c r="J395" i="10"/>
  <c r="Q395" i="10"/>
  <c r="J158" i="10"/>
  <c r="Q158" i="10"/>
  <c r="J166" i="10"/>
  <c r="Q166" i="10"/>
  <c r="J466" i="10"/>
  <c r="Q466" i="10"/>
  <c r="J404" i="10"/>
  <c r="Q404" i="10"/>
  <c r="J479" i="10"/>
  <c r="Q479" i="10"/>
  <c r="J180" i="10"/>
  <c r="Q180" i="10"/>
  <c r="J250" i="10"/>
  <c r="Q250" i="10"/>
  <c r="J315" i="10"/>
  <c r="Q315" i="10"/>
  <c r="J410" i="10"/>
  <c r="Q410" i="10"/>
  <c r="J69" i="10"/>
  <c r="Q69" i="10"/>
  <c r="J397" i="10"/>
  <c r="Q397" i="10"/>
  <c r="J304" i="10"/>
  <c r="Q304" i="10"/>
  <c r="J33" i="10"/>
  <c r="Q33" i="10"/>
  <c r="J136" i="10"/>
  <c r="Q136" i="10"/>
  <c r="J145" i="10"/>
  <c r="Q145" i="10"/>
  <c r="J321" i="10"/>
  <c r="Q321" i="10"/>
  <c r="J319" i="10"/>
  <c r="Q319" i="10"/>
  <c r="J169" i="10"/>
  <c r="Q169" i="10"/>
  <c r="H30" i="10"/>
  <c r="O30" i="10"/>
  <c r="H175" i="10"/>
  <c r="O175" i="10"/>
  <c r="H366" i="10"/>
  <c r="O366" i="10"/>
  <c r="H409" i="10"/>
  <c r="O409" i="10"/>
  <c r="H153" i="10"/>
  <c r="O153" i="10"/>
  <c r="H155" i="10"/>
  <c r="O155" i="10"/>
  <c r="H535" i="10"/>
  <c r="O535" i="10"/>
  <c r="H51" i="10"/>
  <c r="O51" i="10"/>
  <c r="H401" i="10"/>
  <c r="O401" i="10"/>
  <c r="H451" i="10"/>
  <c r="O451" i="10"/>
  <c r="H299" i="10"/>
  <c r="O299" i="10"/>
  <c r="H204" i="10"/>
  <c r="O204" i="10"/>
  <c r="H110" i="10"/>
  <c r="O110" i="10"/>
  <c r="H325" i="10"/>
  <c r="O325" i="10"/>
  <c r="H245" i="10"/>
  <c r="O245" i="10"/>
  <c r="H387" i="10"/>
  <c r="O387" i="10"/>
  <c r="H348" i="10"/>
  <c r="O348" i="10"/>
  <c r="J372" i="10"/>
  <c r="Q372" i="10"/>
  <c r="J537" i="10"/>
  <c r="Q537" i="10"/>
  <c r="J193" i="10"/>
  <c r="Q193" i="10"/>
  <c r="J154" i="10"/>
  <c r="Q154" i="10"/>
  <c r="J30" i="10"/>
  <c r="Q30" i="10"/>
  <c r="J175" i="10"/>
  <c r="Q175" i="10"/>
  <c r="J366" i="10"/>
  <c r="Q366" i="10"/>
  <c r="J409" i="10"/>
  <c r="Q409" i="10"/>
  <c r="J153" i="10"/>
  <c r="Q153" i="10"/>
  <c r="J155" i="10"/>
  <c r="Q155" i="10"/>
  <c r="J535" i="10"/>
  <c r="Q535" i="10"/>
  <c r="J51" i="10"/>
  <c r="Q51" i="10"/>
  <c r="J401" i="10"/>
  <c r="Q401" i="10"/>
  <c r="J451" i="10"/>
  <c r="Q451" i="10"/>
  <c r="J299" i="10"/>
  <c r="Q299" i="10"/>
  <c r="J204" i="10"/>
  <c r="Q204" i="10"/>
  <c r="J110" i="10"/>
  <c r="Q110" i="10"/>
  <c r="J325" i="10"/>
  <c r="Q325" i="10"/>
  <c r="J245" i="10"/>
  <c r="Q245" i="10"/>
  <c r="J387" i="10"/>
  <c r="Q387" i="10"/>
  <c r="J348" i="10"/>
  <c r="Q348" i="10"/>
  <c r="H147" i="10"/>
  <c r="O147" i="10"/>
  <c r="H341" i="10"/>
  <c r="O341" i="10"/>
  <c r="H188" i="10"/>
  <c r="O188" i="10"/>
  <c r="H25" i="10"/>
  <c r="O25" i="10"/>
  <c r="H372" i="10"/>
  <c r="O372" i="10"/>
  <c r="H304" i="10"/>
  <c r="O304" i="10"/>
  <c r="H537" i="10"/>
  <c r="O537" i="10"/>
  <c r="H33" i="10"/>
  <c r="O33" i="10"/>
  <c r="H136" i="10"/>
  <c r="O136" i="10"/>
  <c r="H193" i="10"/>
  <c r="O193" i="10"/>
  <c r="H145" i="10"/>
  <c r="O145" i="10"/>
  <c r="H321" i="10"/>
  <c r="O321" i="10"/>
  <c r="H154" i="10"/>
  <c r="O154" i="10"/>
  <c r="H319" i="10"/>
  <c r="O319" i="10"/>
  <c r="H169" i="10"/>
  <c r="O169" i="10"/>
  <c r="H64" i="10"/>
  <c r="O64" i="10"/>
  <c r="AH100" i="8"/>
  <c r="AH579" i="8"/>
  <c r="E97" i="10"/>
  <c r="AC581" i="8"/>
  <c r="J97" i="10" l="1"/>
  <c r="R97" i="10"/>
  <c r="AH581" i="8"/>
  <c r="U553" i="1" l="1"/>
  <c r="T553" i="1"/>
  <c r="S553" i="1"/>
  <c r="R553" i="1"/>
  <c r="Q553" i="1"/>
  <c r="P553" i="1"/>
  <c r="O553" i="1"/>
  <c r="N553" i="1"/>
  <c r="M553" i="1"/>
  <c r="L553" i="1"/>
  <c r="K553" i="1"/>
  <c r="J553" i="1"/>
  <c r="I553" i="1"/>
  <c r="H553" i="1"/>
  <c r="G553" i="1"/>
  <c r="F553" i="1"/>
  <c r="E553" i="1"/>
  <c r="D553" i="1"/>
  <c r="C553" i="1"/>
  <c r="U97" i="1"/>
  <c r="T97" i="1"/>
  <c r="S97" i="1"/>
  <c r="R97" i="1"/>
  <c r="Q97" i="1"/>
  <c r="P97" i="1"/>
  <c r="O97" i="1"/>
  <c r="N97" i="1"/>
  <c r="M97" i="1"/>
  <c r="L97" i="1"/>
  <c r="K97" i="1"/>
  <c r="J97" i="1"/>
  <c r="I97" i="1"/>
  <c r="H97" i="1"/>
  <c r="G97" i="1"/>
  <c r="F97" i="1"/>
  <c r="E97" i="1"/>
  <c r="D97" i="1"/>
  <c r="C97"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FIN-02</author>
  </authors>
  <commentList>
    <comment ref="AB15" authorId="0" shapeId="0" xr:uid="{B74D545B-9884-48C6-8BC6-447372339A02}">
      <text>
        <r>
          <rPr>
            <b/>
            <sz val="9"/>
            <color indexed="81"/>
            <rFont val="Tahoma"/>
            <family val="2"/>
          </rPr>
          <t>FIN-02:</t>
        </r>
        <r>
          <rPr>
            <sz val="9"/>
            <color indexed="81"/>
            <rFont val="Tahoma"/>
            <family val="2"/>
          </rPr>
          <t xml:space="preserve">
M commission</t>
        </r>
      </text>
    </comment>
    <comment ref="AD15" authorId="0" shapeId="0" xr:uid="{9F76A7BB-76F8-4AB0-B9CC-A16B5D1F5F6C}">
      <text>
        <r>
          <rPr>
            <b/>
            <sz val="9"/>
            <color indexed="81"/>
            <rFont val="Tahoma"/>
            <family val="2"/>
          </rPr>
          <t>FIN-02:</t>
        </r>
        <r>
          <rPr>
            <sz val="9"/>
            <color indexed="81"/>
            <rFont val="Tahoma"/>
            <family val="2"/>
          </rPr>
          <t xml:space="preserve">
Consolidator's commision</t>
        </r>
      </text>
    </comment>
    <comment ref="AB66" authorId="0" shapeId="0" xr:uid="{EDA7D928-7D44-43F5-91E5-CEE2220B61DF}">
      <text>
        <r>
          <rPr>
            <b/>
            <sz val="9"/>
            <color indexed="81"/>
            <rFont val="Tahoma"/>
            <family val="2"/>
          </rPr>
          <t>FIN-02:</t>
        </r>
        <r>
          <rPr>
            <sz val="9"/>
            <color indexed="81"/>
            <rFont val="Tahoma"/>
            <family val="2"/>
          </rPr>
          <t xml:space="preserve">
M commission</t>
        </r>
      </text>
    </comment>
    <comment ref="AB81" authorId="0" shapeId="0" xr:uid="{121DFD13-F9DC-4412-9F7F-FEBC6015CE44}">
      <text>
        <r>
          <rPr>
            <b/>
            <sz val="9"/>
            <color indexed="81"/>
            <rFont val="Tahoma"/>
            <family val="2"/>
          </rPr>
          <t>FIN-02:</t>
        </r>
        <r>
          <rPr>
            <sz val="9"/>
            <color indexed="81"/>
            <rFont val="Tahoma"/>
            <family val="2"/>
          </rPr>
          <t xml:space="preserve">
M commission including draw</t>
        </r>
      </text>
    </comment>
    <comment ref="AB84" authorId="0" shapeId="0" xr:uid="{7F423893-6A63-4D51-BDFA-DAB71F70EA63}">
      <text>
        <r>
          <rPr>
            <b/>
            <sz val="9"/>
            <color indexed="81"/>
            <rFont val="Tahoma"/>
            <family val="2"/>
          </rPr>
          <t>FIN-02:</t>
        </r>
        <r>
          <rPr>
            <sz val="9"/>
            <color indexed="81"/>
            <rFont val="Tahoma"/>
            <family val="2"/>
          </rPr>
          <t xml:space="preserve">
M commission including draw</t>
        </r>
      </text>
    </comment>
    <comment ref="AD145" authorId="0" shapeId="0" xr:uid="{DB4B5E96-2CB2-4F2F-B94E-32A44072D36B}">
      <text>
        <r>
          <rPr>
            <b/>
            <sz val="9"/>
            <color indexed="81"/>
            <rFont val="Tahoma"/>
            <family val="2"/>
          </rPr>
          <t>FIN-02:</t>
        </r>
        <r>
          <rPr>
            <sz val="9"/>
            <color indexed="81"/>
            <rFont val="Tahoma"/>
            <family val="2"/>
          </rPr>
          <t xml:space="preserve">
Conso commission</t>
        </r>
      </text>
    </comment>
    <comment ref="AD206" authorId="0" shapeId="0" xr:uid="{1A1DD59B-B56C-4339-AC31-B834305889F1}">
      <text>
        <r>
          <rPr>
            <b/>
            <sz val="9"/>
            <color indexed="81"/>
            <rFont val="Tahoma"/>
            <family val="2"/>
          </rPr>
          <t>FIN-02:</t>
        </r>
        <r>
          <rPr>
            <sz val="9"/>
            <color indexed="81"/>
            <rFont val="Tahoma"/>
            <family val="2"/>
          </rPr>
          <t xml:space="preserve">
Conso commission</t>
        </r>
      </text>
    </comment>
    <comment ref="AD207" authorId="0" shapeId="0" xr:uid="{47934D86-D4C2-4B0C-A18E-59846689E607}">
      <text>
        <r>
          <rPr>
            <b/>
            <sz val="9"/>
            <color indexed="81"/>
            <rFont val="Tahoma"/>
            <family val="2"/>
          </rPr>
          <t>FIN-02:</t>
        </r>
        <r>
          <rPr>
            <sz val="9"/>
            <color indexed="81"/>
            <rFont val="Tahoma"/>
            <family val="2"/>
          </rPr>
          <t xml:space="preserve">
Conso commission</t>
        </r>
      </text>
    </comment>
    <comment ref="AD278" authorId="0" shapeId="0" xr:uid="{03DF2843-0304-4413-BA8B-9DB7A40BEE17}">
      <text>
        <r>
          <rPr>
            <b/>
            <sz val="9"/>
            <color indexed="81"/>
            <rFont val="Tahoma"/>
            <family val="2"/>
          </rPr>
          <t>FIN-02:</t>
        </r>
        <r>
          <rPr>
            <sz val="9"/>
            <color indexed="81"/>
            <rFont val="Tahoma"/>
            <family val="2"/>
          </rPr>
          <t xml:space="preserve">
Conso commission</t>
        </r>
      </text>
    </comment>
    <comment ref="AB328" authorId="0" shapeId="0" xr:uid="{781A2CCD-11B3-4245-9558-1771E325BC5F}">
      <text>
        <r>
          <rPr>
            <b/>
            <sz val="9"/>
            <color indexed="81"/>
            <rFont val="Tahoma"/>
            <family val="2"/>
          </rPr>
          <t>FIN-02:</t>
        </r>
        <r>
          <rPr>
            <sz val="9"/>
            <color indexed="81"/>
            <rFont val="Tahoma"/>
            <family val="2"/>
          </rPr>
          <t xml:space="preserve">
M commission</t>
        </r>
      </text>
    </comment>
    <comment ref="AB330" authorId="0" shapeId="0" xr:uid="{47471AD7-3148-42DB-90E9-A509DF1344DC}">
      <text>
        <r>
          <rPr>
            <b/>
            <sz val="9"/>
            <color indexed="81"/>
            <rFont val="Tahoma"/>
            <family val="2"/>
          </rPr>
          <t>FIN-02:</t>
        </r>
        <r>
          <rPr>
            <sz val="9"/>
            <color indexed="81"/>
            <rFont val="Tahoma"/>
            <family val="2"/>
          </rPr>
          <t xml:space="preserve">
M commission</t>
        </r>
      </text>
    </comment>
    <comment ref="AB331" authorId="0" shapeId="0" xr:uid="{63D8ABE3-89B7-436D-B809-2AC9FCCD27E0}">
      <text>
        <r>
          <rPr>
            <b/>
            <sz val="9"/>
            <color indexed="81"/>
            <rFont val="Tahoma"/>
            <family val="2"/>
          </rPr>
          <t>FIN-02:</t>
        </r>
        <r>
          <rPr>
            <sz val="9"/>
            <color indexed="81"/>
            <rFont val="Tahoma"/>
            <family val="2"/>
          </rPr>
          <t xml:space="preserve">
M commission</t>
        </r>
      </text>
    </comment>
    <comment ref="AB332" authorId="0" shapeId="0" xr:uid="{14AF0444-119B-4A0E-9CD7-473E96066BEC}">
      <text>
        <r>
          <rPr>
            <b/>
            <sz val="9"/>
            <color indexed="81"/>
            <rFont val="Tahoma"/>
            <family val="2"/>
          </rPr>
          <t>FIN-02:</t>
        </r>
        <r>
          <rPr>
            <sz val="9"/>
            <color indexed="81"/>
            <rFont val="Tahoma"/>
            <family val="2"/>
          </rPr>
          <t xml:space="preserve">
M commission</t>
        </r>
      </text>
    </comment>
    <comment ref="AB333" authorId="0" shapeId="0" xr:uid="{C8B5477C-16FC-4065-B206-07DF1F7CF4C1}">
      <text>
        <r>
          <rPr>
            <b/>
            <sz val="9"/>
            <color indexed="81"/>
            <rFont val="Tahoma"/>
            <family val="2"/>
          </rPr>
          <t>FIN-02:</t>
        </r>
        <r>
          <rPr>
            <sz val="9"/>
            <color indexed="81"/>
            <rFont val="Tahoma"/>
            <family val="2"/>
          </rPr>
          <t xml:space="preserve">
M commission</t>
        </r>
      </text>
    </comment>
    <comment ref="AB334" authorId="0" shapeId="0" xr:uid="{0CAF75A3-377A-48E2-9E6A-BECDF73866A0}">
      <text>
        <r>
          <rPr>
            <b/>
            <sz val="9"/>
            <color indexed="81"/>
            <rFont val="Tahoma"/>
            <family val="2"/>
          </rPr>
          <t>FIN-02:</t>
        </r>
        <r>
          <rPr>
            <sz val="9"/>
            <color indexed="81"/>
            <rFont val="Tahoma"/>
            <family val="2"/>
          </rPr>
          <t xml:space="preserve">
M commission</t>
        </r>
      </text>
    </comment>
    <comment ref="AB335" authorId="0" shapeId="0" xr:uid="{C4FD48AF-0661-4A4A-AA76-EDCE8A82426B}">
      <text>
        <r>
          <rPr>
            <b/>
            <sz val="9"/>
            <color indexed="81"/>
            <rFont val="Tahoma"/>
            <family val="2"/>
          </rPr>
          <t>FIN-02:</t>
        </r>
        <r>
          <rPr>
            <sz val="9"/>
            <color indexed="81"/>
            <rFont val="Tahoma"/>
            <family val="2"/>
          </rPr>
          <t xml:space="preserve">
M commission</t>
        </r>
      </text>
    </comment>
    <comment ref="AB336" authorId="0" shapeId="0" xr:uid="{648B8F6B-9BB5-440C-A5D9-FD5042975D65}">
      <text>
        <r>
          <rPr>
            <b/>
            <sz val="9"/>
            <color indexed="81"/>
            <rFont val="Tahoma"/>
            <family val="2"/>
          </rPr>
          <t>FIN-02:</t>
        </r>
        <r>
          <rPr>
            <sz val="9"/>
            <color indexed="81"/>
            <rFont val="Tahoma"/>
            <family val="2"/>
          </rPr>
          <t xml:space="preserve">
M commission</t>
        </r>
      </text>
    </comment>
    <comment ref="AB337" authorId="0" shapeId="0" xr:uid="{E0EFDED5-796C-46C5-A085-FA6201DE6D6A}">
      <text>
        <r>
          <rPr>
            <b/>
            <sz val="9"/>
            <color indexed="81"/>
            <rFont val="Tahoma"/>
            <family val="2"/>
          </rPr>
          <t>FIN-02:</t>
        </r>
        <r>
          <rPr>
            <sz val="9"/>
            <color indexed="81"/>
            <rFont val="Tahoma"/>
            <family val="2"/>
          </rPr>
          <t xml:space="preserve">
M commission</t>
        </r>
      </text>
    </comment>
    <comment ref="AB338" authorId="0" shapeId="0" xr:uid="{6459B74B-6586-46F6-9487-06DDA663C547}">
      <text>
        <r>
          <rPr>
            <b/>
            <sz val="9"/>
            <color indexed="81"/>
            <rFont val="Tahoma"/>
            <family val="2"/>
          </rPr>
          <t>FIN-02:</t>
        </r>
        <r>
          <rPr>
            <sz val="9"/>
            <color indexed="81"/>
            <rFont val="Tahoma"/>
            <family val="2"/>
          </rPr>
          <t xml:space="preserve">
M commission</t>
        </r>
      </text>
    </comment>
    <comment ref="AB341" authorId="0" shapeId="0" xr:uid="{E7BEE678-3D4C-4620-9C0D-37C8086A2683}">
      <text>
        <r>
          <rPr>
            <b/>
            <sz val="9"/>
            <color indexed="81"/>
            <rFont val="Tahoma"/>
            <family val="2"/>
          </rPr>
          <t>FIN-02:</t>
        </r>
        <r>
          <rPr>
            <sz val="9"/>
            <color indexed="81"/>
            <rFont val="Tahoma"/>
            <family val="2"/>
          </rPr>
          <t xml:space="preserve">
M commission</t>
        </r>
      </text>
    </comment>
    <comment ref="AB342" authorId="0" shapeId="0" xr:uid="{4A3FF92A-7ED7-4416-9D46-DAEE20B132FF}">
      <text>
        <r>
          <rPr>
            <b/>
            <sz val="9"/>
            <color indexed="81"/>
            <rFont val="Tahoma"/>
            <family val="2"/>
          </rPr>
          <t>FIN-02:</t>
        </r>
        <r>
          <rPr>
            <sz val="9"/>
            <color indexed="81"/>
            <rFont val="Tahoma"/>
            <family val="2"/>
          </rPr>
          <t xml:space="preserve">
M commission</t>
        </r>
      </text>
    </comment>
    <comment ref="AB343" authorId="0" shapeId="0" xr:uid="{88C8F935-D96C-4E30-84B4-E212B4503C01}">
      <text>
        <r>
          <rPr>
            <b/>
            <sz val="9"/>
            <color indexed="81"/>
            <rFont val="Tahoma"/>
            <family val="2"/>
          </rPr>
          <t>FIN-02:</t>
        </r>
        <r>
          <rPr>
            <sz val="9"/>
            <color indexed="81"/>
            <rFont val="Tahoma"/>
            <family val="2"/>
          </rPr>
          <t xml:space="preserve">
M commission</t>
        </r>
      </text>
    </comment>
    <comment ref="AB345" authorId="0" shapeId="0" xr:uid="{E8F87ACE-6674-4F33-8DD8-3BFA1FC6093A}">
      <text>
        <r>
          <rPr>
            <b/>
            <sz val="9"/>
            <color indexed="81"/>
            <rFont val="Tahoma"/>
            <family val="2"/>
          </rPr>
          <t>FIN-02:</t>
        </r>
        <r>
          <rPr>
            <sz val="9"/>
            <color indexed="81"/>
            <rFont val="Tahoma"/>
            <family val="2"/>
          </rPr>
          <t xml:space="preserve">
M commission</t>
        </r>
      </text>
    </comment>
    <comment ref="AB346" authorId="0" shapeId="0" xr:uid="{2FCD77FF-7919-4991-9352-13E4196AC6BA}">
      <text>
        <r>
          <rPr>
            <b/>
            <sz val="9"/>
            <color indexed="81"/>
            <rFont val="Tahoma"/>
            <family val="2"/>
          </rPr>
          <t>FIN-02:</t>
        </r>
        <r>
          <rPr>
            <sz val="9"/>
            <color indexed="81"/>
            <rFont val="Tahoma"/>
            <family val="2"/>
          </rPr>
          <t xml:space="preserve">
M commission</t>
        </r>
      </text>
    </comment>
    <comment ref="AB348" authorId="0" shapeId="0" xr:uid="{7E7DE2DA-3FE5-4DA3-BB4E-48D873D83853}">
      <text>
        <r>
          <rPr>
            <b/>
            <sz val="9"/>
            <color indexed="81"/>
            <rFont val="Tahoma"/>
            <family val="2"/>
          </rPr>
          <t>FIN-02:</t>
        </r>
        <r>
          <rPr>
            <sz val="9"/>
            <color indexed="81"/>
            <rFont val="Tahoma"/>
            <family val="2"/>
          </rPr>
          <t xml:space="preserve">
M commission</t>
        </r>
      </text>
    </comment>
    <comment ref="AB349" authorId="0" shapeId="0" xr:uid="{CAE40134-06B5-4E8D-B39F-302AD46E4F8B}">
      <text>
        <r>
          <rPr>
            <b/>
            <sz val="9"/>
            <color indexed="81"/>
            <rFont val="Tahoma"/>
            <family val="2"/>
          </rPr>
          <t>FIN-02:</t>
        </r>
        <r>
          <rPr>
            <sz val="9"/>
            <color indexed="81"/>
            <rFont val="Tahoma"/>
            <family val="2"/>
          </rPr>
          <t xml:space="preserve">
M commission</t>
        </r>
      </text>
    </comment>
    <comment ref="AD367" authorId="0" shapeId="0" xr:uid="{59D1F447-37A9-4B92-9C5D-E15C6964234E}">
      <text>
        <r>
          <rPr>
            <b/>
            <sz val="9"/>
            <color indexed="81"/>
            <rFont val="Tahoma"/>
            <family val="2"/>
          </rPr>
          <t>FIN-02:</t>
        </r>
        <r>
          <rPr>
            <sz val="9"/>
            <color indexed="81"/>
            <rFont val="Tahoma"/>
            <family val="2"/>
          </rPr>
          <t xml:space="preserve">
Consolidator's commission</t>
        </r>
      </text>
    </comment>
    <comment ref="AD376" authorId="0" shapeId="0" xr:uid="{897DB17D-E22C-4FD0-8B46-4982A84E2E15}">
      <text>
        <r>
          <rPr>
            <b/>
            <sz val="9"/>
            <color indexed="81"/>
            <rFont val="Tahoma"/>
            <family val="2"/>
          </rPr>
          <t>FIN-02:</t>
        </r>
        <r>
          <rPr>
            <sz val="9"/>
            <color indexed="81"/>
            <rFont val="Tahoma"/>
            <family val="2"/>
          </rPr>
          <t xml:space="preserve">
Conso commission</t>
        </r>
      </text>
    </comment>
    <comment ref="AD406" authorId="0" shapeId="0" xr:uid="{90A9BF4E-AFB7-4AC4-BF17-2FF7014EF455}">
      <text>
        <r>
          <rPr>
            <b/>
            <sz val="9"/>
            <color indexed="81"/>
            <rFont val="Tahoma"/>
            <family val="2"/>
          </rPr>
          <t>FIN-02:</t>
        </r>
        <r>
          <rPr>
            <sz val="9"/>
            <color indexed="81"/>
            <rFont val="Tahoma"/>
            <family val="2"/>
          </rPr>
          <t xml:space="preserve">
Payment for oustanding balance</t>
        </r>
      </text>
    </comment>
    <comment ref="AD411" authorId="0" shapeId="0" xr:uid="{49B5DDB7-293D-43D8-999D-7B3D853D0864}">
      <text>
        <r>
          <rPr>
            <b/>
            <sz val="9"/>
            <color indexed="81"/>
            <rFont val="Tahoma"/>
            <family val="2"/>
          </rPr>
          <t>FIN-02:</t>
        </r>
        <r>
          <rPr>
            <sz val="9"/>
            <color indexed="81"/>
            <rFont val="Tahoma"/>
            <family val="2"/>
          </rPr>
          <t xml:space="preserve">
Payment for oustanding balance</t>
        </r>
      </text>
    </comment>
    <comment ref="AD454" authorId="0" shapeId="0" xr:uid="{9106A9D1-25A3-400F-8484-F967E64FC514}">
      <text>
        <r>
          <rPr>
            <b/>
            <sz val="9"/>
            <color indexed="81"/>
            <rFont val="Tahoma"/>
            <family val="2"/>
          </rPr>
          <t>FIN-02:</t>
        </r>
        <r>
          <rPr>
            <sz val="9"/>
            <color indexed="81"/>
            <rFont val="Tahoma"/>
            <family val="2"/>
          </rPr>
          <t xml:space="preserve">
Conso commission</t>
        </r>
      </text>
    </comment>
    <comment ref="AD476" authorId="0" shapeId="0" xr:uid="{A536C75C-71E9-42D6-B0BA-C4B8E8941A90}">
      <text>
        <r>
          <rPr>
            <b/>
            <sz val="9"/>
            <color indexed="81"/>
            <rFont val="Tahoma"/>
            <family val="2"/>
          </rPr>
          <t>FIN-02:</t>
        </r>
        <r>
          <rPr>
            <sz val="9"/>
            <color indexed="81"/>
            <rFont val="Tahoma"/>
            <family val="2"/>
          </rPr>
          <t xml:space="preserve">
Conso commission and payment for oustanding balance</t>
        </r>
      </text>
    </comment>
    <comment ref="AD559" authorId="0" shapeId="0" xr:uid="{3475BFCC-E285-403D-9EAA-600101C62DB0}">
      <text>
        <r>
          <rPr>
            <b/>
            <sz val="9"/>
            <color indexed="81"/>
            <rFont val="Tahoma"/>
            <family val="2"/>
          </rPr>
          <t>FIN-02:</t>
        </r>
        <r>
          <rPr>
            <sz val="9"/>
            <color indexed="81"/>
            <rFont val="Tahoma"/>
            <family val="2"/>
          </rPr>
          <t xml:space="preserve">
Conso commission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FIN-02</author>
  </authors>
  <commentList>
    <comment ref="F128" authorId="0" shapeId="0" xr:uid="{789D3972-4EB3-4C8B-9AFF-996703E31F1C}">
      <text>
        <r>
          <rPr>
            <b/>
            <sz val="9"/>
            <color indexed="81"/>
            <rFont val="Tahoma"/>
            <family val="2"/>
          </rPr>
          <t>FIN-02:</t>
        </r>
        <r>
          <rPr>
            <sz val="9"/>
            <color indexed="81"/>
            <rFont val="Tahoma"/>
            <family val="2"/>
          </rPr>
          <t xml:space="preserve">
Removed Curatero</t>
        </r>
      </text>
    </comment>
  </commentList>
</comments>
</file>

<file path=xl/sharedStrings.xml><?xml version="1.0" encoding="utf-8"?>
<sst xmlns="http://schemas.openxmlformats.org/spreadsheetml/2006/main" count="15005" uniqueCount="5742">
  <si>
    <t>Arena Name: ROYAL OCTADOME</t>
  </si>
  <si>
    <t>Event Name: PITLIVE BLUE &amp; WHITE 7-STAG DERBY [SET-A] , BATTLE OF THE BIG BOYS 5-STAG SUPER BIG EVENT [SET-B] , PITLIVE BLUE &amp; WHITE 7-STAG DERBY [SET-C] - 369 TOTAL FIGHTS</t>
  </si>
  <si>
    <t>Date Created: Nov 04, 2021 07:01:12 AM</t>
  </si>
  <si>
    <t>Date Opened: Nov 05, 2021 05:39:12 AM</t>
  </si>
  <si>
    <t>Date Closed:</t>
  </si>
  <si>
    <t>ABA01 GALLERA DE LEGAZPI-ARENA</t>
  </si>
  <si>
    <t>#</t>
  </si>
  <si>
    <t>MERON</t>
  </si>
  <si>
    <t>WALA</t>
  </si>
  <si>
    <t>TOTAL</t>
  </si>
  <si>
    <t>PAYOUT PAID</t>
  </si>
  <si>
    <t>UNCLAIMED</t>
  </si>
  <si>
    <t>RAKE</t>
  </si>
  <si>
    <t>DRAW/CANCELLED</t>
  </si>
  <si>
    <t>C/D Paid</t>
  </si>
  <si>
    <t>C Unpaid</t>
  </si>
  <si>
    <t>D Unpaid</t>
  </si>
  <si>
    <t>DRAW</t>
  </si>
  <si>
    <t>DRAW PAID</t>
  </si>
  <si>
    <t>DRAW UNCLAIMED</t>
  </si>
  <si>
    <t>DRAW GAIN/LOSS</t>
  </si>
  <si>
    <t>DRAW(2%)</t>
  </si>
  <si>
    <t>netwinloss</t>
  </si>
  <si>
    <t>actual cashin</t>
  </si>
  <si>
    <t>coh</t>
  </si>
  <si>
    <t>0.00</t>
  </si>
  <si>
    <t>150.00</t>
  </si>
  <si>
    <t>50,000.00</t>
  </si>
  <si>
    <t>ABA02 CAMALIG COCKPIT AND SPORTS COMPLEX INC.-ARENA</t>
  </si>
  <si>
    <t>494.00</t>
  </si>
  <si>
    <t>1,800.00</t>
  </si>
  <si>
    <t>800.00</t>
  </si>
  <si>
    <t>1,000.00</t>
  </si>
  <si>
    <t>36.00</t>
  </si>
  <si>
    <t>30,000.00</t>
  </si>
  <si>
    <t>ABA04 CAGSAWA COCKPIT ARENA-ARENA</t>
  </si>
  <si>
    <t>10,000.00</t>
  </si>
  <si>
    <t>ABA05 HOMAPON COCKPIT-ARENA</t>
  </si>
  <si>
    <t>500.00</t>
  </si>
  <si>
    <t>10.00</t>
  </si>
  <si>
    <t>AKA01 GARCIA RECREATION SPORTS COCKPIT CENTER (TIGAYON KALIBO COCKPIT ARENA)-ARENA</t>
  </si>
  <si>
    <t>3,950.00</t>
  </si>
  <si>
    <t>AKA02 ISLANDERS SPORTS AND AMUSEMENT CORP. (BORACAY COCKPIT ARENA)-ARENA</t>
  </si>
  <si>
    <t>190.00</t>
  </si>
  <si>
    <t>15,000.00</t>
  </si>
  <si>
    <t>ARMSI/L8SQI OFFICE-ARENA</t>
  </si>
  <si>
    <t>ASA01 KEMJAY'S BETTING STATION (BAYUGAN COCKER'S MULTIPURPOSE COOPERATIVE)-ARENA</t>
  </si>
  <si>
    <t>200.00</t>
  </si>
  <si>
    <t>4.00</t>
  </si>
  <si>
    <t>25,000.00</t>
  </si>
  <si>
    <t>BTA01 LEMERY COCKPIT ARENA-ARENA</t>
  </si>
  <si>
    <t>BTA02 SAN PASCUAL MINI COCKPIT-ARENA</t>
  </si>
  <si>
    <t>3,420.00</t>
  </si>
  <si>
    <t>68.40</t>
  </si>
  <si>
    <t>BTA06 BONTO'S ONLINE GAMING PLACE (NASUGBU COCKPIT ARENA)-ARENA</t>
  </si>
  <si>
    <t>5,000.00</t>
  </si>
  <si>
    <t>BUA01 SAN RAFAEL SABONG SPORTS LIVE GAMING (ANGAT COCKPIT ARENA)-ARENA</t>
  </si>
  <si>
    <t>400.00</t>
  </si>
  <si>
    <t>8.00</t>
  </si>
  <si>
    <t>-5,000.00</t>
  </si>
  <si>
    <t>BUA03 KCSA SABONG LIVE STREAMING (KALUMPITEÑO COCKPIT &amp; SPORTS ARENA)-ARENA</t>
  </si>
  <si>
    <t>100.00</t>
  </si>
  <si>
    <t>2.00</t>
  </si>
  <si>
    <t>20,000.00</t>
  </si>
  <si>
    <t>BUA04 JNDR SPORTS CENTER-ARENA</t>
  </si>
  <si>
    <t>2,000.00</t>
  </si>
  <si>
    <t>2,210.00</t>
  </si>
  <si>
    <t>BUA06 CLINT ERYX COCKPIT ARENA (BALAGTAS COCKPIT ARENA)-ARENA</t>
  </si>
  <si>
    <t>4,670.00</t>
  </si>
  <si>
    <t>BUA07 SAN VICENTE - STA. MARIA COCKPIT ARENA CO. LTD.-ARENA</t>
  </si>
  <si>
    <t>4,000.00</t>
  </si>
  <si>
    <t>750.00</t>
  </si>
  <si>
    <t>BUA09 EDWIN'S COLISEUM-ARENA</t>
  </si>
  <si>
    <t>BUA10 AUN SPORTS PUB-ARENA</t>
  </si>
  <si>
    <t>BUA11 GLOBALIWAG SPORTS CENTER-ARENA</t>
  </si>
  <si>
    <t>3,200.00</t>
  </si>
  <si>
    <t>3,140.00</t>
  </si>
  <si>
    <t>45,000.00</t>
  </si>
  <si>
    <t>BUA12 MDC SPORTS CENTER (CSMB SPORTS CTR/SMB GRILL)-ARENA</t>
  </si>
  <si>
    <t>BUA13 NORZAGARAY COCKPIT COLISEUM-ARENA</t>
  </si>
  <si>
    <t>1,200.00</t>
  </si>
  <si>
    <t>24.00</t>
  </si>
  <si>
    <t>21,000.00</t>
  </si>
  <si>
    <t>BUA14 IGAY MEGA COCKPIT ARENA-ARENA</t>
  </si>
  <si>
    <t>54,320.00</t>
  </si>
  <si>
    <t>BUA15 BIGTE COCKPIT ARENA-ARENA</t>
  </si>
  <si>
    <t>BUA17 TRIPLE A KUZURI GAMEHOUSE INC.-ARENA</t>
  </si>
  <si>
    <t>390.00</t>
  </si>
  <si>
    <t>CBA01 VICTORIO COCKPIT-ARENA</t>
  </si>
  <si>
    <t>CBA02 NEW GALLERA DE MANDAUE COCKPIT ARENA-ARENA</t>
  </si>
  <si>
    <t>CBA03 INNOTECH VENTURES INC. (SIBONGA ARENA)-ARENA</t>
  </si>
  <si>
    <t>1,190.00</t>
  </si>
  <si>
    <t>110.00</t>
  </si>
  <si>
    <t>3,155.00</t>
  </si>
  <si>
    <t>CBA04 MAHAYAHAY COCKPIT I (CARLOCK)-ARENA</t>
  </si>
  <si>
    <t>CBA05 NEW GALLERA DE CORDOVA-ARENA</t>
  </si>
  <si>
    <t>CBA06 INNOTECH VENTURES INC. (NORTHERN AMUSEMENT CENTER )-ARENA</t>
  </si>
  <si>
    <t>CBA07 INNOTECH VENTURES INC. (MEDELLIN COCKPIT ARENA)-ARENA</t>
  </si>
  <si>
    <t>520.00</t>
  </si>
  <si>
    <t>10.40</t>
  </si>
  <si>
    <t>CBA08 BORBON RECREATIONAL CENTER (GALLERA DE BORBON)-ARENA</t>
  </si>
  <si>
    <t>728.00</t>
  </si>
  <si>
    <t>40,000.00</t>
  </si>
  <si>
    <t>CBA09 SUGARLAND ARENA-ARENA</t>
  </si>
  <si>
    <t>CBA11 R.T. DAPCO-ARENA</t>
  </si>
  <si>
    <t>300.00</t>
  </si>
  <si>
    <t>6.00</t>
  </si>
  <si>
    <t>CBA12 CHARCEL RESTOBAR (SIDLAK SA BANTAYAN HOLDINGS CORP.)-ARENA</t>
  </si>
  <si>
    <t>CGA03 JVG DIFFUN COCKPIT ARENA-ARENA</t>
  </si>
  <si>
    <t>3,000.00</t>
  </si>
  <si>
    <t>CNA01 UNITED DAET COLISEUM-ARENA</t>
  </si>
  <si>
    <t>186.00</t>
  </si>
  <si>
    <t>CNA02 FORTUNE 8 BETTING STATION (SAN ROQUES CALAYOS COCKPIT ARENA)-ARENA</t>
  </si>
  <si>
    <t>2,200.00</t>
  </si>
  <si>
    <t>1,400.00</t>
  </si>
  <si>
    <t>CSA02 BAAO COCKPIT ARENA-ARENA</t>
  </si>
  <si>
    <t>9,195.00</t>
  </si>
  <si>
    <t>1,300.00</t>
  </si>
  <si>
    <t>26.00</t>
  </si>
  <si>
    <t>CSA03 RINCONADA CENTRAL COCKPIT-ARENA</t>
  </si>
  <si>
    <t>340.00</t>
  </si>
  <si>
    <t>CSA04 BATOSPORTS PLAZA-ARENA</t>
  </si>
  <si>
    <t>CSA05 CACERES SPORTS ARENA-ARENA</t>
  </si>
  <si>
    <t>1,330.00</t>
  </si>
  <si>
    <t>600.00</t>
  </si>
  <si>
    <t>12.00</t>
  </si>
  <si>
    <t>CSA06 NANAY JOVITA COCKPIT ARENA-ARENA</t>
  </si>
  <si>
    <t>CSA07 PILI AMUSEMENT COMPLEX-ARENA</t>
  </si>
  <si>
    <t>65,000.00</t>
  </si>
  <si>
    <t>CVA03 TALABA COCKPIT ARENA-ARENA</t>
  </si>
  <si>
    <t>4,400.00</t>
  </si>
  <si>
    <t>1,600.00</t>
  </si>
  <si>
    <t>CVA05 MARAGONDON COCKPIT ARENA-ARENA</t>
  </si>
  <si>
    <t>4,650.00</t>
  </si>
  <si>
    <t>CVA08 SAN ANTONIO COCKPIT ARENA-ARENA</t>
  </si>
  <si>
    <t>13,000.00</t>
  </si>
  <si>
    <t>CVA09 LA GALLERA DE TANZA COCKPIT-ARENA</t>
  </si>
  <si>
    <t>CVA10 IMUS SPORTS ARENA-ARENA</t>
  </si>
  <si>
    <t>431.00</t>
  </si>
  <si>
    <t>1,320.00</t>
  </si>
  <si>
    <t>26.40</t>
  </si>
  <si>
    <t>CVA13 JOHN CAPINPIN COCKPIT ARENA (NEW BINAKAYAN)-ARENA</t>
  </si>
  <si>
    <t>CVA14 M.S. PONSONES ONLINE GAMING PLACE (GMA COLISEUM &amp; GAMING ARENA)-ARENA</t>
  </si>
  <si>
    <t>99,798.00</t>
  </si>
  <si>
    <t>CVA15 SSA COCKPIT ARENA (SILANG SPORTS ARENA)-ARENA</t>
  </si>
  <si>
    <t>700.00</t>
  </si>
  <si>
    <t>14.00</t>
  </si>
  <si>
    <t>IFA01 LAMUT COCKERS &amp; BREEDERS ARENA-ARENA</t>
  </si>
  <si>
    <t>90,000.00</t>
  </si>
  <si>
    <t>IFA02 KIANGAN COCKPIT ARENA-ARENA</t>
  </si>
  <si>
    <t>240.00</t>
  </si>
  <si>
    <t>ILA01 ROCKWELL LUMBER COCKPIT ARENA-ARENA</t>
  </si>
  <si>
    <t>ISA04 AURORA COCKPIT ARENA-ARENA</t>
  </si>
  <si>
    <t>ISA07 D OCTAGON COCKPIT INC. (ILAGAN CITY OCTAGON COCKPIT ARENA)-ARENA</t>
  </si>
  <si>
    <t>ISA11 FELIMON COCKPIT ARENA (GAMU)-ARENA</t>
  </si>
  <si>
    <t>1,100.00</t>
  </si>
  <si>
    <t>20,044.00</t>
  </si>
  <si>
    <t>ISA12 SANTIAGO CITY COCKPIT ARENA-ARENA</t>
  </si>
  <si>
    <t>2,400.00</t>
  </si>
  <si>
    <t>ISA13 AMBATALI COCKPIT ARENA (MAGAT EXPORT COCKPIT ARENA)-ARENA</t>
  </si>
  <si>
    <t>1,650.00</t>
  </si>
  <si>
    <t>LGA01 GALLOTECH VENTURES INC. (PAKIL COCKPIT ARENA)-ARENA</t>
  </si>
  <si>
    <t>LGA03 LUCKY SPORTS COMPLEX-ARENA</t>
  </si>
  <si>
    <t>49,921.00</t>
  </si>
  <si>
    <t>22.00</t>
  </si>
  <si>
    <t>LGA04 LA AMANTE COLISEUM-ARENA</t>
  </si>
  <si>
    <t>70,000.00</t>
  </si>
  <si>
    <t>LGA05 DRT COCKPIT ARENA-ARENA</t>
  </si>
  <si>
    <t>LGA06 GALLOTECH VENTURES INC. (AAO COCKPIT ARENA)-ARENA</t>
  </si>
  <si>
    <t>1,350.00</t>
  </si>
  <si>
    <t>27.00</t>
  </si>
  <si>
    <t>LGA07 ARGEM COLISEUM-ARENA</t>
  </si>
  <si>
    <t>7,000.00</t>
  </si>
  <si>
    <t>LGA09 GALLOTECH VENTURES INC. (AAR RIZAL COCKPIT COLISEUM)-ARENA</t>
  </si>
  <si>
    <t>17,664.00</t>
  </si>
  <si>
    <t>-900.00</t>
  </si>
  <si>
    <t>LGA10 GALLOTECH VENTURES INC. (R. ROQUEZA MAJAYJAY COLISEUM)-ARENA</t>
  </si>
  <si>
    <t>LGA11 GALLOTECH VENTURES INC. (DBRD COLISEUM)-ARENA</t>
  </si>
  <si>
    <t>870.00</t>
  </si>
  <si>
    <t>70.00</t>
  </si>
  <si>
    <t>17.40</t>
  </si>
  <si>
    <t>LGA12 GALLOTECH VENTURES INC. (NEW BAY COCKPIT ARENA)-ARENA</t>
  </si>
  <si>
    <t>LGA13 SRM COCKPIT (STA. ROSA MEGA COCKPIT)-ARENA</t>
  </si>
  <si>
    <t>LGA14 STA. CRUZ IN-HOUSE ARMSI/L8SQI (AA FARM)-ARENA</t>
  </si>
  <si>
    <t>LGA15 ALTWO CORPORATION (VICTORIA COLISEUM)-ARENA</t>
  </si>
  <si>
    <t>4,600.00</t>
  </si>
  <si>
    <t>92.00</t>
  </si>
  <si>
    <t>LGA16 FAJARDO SPORT COMPLEX-ARENA</t>
  </si>
  <si>
    <t>2,700.00</t>
  </si>
  <si>
    <t>54.00</t>
  </si>
  <si>
    <t>MAA01 MANILA ARENA-ARENA</t>
  </si>
  <si>
    <t>NEA07 BORZNER SPORTS ARENA CORP.-ARENA</t>
  </si>
  <si>
    <t>NOCA02 NORMA'S COCKPIT ARENA (SAN ENRIQUE COCKPIT)-ARENA</t>
  </si>
  <si>
    <t>NVA01 CCQ COCKPIT ARENA-ARENA</t>
  </si>
  <si>
    <t>ORMA01 R AND D BETTING STATION (MATUNGAO COCKPIT ARENA)-ARENA</t>
  </si>
  <si>
    <t>1,700.00</t>
  </si>
  <si>
    <t>34.00</t>
  </si>
  <si>
    <t>PGA01 NORESTE GAMING &amp; LEISURE CORP. (Pinmaludpod)-ARENA</t>
  </si>
  <si>
    <t>PGA02 NORESTE GAMING &amp; LEISURE CORP. (Camanang)-ARENA</t>
  </si>
  <si>
    <t>PTA01 SILVER PLAYS ONLINE BETTING STATION (PATEROS COLISEUM)-ARENA</t>
  </si>
  <si>
    <t>395.00</t>
  </si>
  <si>
    <t>3,800.00</t>
  </si>
  <si>
    <t>76.00</t>
  </si>
  <si>
    <t>80,000.00</t>
  </si>
  <si>
    <t>QPA12 LUCENA COCKPIT ARENA-ARENA</t>
  </si>
  <si>
    <t>QPA15 GUMACA SPORTS ARENA-ARENA</t>
  </si>
  <si>
    <t>RZA04 MCA - DAO 101 COCKPIT ARENA-ARENA</t>
  </si>
  <si>
    <t>698.00</t>
  </si>
  <si>
    <t>-200.00</t>
  </si>
  <si>
    <t>SCA01 POLOMOLOK SPORTS COMPLEX CORPORATION-ARENA</t>
  </si>
  <si>
    <t>SCA02 BOSS PAPPY GAMING PLACE (LUCKY 8 STAR QUEST INC.)-ARENA</t>
  </si>
  <si>
    <t>TLA03 PANIQUI AMUSEMENT CENTER-ARENA</t>
  </si>
  <si>
    <t>1,160.00</t>
  </si>
  <si>
    <t>23.20</t>
  </si>
  <si>
    <t>-10,000.00</t>
  </si>
  <si>
    <t>VAA01 VALENZUELA SPORTS &amp; COCKPIT ARENA-ARENA</t>
  </si>
  <si>
    <t>Over All Total:</t>
  </si>
  <si>
    <t>5,100.00</t>
  </si>
  <si>
    <t>102.00</t>
  </si>
  <si>
    <t>AB01 Salando Complex Cockpit Viewing Services (Polangui)-OCBS</t>
  </si>
  <si>
    <t>10,467.00</t>
  </si>
  <si>
    <t>18,185.00</t>
  </si>
  <si>
    <t>28,652.00</t>
  </si>
  <si>
    <t>1,432.60</t>
  </si>
  <si>
    <t>950.00</t>
  </si>
  <si>
    <t>AB02 D.X. Bar Sevenprew/E-Sabong Betting Station (Polangui)-OCBS-RESTOBAR</t>
  </si>
  <si>
    <t>AB04 Tabak Online Venture &amp; Betting Station (Quinale Tabaco)-OCBS</t>
  </si>
  <si>
    <t>AB05 Tabak Online Venture &amp; Betting Station II (Rostro Tabaco)-OCBS</t>
  </si>
  <si>
    <t>AB06 ARA 28/SMB 11 Betting Station (Pio Duran)-OCBS</t>
  </si>
  <si>
    <t>AB08 Calcada Diversion Road Gaming Station (Ligao City)-OCBS</t>
  </si>
  <si>
    <t>AB09 KEL E-Sabong Betting Station 2 (Cotmon Camalig)-OCBS</t>
  </si>
  <si>
    <t>7,750.00</t>
  </si>
  <si>
    <t>AB10 KEL E-Sabong Betting Station 1 (Palanog Camalig)-OCBS</t>
  </si>
  <si>
    <t>12,500.00</t>
  </si>
  <si>
    <t>AB11 Tomolin Gaming Station (Tomolin)-OCBS</t>
  </si>
  <si>
    <t>AB13 Malinao Betting Station (Balading Malinao)-OCBS</t>
  </si>
  <si>
    <t>35,000.00</t>
  </si>
  <si>
    <t>AB14 Upland Gaming Station (Paulba Ligao City)-OCBS</t>
  </si>
  <si>
    <t>AB16 JoshBen Betting Station (Comun Malinao)-OCBS</t>
  </si>
  <si>
    <t>AB17 Estancia-SNDT Gaming Center (Estancia Malinao)-OCBS</t>
  </si>
  <si>
    <t>AB19 Bascaran Betting Station (Bascaran Daraga)-OCBS</t>
  </si>
  <si>
    <t>AB20 Rein Betting Station/Joeys Grill (Sugcad Malinao)-OCBS-RESTOBAR</t>
  </si>
  <si>
    <t>AB21 Maroroy Betting Station (Maroroy Daraga)-OCBS</t>
  </si>
  <si>
    <t>AB22 Anislag E-Sabong Betting Station (Anislag Daraga)-OCBS</t>
  </si>
  <si>
    <t>AB23 3R Betting Station (Brgy. 3 Malilipot)-OCBS</t>
  </si>
  <si>
    <t>61,870.00</t>
  </si>
  <si>
    <t>AB25 JRJ Betting Station (Ilawod Daraga)-OCBS</t>
  </si>
  <si>
    <t>26,000.00</t>
  </si>
  <si>
    <t>AB26 Oas-1 Betting Station (Mayao Oas)-OCBS</t>
  </si>
  <si>
    <t>AB27 3GRA Betting Station (Burabod Malinao)-OCBS</t>
  </si>
  <si>
    <t>AB28 Peñaranda Betting Station (PNR Peñaranda Legaspi City)-OCBS</t>
  </si>
  <si>
    <t>AB29 Tabak Online Venture &amp; Betting Station (Labnig Malinao)-OCBS</t>
  </si>
  <si>
    <t>AB30 Caracow Betting Station (Cabraran Jovellar)-OCBS</t>
  </si>
  <si>
    <t>17,500.00</t>
  </si>
  <si>
    <t>AB31 JC'S Manito Gaming Station (Itba Manito)-OCBS</t>
  </si>
  <si>
    <t>AB32 Double R Gaming Station (Batan Rapu-Rapu)-OCBS</t>
  </si>
  <si>
    <t>21,500.00</t>
  </si>
  <si>
    <t>AB33 Marb Betting Station (Poblacion Malilipot)-OCBS</t>
  </si>
  <si>
    <t>AB34 Tomi's Betting Station (Cruzada Legazpi City)-OCBS</t>
  </si>
  <si>
    <t>75,000.00</t>
  </si>
  <si>
    <t>AB35 Buqtides Gaming Station (Lapu Lapu Legazpi)-OCBS</t>
  </si>
  <si>
    <t>AB36 Sto. Domingo Betting Station (Sto. Domingo Albay)-OCBS</t>
  </si>
  <si>
    <t>36,313.00</t>
  </si>
  <si>
    <t>AB37 Bospol Betting Station (Tagas Daraga)-OCBS</t>
  </si>
  <si>
    <t>AB38 Betxplore Betting Station (Bitano Legazpi City)-OCBS</t>
  </si>
  <si>
    <t>AB39 Papa-Ying's Betting Station (Bano Legazpi City)-OCBS</t>
  </si>
  <si>
    <t>8,000.00</t>
  </si>
  <si>
    <t>AB40 Chano Betting Station (Bañag Daraga)-OCBS</t>
  </si>
  <si>
    <t>AB41 Peña Betting Station (Peñafrancia Daraga)-OCBS</t>
  </si>
  <si>
    <t>BBC01 Commongames Corp. Premiere E-Bingo (Xentro Mall)-OCBS-MALL</t>
  </si>
  <si>
    <t>44,560.00</t>
  </si>
  <si>
    <t>BBC02 El Series Resto Bar (Pallocan)-OCBS-RESTOBAR</t>
  </si>
  <si>
    <t>BBC03 Iche Band Entertainment Resort (Labac)-OCBS-RESTOBAR</t>
  </si>
  <si>
    <t>BG01 Thambs Up Talpacan Online Gaming Place (Batuang Virac Itogon)-OCBS</t>
  </si>
  <si>
    <t>BG03 Thambs Up Talpacan Online Gaming Place (Binanga Sur Tuding Itogon)-OCBS</t>
  </si>
  <si>
    <t>BG04 T2 RAF Electronic Gaming Station Inc. (Valerio's Place Upper Pob. Tuba)-OCBS</t>
  </si>
  <si>
    <t>BK01 Sweat Bet Sporting &amp; Cockpit Viewing Services (Aglayan Malaybalay)-OCBS</t>
  </si>
  <si>
    <t>20,500.00</t>
  </si>
  <si>
    <t>BK02 Sweat Bet Sporting &amp; Cockpit Viewing Services (Brgy. 9 Malaybalay)-OCBS</t>
  </si>
  <si>
    <t>BLC01 FCD Bar and Games (Banay Banay)-OCBS-RESTOBAR</t>
  </si>
  <si>
    <t>BLC07 FCD Bar and Games (San Sebastian)-OCBS-RESTOBAR</t>
  </si>
  <si>
    <t>30,500.00</t>
  </si>
  <si>
    <t>BLC09 Circle 8 Entertainment Corp. (Marawoy Lipa City)-OCBS-MALL</t>
  </si>
  <si>
    <t>86,400.00</t>
  </si>
  <si>
    <t>62,985.00</t>
  </si>
  <si>
    <t>149,385.00</t>
  </si>
  <si>
    <t>7,469.25</t>
  </si>
  <si>
    <t>5,400.00</t>
  </si>
  <si>
    <t>48.00</t>
  </si>
  <si>
    <t>BO01 Amanzara Resort (Bar &amp; Resto/Panglao)-OCBS-RESTOBAR</t>
  </si>
  <si>
    <t>BT01 Merry Batangas Pitmaster Inc. (Luntal Tuy)-OCBS</t>
  </si>
  <si>
    <t>BT03 Merry Batangas Pitmaster Inc. (Rosario)-OCBS</t>
  </si>
  <si>
    <t>51,000.00</t>
  </si>
  <si>
    <t>BT04 Merry Batangas Pitmaster Inc. (San Pascual)-OCBS</t>
  </si>
  <si>
    <t>BT05 Merry Batangas Pitmaster Inc. (Mataas na Kahoy)-OCBS</t>
  </si>
  <si>
    <t>BT06 Merry Batangas Pitmaster Inc. (Malvar)-OCBS</t>
  </si>
  <si>
    <t>BT07 Merry Batangas Pitmaster Inc. (Banaybanay II)-OCBS</t>
  </si>
  <si>
    <t>BT08 Merry Batangas Pitmaster Inc. (Agoncillo)-OCBS</t>
  </si>
  <si>
    <t>BT09 Merry Batangas Pitmaster Inc. (Maguihan Lemery)-OCBS</t>
  </si>
  <si>
    <t>BT10 Merry Batangas Pitmaster Inc. (Munlawin Alitagtag)-OCBS</t>
  </si>
  <si>
    <t>BT11 Merry Batangas Pitmaster Inc. (Ibaan)-OCBS</t>
  </si>
  <si>
    <t>BT12 Merry Batangas Pitmaster Inc. (Brgy. 9 Nasugbu)-OCBS</t>
  </si>
  <si>
    <t>BT13 BLSwing Betting Station (Natunuan South San Pascual)-OCBS</t>
  </si>
  <si>
    <t>212,970.00</t>
  </si>
  <si>
    <t>BT14 Merry Batangas Pitmaster Inc. (Quilitisan Calatagan)-OCBS</t>
  </si>
  <si>
    <t>60,000.00</t>
  </si>
  <si>
    <t>BT16 Merry Batangas Pitmaster Inc. (Aya Talisay)-OCBS</t>
  </si>
  <si>
    <t>18,888.00</t>
  </si>
  <si>
    <t>21,672.00</t>
  </si>
  <si>
    <t>40,560.00</t>
  </si>
  <si>
    <t>2,028.00</t>
  </si>
  <si>
    <t>20.00</t>
  </si>
  <si>
    <t>BT17 Merry Batangas Pitmaster Inc. (Poblacion San Juan)-OCBS</t>
  </si>
  <si>
    <t>BT18 Merry Batangas Pitmaster Inc. (Putol Tuy)-OCBS</t>
  </si>
  <si>
    <t>BT19 Hiwood Online Gaming Place (Bukana Nasugbu)-OCBS</t>
  </si>
  <si>
    <t>BT20 Hiwood Online Gaming Place (Malabanan Balete)-OCBS</t>
  </si>
  <si>
    <t>BT21 LAH Online Gaming Place (Sambat San Pascual)-OCBS</t>
  </si>
  <si>
    <t>2,600.00</t>
  </si>
  <si>
    <t>BT22 Gallotech Ventures Inc. (San Roque Sto. Tomas)-OCBS</t>
  </si>
  <si>
    <t>BT23 Gallotech Ventures Inc. (San Rafael Sto. Tomas)-OCBS</t>
  </si>
  <si>
    <t>BT24 Betting Station B-Swing 2 (Poblacion 1 Cuenca)-OCBS</t>
  </si>
  <si>
    <t>36,740.00</t>
  </si>
  <si>
    <t>BT25 JB22 Cockpit Viewing Services (Palmridge Sta. Maria Sto. Tomas)-OCBS</t>
  </si>
  <si>
    <t>21,534.00</t>
  </si>
  <si>
    <t>BT26 GRA Betting Station (Poblacion Balete)-OCBS</t>
  </si>
  <si>
    <t>BT27 Merry Batangas Pitmaster Inc. (Brgy. IV Sto. Tomas)-OCBS</t>
  </si>
  <si>
    <t>BT28 Merry Batangas Pitmaster Inc. (Palanca San Jose)-OCBS</t>
  </si>
  <si>
    <t>BT29 Gallotech Ventures Inc. (San Pedro Sto. Tomas)-OCBS</t>
  </si>
  <si>
    <t>BT30 Talpakan 2.0 Grill And Resto Bar (San Miguel Padre Garcia)-OCBS-RESTOBAR</t>
  </si>
  <si>
    <t>BU01 Triple JB Viewing (Hagonoy)-OCBS-RESTOBAR</t>
  </si>
  <si>
    <t>5,802.00</t>
  </si>
  <si>
    <t>BU02 Obandonado Restobar and Grill (Obando)-OCBS-RESTOBAR</t>
  </si>
  <si>
    <t>22,000.00</t>
  </si>
  <si>
    <t>BU03 The Blue's Restaurant (San Rafael)-OCBS-RESTOBAR</t>
  </si>
  <si>
    <t>-160,000.00</t>
  </si>
  <si>
    <t>BU05 UFCC Meridien Vista Pay Per View Services (Poblacion)-OCBS</t>
  </si>
  <si>
    <t>BU06 MarJay Betting Station (Bocaue)-OCBS-RESTOBAR</t>
  </si>
  <si>
    <t>109,471.00</t>
  </si>
  <si>
    <t>BU07 By Pass Grill &amp; Restaurant (San Rafael)-OCBS-RESTOBAR</t>
  </si>
  <si>
    <t>BU09 BG Snacks Online Gaming Place (Tabing Ilog Marilao)-OCBS</t>
  </si>
  <si>
    <t>BU11 Sagittarius Grill House (Bocaue)-OCBS</t>
  </si>
  <si>
    <t>BU12 SC Restobar/SC Online Gaming Place (Pandi)-OCBS-RESTOBAR</t>
  </si>
  <si>
    <t>32,000.00</t>
  </si>
  <si>
    <t>BU13 Pandi Online Gaming Place (Matanda Pandi)-OCBS</t>
  </si>
  <si>
    <t>48,000.00</t>
  </si>
  <si>
    <t>BU14 D &amp; D Betting Station (Caingin Bocaue)-OCBS</t>
  </si>
  <si>
    <t>BU16 BG Snacks Online Gaming Place (Lambakin Marilao)-OCBS</t>
  </si>
  <si>
    <t>BU17 Videnri Pablo's Betting Station (San Vicente San Miguel)-OCBS</t>
  </si>
  <si>
    <t>25,300.00</t>
  </si>
  <si>
    <t>BU18 San Rafael Sabong Sports Live Gaming (Cruz Na Daan)-OCBS</t>
  </si>
  <si>
    <t>11,000.00</t>
  </si>
  <si>
    <t>BU19 Pandi Online Gaming Place (Culianin Plaridel)-OCBS</t>
  </si>
  <si>
    <t>BU20 G.P. Online Gaming Place (Saog Marilao)-OCBS</t>
  </si>
  <si>
    <t>13,507.00</t>
  </si>
  <si>
    <t>43,473.00</t>
  </si>
  <si>
    <t>56,980.00</t>
  </si>
  <si>
    <t>2,849.00</t>
  </si>
  <si>
    <t>BU21 EDPR Online Gaming Place (Tabang Plaridel)-OCBS</t>
  </si>
  <si>
    <t>BU22 GHGL Betting Station (Camias San Miguel)-OCBS</t>
  </si>
  <si>
    <t>BU25 Videnri Pablo's Betting Station (Branch-Bantog San Miguel)-OCBS</t>
  </si>
  <si>
    <t>18,300.00</t>
  </si>
  <si>
    <t>BU26 KPD Online Gaming Place (Partida Norzagaray)-OCBS</t>
  </si>
  <si>
    <t>9,000.00</t>
  </si>
  <si>
    <t>BU27 Todo Suerte Gaming Beting Station (Bagong Buhay I SJDM)-OCBS</t>
  </si>
  <si>
    <t>26,354.00</t>
  </si>
  <si>
    <t>BU28 D &amp; D Betting Station (Panginay Balagtas)-OCBS</t>
  </si>
  <si>
    <t>BU29 B.ET Online Gaming Casino (Tigpalas San Miguel)-OCBS</t>
  </si>
  <si>
    <t>-25,000.00</t>
  </si>
  <si>
    <t>CA01 KAII Betting Station (Mabini St. Brgy. 006 Dist. 2)-OCBS</t>
  </si>
  <si>
    <t>10,100.00</t>
  </si>
  <si>
    <t>CA02 ALI Betting Station (Samson Rd. Brgy. 074 Dist. 2)-OCBS</t>
  </si>
  <si>
    <t>CB01 Toledo E-Games Inc. (Commercial Complex)-OCBS</t>
  </si>
  <si>
    <t>120,000.00</t>
  </si>
  <si>
    <t>CB02 Toledo E-Games Inc. (Payag)-OCBS</t>
  </si>
  <si>
    <t>CB03 Toledo E-Games Inc. (Contact Point/Luray II Sipaway)-OCBS</t>
  </si>
  <si>
    <t>CB05 Innotech Ventures Inc./Yayoy's Grill &amp; Resto Bar (Capitol Site)-OCBS-RESTOBAR</t>
  </si>
  <si>
    <t>CB06 Innotech Ventures Inc./Tambayan Food Park &amp; KTV (Bulacao Cebu City)-OCBS-RESTOBAR</t>
  </si>
  <si>
    <t>CB08 Innotech Ventures Inc. (BYS Complex Restaurant Cebu City)-OCBS-RESTOBAR</t>
  </si>
  <si>
    <t>CB09 Innotech Ventures Inc./Pardo OCBS (Tagunol Cogon Cebu City)-OCBS</t>
  </si>
  <si>
    <t>CB11 IceAngel Gaming Center (Zapatera Cebu City)-OCBS</t>
  </si>
  <si>
    <t>-9,000.00</t>
  </si>
  <si>
    <t>8,157.00</t>
  </si>
  <si>
    <t>12,807.00</t>
  </si>
  <si>
    <t>640.35</t>
  </si>
  <si>
    <t>787.00</t>
  </si>
  <si>
    <t>CB12 Innotech Ventures Inc./ Bossing Foodpark (Mambaling Cebu City)-OCBS</t>
  </si>
  <si>
    <t>CB13 Lambert Flores Betting Station (Ermita Cebu City)-OCBS</t>
  </si>
  <si>
    <t>CB14 Innotech Ventures Inc. (Hapi-Hapi Cmpd. Tisa Cebu City)-OCBS</t>
  </si>
  <si>
    <t>CB15 WhiteHatch Betting Station (MJ Cuenco Mabolo Cebu City)-OCBS</t>
  </si>
  <si>
    <t>CB17 Innotech Ventures Inc. (V. Sotto Tinago Cebu City)-OCBS</t>
  </si>
  <si>
    <t>CB18 Innotech Ventures Inc./Antoque's Convenience Store (Kamputhaw Cebu City)-OCBS-STORE</t>
  </si>
  <si>
    <t>CB19 Bentang Food House (Labangon Cebu City)-OCBS</t>
  </si>
  <si>
    <t>CB20 ASIAPAC Online Gaming Place (Hipodromo Cebu City)-OCBS</t>
  </si>
  <si>
    <t>CB21 Toledo E-Games Inc. (RGK Plaza Ctr. Tabunok)-OCBS</t>
  </si>
  <si>
    <t>CB22 Hiland Gaming Hub (Malubog Cebu City)-OCBS</t>
  </si>
  <si>
    <t>CB23 Yin-Yang Gaming Center (San Nicolas Proper Cebu City)-OCBS</t>
  </si>
  <si>
    <t>CB24 Yin-Yang Gaming Center (Mambaling Cebu City)-OCBS</t>
  </si>
  <si>
    <t>CB25 ASIAPAC Online Gaming Place (Suba Cebu City)-OCBS</t>
  </si>
  <si>
    <t>CB26 D' Elite Carwash And Coffee Shop (Banilad Cebu City)-OCBS</t>
  </si>
  <si>
    <t>34,000.00</t>
  </si>
  <si>
    <t>7,479.00</t>
  </si>
  <si>
    <t>2,924.00</t>
  </si>
  <si>
    <t>10,403.00</t>
  </si>
  <si>
    <t>520.15</t>
  </si>
  <si>
    <t>CB27 Innotech Ventures Inc. (Concepcion Pasil Cebu City)-OCBS</t>
  </si>
  <si>
    <t>CB28 Ohohoy Gaming Center (Bulacao Cebu City)-OCBS</t>
  </si>
  <si>
    <t>CB29 Hiland Gaming Hub (Sambag 1 Cebu City)-OCBS</t>
  </si>
  <si>
    <t>CB30 Innotech Ventures Inc. (Wilson St. Lahug Cebu City)-OCBS</t>
  </si>
  <si>
    <t>CB31 Eman Betting Station (Brgy. Owak Asturias)-OCBS</t>
  </si>
  <si>
    <t>CB32 Hiland Gaming Hub (Apas Cebu City)-OCBS</t>
  </si>
  <si>
    <t>CB33 Innotech Ventures Inc. (Talamban Cebu City)-OCBS</t>
  </si>
  <si>
    <t>CB34 Hiland Gaming Hub (Jakosalem St. Zapatera Cebu City)-OCBS</t>
  </si>
  <si>
    <t>CB35 ASIAPAC Online Gaming Place (Ermita Cebu City)-OCBS</t>
  </si>
  <si>
    <t>CB36 Visha Betting Station (Agsungot Cebu City)-OCBS</t>
  </si>
  <si>
    <t>CB38 Hiland Gaming Hub (T. Padilla Cebu City)-OCBS</t>
  </si>
  <si>
    <t>CB40 JLOsabongflex Online Gaming Place (Pitogo Consolacion)-OCBS</t>
  </si>
  <si>
    <t>CB41 Troy Music And Bistro (J Block Kamputhaw Cebu City)-OCBS-RESTOBAR</t>
  </si>
  <si>
    <t>CG01 TNPL Betting Station (Zone 2 Lanna Solana)-OCBS</t>
  </si>
  <si>
    <t>CN01 3'S Betting Station (Camambugan Daet)-OCBS</t>
  </si>
  <si>
    <t>CN02 BlueMax Online Gaming Place (Pob. 2 Basud)-OCBS</t>
  </si>
  <si>
    <t>20,869.00</t>
  </si>
  <si>
    <t>CN03 S3 Betting Station (Sta. Elena)-OCBS</t>
  </si>
  <si>
    <t>CN04 Lucksoon 8 Betting Station (Sto. Niño St. Pob. Norte Paracale)-OCBS</t>
  </si>
  <si>
    <t>CN05 Paracale E-Sabong OCBS (Parian St. Pob. Norte Paracale)-OCBS</t>
  </si>
  <si>
    <t>CS01 Bicol Pitmaster E-Games (San Roque Bombon)-OCBS</t>
  </si>
  <si>
    <t>CS02 Bicol Pitmaster E-Games (Poblacion West Ocampo)-OCBS</t>
  </si>
  <si>
    <t>36,700.00</t>
  </si>
  <si>
    <t>CS03 Bicol Pitmaster E-Games (Hanawan Ocampo)-OCBS</t>
  </si>
  <si>
    <t>CS04 Noypi Sports Bar OPC/E-Sabong (Bag. Grande St. Goa)-OCBS-RESTOBAR</t>
  </si>
  <si>
    <t>200,000.00</t>
  </si>
  <si>
    <t>CS05 Lucky13 Online Gaming Place (Pasacao)-OCBS</t>
  </si>
  <si>
    <t>CS06 Bicol Pitmaster E-Games (Old San Roque Pili)-OCBS</t>
  </si>
  <si>
    <t>CS07 Bicol Pitmaster E-Games (San Francisco Iriga City)-OCBS</t>
  </si>
  <si>
    <t>CS08 Bicol Pitmaster E-Games (Tara Sipocot)-OCBS</t>
  </si>
  <si>
    <t>CV03 Hobbies One (Bacoor City)-OCBS-RESTOBAR</t>
  </si>
  <si>
    <t>CV05 AADR Resto Bar &amp; Online &amp; Streaming (Bucal Tanza)-OCBS-RESTOBAR</t>
  </si>
  <si>
    <t>CV07 Lago De Dalahican Restaurant &amp; Bar (Dalahican)-OCBS-RESTOBAR</t>
  </si>
  <si>
    <t>CV08 Cockside OTB Place (Noveleta)-OCBS-OTB</t>
  </si>
  <si>
    <t>CV09 Pit SportsBar &amp; E-Games (Bulihan Silang)-OCBS-RESTOBAR</t>
  </si>
  <si>
    <t>CV10 NewGood Betting Station (Sta. Rosa I Noveleta)-OCBS</t>
  </si>
  <si>
    <t>CV20 M.S. Ponsones Online Gaming Place (Alapan Bucandala IV Imus)-OCBS</t>
  </si>
  <si>
    <t>CV21 M.S. Ponsones Online Gaming Place (Granados GMA)-OCBS</t>
  </si>
  <si>
    <t>CV22 Doublegems Snacks Online Gaming Place (Kabulusan Magallanes)-OCBS</t>
  </si>
  <si>
    <t>19,000.00</t>
  </si>
  <si>
    <t>CV23 ELGregor SRNDPT Betting Station (Maduya Carmona)-OCBS</t>
  </si>
  <si>
    <t>CV34 GenFortune Betting Station (Tejeros Convention Rosario)-OCBS</t>
  </si>
  <si>
    <t>CV35 M.S. Ponsones Online Gaming Place (Maderan GMA)-OCBS</t>
  </si>
  <si>
    <t>CV36 AVRM Betting Station (Magdiwang Noveleta)-OCBS</t>
  </si>
  <si>
    <t>242,000.00</t>
  </si>
  <si>
    <t>CV37 M.S. Ponsones Online Gaming Place (San Roque Naic)-OCBS</t>
  </si>
  <si>
    <t>CV38 M and E Betting Station (Poblacion Rosario)-OCBS</t>
  </si>
  <si>
    <t>CV39 M.B.A. Online Gaming Place (Salcedo II Noveleta)-OCBS</t>
  </si>
  <si>
    <t>CV40 Primefire Online Streaming Services (Anabu I-B Imus City)-OCBS</t>
  </si>
  <si>
    <t>CV41 Caspian Gaming Center (Makina Naic)-OCBS</t>
  </si>
  <si>
    <t>86,688.00</t>
  </si>
  <si>
    <t>CV42 StarQuest Betting Station (San Juan 1 Noveleta)-OCBS</t>
  </si>
  <si>
    <t>CV43 Rapsadoodle Gaming Hub (Sapa Naic)-OCBS-LOTTO</t>
  </si>
  <si>
    <t>DD01 Fours Isobel Online Gaming Place (Mawab Davao de Oro)-OCBS</t>
  </si>
  <si>
    <t>DD03 Lucky 8 Star Quest Inc. (Poblacion Mawab Davao De Oro)-OCBS</t>
  </si>
  <si>
    <t>DD04 Bong Fours Isobel Online Gaming Place (Maco Davao De Oro)-OCBS</t>
  </si>
  <si>
    <t>DD05 Bong Fours Isobel Online Gaming Place (Pob. Montevista Davao De Oro)-OCBS</t>
  </si>
  <si>
    <t>DD06 Fours Isobel Online Gaming Place (Cabinuangan New Bataan)-OCBS</t>
  </si>
  <si>
    <t>DD07 Lucky 8 Star Quest Inc. (Pindasan Mabini)-OCBS</t>
  </si>
  <si>
    <t>DD08 SVB Isobel Online Gaming Place (Poblacion Monkayo)-OCBS</t>
  </si>
  <si>
    <t>DN01 Fours Isobel Online Gaming Place (Cambanogoy Asuncion)-OCBS</t>
  </si>
  <si>
    <t>DN02 DJ3 Cafe &amp; DJ3 E-Games (Purok 7 Ising Carmen)-OCBS-RESTOBAR</t>
  </si>
  <si>
    <t>DN03 Elisha Isobel Online Gaming Place (Purok 10 Ising Carmen)-OCBS</t>
  </si>
  <si>
    <t>DN04 Lucky 8 Star Quest Inc. (Nordida Tibal-Og Sto. Tomas)-OCBS</t>
  </si>
  <si>
    <t>DN05 Fours Isobel Online Gaming Place Branch 2 (Maniki Kapalong)-OCBS</t>
  </si>
  <si>
    <t>DN06 Lucky 8 Star Quest Inc. (FD. RD. 1 Tibal-Og Sto. Tomas)-OCBS</t>
  </si>
  <si>
    <t>DO01 AL Cockpit Viewing Services (Purok 13 Central Pob. Manay)-OCBS</t>
  </si>
  <si>
    <t>19,228.00</t>
  </si>
  <si>
    <t>DO02 WPC Cockfight Betting Online Gaming Place (Banaybanay)-OCBS</t>
  </si>
  <si>
    <t>DO04 Padug-Online Gaming Station (Poblacion Cateel)-OCBS</t>
  </si>
  <si>
    <t>DO05 Mends Online Gaming Place (Poblacion Lupon)-OCBS</t>
  </si>
  <si>
    <t>DO06 Padug-Online Gaming Station (Silverio St. Pob. Cateel)-OCBS</t>
  </si>
  <si>
    <t>DO07 Mends Online Gaming Place (Poblacion Banaybanay)-OCBS</t>
  </si>
  <si>
    <t>DO08 Padug-Online Gaming Station (Baganga)-OCBS</t>
  </si>
  <si>
    <t>DO09 Padug-Online Gaming Station (Purok 9 Central Pob. Manay)-OCBS</t>
  </si>
  <si>
    <t>DO11 Padug-Online Gaming Station (Lambajon Baganga)-OCBS</t>
  </si>
  <si>
    <t>DS01 Lucky 8 Star Quest Inc. By: Roy Dela Cruz (Sinawilan Digos City)-OCBS</t>
  </si>
  <si>
    <t>DS02 Lucky 8 Star Quest Inc./Talpakan Restaurant (Aplaya Digos City)-OCBS-RESTOBAR</t>
  </si>
  <si>
    <t>63,622.00</t>
  </si>
  <si>
    <t>DS03 Lucky 8 Star Quest Inc. By: Roy Dela Cruz (Capatagan Digos City)-OCBS</t>
  </si>
  <si>
    <t>18,000.00</t>
  </si>
  <si>
    <t>DS04 Lucky 8 Star Quest Inc. By: Allan A. Florida (Loyola Village Digos City)-OCBS</t>
  </si>
  <si>
    <t>DS05 DJ3 E-Games (Almendras District Padada)-OCBS</t>
  </si>
  <si>
    <t>DS06 Lucky 8 Star Quest Inc. By: Ramonito M. Nerosa (Tres De Mayo Digos City)-OCBS</t>
  </si>
  <si>
    <t>DS08 Ironsides Online Gaming Place (Sinawilan Matanao)-OCBS-RESTOBAR</t>
  </si>
  <si>
    <t>10,090.00</t>
  </si>
  <si>
    <t>18,090.00</t>
  </si>
  <si>
    <t>904.50</t>
  </si>
  <si>
    <t>DS09 ADS-B Cockpit Viewing Services (Poblacion Matanao)-OCBS</t>
  </si>
  <si>
    <t>DS10 5 Sides Online Gaming Place (San Miguel Digos City)-OCBS</t>
  </si>
  <si>
    <t>DS11 Lucky 8 Star Quest Inc. (Dawis Digos City)-OCBS</t>
  </si>
  <si>
    <t>IF03 Ifugao Online Sabong (Mabatobato Lamut)-OCBS</t>
  </si>
  <si>
    <t>IF04 Ifugao Online Gaming Place/Lucky 8 Star Quest Inc. (Dugong Tungngod Lagawe)-OCBS</t>
  </si>
  <si>
    <t>23,300.00</t>
  </si>
  <si>
    <t>IF05 Ifugao Online Gaming Place/Lucky 8 Star Quest Inc. (Bayucan Tungngod Lagawe)-OCBS</t>
  </si>
  <si>
    <t>IS01 NCDV E-Cockfights Betting Stn.-Branch/Gerry's Grill (Cauayan City)-OCBS-RESTOBAR</t>
  </si>
  <si>
    <t>IS04 Balai Ni Banjo Resto Bar (San Guillermo)-OCBS-RESTOBAR</t>
  </si>
  <si>
    <t>10,300.00</t>
  </si>
  <si>
    <t>IS05 Kap's Resto Bar (RBU Online Gaming Place)-OCBS-RESTOBAR</t>
  </si>
  <si>
    <t>-30,000.00</t>
  </si>
  <si>
    <t>IS06 MK Online Gaming Place/Kyle-Kate Resto Bar (Jones)-OCBS-RESTOBAR</t>
  </si>
  <si>
    <t>IS07 RTRT Online Gaming Place/Aurelyo KTV Resto Bar (San Manuel)-OCBS-RESTOBAR</t>
  </si>
  <si>
    <t>30,516.00</t>
  </si>
  <si>
    <t>20,492.00</t>
  </si>
  <si>
    <t>51,008.00</t>
  </si>
  <si>
    <t>2,550.40</t>
  </si>
  <si>
    <t>IS09 JWD383 Online Gaming Place (San Isidro)-OCBS</t>
  </si>
  <si>
    <t>132,055.00</t>
  </si>
  <si>
    <t>18,484.00</t>
  </si>
  <si>
    <t>14,606.00</t>
  </si>
  <si>
    <t>33,090.00</t>
  </si>
  <si>
    <t>1,654.50</t>
  </si>
  <si>
    <t>591.00</t>
  </si>
  <si>
    <t>IS11 D'Bet Online Gaming Place (Food and Vape Shop Cabatuan)-OCBS</t>
  </si>
  <si>
    <t>IS13 Basicss Grill and Resto Bar (Reina Mercedes)-OCBS-RESTOBAR</t>
  </si>
  <si>
    <t>39,150.00</t>
  </si>
  <si>
    <t>IS15 All-In Grill And Restaurant (San Mateo)-OCBS-RESTOBAR</t>
  </si>
  <si>
    <t>27,000.00</t>
  </si>
  <si>
    <t>IS16 Lucky Corner Online Gaming Place (Quezon)-OCBS</t>
  </si>
  <si>
    <t>5,370.00</t>
  </si>
  <si>
    <t>3,499.00</t>
  </si>
  <si>
    <t>8,869.00</t>
  </si>
  <si>
    <t>443.45</t>
  </si>
  <si>
    <t>313.00</t>
  </si>
  <si>
    <t>IS17 D'Bet Online Gaming Place (Cauayan City)-OCBS</t>
  </si>
  <si>
    <t>110,000.00</t>
  </si>
  <si>
    <t>IS18 Marbong Online Gaming Place (Marana 1st Ilagan)-OCBS</t>
  </si>
  <si>
    <t>IS20 Par Tee Bloc Betting Station (Rizal Roxas)-OCBS</t>
  </si>
  <si>
    <t>105,000.00</t>
  </si>
  <si>
    <t>IS21 Dalusapi Online Gaming Place (Centro Santo Tomas)-OCBS</t>
  </si>
  <si>
    <t>39,000.00</t>
  </si>
  <si>
    <t>58,076.00</t>
  </si>
  <si>
    <t>44,584.00</t>
  </si>
  <si>
    <t>102,660.00</t>
  </si>
  <si>
    <t>5,133.00</t>
  </si>
  <si>
    <t>IS22 5A Online Gaming Place (Poblacion San Pablo)-OCBS</t>
  </si>
  <si>
    <t>1,035,000.00</t>
  </si>
  <si>
    <t>4,370,068.00</t>
  </si>
  <si>
    <t>3,960,707.00</t>
  </si>
  <si>
    <t>8,330,775.00</t>
  </si>
  <si>
    <t>416,538.75</t>
  </si>
  <si>
    <t>458,176.00</t>
  </si>
  <si>
    <t>78,754.00</t>
  </si>
  <si>
    <t>1,575.08</t>
  </si>
  <si>
    <t>IS23 Marbong Online Gaming Place/Roan's (San Vicente Ilagan)-OCBS</t>
  </si>
  <si>
    <t>IS24 Edgar Online Gaming Place (Catabayungan Cabagan)-OCBS</t>
  </si>
  <si>
    <t>28,819.00</t>
  </si>
  <si>
    <t>8,929.00</t>
  </si>
  <si>
    <t>15,230.00</t>
  </si>
  <si>
    <t>24,159.00</t>
  </si>
  <si>
    <t>1,207.95</t>
  </si>
  <si>
    <t>968.00</t>
  </si>
  <si>
    <t>IS25 Macutay Betting Station (Quirino Naguillian)-OCBS</t>
  </si>
  <si>
    <t>117,000.00</t>
  </si>
  <si>
    <t>IS26 ISB Online Gaming Place (Maligaya Tumauini)-OCBS</t>
  </si>
  <si>
    <t>38,000.00</t>
  </si>
  <si>
    <t>IS27 AAJ Farmers Online Gaming Place (Patul Santiago City)-OCBS</t>
  </si>
  <si>
    <t>IS28 Padrinos Online Gaming Place (Calao East Santiago City)-OCBS</t>
  </si>
  <si>
    <t>IS29 Non-Stop Betting Station (Zone 03 San Mariano)-OCBS</t>
  </si>
  <si>
    <t>100,200.00</t>
  </si>
  <si>
    <t>658,852.00</t>
  </si>
  <si>
    <t>655,955.00</t>
  </si>
  <si>
    <t>1,314,807.00</t>
  </si>
  <si>
    <t>65,740.35</t>
  </si>
  <si>
    <t>IS30 Mugs &amp; Wheels Car wash, Cafe &amp; Betting Station (Bugallon Ramon)-OCBS</t>
  </si>
  <si>
    <t>IS31 TNPL Betting Station (Centro Poblacion Cabagan)-OCBS</t>
  </si>
  <si>
    <t>IS33 Legends Gaming Station (San Juan Ilagan)-OCBS</t>
  </si>
  <si>
    <t>IS34 Marbong Online Gaming Place (Centro-San Antonio Ilagan)-OCBS</t>
  </si>
  <si>
    <t>IS35 Double-Tap Online Gaming Place (Sagat Cordon)-OCBS</t>
  </si>
  <si>
    <t>IS36 Dalusapi Online Gaming Place (San Rafael Abajo Sto. Tomas)-OCBS</t>
  </si>
  <si>
    <t>54,500.00</t>
  </si>
  <si>
    <t>5,226.00</t>
  </si>
  <si>
    <t>7,492.00</t>
  </si>
  <si>
    <t>12,718.00</t>
  </si>
  <si>
    <t>635.90</t>
  </si>
  <si>
    <t>LG02 Sophia's Pride Cockpit (Canlalay Biñan)-OCBS</t>
  </si>
  <si>
    <t>LG09 Gallotech Ventures Inc. (NIA Rd. San Isidro)-OCBS</t>
  </si>
  <si>
    <t>LG10 Gallotech Ventures Inc. (Saint Joseph)-OCBS</t>
  </si>
  <si>
    <t>LG11 Gallotech Ventures Inc. (Lumban)-OCBS</t>
  </si>
  <si>
    <t>LG12 Gallotech Ventures Inc. (San Juan)-OCBS</t>
  </si>
  <si>
    <t>LG13 Gallotech Ventures Inc. (Brgy. Mamatid)-OCBS</t>
  </si>
  <si>
    <t>LG14 Gallotech Ventures Inc. (Mabuhay City)-OCBS</t>
  </si>
  <si>
    <t>LG15 Gallotech Ventures Inc. (Centennial Plaza)-OCBS</t>
  </si>
  <si>
    <t>LG16 Gallotech Ventures Inc. (Luisiana)-OCBS</t>
  </si>
  <si>
    <t>LG18 Gallotech Ventures Inc. (Banca Banca)-OCBS</t>
  </si>
  <si>
    <t>LG19 Gallotech Venture Inc. (Nanhaya)-OCBS</t>
  </si>
  <si>
    <t>LG20 Gallotech Venture Inc. (Calumpang)-OCBS</t>
  </si>
  <si>
    <t>LG21 Gallotech Venture Inc. (Bagong Lipunan Duhat Sta. Cruz)-OCBS</t>
  </si>
  <si>
    <t>LG23 Ninong's Kiosk &amp; On Screen Game &amp; Billiard Hall (Alonzo B-3 Calamba City)-OCBS</t>
  </si>
  <si>
    <t>LG25 Sophia's Pride Cockpit (Timbao Biñan)-OCBS</t>
  </si>
  <si>
    <t>LG26 D &amp; J Betting Station Chow and Grill (Sta. Cruz)-OCBS</t>
  </si>
  <si>
    <t>LG27 Gallotech Ventures Inc. (Tavera St. Crossing Pakil)-OCBS</t>
  </si>
  <si>
    <t>LG28 Noreste Gaming &amp; Leisure Corp. (Poblacion Sta. Cruz)-OCBS</t>
  </si>
  <si>
    <t>LG29 Gallotech Ventures Inc. (Talangan Nagcarlan)-OCBS</t>
  </si>
  <si>
    <t>LG30 Gallotech Ventures Inc. (Gulod Cabuyao)-OCBS</t>
  </si>
  <si>
    <t>LG31 Gallotech Ventures Inc. (Labuin Pila)-OCBS</t>
  </si>
  <si>
    <t>LG32 JDS E-Sport Off Track Betting (San Gabriel SPC)-OCBS</t>
  </si>
  <si>
    <t>LG33 Avenido's E-Loading Station (San Roque Alaminos)-OCBS</t>
  </si>
  <si>
    <t>LG34 M &amp; R E-Games (San Lucas II SPC)-OCBS</t>
  </si>
  <si>
    <t>100,000.00</t>
  </si>
  <si>
    <t>LG35 D &amp; J Betting Station Dos Maria's Resort (Sta. Cruz)-OCBS</t>
  </si>
  <si>
    <t>LG39 Miranding's Grill &amp; Resto Bar (San Francisco SPC)-OCBS-RESTOBAR</t>
  </si>
  <si>
    <t>LG40 Lucky 3AD Gaming Betting Station (Bulilan Sur Pila)-OCBS</t>
  </si>
  <si>
    <t>LG41 LLM Online Gaming Place (Purok 6 Del Remedio SPC)-OCBS</t>
  </si>
  <si>
    <t>150,000.00</t>
  </si>
  <si>
    <t>LG42 Ninong's Kiosk &amp; On Screen Game &amp; Billiard Hall (Palo Alto Calamba City)-OCBS</t>
  </si>
  <si>
    <t>LG43 C-Gel Restobar (Pandeño Siniloan)-OCBS-RESTOBAR</t>
  </si>
  <si>
    <t>LG44 Gallotech Ventures Inc./Da Pip Food Park (Pob. Dos Pagsanjan)-OCBS</t>
  </si>
  <si>
    <t>LG45 Gallotech Ventures Inc. (San Bartolome SPC)-OCBS</t>
  </si>
  <si>
    <t>LG46 Gallotech Ventures Inc. (San Lucas I SPC)-OCBS</t>
  </si>
  <si>
    <t>LG47 Gallotech Ventures Inc. (Brgy. Baclaran Cabuyao)-OCBS</t>
  </si>
  <si>
    <t>LG48 Gallotech Ventures Inc. (Butong Cabuyao)-OCBS</t>
  </si>
  <si>
    <t>LG49 J Sakalam Online Streaming Services (Pagsawitan Village Sta. Cruz)-OCBS</t>
  </si>
  <si>
    <t>11,920.00</t>
  </si>
  <si>
    <t>LG50 Shoti's Online Gaming Place (San Antonio Biñan)-OCBS</t>
  </si>
  <si>
    <t>LG51 LLM Online Gaming Place (Zamora St. Brgy. 7-B SPC)-OCBS</t>
  </si>
  <si>
    <t>LG52 Gallotech Ventures Inc. (Palina Nagcarlan)-OCBS</t>
  </si>
  <si>
    <t>LU01 Ruweda Betting Station (Patac Santo Tomas)-OCBS</t>
  </si>
  <si>
    <t>LU02 Casador Betting Station (Lomboy Santo Tomas)-OCBS</t>
  </si>
  <si>
    <t>LU03 Aring Online Gaming Place (Poblacion Aringay)-OCBS</t>
  </si>
  <si>
    <t>42,500.00</t>
  </si>
  <si>
    <t>50.00</t>
  </si>
  <si>
    <t>LY01 Jhade Restobar (Brgy. Sagkahan Carigara)-OCBS-RESTOBAR</t>
  </si>
  <si>
    <t>30,700.00</t>
  </si>
  <si>
    <t>65,339.00</t>
  </si>
  <si>
    <t>62,987.00</t>
  </si>
  <si>
    <t>128,326.00</t>
  </si>
  <si>
    <t>6,416.30</t>
  </si>
  <si>
    <t>5,244.00</t>
  </si>
  <si>
    <t>MA01 Palaka Glass &amp; Aluminum (Tondo)-OCBS-OTB</t>
  </si>
  <si>
    <t>MA02 Parekoi (Tondo)-OCBS-OTB</t>
  </si>
  <si>
    <t>MA03 Alibi (Sampaloc)-OCBS-OTB</t>
  </si>
  <si>
    <t>MA04 ET Espino Gaming Center (Balut Tondo)-OCBS</t>
  </si>
  <si>
    <t>MA05 MF Pizarro (Crisolita St. Sta. Ana)-OCBS-OTB</t>
  </si>
  <si>
    <t>MA06 LJ LJ LJ Resto (Lakandula)-OCBS-OTB</t>
  </si>
  <si>
    <t>MA07 Nirvana 1 OTB &amp; Lotto Outlet (Sampaloc)-OCBS-OTB</t>
  </si>
  <si>
    <t>MA09 AH Mariano (Tondo)-OCBS-OTB</t>
  </si>
  <si>
    <t>230,000.00</t>
  </si>
  <si>
    <t>MA10 Ralea (Tondo)-OCBS-OTB</t>
  </si>
  <si>
    <t>MA100 LLC OTB Place (Maria Clara St. Sta. Cruz)-OCBS-OTB</t>
  </si>
  <si>
    <t>MA11 Tatzki Sports Bar (Sta. Cruz)-OCBS-OTB</t>
  </si>
  <si>
    <t>MA12 D. Winners OTB (Paco)-OCBS-OTB</t>
  </si>
  <si>
    <t>MA13 Raymonds (Tondo)-OCBS-OTB</t>
  </si>
  <si>
    <t>MA14 AKC Billiard OTB (Tondo)-OCBS-OTB</t>
  </si>
  <si>
    <t>MA15 Bayani (Sta. Cruz)-OCBS-OTB</t>
  </si>
  <si>
    <t>MA16 Race World Payment (Sta. Cruz)-OCBS-OTB</t>
  </si>
  <si>
    <t>MA17 Majestic 888 (Sampaloc)-OCBS-OTB</t>
  </si>
  <si>
    <t>MA18 Baluarte De Quirante (Tondo)-OCBS-OTB</t>
  </si>
  <si>
    <t>MA19 Power Up Amusement &amp; Enterteinment Corp. (Tabora St. San Nicolas Bgy. 269)-OCBS</t>
  </si>
  <si>
    <t>MA20 Niicbersha Offtrack Betting (Evangelista St. Sta. Cruz)-OCBS</t>
  </si>
  <si>
    <t>MA21 Cock Feet Betting Station (Sampaloc)-OCBS</t>
  </si>
  <si>
    <t>MA23 Double Rack Restobar (Malate)-OCBS-RESTOBAR</t>
  </si>
  <si>
    <t>MA24 Tiza Muna Billiard &amp; Amusement (Sta. Ana)-OCBS-OTB</t>
  </si>
  <si>
    <t>MA25 Cedrics (Tondo)-OCBS-OTB</t>
  </si>
  <si>
    <t>MA26 Vreni's Dinner OTB (San Nicolas Binondo)-OCBS-OTB</t>
  </si>
  <si>
    <t>MA27 Marlon &amp; Lealyn Betting (Sampaloc)-OCBS-OTB</t>
  </si>
  <si>
    <t>MA28 Cocotree Off Track Betting Station (Blumentritt)-OCBS-OTB</t>
  </si>
  <si>
    <t>MA29 D.A.B. Betting Station (Vitas Tondo)-OCBS-OTB</t>
  </si>
  <si>
    <t>MA32 Teamlowkeys Restau Bar (San Andres St. Brgy. 722 Malate)-OCBS-RESTOBAR</t>
  </si>
  <si>
    <t>MA34 MF Pizarro Karenderya (Paco)-OCBS-OTB</t>
  </si>
  <si>
    <t>MA35 Manok Na Pula Betting Station (Sampaloc)-OCBS</t>
  </si>
  <si>
    <t>MA37 Raf's Food &amp; Betting Station (Sta. Ana)-OCBS</t>
  </si>
  <si>
    <t>MA40 Race 7 Restaurant (Ongpin Sta. Cruz)-OCBS-RESTOBAR</t>
  </si>
  <si>
    <t>MA43 KMarkJeff Kitchenette (Pitong Gatang Tondo)-OCBS-RESTOBAR</t>
  </si>
  <si>
    <t>MA44 Maze Betting Station (Quezon Blvd. Tondo)-OCBS</t>
  </si>
  <si>
    <t>MA45 D.A.B. Off Cockpit Betting Station (Malvar Tondo)-OCBS-OTB</t>
  </si>
  <si>
    <t>MA47 Nirvana 2 JT Central (Sta. Cruz)-OCBS-OTB</t>
  </si>
  <si>
    <t>MA48 LLC OTB Place (Malabon St. Sta. Cruz)-OCBS-OTB</t>
  </si>
  <si>
    <t>MA49 Reilly &amp; Merly Grill House (Sagrada Familia Sta. Ana)-OCBS-RESTOBAR</t>
  </si>
  <si>
    <t>MA50 Raf's Food &amp; Betting Station (Sta. Mesa)-OCBS-RESTOBAR</t>
  </si>
  <si>
    <t>12,022.00</t>
  </si>
  <si>
    <t>MA51 Streetside Betting Station (Sampaloc)-OCBS</t>
  </si>
  <si>
    <t>MA52 D.A.B. Off Cockpit Betting Station (Paradise Heights Tondo)-OCBS-OTB</t>
  </si>
  <si>
    <t>MA54 A-Wash Betting Station 3 (Pandacan)-OCBS-OTB</t>
  </si>
  <si>
    <t>MA55 A-Wash Betting Station 1 (Tondo)-OCBS-OTB</t>
  </si>
  <si>
    <t>MA59 Editha Famy Betting Station (Brgy. 59 Juan Luna St. Tondo)-OCBS-OTB</t>
  </si>
  <si>
    <t>MA60 REC Gaming Center (Dagupan St. Tondo)-OCBS</t>
  </si>
  <si>
    <t>MA61 Golden Vibo Betting Station (Sta. Rosa St. Tondo)-OCBS-OTB</t>
  </si>
  <si>
    <t>MA62 RDGA Restobar/Billiard &amp; Restobar (Tondo)-OCBS-RESTOBAR</t>
  </si>
  <si>
    <t>MA63 Don Enrico's Gaming Hub (Laguna Ext.)-OCBS-OTB</t>
  </si>
  <si>
    <t>MA64 G.E.A.R. Betting Station (Port Area Brgy. 650)-OCBS-OTB</t>
  </si>
  <si>
    <t>MA65 Gabrielle Betting Station (Asuncion Ext. Tondo)-OCBS</t>
  </si>
  <si>
    <t>MA70 Borja Sari-Sari Store (Tondo)-OCBS-STORE</t>
  </si>
  <si>
    <t>MA74 Lucky 3AD Gaming Betting Station (Magsaysay - Legarda Flyover Brgy. 418 Sampaloc)-OCBS</t>
  </si>
  <si>
    <t>MA82 Gabriel &amp; Mabriel Betting Station (Laon Laan Sampaloc)-OCBS-OTB</t>
  </si>
  <si>
    <t>MA88 Michelle Betting Station &amp; Resto Bar (Sampaloc)-OCBS-RESTOBAR</t>
  </si>
  <si>
    <t>MA94 Cocker's Den Betting Station (Port Area Brgy. 649)-OCBS-OTB</t>
  </si>
  <si>
    <t>MA97 MMDL Betting Station (Delpan Binondo)-OCBS</t>
  </si>
  <si>
    <t>MA98 Thread Stone OTB (Valdez St.)-OCBS-OTB</t>
  </si>
  <si>
    <t>MA99 JALTJ OTB/A1 Lunch Restaurant (Dasma St.)-OCBS-OTB</t>
  </si>
  <si>
    <t>MB01 N.L. Cruz Betting Station (General Luna St. Baritan)-OCBS</t>
  </si>
  <si>
    <t>MD01 Pantao Gladiators Betting Station (Shaw Blvd)-OCBS-MALL</t>
  </si>
  <si>
    <t>136,810.00</t>
  </si>
  <si>
    <t>248,625.00</t>
  </si>
  <si>
    <t>385,435.00</t>
  </si>
  <si>
    <t>19,271.75</t>
  </si>
  <si>
    <t>MD02 Lucky EC Betting Station (P. Cruz St. New Zaniga)-OCBS</t>
  </si>
  <si>
    <t>87,724.00</t>
  </si>
  <si>
    <t>MD05 Batang Pasig Cockpit Viewing Services (Shaw Blvd Bagong Silang)-OCBS</t>
  </si>
  <si>
    <t>MG01 ESOJ Online Gaming Place (Tamuntaka Datu Odin Sinsuat)-OCBS</t>
  </si>
  <si>
    <t>MG02 ESabong At Cotabato eBingo Cafe Florencio (RH-VII Cotabato City)-OCBS</t>
  </si>
  <si>
    <t>MG03 ESabong At Cotabato Bingo Fiesta (Pob. V Cotabato City)-OCBS</t>
  </si>
  <si>
    <t>MG04 ESOJ Online Gaming Place (Poblacion Datu Odin Sinsuat)-OCBS</t>
  </si>
  <si>
    <t>MU01 El-Llamador Resto Bar 1 (Montillano St. Alabang)-OCBS-RESTOBAR</t>
  </si>
  <si>
    <t>MU02 El-Llamador Resto Bar 2 (Soldiers Hills Putatan)-OCBS-RESTOBAR</t>
  </si>
  <si>
    <t>MU03 El-Llamador Resto Bar 3 (Umali St. Poblacion)-OCBS-RESTOBAR</t>
  </si>
  <si>
    <t>MU05 El-Llamador Resto Bar 4 (M.L. Quezon Ave. Cupang)-OCBS-RESTOBAR</t>
  </si>
  <si>
    <t>MU06 El-Llamador Resto Bar 5 (Summitville Subd. Putatan)-OCBS-RESTOBAR</t>
  </si>
  <si>
    <t>MU07 Talpakan Restobar (Neighborhood Assn. St. Sucat)-OCBS-RESTOBAR</t>
  </si>
  <si>
    <t>MU08 El-Llamador Resto Bar 6 (Katihan St. Poblacion)-OCBS-RESTOBAR</t>
  </si>
  <si>
    <t>MU09 El-Llamador Resto Bar 7 (Victoria Homes Village Tunasan)-OCBS-RESTOBAR</t>
  </si>
  <si>
    <t>MU10 El-Llamador Resto Bar 8 (A. Valeda St. Purok 2 Bayanan)-OCBS-RESTOBAR</t>
  </si>
  <si>
    <t>MU11 El-Llamador Resto Bar 9 (No.90 Buendia St. Tunasan)-OCBS-RESTOBAR</t>
  </si>
  <si>
    <t>MU12 El-Llamador Resto Bar 10 (Purok 13 Sitio Pag-asa Alabang)-OCBS-RESTOBAR</t>
  </si>
  <si>
    <t>NBC01 Alpha Blue Bets Inc. (OCBS Gradas 1)-OCBS</t>
  </si>
  <si>
    <t>NBC02 Alpha Blue Bets Inc. (Sanseb Resto Bar-Gradas 2)-OCBS-RESTOBAR</t>
  </si>
  <si>
    <t>NE01 Denvinn Off Site Facilities Betting Station (Carranglan)-OCBS</t>
  </si>
  <si>
    <t>78,100.00</t>
  </si>
  <si>
    <t>NE02 JOM' Cockpit Viewing Services (Science City of Muñoz)-OCBS</t>
  </si>
  <si>
    <t>-50,000.00</t>
  </si>
  <si>
    <t>ORM01 Richmi Betting Station (Victoria)-OCBS</t>
  </si>
  <si>
    <t>ORM02 Sagupaan Otso Betting Station (Sta. Rita Pinamalayan)-OCBS</t>
  </si>
  <si>
    <t>ORM03 Signaturee E-Sabong Betting Station (Gloria)-OCBS</t>
  </si>
  <si>
    <t>ORM04 Lucky8 Bar and Restaurant (Calapan City)-OCBS-RESTOBAR</t>
  </si>
  <si>
    <t>42,000.00</t>
  </si>
  <si>
    <t>ORM05 Octagon De Baco' Betting Station (Baco)-OCBS</t>
  </si>
  <si>
    <t>ORM06 Bwenas Betting Station (Puerto Galera)-OCBS</t>
  </si>
  <si>
    <t>ORM07 Iskalera Otso Betting Station (Socorro)-OCBS</t>
  </si>
  <si>
    <t>ORM08 Raisen Betting Station (Pob. III Naujan)-OCBS</t>
  </si>
  <si>
    <t>ORM09 Raisen Betting Station (Brgy. San Aquilino Roxas)-OCBS</t>
  </si>
  <si>
    <t>ORM10 FM Payaman Betting Station (San Mariano Roxas)-OCBS</t>
  </si>
  <si>
    <t>ORM11 777 JRL Betting Station (Brgy. Poblacion Baco)-OCBS</t>
  </si>
  <si>
    <t>PG02 Gemini Cosmic Gaming Corp. (Binmaley)-OCBS</t>
  </si>
  <si>
    <t>PG03 Gemini Cosmic Gaming Corp. (Mangaldan)-OCBS</t>
  </si>
  <si>
    <t>PG04 Gemini Cosmic Gaming Corp. (Labrador)-OCBS</t>
  </si>
  <si>
    <t>PG05 Gemini Cosmic Gaming Corp. (Bautista)-OCBS</t>
  </si>
  <si>
    <t>PG06 Gemini Cosmic Gaming Corp. (San Carlos City)-OCBS</t>
  </si>
  <si>
    <t>PG07 Gemini Cosmic Gaming Corp. (Malasiqui 2)-OCBS</t>
  </si>
  <si>
    <t>PG08 Gemini Cosmic Gaming Corp. (Bugallon)-OCBS</t>
  </si>
  <si>
    <t>PG09 Gemini Cosmic Gaming Corp. (Mapandan)-OCBS</t>
  </si>
  <si>
    <t>PG10 Gemini Cosmic Gaming Corp. (Malasiqui 1)-OCBS</t>
  </si>
  <si>
    <t>PG11 Gemini Cosmic Gaming Corp. (San Fabian)-OCBS</t>
  </si>
  <si>
    <t>PG12 Gemini Cosmic Gaming Corp. (Basista)-OCBS</t>
  </si>
  <si>
    <t>PG13 Gemini Cosmic Gaming Corp. (Balungao)-OCBS</t>
  </si>
  <si>
    <t>PG14 Gemini Cosmic Gaming Corp. (Lingayen)-OCBS</t>
  </si>
  <si>
    <t>PG15 Gemini Cosmic Gaming Corp. (Calasiao)-OCBS</t>
  </si>
  <si>
    <t>PG16 Gemini Cosmic Gaming Corp. (Santa Barbara)-OCBS</t>
  </si>
  <si>
    <t>PG17 Gemini Cosmic Gaming Corp. (Manaoag)-OCBS</t>
  </si>
  <si>
    <t>140,000.00</t>
  </si>
  <si>
    <t>PG18 Gemini Cosmic Gaming Corp. (San Jacinto)-OCBS</t>
  </si>
  <si>
    <t>PG19 Gemini Cosmic Gaming Corp. (Tayug)-OCBS</t>
  </si>
  <si>
    <t>PG20 Gemini Cosmic Gaming Corp. (Tapuac Dagupan)-OCBS</t>
  </si>
  <si>
    <t>PG22 CBJV Gaming Station (Poblacion Binalonan)-OCBS</t>
  </si>
  <si>
    <t>18,100.00</t>
  </si>
  <si>
    <t>32,363.00</t>
  </si>
  <si>
    <t>33,234.00</t>
  </si>
  <si>
    <t>65,597.00</t>
  </si>
  <si>
    <t>3,279.85</t>
  </si>
  <si>
    <t>1,900.00</t>
  </si>
  <si>
    <t>PG23 CBJV Gaming Station (Poblacion Bani)-OCBS</t>
  </si>
  <si>
    <t>PG24 CBJV Gaming Station (Tambac Bayambang)-OCBS</t>
  </si>
  <si>
    <t>PG25 CBJV Gaming Station (San Patricio Sta. Maria)-OCBS</t>
  </si>
  <si>
    <t>365,000.00</t>
  </si>
  <si>
    <t>16,318.00</t>
  </si>
  <si>
    <t>25,320.00</t>
  </si>
  <si>
    <t>41,638.00</t>
  </si>
  <si>
    <t>2,081.90</t>
  </si>
  <si>
    <t>3,996.00</t>
  </si>
  <si>
    <t>PG27 CBJV Gaming Station (Poblacion Infanta)-OCBS</t>
  </si>
  <si>
    <t>PG28 CBJV Gaming Station (Poblacion Burgos)-OCBS</t>
  </si>
  <si>
    <t>PG29 CBJV Gaming Station (Bantog Asingan)-OCBS</t>
  </si>
  <si>
    <t>PG30 CBJV Gaming Station (Carmay East Rosales)-OCBS</t>
  </si>
  <si>
    <t>55,450.00</t>
  </si>
  <si>
    <t>PG31 CBJV Gaming Station (Poblacion Alaminos)-OCBS</t>
  </si>
  <si>
    <t>45,500.00</t>
  </si>
  <si>
    <t>PG32 CBJV Gaming Station (Nancayasan Urdaneta City)-OCBS</t>
  </si>
  <si>
    <t>PG33 Gemini Cosmic Gaming Corp. (Calzada Mabini)-OCBS</t>
  </si>
  <si>
    <t>PG34 Gemini Cosmic Gaming Corp. (Calvo Mangatarem)-OCBS</t>
  </si>
  <si>
    <t>PG35 Gemini Cosmic Gaming Corp. (Kisikis Alcala)-OCBS</t>
  </si>
  <si>
    <t>PG36 Gemini Cosmic Gaming Corp. (Poblacion Laoac)-OCBS</t>
  </si>
  <si>
    <t>PG38 CBJV Gaming Station (Concordia Pob. Bolinao)-OCBS</t>
  </si>
  <si>
    <t>77,500.00</t>
  </si>
  <si>
    <t>28,432.00</t>
  </si>
  <si>
    <t>19,042.00</t>
  </si>
  <si>
    <t>47,474.00</t>
  </si>
  <si>
    <t>2,373.70</t>
  </si>
  <si>
    <t>1,446.00</t>
  </si>
  <si>
    <t>PT02 Megalake ACM Betting Station (Sto. Rosario Kaunlaran)-OCBS</t>
  </si>
  <si>
    <t>QC01 Greenish Blue Betting Station (Laging Handa)-OCBS</t>
  </si>
  <si>
    <t>QP01 Twin Peak Cockpit Viewing Services (Lucban)-OCBS</t>
  </si>
  <si>
    <t>QP02 Tayabong Online Gaming Place (Tayabas)-OCBS</t>
  </si>
  <si>
    <t>QP03 Twin Peak Cockpit Viewing Services (Mauban)-OCBS</t>
  </si>
  <si>
    <t>20,600.00</t>
  </si>
  <si>
    <t>QP04 Powerluck Gaming Station (Pagbilao)-OCBS</t>
  </si>
  <si>
    <t>QP05 OSM JR Online Gaming Place (Madulao Catanauan)-OCBS</t>
  </si>
  <si>
    <t>-19,000.00</t>
  </si>
  <si>
    <t>QP06 ODV Online Sabong/Laiza &amp; JL Resto Bar (Pinagtubigan Weste Perez)-OCBS-RESTOBAR</t>
  </si>
  <si>
    <t>QP07 Suerte Suprema Off Track Betting (Bulakin Dolores)-OCBS</t>
  </si>
  <si>
    <t>QP08 EM Online Gaming Place (Madulao Catanauan)-OCBS</t>
  </si>
  <si>
    <t>SC01 Polomolok Sports Complex Corp. (Villanueva Calumpang GenSan)-OCBS</t>
  </si>
  <si>
    <t>SC02 Polomolok Sports Complex Corp. (Lagao GenSan)-OCBS</t>
  </si>
  <si>
    <t>SC03 Polomolok Sports Complex Corp. (San Isidro GenSan)-OCBS</t>
  </si>
  <si>
    <t>SC04 Lucky 8 Star Quest Inc. (Poblacion Tupi)-OCBS</t>
  </si>
  <si>
    <t>SC05 FAA888 Online Sabong (Reyes Banga)-OCBS</t>
  </si>
  <si>
    <t>SC06 Lucky 8 Star Quest Online Sabong (Rizal Poblacion Norala)-OCBS</t>
  </si>
  <si>
    <t>SC07 Ading's Online Gaming Place (Poblacion Norala)-OCBS</t>
  </si>
  <si>
    <t>SC08 Polomolok Sports Complex Corp. (New Bohol Calumpang GenSan)-OCBS</t>
  </si>
  <si>
    <t>SK01 VVVV Betting Station (Kalawag I Isulan)-OCBS</t>
  </si>
  <si>
    <t>SO03 AUYJAOWAFU Betting Station (San Isidro Castilla)-OCBS</t>
  </si>
  <si>
    <t>SO04 CL Online Gaming Place (Macalaya Castilla)-OCBS</t>
  </si>
  <si>
    <t>SO05 RG Juban OCBS Online Gaming Place (Tughan Juban)-OCBS</t>
  </si>
  <si>
    <t>5,091.00</t>
  </si>
  <si>
    <t>9,887.00</t>
  </si>
  <si>
    <t>14,978.00</t>
  </si>
  <si>
    <t>748.90</t>
  </si>
  <si>
    <t>238.00</t>
  </si>
  <si>
    <t>SO06 Talagoldeneye Betting Station (Loreto Castilla)-OCBS</t>
  </si>
  <si>
    <t>SS02 Lucky 8 Star Quest Inc. (Quirino Madrid)-OCBS</t>
  </si>
  <si>
    <t>SS04 Lucky 8 Star Quest Inc. (Bag-Ong Tandag City)-OCBS</t>
  </si>
  <si>
    <t>TL01 Pitmaster's Live (Anupul Bamban)-OCBS</t>
  </si>
  <si>
    <t>TL02 Ana Betting Station (Sitio Paroma Brgy. Tibag Tarlac City)-OCBS</t>
  </si>
  <si>
    <t>TL03 Ana Betting Station (Tarlac Public Market Brgy. Mabini Tarlac City)-OCBS</t>
  </si>
  <si>
    <t>TL04 Pitmaster Betting Station (San Jose Concepcion)-OCBS</t>
  </si>
  <si>
    <t>TL05 Ana Betting Station (Sitio Suba Brgy.Matatalaib Tarlac City)-OCBS</t>
  </si>
  <si>
    <t>TL06 Ana Betting Station (Sitio Bhuto Theresa Homes Brgy. Tibag Tarlac City)-OCBS</t>
  </si>
  <si>
    <t>-29,000.00</t>
  </si>
  <si>
    <t>TL07 Pitmaster's Live (San Nicolas Bamban)-OCBS</t>
  </si>
  <si>
    <t>TL08 WPC-Don Enrico's Gaming Hub/FilKorJa Resto (San Nicolas Cpn.)-OCBS-RESTOBAR</t>
  </si>
  <si>
    <t>TL09 Pitmaster's Live (Abagon Gerona)-OCBS</t>
  </si>
  <si>
    <t>TL10 Pitmaster's Live (Samput Paniqui)-OCBS</t>
  </si>
  <si>
    <t>TL11 Rabege Off-Cockpit Betting Station (Poblacion 2 Moncada)-OCBS</t>
  </si>
  <si>
    <t>TL12 Ana Betting Station (Champaca St. San Vicente Tarlac City)-OCBS</t>
  </si>
  <si>
    <t>97,000.00</t>
  </si>
  <si>
    <t>TL13 Ana Betting Station (San Miguel Tarlac City)-OCBS</t>
  </si>
  <si>
    <t>TL14 Suluk Restobar (San Vicente Tarlac City)-OCBS-RESTOBAR</t>
  </si>
  <si>
    <t>39,392.00</t>
  </si>
  <si>
    <t>TL15 Arnold Arcilla Betting Station (Sto. Domingo Capas)-OCBS</t>
  </si>
  <si>
    <t>TL16 Arnold Arcilla Betting Station (Cub-Cub Capas)-OCBS</t>
  </si>
  <si>
    <t>TL17 Ana Betting Station (San Nicolas Tarlac City)-OCBS</t>
  </si>
  <si>
    <t>55,000.00</t>
  </si>
  <si>
    <t>TL18 Pitmaster Betting Station (Brgy. Estacion Paniqui)-OCBS</t>
  </si>
  <si>
    <t>TL19 Pitmaster Betting Station (Brgy. Tambugan Camiling)-OCBS</t>
  </si>
  <si>
    <t>TL20 Pitmaster Betting Station (Brgy. Pugo Cecillo Sta. Ignacia)-OCBS</t>
  </si>
  <si>
    <t>TL22 Ana Betting Station (Juan Luna St. Pob. Tarlac City)-OCBS</t>
  </si>
  <si>
    <t>TL23 MA 1422 Online Gaming Place (Brgy. Lanat San Manuel)-OCBS</t>
  </si>
  <si>
    <t>-838,200.00</t>
  </si>
  <si>
    <t>TL24 Ana Betting Station (Blk. 6 San Roque Tarlac City)-OCBS</t>
  </si>
  <si>
    <t>TL25 Ana Betting Station (Masagana Baras Tarlac City)-OCBS</t>
  </si>
  <si>
    <t>6,000.00</t>
  </si>
  <si>
    <t>TL26 Ana Betting Station (Blk. 1 San Manuel Tarlac City)-OCBS</t>
  </si>
  <si>
    <t>ZN01 Lucky 8 Star Quest Inc. (Poblacion Sindangan)-OCBS</t>
  </si>
  <si>
    <t>8,500.00</t>
  </si>
  <si>
    <t>5,593,572.00</t>
  </si>
  <si>
    <t>5,286,039.00</t>
  </si>
  <si>
    <t>10,879,611.00</t>
  </si>
  <si>
    <t>543,980.55</t>
  </si>
  <si>
    <t>511,064.00</t>
  </si>
  <si>
    <t>82,754.00</t>
  </si>
  <si>
    <t>1,655.08</t>
  </si>
  <si>
    <t>274,300.00</t>
  </si>
  <si>
    <t>297,317.00</t>
  </si>
  <si>
    <t>571,617.00</t>
  </si>
  <si>
    <t>520,143.00</t>
  </si>
  <si>
    <t>28,580.85</t>
  </si>
  <si>
    <t>18,866.00</t>
  </si>
  <si>
    <t>2,390.00</t>
  </si>
  <si>
    <t>47.80</t>
  </si>
  <si>
    <t>53,864.00</t>
  </si>
  <si>
    <t>73,864.00</t>
  </si>
  <si>
    <t>574,458.00</t>
  </si>
  <si>
    <t>534,238.00</t>
  </si>
  <si>
    <t>1,108,696.00</t>
  </si>
  <si>
    <t>1,018,143.00</t>
  </si>
  <si>
    <t>55,434.80</t>
  </si>
  <si>
    <t>40,429.00</t>
  </si>
  <si>
    <t>1,740.00</t>
  </si>
  <si>
    <t>34.80</t>
  </si>
  <si>
    <t>92,293.00</t>
  </si>
  <si>
    <t>112,293.00</t>
  </si>
  <si>
    <t>808,268.00</t>
  </si>
  <si>
    <t>762,407.00</t>
  </si>
  <si>
    <t>1,570,675.00</t>
  </si>
  <si>
    <t>1,276,023.00</t>
  </si>
  <si>
    <t>78,533.75</t>
  </si>
  <si>
    <t>63,382.00</t>
  </si>
  <si>
    <t>250.00</t>
  </si>
  <si>
    <t>5.00</t>
  </si>
  <si>
    <t>294,902.00</t>
  </si>
  <si>
    <t>319,902.00</t>
  </si>
  <si>
    <t>648,947.00</t>
  </si>
  <si>
    <t>751,869.00</t>
  </si>
  <si>
    <t>1,400,816.00</t>
  </si>
  <si>
    <t>1,381,808.00</t>
  </si>
  <si>
    <t>202.00</t>
  </si>
  <si>
    <t>70,040.80</t>
  </si>
  <si>
    <t>60,545.00</t>
  </si>
  <si>
    <t>1,960.00</t>
  </si>
  <si>
    <t>39.20</t>
  </si>
  <si>
    <t>20,968.00</t>
  </si>
  <si>
    <t>45,968.00</t>
  </si>
  <si>
    <t>291,034.00</t>
  </si>
  <si>
    <t>264,961.00</t>
  </si>
  <si>
    <t>555,995.00</t>
  </si>
  <si>
    <t>469,369.00</t>
  </si>
  <si>
    <t>27,799.75</t>
  </si>
  <si>
    <t>24,289.00</t>
  </si>
  <si>
    <t>3,225.00</t>
  </si>
  <si>
    <t>1,225.00</t>
  </si>
  <si>
    <t>64.50</t>
  </si>
  <si>
    <t>87,851.00</t>
  </si>
  <si>
    <t>117,851.00</t>
  </si>
  <si>
    <t>357,610.00</t>
  </si>
  <si>
    <t>412,037.00</t>
  </si>
  <si>
    <t>769,647.00</t>
  </si>
  <si>
    <t>741,991.00</t>
  </si>
  <si>
    <t>38,482.35</t>
  </si>
  <si>
    <t>28,707.00</t>
  </si>
  <si>
    <t>1,380.00</t>
  </si>
  <si>
    <t>580.00</t>
  </si>
  <si>
    <t>27.60</t>
  </si>
  <si>
    <t>28,236.00</t>
  </si>
  <si>
    <t>38,236.00</t>
  </si>
  <si>
    <t>149,545.00</t>
  </si>
  <si>
    <t>235,967.00</t>
  </si>
  <si>
    <t>385,512.00</t>
  </si>
  <si>
    <t>318,159.00</t>
  </si>
  <si>
    <t>19,275.60</t>
  </si>
  <si>
    <t>27,483.00</t>
  </si>
  <si>
    <t>68,053.00</t>
  </si>
  <si>
    <t>75,803.00</t>
  </si>
  <si>
    <t>297,494.00</t>
  </si>
  <si>
    <t>345,546.00</t>
  </si>
  <si>
    <t>643,040.00</t>
  </si>
  <si>
    <t>578,484.00</t>
  </si>
  <si>
    <t>383.00</t>
  </si>
  <si>
    <t>32,152.00</t>
  </si>
  <si>
    <t>24,665.00</t>
  </si>
  <si>
    <t>24,565.00</t>
  </si>
  <si>
    <t>2,940.00</t>
  </si>
  <si>
    <t>2,140.00</t>
  </si>
  <si>
    <t>58.80</t>
  </si>
  <si>
    <t>66,796.00</t>
  </si>
  <si>
    <t>79,296.00</t>
  </si>
  <si>
    <t>754,207.00</t>
  </si>
  <si>
    <t>804,185.00</t>
  </si>
  <si>
    <t>1,558,392.00</t>
  </si>
  <si>
    <t>1,503,173.00</t>
  </si>
  <si>
    <t>77,919.60</t>
  </si>
  <si>
    <t>68,655.00</t>
  </si>
  <si>
    <t>68,449.00</t>
  </si>
  <si>
    <t>206.00</t>
  </si>
  <si>
    <t>3,590.00</t>
  </si>
  <si>
    <t>71.80</t>
  </si>
  <si>
    <t>59,015.00</t>
  </si>
  <si>
    <t>69,015.00</t>
  </si>
  <si>
    <t>521,394.00</t>
  </si>
  <si>
    <t>540,659.00</t>
  </si>
  <si>
    <t>1,062,053.00</t>
  </si>
  <si>
    <t>1,119,933.00</t>
  </si>
  <si>
    <t>53,102.65</t>
  </si>
  <si>
    <t>44,567.00</t>
  </si>
  <si>
    <t>8,105.00</t>
  </si>
  <si>
    <t>162.10</t>
  </si>
  <si>
    <t>-49,775.00</t>
  </si>
  <si>
    <t>-14,775.00</t>
  </si>
  <si>
    <t>219,840.00</t>
  </si>
  <si>
    <t>211,538.00</t>
  </si>
  <si>
    <t>431,378.00</t>
  </si>
  <si>
    <t>403,939.00</t>
  </si>
  <si>
    <t>21,568.90</t>
  </si>
  <si>
    <t>18,685.00</t>
  </si>
  <si>
    <t>2,734.00</t>
  </si>
  <si>
    <t>960.00</t>
  </si>
  <si>
    <t>1,774.00</t>
  </si>
  <si>
    <t>54.68</t>
  </si>
  <si>
    <t>29,213.00</t>
  </si>
  <si>
    <t>41,713.00</t>
  </si>
  <si>
    <t>160,599.00</t>
  </si>
  <si>
    <t>176,324.00</t>
  </si>
  <si>
    <t>336,923.00</t>
  </si>
  <si>
    <t>317,261.00</t>
  </si>
  <si>
    <t>16,846.15</t>
  </si>
  <si>
    <t>14,860.00</t>
  </si>
  <si>
    <t>550.00</t>
  </si>
  <si>
    <t>11.00</t>
  </si>
  <si>
    <t>20,212.00</t>
  </si>
  <si>
    <t>45,212.00</t>
  </si>
  <si>
    <t>215,090.00</t>
  </si>
  <si>
    <t>239,783.00</t>
  </si>
  <si>
    <t>454,873.00</t>
  </si>
  <si>
    <t>422,886.00</t>
  </si>
  <si>
    <t>1,515.00</t>
  </si>
  <si>
    <t>22,743.65</t>
  </si>
  <si>
    <t>32,087.00</t>
  </si>
  <si>
    <t>67,087.00</t>
  </si>
  <si>
    <t>701,150.00</t>
  </si>
  <si>
    <t>672,971.00</t>
  </si>
  <si>
    <t>1,374,121.00</t>
  </si>
  <si>
    <t>1,325,414.00</t>
  </si>
  <si>
    <t>68,706.05</t>
  </si>
  <si>
    <t>61,193.00</t>
  </si>
  <si>
    <t>3,095.00</t>
  </si>
  <si>
    <t>1,495.00</t>
  </si>
  <si>
    <t>61.90</t>
  </si>
  <si>
    <t>50,202.00</t>
  </si>
  <si>
    <t>70,202.00</t>
  </si>
  <si>
    <t>521,844.00</t>
  </si>
  <si>
    <t>308,324.00</t>
  </si>
  <si>
    <t>830,168.00</t>
  </si>
  <si>
    <t>875,816.00</t>
  </si>
  <si>
    <t>318.00</t>
  </si>
  <si>
    <t>41,508.40</t>
  </si>
  <si>
    <t>34,738.00</t>
  </si>
  <si>
    <t>2,010.00</t>
  </si>
  <si>
    <t>1,210.00</t>
  </si>
  <si>
    <t>40.20</t>
  </si>
  <si>
    <t>-44,438.00</t>
  </si>
  <si>
    <t>-4,438.00</t>
  </si>
  <si>
    <t>752,062.00</t>
  </si>
  <si>
    <t>754,618.00</t>
  </si>
  <si>
    <t>1,506,680.00</t>
  </si>
  <si>
    <t>1,396,769.00</t>
  </si>
  <si>
    <t>75,334.00</t>
  </si>
  <si>
    <t>66,019.00</t>
  </si>
  <si>
    <t>38.00</t>
  </si>
  <si>
    <t>111,011.00</t>
  </si>
  <si>
    <t>121,011.00</t>
  </si>
  <si>
    <t>349,164.00</t>
  </si>
  <si>
    <t>399,604.00</t>
  </si>
  <si>
    <t>748,768.00</t>
  </si>
  <si>
    <t>742,998.00</t>
  </si>
  <si>
    <t>37,438.40</t>
  </si>
  <si>
    <t>24,660.00</t>
  </si>
  <si>
    <t>5,524.00</t>
  </si>
  <si>
    <t>5,120.00</t>
  </si>
  <si>
    <t>404.00</t>
  </si>
  <si>
    <t>110.48</t>
  </si>
  <si>
    <t>6,174.00</t>
  </si>
  <si>
    <t>26,174.00</t>
  </si>
  <si>
    <t>406,162.00</t>
  </si>
  <si>
    <t>512,644.00</t>
  </si>
  <si>
    <t>918,806.00</t>
  </si>
  <si>
    <t>948,573.00</t>
  </si>
  <si>
    <t>513.00</t>
  </si>
  <si>
    <t>45,940.30</t>
  </si>
  <si>
    <t>42,317.00</t>
  </si>
  <si>
    <t>16.00</t>
  </si>
  <si>
    <t>-28,967.00</t>
  </si>
  <si>
    <t>32,903.00</t>
  </si>
  <si>
    <t>610,254.00</t>
  </si>
  <si>
    <t>532,734.00</t>
  </si>
  <si>
    <t>1,142,988.00</t>
  </si>
  <si>
    <t>1,146,376.00</t>
  </si>
  <si>
    <t>57,149.40</t>
  </si>
  <si>
    <t>67,661.00</t>
  </si>
  <si>
    <t>67,161.00</t>
  </si>
  <si>
    <t>4,245.00</t>
  </si>
  <si>
    <t>1,045.00</t>
  </si>
  <si>
    <t>84.90</t>
  </si>
  <si>
    <t>-1,843.00</t>
  </si>
  <si>
    <t>24,157.00</t>
  </si>
  <si>
    <t>442,776.00</t>
  </si>
  <si>
    <t>480,592.00</t>
  </si>
  <si>
    <t>923,368.00</t>
  </si>
  <si>
    <t>813,234.00</t>
  </si>
  <si>
    <t>46,168.40</t>
  </si>
  <si>
    <t>38,211.00</t>
  </si>
  <si>
    <t>110,134.00</t>
  </si>
  <si>
    <t>125,134.00</t>
  </si>
  <si>
    <t>318,496.00</t>
  </si>
  <si>
    <t>302,689.00</t>
  </si>
  <si>
    <t>621,185.00</t>
  </si>
  <si>
    <t>547,136.00</t>
  </si>
  <si>
    <t>31,059.25</t>
  </si>
  <si>
    <t>24,623.00</t>
  </si>
  <si>
    <t>74,749.00</t>
  </si>
  <si>
    <t>124,749.00</t>
  </si>
  <si>
    <t>350,450.00</t>
  </si>
  <si>
    <t>405,242.00</t>
  </si>
  <si>
    <t>755,692.00</t>
  </si>
  <si>
    <t>687,373.00</t>
  </si>
  <si>
    <t>331.00</t>
  </si>
  <si>
    <t>37,784.60</t>
  </si>
  <si>
    <t>37,870.00</t>
  </si>
  <si>
    <t>1,950.00</t>
  </si>
  <si>
    <t>39.00</t>
  </si>
  <si>
    <t>70,269.00</t>
  </si>
  <si>
    <t>90,269.00</t>
  </si>
  <si>
    <t>248,608.00</t>
  </si>
  <si>
    <t>232,225.00</t>
  </si>
  <si>
    <t>480,833.00</t>
  </si>
  <si>
    <t>435,450.00</t>
  </si>
  <si>
    <t>24,041.65</t>
  </si>
  <si>
    <t>19,419.00</t>
  </si>
  <si>
    <t>45,683.00</t>
  </si>
  <si>
    <t>50,683.00</t>
  </si>
  <si>
    <t>285,772.00</t>
  </si>
  <si>
    <t>281,669.00</t>
  </si>
  <si>
    <t>567,441.00</t>
  </si>
  <si>
    <t>547,116.00</t>
  </si>
  <si>
    <t>28,372.05</t>
  </si>
  <si>
    <t>20,403.00</t>
  </si>
  <si>
    <t>6,050.00</t>
  </si>
  <si>
    <t>2,560.00</t>
  </si>
  <si>
    <t>3,490.00</t>
  </si>
  <si>
    <t>121.00</t>
  </si>
  <si>
    <t>23,815.00</t>
  </si>
  <si>
    <t>41,315.00</t>
  </si>
  <si>
    <t>180,825.00</t>
  </si>
  <si>
    <t>262,801.00</t>
  </si>
  <si>
    <t>443,626.00</t>
  </si>
  <si>
    <t>405,774.00</t>
  </si>
  <si>
    <t>22,181.30</t>
  </si>
  <si>
    <t>16,420.00</t>
  </si>
  <si>
    <t>650.00</t>
  </si>
  <si>
    <t>13.00</t>
  </si>
  <si>
    <t>38,502.00</t>
  </si>
  <si>
    <t>58,502.00</t>
  </si>
  <si>
    <t>84,401.00</t>
  </si>
  <si>
    <t>84,845.00</t>
  </si>
  <si>
    <t>169,246.00</t>
  </si>
  <si>
    <t>170,141.00</t>
  </si>
  <si>
    <t>8,462.30</t>
  </si>
  <si>
    <t>-895.00</t>
  </si>
  <si>
    <t>20,605.00</t>
  </si>
  <si>
    <t>85,522.00</t>
  </si>
  <si>
    <t>82,894.00</t>
  </si>
  <si>
    <t>168,416.00</t>
  </si>
  <si>
    <t>146,291.00</t>
  </si>
  <si>
    <t>8,420.80</t>
  </si>
  <si>
    <t>6,432.00</t>
  </si>
  <si>
    <t>22,125.00</t>
  </si>
  <si>
    <t>34,625.00</t>
  </si>
  <si>
    <t>1,036,077.00</t>
  </si>
  <si>
    <t>1,031,678.00</t>
  </si>
  <si>
    <t>2,067,755.00</t>
  </si>
  <si>
    <t>1,917,935.00</t>
  </si>
  <si>
    <t>103,387.75</t>
  </si>
  <si>
    <t>58,932.00</t>
  </si>
  <si>
    <t>58,682.00</t>
  </si>
  <si>
    <t>1,500.00</t>
  </si>
  <si>
    <t>30.00</t>
  </si>
  <si>
    <t>151,570.00</t>
  </si>
  <si>
    <t>226,570.00</t>
  </si>
  <si>
    <t>653,850.00</t>
  </si>
  <si>
    <t>561,716.00</t>
  </si>
  <si>
    <t>1,215,566.00</t>
  </si>
  <si>
    <t>1,181,945.00</t>
  </si>
  <si>
    <t>60,778.30</t>
  </si>
  <si>
    <t>54,596.00</t>
  </si>
  <si>
    <t>2,790.00</t>
  </si>
  <si>
    <t>55.80</t>
  </si>
  <si>
    <t>36,411.00</t>
  </si>
  <si>
    <t>61,411.00</t>
  </si>
  <si>
    <t>289,117.00</t>
  </si>
  <si>
    <t>310,752.00</t>
  </si>
  <si>
    <t>599,869.00</t>
  </si>
  <si>
    <t>549,211.00</t>
  </si>
  <si>
    <t>29,993.45</t>
  </si>
  <si>
    <t>26,320.00</t>
  </si>
  <si>
    <t>50,658.00</t>
  </si>
  <si>
    <t>86,971.00</t>
  </si>
  <si>
    <t>477,956.00</t>
  </si>
  <si>
    <t>471,721.00</t>
  </si>
  <si>
    <t>949,677.00</t>
  </si>
  <si>
    <t>938,790.00</t>
  </si>
  <si>
    <t>47,483.85</t>
  </si>
  <si>
    <t>34,148.00</t>
  </si>
  <si>
    <t>1,170.00</t>
  </si>
  <si>
    <t>23.40</t>
  </si>
  <si>
    <t>12,057.00</t>
  </si>
  <si>
    <t>32,057.00</t>
  </si>
  <si>
    <t>784,766.00</t>
  </si>
  <si>
    <t>634,298.00</t>
  </si>
  <si>
    <t>1,419,064.00</t>
  </si>
  <si>
    <t>1,285,643.00</t>
  </si>
  <si>
    <t>433.00</t>
  </si>
  <si>
    <t>70,953.20</t>
  </si>
  <si>
    <t>46,702.00</t>
  </si>
  <si>
    <t>1,050.00</t>
  </si>
  <si>
    <t>21.00</t>
  </si>
  <si>
    <t>134,471.00</t>
  </si>
  <si>
    <t>184,471.00</t>
  </si>
  <si>
    <t>322,312.00</t>
  </si>
  <si>
    <t>347,022.00</t>
  </si>
  <si>
    <t>669,334.00</t>
  </si>
  <si>
    <t>608,917.00</t>
  </si>
  <si>
    <t>33,466.70</t>
  </si>
  <si>
    <t>28,912.00</t>
  </si>
  <si>
    <t>4,800.00</t>
  </si>
  <si>
    <t>-3,200.00</t>
  </si>
  <si>
    <t>32.00</t>
  </si>
  <si>
    <t>57,217.00</t>
  </si>
  <si>
    <t>65,217.00</t>
  </si>
  <si>
    <t>297,900.00</t>
  </si>
  <si>
    <t>289,090.00</t>
  </si>
  <si>
    <t>586,990.00</t>
  </si>
  <si>
    <t>574,282.00</t>
  </si>
  <si>
    <t>1,488.00</t>
  </si>
  <si>
    <t>29,349.50</t>
  </si>
  <si>
    <t>24,134.00</t>
  </si>
  <si>
    <t>12,808.00</t>
  </si>
  <si>
    <t>32,808.00</t>
  </si>
  <si>
    <t>830,290.00</t>
  </si>
  <si>
    <t>1,404,734.00</t>
  </si>
  <si>
    <t>2,235,024.00</t>
  </si>
  <si>
    <t>1,839,152.00</t>
  </si>
  <si>
    <t>111,751.20</t>
  </si>
  <si>
    <t>56,167.00</t>
  </si>
  <si>
    <t>55,927.00</t>
  </si>
  <si>
    <t>396,632.00</t>
  </si>
  <si>
    <t>486,632.00</t>
  </si>
  <si>
    <t>732,602.00</t>
  </si>
  <si>
    <t>665,987.00</t>
  </si>
  <si>
    <t>1,398,589.00</t>
  </si>
  <si>
    <t>1,225,399.00</t>
  </si>
  <si>
    <t>69,929.45</t>
  </si>
  <si>
    <t>55,265.00</t>
  </si>
  <si>
    <t>900.00</t>
  </si>
  <si>
    <t>18.00</t>
  </si>
  <si>
    <t>173,290.00</t>
  </si>
  <si>
    <t>217,850.00</t>
  </si>
  <si>
    <t>311,166.00</t>
  </si>
  <si>
    <t>390,447.00</t>
  </si>
  <si>
    <t>701,613.00</t>
  </si>
  <si>
    <t>673,867.00</t>
  </si>
  <si>
    <t>35,080.65</t>
  </si>
  <si>
    <t>29,304.00</t>
  </si>
  <si>
    <t>28,146.00</t>
  </si>
  <si>
    <t>58,146.00</t>
  </si>
  <si>
    <t>162,774.00</t>
  </si>
  <si>
    <t>187,730.00</t>
  </si>
  <si>
    <t>350,504.00</t>
  </si>
  <si>
    <t>363,047.00</t>
  </si>
  <si>
    <t>17,525.20</t>
  </si>
  <si>
    <t>18,896.00</t>
  </si>
  <si>
    <t>-11,543.00</t>
  </si>
  <si>
    <t>3,457.00</t>
  </si>
  <si>
    <t>464,835.00</t>
  </si>
  <si>
    <t>464,865.00</t>
  </si>
  <si>
    <t>929,700.00</t>
  </si>
  <si>
    <t>814,983.00</t>
  </si>
  <si>
    <t>46,485.00</t>
  </si>
  <si>
    <t>45,065.00</t>
  </si>
  <si>
    <t>2,320.00</t>
  </si>
  <si>
    <t>69.80</t>
  </si>
  <si>
    <t>115,887.00</t>
  </si>
  <si>
    <t>135,887.00</t>
  </si>
  <si>
    <t>107,503.00</t>
  </si>
  <si>
    <t>82,015.00</t>
  </si>
  <si>
    <t>189,518.00</t>
  </si>
  <si>
    <t>156,109.00</t>
  </si>
  <si>
    <t>9,475.90</t>
  </si>
  <si>
    <t>8,620.00</t>
  </si>
  <si>
    <t>33,409.00</t>
  </si>
  <si>
    <t>53,409.00</t>
  </si>
  <si>
    <t>38,001.00</t>
  </si>
  <si>
    <t>38,419.00</t>
  </si>
  <si>
    <t>76,420.00</t>
  </si>
  <si>
    <t>95,013.00</t>
  </si>
  <si>
    <t>3,821.00</t>
  </si>
  <si>
    <t>-18,043.00</t>
  </si>
  <si>
    <t>1,957.00</t>
  </si>
  <si>
    <t>275,995.00</t>
  </si>
  <si>
    <t>304,560.00</t>
  </si>
  <si>
    <t>580,555.00</t>
  </si>
  <si>
    <t>553,879.00</t>
  </si>
  <si>
    <t>29,027.75</t>
  </si>
  <si>
    <t>35,232.00</t>
  </si>
  <si>
    <t>380.00</t>
  </si>
  <si>
    <t>7.60</t>
  </si>
  <si>
    <t>27,056.00</t>
  </si>
  <si>
    <t>47,556.00</t>
  </si>
  <si>
    <t>487,949.00</t>
  </si>
  <si>
    <t>550,267.00</t>
  </si>
  <si>
    <t>1,038,216.00</t>
  </si>
  <si>
    <t>950,459.00</t>
  </si>
  <si>
    <t>51,910.80</t>
  </si>
  <si>
    <t>28.00</t>
  </si>
  <si>
    <t>89,157.00</t>
  </si>
  <si>
    <t>104,157.00</t>
  </si>
  <si>
    <t>1,153,187.00</t>
  </si>
  <si>
    <t>1,355,096.00</t>
  </si>
  <si>
    <t>2,508,283.00</t>
  </si>
  <si>
    <t>2,265,726.00</t>
  </si>
  <si>
    <t>125,414.15</t>
  </si>
  <si>
    <t>93,881.00</t>
  </si>
  <si>
    <t>3,705.00</t>
  </si>
  <si>
    <t>74.10</t>
  </si>
  <si>
    <t>246,262.00</t>
  </si>
  <si>
    <t>256,262.00</t>
  </si>
  <si>
    <t>1,874,894.00</t>
  </si>
  <si>
    <t>1,906,397.00</t>
  </si>
  <si>
    <t>3,781,291.00</t>
  </si>
  <si>
    <t>3,353,658.00</t>
  </si>
  <si>
    <t>189,064.55</t>
  </si>
  <si>
    <t>191,969.00</t>
  </si>
  <si>
    <t>191,869.00</t>
  </si>
  <si>
    <t>2,750.00</t>
  </si>
  <si>
    <t>55.00</t>
  </si>
  <si>
    <t>429,683.00</t>
  </si>
  <si>
    <t>460,183.00</t>
  </si>
  <si>
    <t>1,897,030.00</t>
  </si>
  <si>
    <t>1,814,422.00</t>
  </si>
  <si>
    <t>3,711,452.00</t>
  </si>
  <si>
    <t>3,254,141.00</t>
  </si>
  <si>
    <t>876.00</t>
  </si>
  <si>
    <t>185,572.60</t>
  </si>
  <si>
    <t>97,157.00</t>
  </si>
  <si>
    <t>5,285.00</t>
  </si>
  <si>
    <t>4,485.00</t>
  </si>
  <si>
    <t>105.70</t>
  </si>
  <si>
    <t>461,796.00</t>
  </si>
  <si>
    <t>501,796.00</t>
  </si>
  <si>
    <t>264,747.00</t>
  </si>
  <si>
    <t>325,424.00</t>
  </si>
  <si>
    <t>590,171.00</t>
  </si>
  <si>
    <t>530,552.00</t>
  </si>
  <si>
    <t>29,508.55</t>
  </si>
  <si>
    <t>27,784.00</t>
  </si>
  <si>
    <t>60,019.00</t>
  </si>
  <si>
    <t>80,019.00</t>
  </si>
  <si>
    <t>873,861.00</t>
  </si>
  <si>
    <t>468,130.00</t>
  </si>
  <si>
    <t>1,341,991.00</t>
  </si>
  <si>
    <t>1,380,381.00</t>
  </si>
  <si>
    <t>67,099.55</t>
  </si>
  <si>
    <t>44,358.00</t>
  </si>
  <si>
    <t>3,290.00</t>
  </si>
  <si>
    <t>3,600.00</t>
  </si>
  <si>
    <t>-310.00</t>
  </si>
  <si>
    <t>65.80</t>
  </si>
  <si>
    <t>-38,700.00</t>
  </si>
  <si>
    <t>11,300.00</t>
  </si>
  <si>
    <t>660,868.00</t>
  </si>
  <si>
    <t>693,327.00</t>
  </si>
  <si>
    <t>1,354,195.00</t>
  </si>
  <si>
    <t>1,287,036.00</t>
  </si>
  <si>
    <t>67,709.75</t>
  </si>
  <si>
    <t>52,245.00</t>
  </si>
  <si>
    <t>1,120.00</t>
  </si>
  <si>
    <t>-480.00</t>
  </si>
  <si>
    <t>22.40</t>
  </si>
  <si>
    <t>66,679.00</t>
  </si>
  <si>
    <t>117,679.00</t>
  </si>
  <si>
    <t>281,361.00</t>
  </si>
  <si>
    <t>331,086.00</t>
  </si>
  <si>
    <t>612,447.00</t>
  </si>
  <si>
    <t>602,334.00</t>
  </si>
  <si>
    <t>173.00</t>
  </si>
  <si>
    <t>30,622.35</t>
  </si>
  <si>
    <t>26,300.00</t>
  </si>
  <si>
    <t>370.00</t>
  </si>
  <si>
    <t>10,483.00</t>
  </si>
  <si>
    <t>60,483.00</t>
  </si>
  <si>
    <t>411,945.00</t>
  </si>
  <si>
    <t>503,734.00</t>
  </si>
  <si>
    <t>915,679.00</t>
  </si>
  <si>
    <t>866,859.00</t>
  </si>
  <si>
    <t>45,783.95</t>
  </si>
  <si>
    <t>35,702.00</t>
  </si>
  <si>
    <t>49,120.00</t>
  </si>
  <si>
    <t>69,120.00</t>
  </si>
  <si>
    <t>367,032.00</t>
  </si>
  <si>
    <t>374,550.00</t>
  </si>
  <si>
    <t>741,582.00</t>
  </si>
  <si>
    <t>752,751.00</t>
  </si>
  <si>
    <t>288.00</t>
  </si>
  <si>
    <t>37,079.10</t>
  </si>
  <si>
    <t>29,408.00</t>
  </si>
  <si>
    <t>3,930.00</t>
  </si>
  <si>
    <t>3,130.00</t>
  </si>
  <si>
    <t>78.60</t>
  </si>
  <si>
    <t>-8,039.00</t>
  </si>
  <si>
    <t>11,961.00</t>
  </si>
  <si>
    <t>722,025.00</t>
  </si>
  <si>
    <t>744,215.00</t>
  </si>
  <si>
    <t>1,466,240.00</t>
  </si>
  <si>
    <t>1,335,565.00</t>
  </si>
  <si>
    <t>73,312.00</t>
  </si>
  <si>
    <t>46,301.00</t>
  </si>
  <si>
    <t>130,875.00</t>
  </si>
  <si>
    <t>195,875.00</t>
  </si>
  <si>
    <t>1,024,931.00</t>
  </si>
  <si>
    <t>995,910.00</t>
  </si>
  <si>
    <t>2,020,841.00</t>
  </si>
  <si>
    <t>1,939,928.00</t>
  </si>
  <si>
    <t>101,042.05</t>
  </si>
  <si>
    <t>49,792.00</t>
  </si>
  <si>
    <t>6,040.00</t>
  </si>
  <si>
    <t>5,240.00</t>
  </si>
  <si>
    <t>120.80</t>
  </si>
  <si>
    <t>86,153.00</t>
  </si>
  <si>
    <t>111,153.00</t>
  </si>
  <si>
    <t>1,065,551.00</t>
  </si>
  <si>
    <t>1,061,847.00</t>
  </si>
  <si>
    <t>2,127,398.00</t>
  </si>
  <si>
    <t>1,944,147.00</t>
  </si>
  <si>
    <t>351.00</t>
  </si>
  <si>
    <t>106,369.90</t>
  </si>
  <si>
    <t>114,919.00</t>
  </si>
  <si>
    <t>114,568.00</t>
  </si>
  <si>
    <t>1,250.00</t>
  </si>
  <si>
    <t>25.00</t>
  </si>
  <si>
    <t>184,852.00</t>
  </si>
  <si>
    <t>199,852.00</t>
  </si>
  <si>
    <t>180,287.00</t>
  </si>
  <si>
    <t>248,118.00</t>
  </si>
  <si>
    <t>428,405.00</t>
  </si>
  <si>
    <t>353,439.00</t>
  </si>
  <si>
    <t>21,420.25</t>
  </si>
  <si>
    <t>11,665.00</t>
  </si>
  <si>
    <t>75,366.00</t>
  </si>
  <si>
    <t>125,366.00</t>
  </si>
  <si>
    <t>192,827.00</t>
  </si>
  <si>
    <t>153,591.00</t>
  </si>
  <si>
    <t>346,418.00</t>
  </si>
  <si>
    <t>330,036.00</t>
  </si>
  <si>
    <t>17,320.90</t>
  </si>
  <si>
    <t>10,627.00</t>
  </si>
  <si>
    <t>16,682.00</t>
  </si>
  <si>
    <t>41,682.00</t>
  </si>
  <si>
    <t>797,562.00</t>
  </si>
  <si>
    <t>758,263.00</t>
  </si>
  <si>
    <t>1,555,825.00</t>
  </si>
  <si>
    <t>1,551,950.00</t>
  </si>
  <si>
    <t>77,791.25</t>
  </si>
  <si>
    <t>41,289.00</t>
  </si>
  <si>
    <t>1,620.00</t>
  </si>
  <si>
    <t>32.40</t>
  </si>
  <si>
    <t>5,495.00</t>
  </si>
  <si>
    <t>40,495.00</t>
  </si>
  <si>
    <t>1,179,600.00</t>
  </si>
  <si>
    <t>950,913.00</t>
  </si>
  <si>
    <t>2,130,513.00</t>
  </si>
  <si>
    <t>2,324,182.00</t>
  </si>
  <si>
    <t>170.00</t>
  </si>
  <si>
    <t>106,525.65</t>
  </si>
  <si>
    <t>81,473.00</t>
  </si>
  <si>
    <t>-192,869.00</t>
  </si>
  <si>
    <t>20,101.00</t>
  </si>
  <si>
    <t>1,432,601.00</t>
  </si>
  <si>
    <t>1,075,379.00</t>
  </si>
  <si>
    <t>2,507,980.00</t>
  </si>
  <si>
    <t>2,518,636.00</t>
  </si>
  <si>
    <t>125,399.00</t>
  </si>
  <si>
    <t>98,230.00</t>
  </si>
  <si>
    <t>15.00</t>
  </si>
  <si>
    <t>-9,906.00</t>
  </si>
  <si>
    <t>50,094.00</t>
  </si>
  <si>
    <t>1,087,336.00</t>
  </si>
  <si>
    <t>1,081,737.00</t>
  </si>
  <si>
    <t>2,169,073.00</t>
  </si>
  <si>
    <t>2,057,125.00</t>
  </si>
  <si>
    <t>108,453.65</t>
  </si>
  <si>
    <t>60,951.00</t>
  </si>
  <si>
    <t>24,507.00</t>
  </si>
  <si>
    <t>490.14</t>
  </si>
  <si>
    <t>136,455.00</t>
  </si>
  <si>
    <t>156,455.00</t>
  </si>
  <si>
    <t>241,293.00</t>
  </si>
  <si>
    <t>267,868.00</t>
  </si>
  <si>
    <t>509,161.00</t>
  </si>
  <si>
    <t>427,869.00</t>
  </si>
  <si>
    <t>25,458.05</t>
  </si>
  <si>
    <t>23,505.00</t>
  </si>
  <si>
    <t>770.00</t>
  </si>
  <si>
    <t>-190.00</t>
  </si>
  <si>
    <t>15.40</t>
  </si>
  <si>
    <t>81,102.00</t>
  </si>
  <si>
    <t>126,102.00</t>
  </si>
  <si>
    <t>446,763.00</t>
  </si>
  <si>
    <t>634,402.00</t>
  </si>
  <si>
    <t>1,081,165.00</t>
  </si>
  <si>
    <t>1,121,304.00</t>
  </si>
  <si>
    <t>54,058.25</t>
  </si>
  <si>
    <t>51,394.00</t>
  </si>
  <si>
    <t>38,230.00</t>
  </si>
  <si>
    <t>20,800.00</t>
  </si>
  <si>
    <t>17,430.00</t>
  </si>
  <si>
    <t>764.60</t>
  </si>
  <si>
    <t>-22,709.00</t>
  </si>
  <si>
    <t>27,291.00</t>
  </si>
  <si>
    <t>546,539.00</t>
  </si>
  <si>
    <t>1,150,813.00</t>
  </si>
  <si>
    <t>1,697,352.00</t>
  </si>
  <si>
    <t>1,509,023.00</t>
  </si>
  <si>
    <t>30,646.00</t>
  </si>
  <si>
    <t>84,867.60</t>
  </si>
  <si>
    <t>98,460.00</t>
  </si>
  <si>
    <t>68,460.00</t>
  </si>
  <si>
    <t>218,629.00</t>
  </si>
  <si>
    <t>268,629.00</t>
  </si>
  <si>
    <t>38,985.00</t>
  </si>
  <si>
    <t>48,141.00</t>
  </si>
  <si>
    <t>87,126.00</t>
  </si>
  <si>
    <t>68,033.00</t>
  </si>
  <si>
    <t>4,356.30</t>
  </si>
  <si>
    <t>3,398.00</t>
  </si>
  <si>
    <t>19,093.00</t>
  </si>
  <si>
    <t>39,093.00</t>
  </si>
  <si>
    <t>1,349,739.00</t>
  </si>
  <si>
    <t>1,232,922.00</t>
  </si>
  <si>
    <t>2,582,661.00</t>
  </si>
  <si>
    <t>2,650,413.00</t>
  </si>
  <si>
    <t>129,133.05</t>
  </si>
  <si>
    <t>87,634.00</t>
  </si>
  <si>
    <t>6,810.00</t>
  </si>
  <si>
    <t>2,160.00</t>
  </si>
  <si>
    <t>136.20</t>
  </si>
  <si>
    <t>-63,102.00</t>
  </si>
  <si>
    <t>-60,502.00</t>
  </si>
  <si>
    <t>346,230.00</t>
  </si>
  <si>
    <t>516,742.00</t>
  </si>
  <si>
    <t>862,972.00</t>
  </si>
  <si>
    <t>710,679.00</t>
  </si>
  <si>
    <t>43,148.60</t>
  </si>
  <si>
    <t>44,340.00</t>
  </si>
  <si>
    <t>152,793.00</t>
  </si>
  <si>
    <t>177,793.00</t>
  </si>
  <si>
    <t>252,601.00</t>
  </si>
  <si>
    <t>325,246.00</t>
  </si>
  <si>
    <t>577,847.00</t>
  </si>
  <si>
    <t>513,667.00</t>
  </si>
  <si>
    <t>28,892.35</t>
  </si>
  <si>
    <t>20,465.00</t>
  </si>
  <si>
    <t>69,280.00</t>
  </si>
  <si>
    <t>89,280.00</t>
  </si>
  <si>
    <t>1,019,956.00</t>
  </si>
  <si>
    <t>1,030,099.00</t>
  </si>
  <si>
    <t>2,050,055.00</t>
  </si>
  <si>
    <t>1,946,559.00</t>
  </si>
  <si>
    <t>708.00</t>
  </si>
  <si>
    <t>102,502.75</t>
  </si>
  <si>
    <t>84,501.00</t>
  </si>
  <si>
    <t>2,310.00</t>
  </si>
  <si>
    <t>3,440.00</t>
  </si>
  <si>
    <t>-1,130.00</t>
  </si>
  <si>
    <t>46.20</t>
  </si>
  <si>
    <t>102,366.00</t>
  </si>
  <si>
    <t>139,106.00</t>
  </si>
  <si>
    <t>618,774.00</t>
  </si>
  <si>
    <t>525,800.00</t>
  </si>
  <si>
    <t>1,144,574.00</t>
  </si>
  <si>
    <t>1,051,915.00</t>
  </si>
  <si>
    <t>50,636.00</t>
  </si>
  <si>
    <t>57,228.70</t>
  </si>
  <si>
    <t>43,790.00</t>
  </si>
  <si>
    <t>420.00</t>
  </si>
  <si>
    <t>8.40</t>
  </si>
  <si>
    <t>93,079.00</t>
  </si>
  <si>
    <t>114,613.00</t>
  </si>
  <si>
    <t>543,021.00</t>
  </si>
  <si>
    <t>517,646.00</t>
  </si>
  <si>
    <t>1,060,667.00</t>
  </si>
  <si>
    <t>1,045,716.00</t>
  </si>
  <si>
    <t>53,033.35</t>
  </si>
  <si>
    <t>45,830.00</t>
  </si>
  <si>
    <t>5,990.00</t>
  </si>
  <si>
    <t>4,390.00</t>
  </si>
  <si>
    <t>119.80</t>
  </si>
  <si>
    <t>19,341.00</t>
  </si>
  <si>
    <t>29,341.00</t>
  </si>
  <si>
    <t>299,455.00</t>
  </si>
  <si>
    <t>251,138.00</t>
  </si>
  <si>
    <t>550,593.00</t>
  </si>
  <si>
    <t>469,769.00</t>
  </si>
  <si>
    <t>27,529.65</t>
  </si>
  <si>
    <t>33,477.00</t>
  </si>
  <si>
    <t>80,824.00</t>
  </si>
  <si>
    <t>93,824.00</t>
  </si>
  <si>
    <t>654,834.00</t>
  </si>
  <si>
    <t>637,974.00</t>
  </si>
  <si>
    <t>1,292,808.00</t>
  </si>
  <si>
    <t>1,206,963.00</t>
  </si>
  <si>
    <t>64,640.40</t>
  </si>
  <si>
    <t>41,685.00</t>
  </si>
  <si>
    <t>60.00</t>
  </si>
  <si>
    <t>88,845.00</t>
  </si>
  <si>
    <t>108,845.00</t>
  </si>
  <si>
    <t>308,093.00</t>
  </si>
  <si>
    <t>321,562.00</t>
  </si>
  <si>
    <t>629,655.00</t>
  </si>
  <si>
    <t>649,104.00</t>
  </si>
  <si>
    <t>31,482.75</t>
  </si>
  <si>
    <t>21,880.00</t>
  </si>
  <si>
    <t>21,490.00</t>
  </si>
  <si>
    <t>-19,059.00</t>
  </si>
  <si>
    <t>5,941.00</t>
  </si>
  <si>
    <t>573,814.00</t>
  </si>
  <si>
    <t>718,729.00</t>
  </si>
  <si>
    <t>1,292,543.00</t>
  </si>
  <si>
    <t>1,231,448.00</t>
  </si>
  <si>
    <t>811.00</t>
  </si>
  <si>
    <t>64,627.15</t>
  </si>
  <si>
    <t>62,190.00</t>
  </si>
  <si>
    <t>62,050.00</t>
  </si>
  <si>
    <t>7,300.00</t>
  </si>
  <si>
    <t>146.00</t>
  </si>
  <si>
    <t>68,535.00</t>
  </si>
  <si>
    <t>93,535.00</t>
  </si>
  <si>
    <t>664,260.00</t>
  </si>
  <si>
    <t>1,024,320.00</t>
  </si>
  <si>
    <t>1,688,580.00</t>
  </si>
  <si>
    <t>1,583,297.00</t>
  </si>
  <si>
    <t>1,025.00</t>
  </si>
  <si>
    <t>84,429.00</t>
  </si>
  <si>
    <t>54,761.00</t>
  </si>
  <si>
    <t>2,280.00</t>
  </si>
  <si>
    <t>45.60</t>
  </si>
  <si>
    <t>107,563.00</t>
  </si>
  <si>
    <t>113,365.00</t>
  </si>
  <si>
    <t>401,697.00</t>
  </si>
  <si>
    <t>432,002.00</t>
  </si>
  <si>
    <t>833,699.00</t>
  </si>
  <si>
    <t>852,566.00</t>
  </si>
  <si>
    <t>41,684.95</t>
  </si>
  <si>
    <t>23,480.00</t>
  </si>
  <si>
    <t>-430.00</t>
  </si>
  <si>
    <t>-19,297.00</t>
  </si>
  <si>
    <t>2,703.00</t>
  </si>
  <si>
    <t>2,579,468.00</t>
  </si>
  <si>
    <t>387,524.00</t>
  </si>
  <si>
    <t>2,966,992.00</t>
  </si>
  <si>
    <t>2,204,247.00</t>
  </si>
  <si>
    <t>148,349.60</t>
  </si>
  <si>
    <t>48,008.00</t>
  </si>
  <si>
    <t>720.00</t>
  </si>
  <si>
    <t>-80.00</t>
  </si>
  <si>
    <t>14.40</t>
  </si>
  <si>
    <t>762,665.00</t>
  </si>
  <si>
    <t>602,665.00</t>
  </si>
  <si>
    <t>347,468.00</t>
  </si>
  <si>
    <t>521,025.00</t>
  </si>
  <si>
    <t>868,493.00</t>
  </si>
  <si>
    <t>842,493.00</t>
  </si>
  <si>
    <t>43,424.65</t>
  </si>
  <si>
    <t>43,725.00</t>
  </si>
  <si>
    <t>26,900.00</t>
  </si>
  <si>
    <t>56,900.00</t>
  </si>
  <si>
    <t>1,912,038.00</t>
  </si>
  <si>
    <t>1,978,476.00</t>
  </si>
  <si>
    <t>3,890,514.00</t>
  </si>
  <si>
    <t>3,846,866.00</t>
  </si>
  <si>
    <t>194,525.70</t>
  </si>
  <si>
    <t>121,995.00</t>
  </si>
  <si>
    <t>43,948.00</t>
  </si>
  <si>
    <t>153,419.00</t>
  </si>
  <si>
    <t>522,539.00</t>
  </si>
  <si>
    <t>436,308.00</t>
  </si>
  <si>
    <t>958,847.00</t>
  </si>
  <si>
    <t>1,015,869.00</t>
  </si>
  <si>
    <t>47,942.35</t>
  </si>
  <si>
    <t>20,602.00</t>
  </si>
  <si>
    <t>-56,602.00</t>
  </si>
  <si>
    <t>-26,602.00</t>
  </si>
  <si>
    <t>199,688.00</t>
  </si>
  <si>
    <t>223,494.00</t>
  </si>
  <si>
    <t>423,182.00</t>
  </si>
  <si>
    <t>387,849.00</t>
  </si>
  <si>
    <t>21,159.10</t>
  </si>
  <si>
    <t>12,498.00</t>
  </si>
  <si>
    <t>36,033.00</t>
  </si>
  <si>
    <t>56,033.00</t>
  </si>
  <si>
    <t>578,299.00</t>
  </si>
  <si>
    <t>598,505.00</t>
  </si>
  <si>
    <t>1,176,804.00</t>
  </si>
  <si>
    <t>1,114,442.00</t>
  </si>
  <si>
    <t>58,840.20</t>
  </si>
  <si>
    <t>51,155.00</t>
  </si>
  <si>
    <t>3,010.00</t>
  </si>
  <si>
    <t>60.20</t>
  </si>
  <si>
    <t>64,572.00</t>
  </si>
  <si>
    <t>72,572.00</t>
  </si>
  <si>
    <t>233,105.00</t>
  </si>
  <si>
    <t>231,894.00</t>
  </si>
  <si>
    <t>464,999.00</t>
  </si>
  <si>
    <t>437,710.00</t>
  </si>
  <si>
    <t>23,249.95</t>
  </si>
  <si>
    <t>21,793.00</t>
  </si>
  <si>
    <t>28,059.00</t>
  </si>
  <si>
    <t>60,059.00</t>
  </si>
  <si>
    <t>242,140.00</t>
  </si>
  <si>
    <t>372,671.00</t>
  </si>
  <si>
    <t>614,811.00</t>
  </si>
  <si>
    <t>610,999.00</t>
  </si>
  <si>
    <t>30,740.55</t>
  </si>
  <si>
    <t>28,160.00</t>
  </si>
  <si>
    <t>4,012.00</t>
  </si>
  <si>
    <t>52,012.00</t>
  </si>
  <si>
    <t>928,533.00</t>
  </si>
  <si>
    <t>967,704.00</t>
  </si>
  <si>
    <t>1,896,237.00</t>
  </si>
  <si>
    <t>1,738,672.00</t>
  </si>
  <si>
    <t>94,811.85</t>
  </si>
  <si>
    <t>90,380.00</t>
  </si>
  <si>
    <t>8,700.00</t>
  </si>
  <si>
    <t>174.00</t>
  </si>
  <si>
    <t>166,265.00</t>
  </si>
  <si>
    <t>196,265.00</t>
  </si>
  <si>
    <t>225,412.00</t>
  </si>
  <si>
    <t>258,674.00</t>
  </si>
  <si>
    <t>484,086.00</t>
  </si>
  <si>
    <t>433,645.00</t>
  </si>
  <si>
    <t>1,397.00</t>
  </si>
  <si>
    <t>24,204.30</t>
  </si>
  <si>
    <t>23,970.00</t>
  </si>
  <si>
    <t>450.00</t>
  </si>
  <si>
    <t>50,891.00</t>
  </si>
  <si>
    <t>65,891.00</t>
  </si>
  <si>
    <t>4,760,429.00</t>
  </si>
  <si>
    <t>4,648,070.00</t>
  </si>
  <si>
    <t>9,408,499.00</t>
  </si>
  <si>
    <t>8,844,131.00</t>
  </si>
  <si>
    <t>3,758.00</t>
  </si>
  <si>
    <t>470,424.95</t>
  </si>
  <si>
    <t>446,787.00</t>
  </si>
  <si>
    <t>9,050.00</t>
  </si>
  <si>
    <t>181.00</t>
  </si>
  <si>
    <t>573,418.00</t>
  </si>
  <si>
    <t>598,718.00</t>
  </si>
  <si>
    <t>456,673.00</t>
  </si>
  <si>
    <t>579,098.00</t>
  </si>
  <si>
    <t>1,035,771.00</t>
  </si>
  <si>
    <t>1,000,144.00</t>
  </si>
  <si>
    <t>51,788.55</t>
  </si>
  <si>
    <t>40,626.00</t>
  </si>
  <si>
    <t>2,890.00</t>
  </si>
  <si>
    <t>57.80</t>
  </si>
  <si>
    <t>38,517.00</t>
  </si>
  <si>
    <t>49,517.00</t>
  </si>
  <si>
    <t>187,054.00</t>
  </si>
  <si>
    <t>215,541.00</t>
  </si>
  <si>
    <t>402,595.00</t>
  </si>
  <si>
    <t>372,409.00</t>
  </si>
  <si>
    <t>20,129.75</t>
  </si>
  <si>
    <t>20,687.00</t>
  </si>
  <si>
    <t>30,486.00</t>
  </si>
  <si>
    <t>35,486.00</t>
  </si>
  <si>
    <t>746,994.00</t>
  </si>
  <si>
    <t>756,977.00</t>
  </si>
  <si>
    <t>1,503,971.00</t>
  </si>
  <si>
    <t>1,412,507.00</t>
  </si>
  <si>
    <t>75,198.55</t>
  </si>
  <si>
    <t>48,479.00</t>
  </si>
  <si>
    <t>92,564.00</t>
  </si>
  <si>
    <t>142,564.00</t>
  </si>
  <si>
    <t>46,007.00</t>
  </si>
  <si>
    <t>53,257.00</t>
  </si>
  <si>
    <t>99,264.00</t>
  </si>
  <si>
    <t>85,062.00</t>
  </si>
  <si>
    <t>4,963.20</t>
  </si>
  <si>
    <t>2,900.00</t>
  </si>
  <si>
    <t>14,202.00</t>
  </si>
  <si>
    <t>24,202.00</t>
  </si>
  <si>
    <t>107,149.00</t>
  </si>
  <si>
    <t>114,218.00</t>
  </si>
  <si>
    <t>221,367.00</t>
  </si>
  <si>
    <t>219,322.00</t>
  </si>
  <si>
    <t>11,068.35</t>
  </si>
  <si>
    <t>15,988.00</t>
  </si>
  <si>
    <t>2,045.00</t>
  </si>
  <si>
    <t>17,045.00</t>
  </si>
  <si>
    <t>543,777.00</t>
  </si>
  <si>
    <t>534,227.00</t>
  </si>
  <si>
    <t>1,078,004.00</t>
  </si>
  <si>
    <t>1,003,493.00</t>
  </si>
  <si>
    <t>53,900.20</t>
  </si>
  <si>
    <t>38,410.00</t>
  </si>
  <si>
    <t>-1,000.00</t>
  </si>
  <si>
    <t>73,511.00</t>
  </si>
  <si>
    <t>91,811.00</t>
  </si>
  <si>
    <t>1,399,561.00</t>
  </si>
  <si>
    <t>1,337,241.00</t>
  </si>
  <si>
    <t>2,736,802.00</t>
  </si>
  <si>
    <t>2,667,477.00</t>
  </si>
  <si>
    <t>1,005.00</t>
  </si>
  <si>
    <t>136,840.10</t>
  </si>
  <si>
    <t>102,830.00</t>
  </si>
  <si>
    <t>102,430.00</t>
  </si>
  <si>
    <t>4,940.00</t>
  </si>
  <si>
    <t>98.80</t>
  </si>
  <si>
    <t>74,665.00</t>
  </si>
  <si>
    <t>83,665.00</t>
  </si>
  <si>
    <t>456,726.00</t>
  </si>
  <si>
    <t>433,218.00</t>
  </si>
  <si>
    <t>889,944.00</t>
  </si>
  <si>
    <t>884,443.00</t>
  </si>
  <si>
    <t>672.00</t>
  </si>
  <si>
    <t>44,497.20</t>
  </si>
  <si>
    <t>35,227.00</t>
  </si>
  <si>
    <t>34,927.00</t>
  </si>
  <si>
    <t>6,101.00</t>
  </si>
  <si>
    <t>32,455.00</t>
  </si>
  <si>
    <t>360,632.00</t>
  </si>
  <si>
    <t>387,825.00</t>
  </si>
  <si>
    <t>748,457.00</t>
  </si>
  <si>
    <t>664,785.00</t>
  </si>
  <si>
    <t>37,422.85</t>
  </si>
  <si>
    <t>25,765.00</t>
  </si>
  <si>
    <t>83,872.00</t>
  </si>
  <si>
    <t>88,872.00</t>
  </si>
  <si>
    <t>139,442.00</t>
  </si>
  <si>
    <t>127,971.00</t>
  </si>
  <si>
    <t>267,413.00</t>
  </si>
  <si>
    <t>290,895.00</t>
  </si>
  <si>
    <t>13,370.65</t>
  </si>
  <si>
    <t>11,707.00</t>
  </si>
  <si>
    <t>5,890.00</t>
  </si>
  <si>
    <t>117.80</t>
  </si>
  <si>
    <t>-19,992.00</t>
  </si>
  <si>
    <t>-44,992.00</t>
  </si>
  <si>
    <t>26,798.00</t>
  </si>
  <si>
    <t>28,279.00</t>
  </si>
  <si>
    <t>55,077.00</t>
  </si>
  <si>
    <t>48,320.00</t>
  </si>
  <si>
    <t>2,753.85</t>
  </si>
  <si>
    <t>1,830.00</t>
  </si>
  <si>
    <t>6,757.00</t>
  </si>
  <si>
    <t>16,857.00</t>
  </si>
  <si>
    <t>226,422.00</t>
  </si>
  <si>
    <t>230,519.00</t>
  </si>
  <si>
    <t>456,941.00</t>
  </si>
  <si>
    <t>425,429.00</t>
  </si>
  <si>
    <t>22,847.05</t>
  </si>
  <si>
    <t>19,757.00</t>
  </si>
  <si>
    <t>31,612.00</t>
  </si>
  <si>
    <t>41,612.00</t>
  </si>
  <si>
    <t>2,532,245.00</t>
  </si>
  <si>
    <t>1,558,631.00</t>
  </si>
  <si>
    <t>4,090,876.00</t>
  </si>
  <si>
    <t>4,087,364.00</t>
  </si>
  <si>
    <t>409.00</t>
  </si>
  <si>
    <t>204,543.80</t>
  </si>
  <si>
    <t>106,427.00</t>
  </si>
  <si>
    <t>2,292.00</t>
  </si>
  <si>
    <t>1,492.00</t>
  </si>
  <si>
    <t>45.84</t>
  </si>
  <si>
    <t>5,004.00</t>
  </si>
  <si>
    <t>125,004.00</t>
  </si>
  <si>
    <t>240,757.00</t>
  </si>
  <si>
    <t>147,484.00</t>
  </si>
  <si>
    <t>388,241.00</t>
  </si>
  <si>
    <t>371,073.00</t>
  </si>
  <si>
    <t>19,412.05</t>
  </si>
  <si>
    <t>19,319.00</t>
  </si>
  <si>
    <t>17,168.00</t>
  </si>
  <si>
    <t>52,168.00</t>
  </si>
  <si>
    <t>295,140.00</t>
  </si>
  <si>
    <t>473,103.00</t>
  </si>
  <si>
    <t>768,243.00</t>
  </si>
  <si>
    <t>675,535.00</t>
  </si>
  <si>
    <t>38,412.15</t>
  </si>
  <si>
    <t>30,321.00</t>
  </si>
  <si>
    <t>92,908.00</t>
  </si>
  <si>
    <t>102,908.00</t>
  </si>
  <si>
    <t>596,989.00</t>
  </si>
  <si>
    <t>669,374.00</t>
  </si>
  <si>
    <t>1,266,363.00</t>
  </si>
  <si>
    <t>1,214,781.00</t>
  </si>
  <si>
    <t>1,099.00</t>
  </si>
  <si>
    <t>63,318.15</t>
  </si>
  <si>
    <t>48,711.00</t>
  </si>
  <si>
    <t>48,546.00</t>
  </si>
  <si>
    <t>2,480.00</t>
  </si>
  <si>
    <t>1,680.00</t>
  </si>
  <si>
    <t>49.60</t>
  </si>
  <si>
    <t>53,427.00</t>
  </si>
  <si>
    <t>73,427.00</t>
  </si>
  <si>
    <t>320,445.00</t>
  </si>
  <si>
    <t>396,615.00</t>
  </si>
  <si>
    <t>717,060.00</t>
  </si>
  <si>
    <t>685,020.00</t>
  </si>
  <si>
    <t>35,853.00</t>
  </si>
  <si>
    <t>27,808.00</t>
  </si>
  <si>
    <t>3,080.00</t>
  </si>
  <si>
    <t>61.60</t>
  </si>
  <si>
    <t>34,320.00</t>
  </si>
  <si>
    <t>647,751.00</t>
  </si>
  <si>
    <t>988,551.00</t>
  </si>
  <si>
    <t>1,636,302.00</t>
  </si>
  <si>
    <t>1,529,059.00</t>
  </si>
  <si>
    <t>81,815.10</t>
  </si>
  <si>
    <t>64,896.00</t>
  </si>
  <si>
    <t>5,070.00</t>
  </si>
  <si>
    <t>1,870.00</t>
  </si>
  <si>
    <t>101.40</t>
  </si>
  <si>
    <t>109,113.00</t>
  </si>
  <si>
    <t>129,113.00</t>
  </si>
  <si>
    <t>233,888.00</t>
  </si>
  <si>
    <t>233,363.00</t>
  </si>
  <si>
    <t>467,251.00</t>
  </si>
  <si>
    <t>416,956.00</t>
  </si>
  <si>
    <t>23,362.55</t>
  </si>
  <si>
    <t>14,512.00</t>
  </si>
  <si>
    <t>-100.00</t>
  </si>
  <si>
    <t>50,195.00</t>
  </si>
  <si>
    <t>70,195.00</t>
  </si>
  <si>
    <t>417,167.00</t>
  </si>
  <si>
    <t>448,964.00</t>
  </si>
  <si>
    <t>866,131.00</t>
  </si>
  <si>
    <t>814,681.00</t>
  </si>
  <si>
    <t>617.00</t>
  </si>
  <si>
    <t>43,306.55</t>
  </si>
  <si>
    <t>36,928.00</t>
  </si>
  <si>
    <t>3,774.00</t>
  </si>
  <si>
    <t>2,974.00</t>
  </si>
  <si>
    <t>75.48</t>
  </si>
  <si>
    <t>54,424.00</t>
  </si>
  <si>
    <t>45,424.00</t>
  </si>
  <si>
    <t>662,070.00</t>
  </si>
  <si>
    <t>645,593.00</t>
  </si>
  <si>
    <t>1,307,663.00</t>
  </si>
  <si>
    <t>1,366,229.00</t>
  </si>
  <si>
    <t>2,413.00</t>
  </si>
  <si>
    <t>65,383.15</t>
  </si>
  <si>
    <t>52,746.00</t>
  </si>
  <si>
    <t>1,230.00</t>
  </si>
  <si>
    <t>24.60</t>
  </si>
  <si>
    <t>-57,336.00</t>
  </si>
  <si>
    <t>-37,336.00</t>
  </si>
  <si>
    <t>200,171.00</t>
  </si>
  <si>
    <t>197,614.00</t>
  </si>
  <si>
    <t>397,785.00</t>
  </si>
  <si>
    <t>396,067.00</t>
  </si>
  <si>
    <t>179.00</t>
  </si>
  <si>
    <t>19,889.25</t>
  </si>
  <si>
    <t>23,812.00</t>
  </si>
  <si>
    <t>809.00</t>
  </si>
  <si>
    <t>9.00</t>
  </si>
  <si>
    <t>16.18</t>
  </si>
  <si>
    <t>1,727.00</t>
  </si>
  <si>
    <t>11,727.00</t>
  </si>
  <si>
    <t>166,246.00</t>
  </si>
  <si>
    <t>198,826.00</t>
  </si>
  <si>
    <t>365,072.00</t>
  </si>
  <si>
    <t>334,126.00</t>
  </si>
  <si>
    <t>18,253.60</t>
  </si>
  <si>
    <t>15,319.00</t>
  </si>
  <si>
    <t>31,746.00</t>
  </si>
  <si>
    <t>51,746.00</t>
  </si>
  <si>
    <t>780,835.00</t>
  </si>
  <si>
    <t>692,956.00</t>
  </si>
  <si>
    <t>1,473,791.00</t>
  </si>
  <si>
    <t>1,415,343.00</t>
  </si>
  <si>
    <t>73,689.55</t>
  </si>
  <si>
    <t>79,319.00</t>
  </si>
  <si>
    <t>79,119.00</t>
  </si>
  <si>
    <t>59,348.00</t>
  </si>
  <si>
    <t>79,348.00</t>
  </si>
  <si>
    <t>424,664.00</t>
  </si>
  <si>
    <t>559,741.00</t>
  </si>
  <si>
    <t>984,405.00</t>
  </si>
  <si>
    <t>939,737.00</t>
  </si>
  <si>
    <t>49,220.25</t>
  </si>
  <si>
    <t>43,283.00</t>
  </si>
  <si>
    <t>45,068.00</t>
  </si>
  <si>
    <t>65,068.00</t>
  </si>
  <si>
    <t>155,864.00</t>
  </si>
  <si>
    <t>194,517.00</t>
  </si>
  <si>
    <t>350,381.00</t>
  </si>
  <si>
    <t>311,731.00</t>
  </si>
  <si>
    <t>17,519.05</t>
  </si>
  <si>
    <t>14,289.00</t>
  </si>
  <si>
    <t>38,650.00</t>
  </si>
  <si>
    <t>58,650.00</t>
  </si>
  <si>
    <t>490,704.00</t>
  </si>
  <si>
    <t>446,758.00</t>
  </si>
  <si>
    <t>937,462.00</t>
  </si>
  <si>
    <t>932,982.00</t>
  </si>
  <si>
    <t>574.00</t>
  </si>
  <si>
    <t>46,873.10</t>
  </si>
  <si>
    <t>49,761.00</t>
  </si>
  <si>
    <t>72.00</t>
  </si>
  <si>
    <t>8,080.00</t>
  </si>
  <si>
    <t>369,458.00</t>
  </si>
  <si>
    <t>340,930.00</t>
  </si>
  <si>
    <t>710,388.00</t>
  </si>
  <si>
    <t>675,291.00</t>
  </si>
  <si>
    <t>35,519.40</t>
  </si>
  <si>
    <t>39,391.00</t>
  </si>
  <si>
    <t>35,097.00</t>
  </si>
  <si>
    <t>65,097.00</t>
  </si>
  <si>
    <t>172,561.00</t>
  </si>
  <si>
    <t>213,371.00</t>
  </si>
  <si>
    <t>385,932.00</t>
  </si>
  <si>
    <t>344,328.00</t>
  </si>
  <si>
    <t>1,135.00</t>
  </si>
  <si>
    <t>19,296.60</t>
  </si>
  <si>
    <t>12,417.00</t>
  </si>
  <si>
    <t>12,247.00</t>
  </si>
  <si>
    <t>41,774.00</t>
  </si>
  <si>
    <t>51,774.00</t>
  </si>
  <si>
    <t>121,923.00</t>
  </si>
  <si>
    <t>164,752.00</t>
  </si>
  <si>
    <t>286,675.00</t>
  </si>
  <si>
    <t>253,048.00</t>
  </si>
  <si>
    <t>14,333.75</t>
  </si>
  <si>
    <t>5,663.00</t>
  </si>
  <si>
    <t>34,627.00</t>
  </si>
  <si>
    <t>59,627.00</t>
  </si>
  <si>
    <t>196,046.00</t>
  </si>
  <si>
    <t>179,663.00</t>
  </si>
  <si>
    <t>375,709.00</t>
  </si>
  <si>
    <t>336,136.00</t>
  </si>
  <si>
    <t>18,785.45</t>
  </si>
  <si>
    <t>16,691.00</t>
  </si>
  <si>
    <t>39,573.00</t>
  </si>
  <si>
    <t>59,573.00</t>
  </si>
  <si>
    <t>113,625.00</t>
  </si>
  <si>
    <t>161,233.00</t>
  </si>
  <si>
    <t>274,858.00</t>
  </si>
  <si>
    <t>247,263.00</t>
  </si>
  <si>
    <t>13,742.90</t>
  </si>
  <si>
    <t>-600.00</t>
  </si>
  <si>
    <t>26,995.00</t>
  </si>
  <si>
    <t>46,995.00</t>
  </si>
  <si>
    <t>260,328.00</t>
  </si>
  <si>
    <t>281,498.00</t>
  </si>
  <si>
    <t>541,826.00</t>
  </si>
  <si>
    <t>488,277.00</t>
  </si>
  <si>
    <t>305.00</t>
  </si>
  <si>
    <t>27,091.30</t>
  </si>
  <si>
    <t>24,455.00</t>
  </si>
  <si>
    <t>53,619.00</t>
  </si>
  <si>
    <t>71,283.00</t>
  </si>
  <si>
    <t>197,556.00</t>
  </si>
  <si>
    <t>297,817.00</t>
  </si>
  <si>
    <t>495,373.00</t>
  </si>
  <si>
    <t>417,677.00</t>
  </si>
  <si>
    <t>24,768.65</t>
  </si>
  <si>
    <t>18,095.00</t>
  </si>
  <si>
    <t>79,016.00</t>
  </si>
  <si>
    <t>113,016.00</t>
  </si>
  <si>
    <t>216,988.00</t>
  </si>
  <si>
    <t>239,943.00</t>
  </si>
  <si>
    <t>456,931.00</t>
  </si>
  <si>
    <t>415,189.00</t>
  </si>
  <si>
    <t>195.00</t>
  </si>
  <si>
    <t>22,846.55</t>
  </si>
  <si>
    <t>17,343.00</t>
  </si>
  <si>
    <t>42,442.00</t>
  </si>
  <si>
    <t>62,442.00</t>
  </si>
  <si>
    <t>112,261.00</t>
  </si>
  <si>
    <t>128,613.00</t>
  </si>
  <si>
    <t>240,874.00</t>
  </si>
  <si>
    <t>205,003.00</t>
  </si>
  <si>
    <t>12,043.70</t>
  </si>
  <si>
    <t>11,556.00</t>
  </si>
  <si>
    <t>37,171.00</t>
  </si>
  <si>
    <t>40,971.00</t>
  </si>
  <si>
    <t>115,181.00</t>
  </si>
  <si>
    <t>134,166.00</t>
  </si>
  <si>
    <t>249,347.00</t>
  </si>
  <si>
    <t>218,761.00</t>
  </si>
  <si>
    <t>12,467.35</t>
  </si>
  <si>
    <t>10,491.00</t>
  </si>
  <si>
    <t>31,986.00</t>
  </si>
  <si>
    <t>41,986.00</t>
  </si>
  <si>
    <t>302,894.00</t>
  </si>
  <si>
    <t>324,216.00</t>
  </si>
  <si>
    <t>627,110.00</t>
  </si>
  <si>
    <t>660,170.00</t>
  </si>
  <si>
    <t>681.00</t>
  </si>
  <si>
    <t>31,355.50</t>
  </si>
  <si>
    <t>31,492.00</t>
  </si>
  <si>
    <t>20.10</t>
  </si>
  <si>
    <t>-32,055.00</t>
  </si>
  <si>
    <t>-12,055.00</t>
  </si>
  <si>
    <t>6,920.00</t>
  </si>
  <si>
    <t>10,850.00</t>
  </si>
  <si>
    <t>10,124.00</t>
  </si>
  <si>
    <t>542.50</t>
  </si>
  <si>
    <t>976.00</t>
  </si>
  <si>
    <t>5,976.00</t>
  </si>
  <si>
    <t>311,750.00</t>
  </si>
  <si>
    <t>369,159.00</t>
  </si>
  <si>
    <t>680,909.00</t>
  </si>
  <si>
    <t>582,125.00</t>
  </si>
  <si>
    <t>34,045.45</t>
  </si>
  <si>
    <t>24,800.00</t>
  </si>
  <si>
    <t>24,600.00</t>
  </si>
  <si>
    <t>99,384.00</t>
  </si>
  <si>
    <t>131,447.00</t>
  </si>
  <si>
    <t>150,621.00</t>
  </si>
  <si>
    <t>282,068.00</t>
  </si>
  <si>
    <t>246,767.00</t>
  </si>
  <si>
    <t>14,103.40</t>
  </si>
  <si>
    <t>4,352.00</t>
  </si>
  <si>
    <t>35,301.00</t>
  </si>
  <si>
    <t>55,301.00</t>
  </si>
  <si>
    <t>383,157.00</t>
  </si>
  <si>
    <t>475,764.00</t>
  </si>
  <si>
    <t>858,921.00</t>
  </si>
  <si>
    <t>780,703.00</t>
  </si>
  <si>
    <t>477.00</t>
  </si>
  <si>
    <t>42,946.05</t>
  </si>
  <si>
    <t>38,181.00</t>
  </si>
  <si>
    <t>831.00</t>
  </si>
  <si>
    <t>16.62</t>
  </si>
  <si>
    <t>79,049.00</t>
  </si>
  <si>
    <t>94,049.00</t>
  </si>
  <si>
    <t>8,690.00</t>
  </si>
  <si>
    <t>6,665.00</t>
  </si>
  <si>
    <t>15,355.00</t>
  </si>
  <si>
    <t>13,411.00</t>
  </si>
  <si>
    <t>767.75</t>
  </si>
  <si>
    <t>1,944.00</t>
  </si>
  <si>
    <t>26,944.00</t>
  </si>
  <si>
    <t>154,852.00</t>
  </si>
  <si>
    <t>127,633.00</t>
  </si>
  <si>
    <t>282,485.00</t>
  </si>
  <si>
    <t>267,266.00</t>
  </si>
  <si>
    <t>1,884.00</t>
  </si>
  <si>
    <t>14,124.25</t>
  </si>
  <si>
    <t>9,553.00</t>
  </si>
  <si>
    <t>15,419.00</t>
  </si>
  <si>
    <t>25,419.00</t>
  </si>
  <si>
    <t>69,770.00</t>
  </si>
  <si>
    <t>71,413.00</t>
  </si>
  <si>
    <t>141,183.00</t>
  </si>
  <si>
    <t>139,696.00</t>
  </si>
  <si>
    <t>7,059.15</t>
  </si>
  <si>
    <t>4,907.00</t>
  </si>
  <si>
    <t>1,487.00</t>
  </si>
  <si>
    <t>11,487.00</t>
  </si>
  <si>
    <t>337,342.00</t>
  </si>
  <si>
    <t>317,203.00</t>
  </si>
  <si>
    <t>654,545.00</t>
  </si>
  <si>
    <t>564,225.00</t>
  </si>
  <si>
    <t>32,727.25</t>
  </si>
  <si>
    <t>13,924.00</t>
  </si>
  <si>
    <t>1,750.00</t>
  </si>
  <si>
    <t>35.00</t>
  </si>
  <si>
    <t>92,070.00</t>
  </si>
  <si>
    <t>117,070.00</t>
  </si>
  <si>
    <t>30,378.00</t>
  </si>
  <si>
    <t>31,166.00</t>
  </si>
  <si>
    <t>61,544.00</t>
  </si>
  <si>
    <t>26,817.00</t>
  </si>
  <si>
    <t>3,077.20</t>
  </si>
  <si>
    <t>50,227.00</t>
  </si>
  <si>
    <t>206,301.00</t>
  </si>
  <si>
    <t>222,878.00</t>
  </si>
  <si>
    <t>429,179.00</t>
  </si>
  <si>
    <t>391,580.00</t>
  </si>
  <si>
    <t>198.00</t>
  </si>
  <si>
    <t>21,458.95</t>
  </si>
  <si>
    <t>14,567.00</t>
  </si>
  <si>
    <t>39,799.00</t>
  </si>
  <si>
    <t>49,799.00</t>
  </si>
  <si>
    <t>894,158.00</t>
  </si>
  <si>
    <t>942,584.00</t>
  </si>
  <si>
    <t>1,836,742.00</t>
  </si>
  <si>
    <t>1,714,993.00</t>
  </si>
  <si>
    <t>91,837.10</t>
  </si>
  <si>
    <t>83,850.00</t>
  </si>
  <si>
    <t>1,975.00</t>
  </si>
  <si>
    <t>39.50</t>
  </si>
  <si>
    <t>123,724.00</t>
  </si>
  <si>
    <t>163,724.00</t>
  </si>
  <si>
    <t>609,431.00</t>
  </si>
  <si>
    <t>638,330.00</t>
  </si>
  <si>
    <t>1,247,761.00</t>
  </si>
  <si>
    <t>1,186,923.00</t>
  </si>
  <si>
    <t>2,133.00</t>
  </si>
  <si>
    <t>62,388.05</t>
  </si>
  <si>
    <t>51,097.00</t>
  </si>
  <si>
    <t>3,150.00</t>
  </si>
  <si>
    <t>1,550.00</t>
  </si>
  <si>
    <t>63.00</t>
  </si>
  <si>
    <t>62,388.00</t>
  </si>
  <si>
    <t>83,257.00</t>
  </si>
  <si>
    <t>1,355,874.00</t>
  </si>
  <si>
    <t>1,387,576.00</t>
  </si>
  <si>
    <t>2,743,450.00</t>
  </si>
  <si>
    <t>2,499,931.00</t>
  </si>
  <si>
    <t>626.00</t>
  </si>
  <si>
    <t>137,172.50</t>
  </si>
  <si>
    <t>124,746.00</t>
  </si>
  <si>
    <t>5,630.00</t>
  </si>
  <si>
    <t>1,630.00</t>
  </si>
  <si>
    <t>112.60</t>
  </si>
  <si>
    <t>245,149.00</t>
  </si>
  <si>
    <t>290,149.00</t>
  </si>
  <si>
    <t>287,228.00</t>
  </si>
  <si>
    <t>550,029.00</t>
  </si>
  <si>
    <t>480,913.00</t>
  </si>
  <si>
    <t>27,501.45</t>
  </si>
  <si>
    <t>21,760.00</t>
  </si>
  <si>
    <t>660.00</t>
  </si>
  <si>
    <t>13.20</t>
  </si>
  <si>
    <t>69,776.00</t>
  </si>
  <si>
    <t>119,776.00</t>
  </si>
  <si>
    <t>396,530.00</t>
  </si>
  <si>
    <t>454,520.00</t>
  </si>
  <si>
    <t>851,050.00</t>
  </si>
  <si>
    <t>778,711.00</t>
  </si>
  <si>
    <t>991.00</t>
  </si>
  <si>
    <t>42,552.50</t>
  </si>
  <si>
    <t>38,827.00</t>
  </si>
  <si>
    <t>72,739.00</t>
  </si>
  <si>
    <t>92,739.00</t>
  </si>
  <si>
    <t>271,272.00</t>
  </si>
  <si>
    <t>347,810.00</t>
  </si>
  <si>
    <t>619,082.00</t>
  </si>
  <si>
    <t>587,363.00</t>
  </si>
  <si>
    <t>30,954.10</t>
  </si>
  <si>
    <t>24,884.00</t>
  </si>
  <si>
    <t>2,040.00</t>
  </si>
  <si>
    <t>40.80</t>
  </si>
  <si>
    <t>33,759.00</t>
  </si>
  <si>
    <t>58,759.00</t>
  </si>
  <si>
    <t>739,127.00</t>
  </si>
  <si>
    <t>645,024.00</t>
  </si>
  <si>
    <t>1,384,151.00</t>
  </si>
  <si>
    <t>1,317,017.00</t>
  </si>
  <si>
    <t>69,207.55</t>
  </si>
  <si>
    <t>69,877.00</t>
  </si>
  <si>
    <t>68,034.00</t>
  </si>
  <si>
    <t>104,734.00</t>
  </si>
  <si>
    <t>288,633.00</t>
  </si>
  <si>
    <t>288,327.00</t>
  </si>
  <si>
    <t>576,960.00</t>
  </si>
  <si>
    <t>509,488.00</t>
  </si>
  <si>
    <t>28,848.00</t>
  </si>
  <si>
    <t>22,599.00</t>
  </si>
  <si>
    <t>67,472.00</t>
  </si>
  <si>
    <t>87,472.00</t>
  </si>
  <si>
    <t>235,770.00</t>
  </si>
  <si>
    <t>246,861.00</t>
  </si>
  <si>
    <t>482,631.00</t>
  </si>
  <si>
    <t>442,019.00</t>
  </si>
  <si>
    <t>607.00</t>
  </si>
  <si>
    <t>24,131.55</t>
  </si>
  <si>
    <t>26,755.00</t>
  </si>
  <si>
    <t>3.00</t>
  </si>
  <si>
    <t>40,762.00</t>
  </si>
  <si>
    <t>240,762.00</t>
  </si>
  <si>
    <t>850,518.00</t>
  </si>
  <si>
    <t>930,665.00</t>
  </si>
  <si>
    <t>1,781,183.00</t>
  </si>
  <si>
    <t>1,649,813.00</t>
  </si>
  <si>
    <t>89,059.15</t>
  </si>
  <si>
    <t>84,696.00</t>
  </si>
  <si>
    <t>84,596.00</t>
  </si>
  <si>
    <t>2,850.00</t>
  </si>
  <si>
    <t>57.00</t>
  </si>
  <si>
    <t>134,320.00</t>
  </si>
  <si>
    <t>184,320.00</t>
  </si>
  <si>
    <t>413,773.00</t>
  </si>
  <si>
    <t>499,542.00</t>
  </si>
  <si>
    <t>913,315.00</t>
  </si>
  <si>
    <t>782,277.00</t>
  </si>
  <si>
    <t>45,665.75</t>
  </si>
  <si>
    <t>39,975.00</t>
  </si>
  <si>
    <t>3,100.00</t>
  </si>
  <si>
    <t>62.00</t>
  </si>
  <si>
    <t>134,138.00</t>
  </si>
  <si>
    <t>144,138.00</t>
  </si>
  <si>
    <t>216,457.00</t>
  </si>
  <si>
    <t>210,841.00</t>
  </si>
  <si>
    <t>427,298.00</t>
  </si>
  <si>
    <t>400,138.00</t>
  </si>
  <si>
    <t>9,237.00</t>
  </si>
  <si>
    <t>21,364.90</t>
  </si>
  <si>
    <t>15,264.00</t>
  </si>
  <si>
    <t>15,164.00</t>
  </si>
  <si>
    <t>-500.00</t>
  </si>
  <si>
    <t>26,760.00</t>
  </si>
  <si>
    <t>36,760.00</t>
  </si>
  <si>
    <t>838,608.00</t>
  </si>
  <si>
    <t>760,946.00</t>
  </si>
  <si>
    <t>1,599,554.00</t>
  </si>
  <si>
    <t>1,486,474.00</t>
  </si>
  <si>
    <t>79,977.70</t>
  </si>
  <si>
    <t>71,051.00</t>
  </si>
  <si>
    <t>113,580.00</t>
  </si>
  <si>
    <t>138,580.00</t>
  </si>
  <si>
    <t>953,412.00</t>
  </si>
  <si>
    <t>658,713.00</t>
  </si>
  <si>
    <t>1,612,125.00</t>
  </si>
  <si>
    <t>1,658,772.00</t>
  </si>
  <si>
    <t>80,606.25</t>
  </si>
  <si>
    <t>77,063.00</t>
  </si>
  <si>
    <t>2,350.00</t>
  </si>
  <si>
    <t>47.00</t>
  </si>
  <si>
    <t>-44,297.00</t>
  </si>
  <si>
    <t>703.00</t>
  </si>
  <si>
    <t>632,267.00</t>
  </si>
  <si>
    <t>701,803.00</t>
  </si>
  <si>
    <t>1,334,070.00</t>
  </si>
  <si>
    <t>1,329,692.00</t>
  </si>
  <si>
    <t>341.00</t>
  </si>
  <si>
    <t>66,703.50</t>
  </si>
  <si>
    <t>60,520.00</t>
  </si>
  <si>
    <t>8,220.00</t>
  </si>
  <si>
    <t>6,220.00</t>
  </si>
  <si>
    <t>164.40</t>
  </si>
  <si>
    <t>10,598.00</t>
  </si>
  <si>
    <t>20,598.00</t>
  </si>
  <si>
    <t>1,135,230.00</t>
  </si>
  <si>
    <t>1,247,789.00</t>
  </si>
  <si>
    <t>2,383,019.00</t>
  </si>
  <si>
    <t>2,316,544.00</t>
  </si>
  <si>
    <t>119,150.95</t>
  </si>
  <si>
    <t>115,614.00</t>
  </si>
  <si>
    <t>2,825.00</t>
  </si>
  <si>
    <t>2,025.00</t>
  </si>
  <si>
    <t>56.50</t>
  </si>
  <si>
    <t>68,500.00</t>
  </si>
  <si>
    <t>98,500.00</t>
  </si>
  <si>
    <t>198,621.00</t>
  </si>
  <si>
    <t>241,257.00</t>
  </si>
  <si>
    <t>439,878.00</t>
  </si>
  <si>
    <t>419,902.00</t>
  </si>
  <si>
    <t>317.00</t>
  </si>
  <si>
    <t>21,993.90</t>
  </si>
  <si>
    <t>16,708.00</t>
  </si>
  <si>
    <t>2,130.00</t>
  </si>
  <si>
    <t>42.60</t>
  </si>
  <si>
    <t>21,306.00</t>
  </si>
  <si>
    <t>31,306.00</t>
  </si>
  <si>
    <t>683,885.00</t>
  </si>
  <si>
    <t>760,348.00</t>
  </si>
  <si>
    <t>1,444,233.00</t>
  </si>
  <si>
    <t>1,375,788.00</t>
  </si>
  <si>
    <t>1,223.00</t>
  </si>
  <si>
    <t>72,211.65</t>
  </si>
  <si>
    <t>90,899.00</t>
  </si>
  <si>
    <t>90,479.00</t>
  </si>
  <si>
    <t>2,410.00</t>
  </si>
  <si>
    <t>48.20</t>
  </si>
  <si>
    <t>68,875.00</t>
  </si>
  <si>
    <t>78,875.00</t>
  </si>
  <si>
    <t>708,294.00</t>
  </si>
  <si>
    <t>833,843.00</t>
  </si>
  <si>
    <t>1,542,137.00</t>
  </si>
  <si>
    <t>1,542,343.00</t>
  </si>
  <si>
    <t>77,106.85</t>
  </si>
  <si>
    <t>80,965.00</t>
  </si>
  <si>
    <t>1,510.00</t>
  </si>
  <si>
    <t>1,304.00</t>
  </si>
  <si>
    <t>46,304.00</t>
  </si>
  <si>
    <t>778,600.00</t>
  </si>
  <si>
    <t>761,950.00</t>
  </si>
  <si>
    <t>1,540,550.00</t>
  </si>
  <si>
    <t>1,557,183.00</t>
  </si>
  <si>
    <t>3,145.00</t>
  </si>
  <si>
    <t>77,027.50</t>
  </si>
  <si>
    <t>61,891.00</t>
  </si>
  <si>
    <t>61,741.00</t>
  </si>
  <si>
    <t>10,230.00</t>
  </si>
  <si>
    <t>7,670.00</t>
  </si>
  <si>
    <t>204.60</t>
  </si>
  <si>
    <t>-8,813.00</t>
  </si>
  <si>
    <t>11,187.00</t>
  </si>
  <si>
    <t>444,007.00</t>
  </si>
  <si>
    <t>589,862.00</t>
  </si>
  <si>
    <t>1,033,869.00</t>
  </si>
  <si>
    <t>941,003.00</t>
  </si>
  <si>
    <t>51,693.45</t>
  </si>
  <si>
    <t>33,630.00</t>
  </si>
  <si>
    <t>31,830.00</t>
  </si>
  <si>
    <t>1,040.00</t>
  </si>
  <si>
    <t>20.80</t>
  </si>
  <si>
    <t>95,706.00</t>
  </si>
  <si>
    <t>105,706.00</t>
  </si>
  <si>
    <t>519,821.00</t>
  </si>
  <si>
    <t>290,756.00</t>
  </si>
  <si>
    <t>810,577.00</t>
  </si>
  <si>
    <t>711,743.00</t>
  </si>
  <si>
    <t>40,528.85</t>
  </si>
  <si>
    <t>40,150.00</t>
  </si>
  <si>
    <t>101,834.00</t>
  </si>
  <si>
    <t>120,834.00</t>
  </si>
  <si>
    <t>1,000,602.00</t>
  </si>
  <si>
    <t>1,043,068.00</t>
  </si>
  <si>
    <t>2,043,670.00</t>
  </si>
  <si>
    <t>1,786,339.00</t>
  </si>
  <si>
    <t>1,362.00</t>
  </si>
  <si>
    <t>102,183.50</t>
  </si>
  <si>
    <t>80,518.00</t>
  </si>
  <si>
    <t>80,278.00</t>
  </si>
  <si>
    <t>4,500.00</t>
  </si>
  <si>
    <t>90.00</t>
  </si>
  <si>
    <t>262,071.00</t>
  </si>
  <si>
    <t>302,071.00</t>
  </si>
  <si>
    <t>275,827.00</t>
  </si>
  <si>
    <t>302,074.00</t>
  </si>
  <si>
    <t>577,901.00</t>
  </si>
  <si>
    <t>532,724.00</t>
  </si>
  <si>
    <t>1,484.00</t>
  </si>
  <si>
    <t>28,895.05</t>
  </si>
  <si>
    <t>26,390.00</t>
  </si>
  <si>
    <t>45,177.00</t>
  </si>
  <si>
    <t>65,177.00</t>
  </si>
  <si>
    <t>576,194.00</t>
  </si>
  <si>
    <t>697,506.00</t>
  </si>
  <si>
    <t>1,273,700.00</t>
  </si>
  <si>
    <t>1,161,338.00</t>
  </si>
  <si>
    <t>63,685.00</t>
  </si>
  <si>
    <t>46,467.00</t>
  </si>
  <si>
    <t>3,070.00</t>
  </si>
  <si>
    <t>61.40</t>
  </si>
  <si>
    <t>115,432.00</t>
  </si>
  <si>
    <t>125,432.00</t>
  </si>
  <si>
    <t>2,148,812.00</t>
  </si>
  <si>
    <t>2,436,114.00</t>
  </si>
  <si>
    <t>4,584,926.00</t>
  </si>
  <si>
    <t>4,620,452.00</t>
  </si>
  <si>
    <t>4,060.00</t>
  </si>
  <si>
    <t>229,246.30</t>
  </si>
  <si>
    <t>217,481.00</t>
  </si>
  <si>
    <t>217,381.00</t>
  </si>
  <si>
    <t>12,930.00</t>
  </si>
  <si>
    <t>10,530.00</t>
  </si>
  <si>
    <t>258.60</t>
  </si>
  <si>
    <t>-24,896.00</t>
  </si>
  <si>
    <t>217,104.00</t>
  </si>
  <si>
    <t>1,108,168.00</t>
  </si>
  <si>
    <t>1,237,798.00</t>
  </si>
  <si>
    <t>2,345,966.00</t>
  </si>
  <si>
    <t>2,171,614.00</t>
  </si>
  <si>
    <t>1,894.00</t>
  </si>
  <si>
    <t>117,298.30</t>
  </si>
  <si>
    <t>97,303.00</t>
  </si>
  <si>
    <t>174,252.00</t>
  </si>
  <si>
    <t>194,252.00</t>
  </si>
  <si>
    <t>1,074,295.00</t>
  </si>
  <si>
    <t>1,365,893.00</t>
  </si>
  <si>
    <t>2,440,188.00</t>
  </si>
  <si>
    <t>2,173,826.00</t>
  </si>
  <si>
    <t>1,547.00</t>
  </si>
  <si>
    <t>122,009.40</t>
  </si>
  <si>
    <t>89,162.00</t>
  </si>
  <si>
    <t>84,162.00</t>
  </si>
  <si>
    <t>6,360.00</t>
  </si>
  <si>
    <t>5,560.00</t>
  </si>
  <si>
    <t>127.20</t>
  </si>
  <si>
    <t>276,922.00</t>
  </si>
  <si>
    <t>316,922.00</t>
  </si>
  <si>
    <t>442,565.00</t>
  </si>
  <si>
    <t>401,695.00</t>
  </si>
  <si>
    <t>844,260.00</t>
  </si>
  <si>
    <t>841,541.00</t>
  </si>
  <si>
    <t>42,213.00</t>
  </si>
  <si>
    <t>33,046.00</t>
  </si>
  <si>
    <t>32,946.00</t>
  </si>
  <si>
    <t>6,521.00</t>
  </si>
  <si>
    <t>4,640.00</t>
  </si>
  <si>
    <t>1,881.00</t>
  </si>
  <si>
    <t>130.42</t>
  </si>
  <si>
    <t>4,700.00</t>
  </si>
  <si>
    <t>19,700.00</t>
  </si>
  <si>
    <t>426,449.00</t>
  </si>
  <si>
    <t>463,926.00</t>
  </si>
  <si>
    <t>890,375.00</t>
  </si>
  <si>
    <t>797,934.00</t>
  </si>
  <si>
    <t>44,518.75</t>
  </si>
  <si>
    <t>43,297.00</t>
  </si>
  <si>
    <t>93,041.00</t>
  </si>
  <si>
    <t>113,041.00</t>
  </si>
  <si>
    <t>810,878.00</t>
  </si>
  <si>
    <t>957,744.00</t>
  </si>
  <si>
    <t>1,768,622.00</t>
  </si>
  <si>
    <t>1,601,442.00</t>
  </si>
  <si>
    <t>88,431.10</t>
  </si>
  <si>
    <t>89,899.00</t>
  </si>
  <si>
    <t>167,680.00</t>
  </si>
  <si>
    <t>254,368.00</t>
  </si>
  <si>
    <t>776,569.00</t>
  </si>
  <si>
    <t>833,576.00</t>
  </si>
  <si>
    <t>1,610,145.00</t>
  </si>
  <si>
    <t>1,511,679.00</t>
  </si>
  <si>
    <t>80,507.25</t>
  </si>
  <si>
    <t>67,560.00</t>
  </si>
  <si>
    <t>98,566.00</t>
  </si>
  <si>
    <t>168,566.00</t>
  </si>
  <si>
    <t>300,908.00</t>
  </si>
  <si>
    <t>323,270.00</t>
  </si>
  <si>
    <t>624,178.00</t>
  </si>
  <si>
    <t>521,561.00</t>
  </si>
  <si>
    <t>31,208.90</t>
  </si>
  <si>
    <t>18,790.00</t>
  </si>
  <si>
    <t>102,917.00</t>
  </si>
  <si>
    <t>112,917.00</t>
  </si>
  <si>
    <t>1,033,688.00</t>
  </si>
  <si>
    <t>1,090,546.00</t>
  </si>
  <si>
    <t>2,124,234.00</t>
  </si>
  <si>
    <t>2,017,587.00</t>
  </si>
  <si>
    <t>1,439.00</t>
  </si>
  <si>
    <t>106,211.70</t>
  </si>
  <si>
    <t>109,966.00</t>
  </si>
  <si>
    <t>3,260.00</t>
  </si>
  <si>
    <t>4,160.00</t>
  </si>
  <si>
    <t>65.20</t>
  </si>
  <si>
    <t>105,747.00</t>
  </si>
  <si>
    <t>115,747.00</t>
  </si>
  <si>
    <t>168,600.00</t>
  </si>
  <si>
    <t>161,119.00</t>
  </si>
  <si>
    <t>329,719.00</t>
  </si>
  <si>
    <t>327,309.00</t>
  </si>
  <si>
    <t>201.00</t>
  </si>
  <si>
    <t>16,485.95</t>
  </si>
  <si>
    <t>21,402.00</t>
  </si>
  <si>
    <t>2,710.00</t>
  </si>
  <si>
    <t>22,710.00</t>
  </si>
  <si>
    <t>425,915.00</t>
  </si>
  <si>
    <t>352,544.00</t>
  </si>
  <si>
    <t>778,459.00</t>
  </si>
  <si>
    <t>675,530.00</t>
  </si>
  <si>
    <t>38,922.95</t>
  </si>
  <si>
    <t>43,315.00</t>
  </si>
  <si>
    <t>103,829.00</t>
  </si>
  <si>
    <t>133,829.00</t>
  </si>
  <si>
    <t>649,493.00</t>
  </si>
  <si>
    <t>691,913.00</t>
  </si>
  <si>
    <t>1,341,406.00</t>
  </si>
  <si>
    <t>1,258,537.00</t>
  </si>
  <si>
    <t>67,070.30</t>
  </si>
  <si>
    <t>51,931.00</t>
  </si>
  <si>
    <t>2,405.00</t>
  </si>
  <si>
    <t>48.10</t>
  </si>
  <si>
    <t>85,274.00</t>
  </si>
  <si>
    <t>95,274.00</t>
  </si>
  <si>
    <t>783,986.00</t>
  </si>
  <si>
    <t>869,520.00</t>
  </si>
  <si>
    <t>1,653,506.00</t>
  </si>
  <si>
    <t>1,635,215.00</t>
  </si>
  <si>
    <t>82,675.30</t>
  </si>
  <si>
    <t>69,847.00</t>
  </si>
  <si>
    <t>18,791.00</t>
  </si>
  <si>
    <t>28,791.00</t>
  </si>
  <si>
    <t>375,310.00</t>
  </si>
  <si>
    <t>191,935.00</t>
  </si>
  <si>
    <t>567,245.00</t>
  </si>
  <si>
    <t>628,396.00</t>
  </si>
  <si>
    <t>28,362.25</t>
  </si>
  <si>
    <t>42,211.00</t>
  </si>
  <si>
    <t>-61,151.00</t>
  </si>
  <si>
    <t>-31,151.00</t>
  </si>
  <si>
    <t>617,058.00</t>
  </si>
  <si>
    <t>491,018.00</t>
  </si>
  <si>
    <t>1,108,076.00</t>
  </si>
  <si>
    <t>1,033,711.00</t>
  </si>
  <si>
    <t>55,403.80</t>
  </si>
  <si>
    <t>43,913.00</t>
  </si>
  <si>
    <t>74,465.00</t>
  </si>
  <si>
    <t>84,465.00</t>
  </si>
  <si>
    <t>434,765.00</t>
  </si>
  <si>
    <t>378,225.00</t>
  </si>
  <si>
    <t>812,990.00</t>
  </si>
  <si>
    <t>730,381.00</t>
  </si>
  <si>
    <t>386.00</t>
  </si>
  <si>
    <t>40,649.50</t>
  </si>
  <si>
    <t>30,900.00</t>
  </si>
  <si>
    <t>930.00</t>
  </si>
  <si>
    <t>130.00</t>
  </si>
  <si>
    <t>18.60</t>
  </si>
  <si>
    <t>82,939.00</t>
  </si>
  <si>
    <t>102,939.00</t>
  </si>
  <si>
    <t>624,589.00</t>
  </si>
  <si>
    <t>714,043.00</t>
  </si>
  <si>
    <t>1,338,632.00</t>
  </si>
  <si>
    <t>1,280,541.00</t>
  </si>
  <si>
    <t>66,931.60</t>
  </si>
  <si>
    <t>53,335.00</t>
  </si>
  <si>
    <t>2,610.00</t>
  </si>
  <si>
    <t>1,810.00</t>
  </si>
  <si>
    <t>52.20</t>
  </si>
  <si>
    <t>59,901.00</t>
  </si>
  <si>
    <t>64,901.00</t>
  </si>
  <si>
    <t>1,569,147.00</t>
  </si>
  <si>
    <t>1,703,206.00</t>
  </si>
  <si>
    <t>3,272,353.00</t>
  </si>
  <si>
    <t>3,036,834.00</t>
  </si>
  <si>
    <t>4,089.00</t>
  </si>
  <si>
    <t>163,617.65</t>
  </si>
  <si>
    <t>134,706.00</t>
  </si>
  <si>
    <t>134,456.00</t>
  </si>
  <si>
    <t>2,810.00</t>
  </si>
  <si>
    <t>56.20</t>
  </si>
  <si>
    <t>236,979.00</t>
  </si>
  <si>
    <t>246,979.00</t>
  </si>
  <si>
    <t>379,357.00</t>
  </si>
  <si>
    <t>423,498.00</t>
  </si>
  <si>
    <t>802,855.00</t>
  </si>
  <si>
    <t>762,363.00</t>
  </si>
  <si>
    <t>40,142.75</t>
  </si>
  <si>
    <t>37,274.00</t>
  </si>
  <si>
    <t>40,892.00</t>
  </si>
  <si>
    <t>90,892.00</t>
  </si>
  <si>
    <t>241,684.00</t>
  </si>
  <si>
    <t>259,738.00</t>
  </si>
  <si>
    <t>501,422.00</t>
  </si>
  <si>
    <t>461,052.00</t>
  </si>
  <si>
    <t>1,891.00</t>
  </si>
  <si>
    <t>25,071.10</t>
  </si>
  <si>
    <t>13,844.00</t>
  </si>
  <si>
    <t>40,470.00</t>
  </si>
  <si>
    <t>50,470.00</t>
  </si>
  <si>
    <t>67,888.00</t>
  </si>
  <si>
    <t>70,381.00</t>
  </si>
  <si>
    <t>138,269.00</t>
  </si>
  <si>
    <t>124,993.00</t>
  </si>
  <si>
    <t>6,913.45</t>
  </si>
  <si>
    <t>6,068.00</t>
  </si>
  <si>
    <t>13,276.00</t>
  </si>
  <si>
    <t>33,276.00</t>
  </si>
  <si>
    <t>590,679.00</t>
  </si>
  <si>
    <t>513,501.00</t>
  </si>
  <si>
    <t>1,104,180.00</t>
  </si>
  <si>
    <t>1,071,898.00</t>
  </si>
  <si>
    <t>645.00</t>
  </si>
  <si>
    <t>55,209.00</t>
  </si>
  <si>
    <t>48,829.00</t>
  </si>
  <si>
    <t>350.00</t>
  </si>
  <si>
    <t>7.00</t>
  </si>
  <si>
    <t>32,632.00</t>
  </si>
  <si>
    <t>51,860.00</t>
  </si>
  <si>
    <t>309,852.00</t>
  </si>
  <si>
    <t>246,555.00</t>
  </si>
  <si>
    <t>556,407.00</t>
  </si>
  <si>
    <t>546,306.00</t>
  </si>
  <si>
    <t>27,820.35</t>
  </si>
  <si>
    <t>23,981.00</t>
  </si>
  <si>
    <t>23,831.00</t>
  </si>
  <si>
    <t>11,951.00</t>
  </si>
  <si>
    <t>26,951.00</t>
  </si>
  <si>
    <t>298,912.00</t>
  </si>
  <si>
    <t>294,951.00</t>
  </si>
  <si>
    <t>593,863.00</t>
  </si>
  <si>
    <t>488,565.00</t>
  </si>
  <si>
    <t>29,693.15</t>
  </si>
  <si>
    <t>20,626.00</t>
  </si>
  <si>
    <t>6,045.00</t>
  </si>
  <si>
    <t>120.90</t>
  </si>
  <si>
    <t>111,343.00</t>
  </si>
  <si>
    <t>131,343.00</t>
  </si>
  <si>
    <t>613,441.00</t>
  </si>
  <si>
    <t>703,380.00</t>
  </si>
  <si>
    <t>1,316,821.00</t>
  </si>
  <si>
    <t>1,225,401.00</t>
  </si>
  <si>
    <t>2,622.00</t>
  </si>
  <si>
    <t>65,841.05</t>
  </si>
  <si>
    <t>47,234.00</t>
  </si>
  <si>
    <t>46,834.00</t>
  </si>
  <si>
    <t>92,720.00</t>
  </si>
  <si>
    <t>117,720.00</t>
  </si>
  <si>
    <t>431,902.00</t>
  </si>
  <si>
    <t>477,372.00</t>
  </si>
  <si>
    <t>909,274.00</t>
  </si>
  <si>
    <t>875,915.00</t>
  </si>
  <si>
    <t>177.00</t>
  </si>
  <si>
    <t>45,463.70</t>
  </si>
  <si>
    <t>47,633.00</t>
  </si>
  <si>
    <t>33,809.00</t>
  </si>
  <si>
    <t>58,809.00</t>
  </si>
  <si>
    <t>491,172.00</t>
  </si>
  <si>
    <t>550,256.00</t>
  </si>
  <si>
    <t>1,041,428.00</t>
  </si>
  <si>
    <t>973,367.00</t>
  </si>
  <si>
    <t>52,071.40</t>
  </si>
  <si>
    <t>46,001.00</t>
  </si>
  <si>
    <t>68,161.00</t>
  </si>
  <si>
    <t>88,161.00</t>
  </si>
  <si>
    <t>626,859.00</t>
  </si>
  <si>
    <t>543,628.00</t>
  </si>
  <si>
    <t>1,170,487.00</t>
  </si>
  <si>
    <t>1,127,329.00</t>
  </si>
  <si>
    <t>58,524.35</t>
  </si>
  <si>
    <t>50,402.00</t>
  </si>
  <si>
    <t>42,658.00</t>
  </si>
  <si>
    <t>92,658.00</t>
  </si>
  <si>
    <t>302,077.00</t>
  </si>
  <si>
    <t>330,702.00</t>
  </si>
  <si>
    <t>632,779.00</t>
  </si>
  <si>
    <t>593,539.00</t>
  </si>
  <si>
    <t>325.00</t>
  </si>
  <si>
    <t>31,638.95</t>
  </si>
  <si>
    <t>34,128.00</t>
  </si>
  <si>
    <t>39,340.00</t>
  </si>
  <si>
    <t>49,340.00</t>
  </si>
  <si>
    <t>131,191.00</t>
  </si>
  <si>
    <t>176,725.00</t>
  </si>
  <si>
    <t>307,916.00</t>
  </si>
  <si>
    <t>272,601.00</t>
  </si>
  <si>
    <t>15,395.80</t>
  </si>
  <si>
    <t>8,005.00</t>
  </si>
  <si>
    <t>7,905.00</t>
  </si>
  <si>
    <t>35,515.00</t>
  </si>
  <si>
    <t>85,515.00</t>
  </si>
  <si>
    <t>531,300.00</t>
  </si>
  <si>
    <t>573,625.00</t>
  </si>
  <si>
    <t>1,104,925.00</t>
  </si>
  <si>
    <t>1,094,918.00</t>
  </si>
  <si>
    <t>796.00</t>
  </si>
  <si>
    <t>55,246.25</t>
  </si>
  <si>
    <t>52,970.00</t>
  </si>
  <si>
    <t>1,440.00</t>
  </si>
  <si>
    <t>640.00</t>
  </si>
  <si>
    <t>28.80</t>
  </si>
  <si>
    <t>10,647.00</t>
  </si>
  <si>
    <t>50,647.00</t>
  </si>
  <si>
    <t>1,007,889.00</t>
  </si>
  <si>
    <t>961,178.00</t>
  </si>
  <si>
    <t>1,969,067.00</t>
  </si>
  <si>
    <t>1,879,964.00</t>
  </si>
  <si>
    <t>98,453.35</t>
  </si>
  <si>
    <t>65,088.00</t>
  </si>
  <si>
    <t>9,450.00</t>
  </si>
  <si>
    <t>11,200.00</t>
  </si>
  <si>
    <t>-1,750.00</t>
  </si>
  <si>
    <t>189.00</t>
  </si>
  <si>
    <t>87,353.00</t>
  </si>
  <si>
    <t>150,975.00</t>
  </si>
  <si>
    <t>215,925.00</t>
  </si>
  <si>
    <t>183,290.00</t>
  </si>
  <si>
    <t>399,215.00</t>
  </si>
  <si>
    <t>376,913.00</t>
  </si>
  <si>
    <t>19,960.75</t>
  </si>
  <si>
    <t>-800.00</t>
  </si>
  <si>
    <t>21,502.00</t>
  </si>
  <si>
    <t>39,502.00</t>
  </si>
  <si>
    <t>663,434.00</t>
  </si>
  <si>
    <t>650,792.00</t>
  </si>
  <si>
    <t>1,314,226.00</t>
  </si>
  <si>
    <t>1,230,181.00</t>
  </si>
  <si>
    <t>426.00</t>
  </si>
  <si>
    <t>65,711.30</t>
  </si>
  <si>
    <t>65,680.00</t>
  </si>
  <si>
    <t>65,442.00</t>
  </si>
  <si>
    <t>1,020.00</t>
  </si>
  <si>
    <t>85,303.00</t>
  </si>
  <si>
    <t>95,303.00</t>
  </si>
  <si>
    <t>568,140.00</t>
  </si>
  <si>
    <t>522,807.00</t>
  </si>
  <si>
    <t>1,090,947.00</t>
  </si>
  <si>
    <t>1,100,000.00</t>
  </si>
  <si>
    <t>54,547.35</t>
  </si>
  <si>
    <t>100,248.00</t>
  </si>
  <si>
    <t>-5,453.00</t>
  </si>
  <si>
    <t>4,547.00</t>
  </si>
  <si>
    <t>277,411.00</t>
  </si>
  <si>
    <t>259,895.00</t>
  </si>
  <si>
    <t>537,306.00</t>
  </si>
  <si>
    <t>525,296.00</t>
  </si>
  <si>
    <t>562.00</t>
  </si>
  <si>
    <t>26,865.30</t>
  </si>
  <si>
    <t>42,198.00</t>
  </si>
  <si>
    <t>-250.00</t>
  </si>
  <si>
    <t>11,760.00</t>
  </si>
  <si>
    <t>61,760.00</t>
  </si>
  <si>
    <t>446,458.00</t>
  </si>
  <si>
    <t>404,653.00</t>
  </si>
  <si>
    <t>851,111.00</t>
  </si>
  <si>
    <t>790,959.00</t>
  </si>
  <si>
    <t>1,373.00</t>
  </si>
  <si>
    <t>42,555.55</t>
  </si>
  <si>
    <t>41,183.00</t>
  </si>
  <si>
    <t>40,778.00</t>
  </si>
  <si>
    <t>-650.00</t>
  </si>
  <si>
    <t>59,907.00</t>
  </si>
  <si>
    <t>94,907.00</t>
  </si>
  <si>
    <t>353,003.00</t>
  </si>
  <si>
    <t>350,839.00</t>
  </si>
  <si>
    <t>703,842.00</t>
  </si>
  <si>
    <t>679,680.00</t>
  </si>
  <si>
    <t>913.00</t>
  </si>
  <si>
    <t>35,192.10</t>
  </si>
  <si>
    <t>29,514.00</t>
  </si>
  <si>
    <t>25,032.00</t>
  </si>
  <si>
    <t>75,032.00</t>
  </si>
  <si>
    <t>719,664.00</t>
  </si>
  <si>
    <t>789,538.00</t>
  </si>
  <si>
    <t>1,509,202.00</t>
  </si>
  <si>
    <t>1,424,694.00</t>
  </si>
  <si>
    <t>921.00</t>
  </si>
  <si>
    <t>75,460.10</t>
  </si>
  <si>
    <t>79,144.00</t>
  </si>
  <si>
    <t>84,608.00</t>
  </si>
  <si>
    <t>99,608.00</t>
  </si>
  <si>
    <t>593,718.00</t>
  </si>
  <si>
    <t>622,323.00</t>
  </si>
  <si>
    <t>1,216,041.00</t>
  </si>
  <si>
    <t>1,074,118.00</t>
  </si>
  <si>
    <t>60,802.05</t>
  </si>
  <si>
    <t>54,666.00</t>
  </si>
  <si>
    <t>79.00</t>
  </si>
  <si>
    <t>145,073.00</t>
  </si>
  <si>
    <t>155,073.00</t>
  </si>
  <si>
    <t>1,472,453.00</t>
  </si>
  <si>
    <t>1,778,718.00</t>
  </si>
  <si>
    <t>3,251,171.00</t>
  </si>
  <si>
    <t>3,038,044.00</t>
  </si>
  <si>
    <t>1,342.00</t>
  </si>
  <si>
    <t>162,558.55</t>
  </si>
  <si>
    <t>143,888.00</t>
  </si>
  <si>
    <t>143,388.00</t>
  </si>
  <si>
    <t>214,947.00</t>
  </si>
  <si>
    <t>244,947.00</t>
  </si>
  <si>
    <t>500,849.00</t>
  </si>
  <si>
    <t>468,285.00</t>
  </si>
  <si>
    <t>969,134.00</t>
  </si>
  <si>
    <t>877,458.00</t>
  </si>
  <si>
    <t>8,031.00</t>
  </si>
  <si>
    <t>48,456.70</t>
  </si>
  <si>
    <t>46,290.00</t>
  </si>
  <si>
    <t>91,876.00</t>
  </si>
  <si>
    <t>115,176.00</t>
  </si>
  <si>
    <t>283,098.00</t>
  </si>
  <si>
    <t>269,058.00</t>
  </si>
  <si>
    <t>552,156.00</t>
  </si>
  <si>
    <t>550,225.00</t>
  </si>
  <si>
    <t>4,122.00</t>
  </si>
  <si>
    <t>27,607.80</t>
  </si>
  <si>
    <t>22,965.00</t>
  </si>
  <si>
    <t>1,831.00</t>
  </si>
  <si>
    <t>16,831.00</t>
  </si>
  <si>
    <t>1,195,905.00</t>
  </si>
  <si>
    <t>1,465,843.00</t>
  </si>
  <si>
    <t>2,661,748.00</t>
  </si>
  <si>
    <t>2,457,855.00</t>
  </si>
  <si>
    <t>8,879.00</t>
  </si>
  <si>
    <t>133,087.40</t>
  </si>
  <si>
    <t>66,560.00</t>
  </si>
  <si>
    <t>66,360.00</t>
  </si>
  <si>
    <t>3,300.00</t>
  </si>
  <si>
    <t>66.00</t>
  </si>
  <si>
    <t>207,393.00</t>
  </si>
  <si>
    <t>615,623.00</t>
  </si>
  <si>
    <t>559,024.00</t>
  </si>
  <si>
    <t>1,174,647.00</t>
  </si>
  <si>
    <t>1,149,252.00</t>
  </si>
  <si>
    <t>58,732.35</t>
  </si>
  <si>
    <t>55,566.00</t>
  </si>
  <si>
    <t>1,460.00</t>
  </si>
  <si>
    <t>29.20</t>
  </si>
  <si>
    <t>26,855.00</t>
  </si>
  <si>
    <t>37,155.00</t>
  </si>
  <si>
    <t>2,951,862.00</t>
  </si>
  <si>
    <t>4,257,537.00</t>
  </si>
  <si>
    <t>7,209,399.00</t>
  </si>
  <si>
    <t>6,057,705.00</t>
  </si>
  <si>
    <t>518.00</t>
  </si>
  <si>
    <t>360,469.95</t>
  </si>
  <si>
    <t>232,845.00</t>
  </si>
  <si>
    <t>2,270.00</t>
  </si>
  <si>
    <t>93.40</t>
  </si>
  <si>
    <t>1,153,964.00</t>
  </si>
  <si>
    <t>1,123,964.00</t>
  </si>
  <si>
    <t>649,043.00</t>
  </si>
  <si>
    <t>862,152.00</t>
  </si>
  <si>
    <t>1,511,195.00</t>
  </si>
  <si>
    <t>1,355,616.00</t>
  </si>
  <si>
    <t>75,559.75</t>
  </si>
  <si>
    <t>54,415.00</t>
  </si>
  <si>
    <t>2,450.00</t>
  </si>
  <si>
    <t>49.00</t>
  </si>
  <si>
    <t>157,229.00</t>
  </si>
  <si>
    <t>177,229.00</t>
  </si>
  <si>
    <t>2,098,380.00</t>
  </si>
  <si>
    <t>2,448,039.00</t>
  </si>
  <si>
    <t>4,546,419.00</t>
  </si>
  <si>
    <t>4,814,829.00</t>
  </si>
  <si>
    <t>227,320.95</t>
  </si>
  <si>
    <t>98,105.00</t>
  </si>
  <si>
    <t>-267,660.00</t>
  </si>
  <si>
    <t>-257,660.00</t>
  </si>
  <si>
    <t>790,541.00</t>
  </si>
  <si>
    <t>872,469.00</t>
  </si>
  <si>
    <t>1,663,010.00</t>
  </si>
  <si>
    <t>1,601,995.00</t>
  </si>
  <si>
    <t>83,150.50</t>
  </si>
  <si>
    <t>77,427.00</t>
  </si>
  <si>
    <t>62,365.00</t>
  </si>
  <si>
    <t>194,420.00</t>
  </si>
  <si>
    <t>1,071,020.00</t>
  </si>
  <si>
    <t>923,021.00</t>
  </si>
  <si>
    <t>1,994,041.00</t>
  </si>
  <si>
    <t>1,924,422.00</t>
  </si>
  <si>
    <t>3,425.00</t>
  </si>
  <si>
    <t>99,702.05</t>
  </si>
  <si>
    <t>113,340.00</t>
  </si>
  <si>
    <t>3,750.00</t>
  </si>
  <si>
    <t>75.00</t>
  </si>
  <si>
    <t>73,369.00</t>
  </si>
  <si>
    <t>123,369.00</t>
  </si>
  <si>
    <t>1,513,031.00</t>
  </si>
  <si>
    <t>1,887,687.00</t>
  </si>
  <si>
    <t>3,400,718.00</t>
  </si>
  <si>
    <t>3,101,630.00</t>
  </si>
  <si>
    <t>1,132.00</t>
  </si>
  <si>
    <t>170,035.90</t>
  </si>
  <si>
    <t>133,376.00</t>
  </si>
  <si>
    <t>4,244.00</t>
  </si>
  <si>
    <t>84.88</t>
  </si>
  <si>
    <t>303,332.00</t>
  </si>
  <si>
    <t>342,482.00</t>
  </si>
  <si>
    <t>1,691,830.00</t>
  </si>
  <si>
    <t>1,740,382.00</t>
  </si>
  <si>
    <t>3,432,212.00</t>
  </si>
  <si>
    <t>3,191,482.00</t>
  </si>
  <si>
    <t>171,610.60</t>
  </si>
  <si>
    <t>142,745.00</t>
  </si>
  <si>
    <t>10,490.00</t>
  </si>
  <si>
    <t>209.80</t>
  </si>
  <si>
    <t>251,220.00</t>
  </si>
  <si>
    <t>278,220.00</t>
  </si>
  <si>
    <t>627,211.00</t>
  </si>
  <si>
    <t>715,035.00</t>
  </si>
  <si>
    <t>1,342,246.00</t>
  </si>
  <si>
    <t>1,539,887.00</t>
  </si>
  <si>
    <t>989.00</t>
  </si>
  <si>
    <t>67,112.30</t>
  </si>
  <si>
    <t>58,440.00</t>
  </si>
  <si>
    <t>-197,341.00</t>
  </si>
  <si>
    <t>-87,341.00</t>
  </si>
  <si>
    <t>708,313.00</t>
  </si>
  <si>
    <t>889,080.00</t>
  </si>
  <si>
    <t>1,597,393.00</t>
  </si>
  <si>
    <t>1,473,005.00</t>
  </si>
  <si>
    <t>872.00</t>
  </si>
  <si>
    <t>79,869.65</t>
  </si>
  <si>
    <t>82,362.00</t>
  </si>
  <si>
    <t>5,150.00</t>
  </si>
  <si>
    <t>4,350.00</t>
  </si>
  <si>
    <t>103.00</t>
  </si>
  <si>
    <t>128,738.00</t>
  </si>
  <si>
    <t>178,738.00</t>
  </si>
  <si>
    <t>1,727,928.00</t>
  </si>
  <si>
    <t>2,119,942.00</t>
  </si>
  <si>
    <t>3,847,870.00</t>
  </si>
  <si>
    <t>3,754,921.00</t>
  </si>
  <si>
    <t>192,393.50</t>
  </si>
  <si>
    <t>142,530.00</t>
  </si>
  <si>
    <t>840.00</t>
  </si>
  <si>
    <t>16.80</t>
  </si>
  <si>
    <t>93,789.00</t>
  </si>
  <si>
    <t>198,789.00</t>
  </si>
  <si>
    <t>553,710.00</t>
  </si>
  <si>
    <t>681,892.00</t>
  </si>
  <si>
    <t>1,235,602.00</t>
  </si>
  <si>
    <t>1,174,677.00</t>
  </si>
  <si>
    <t>3,689.00</t>
  </si>
  <si>
    <t>61,780.10</t>
  </si>
  <si>
    <t>41,495.00</t>
  </si>
  <si>
    <t>805.00</t>
  </si>
  <si>
    <t>-35.00</t>
  </si>
  <si>
    <t>16.10</t>
  </si>
  <si>
    <t>60,890.00</t>
  </si>
  <si>
    <t>99,890.00</t>
  </si>
  <si>
    <t>595,222.00</t>
  </si>
  <si>
    <t>618,962.00</t>
  </si>
  <si>
    <t>1,214,184.00</t>
  </si>
  <si>
    <t>1,149,970.00</t>
  </si>
  <si>
    <t>375.00</t>
  </si>
  <si>
    <t>60,709.20</t>
  </si>
  <si>
    <t>41,765.00</t>
  </si>
  <si>
    <t>65,114.00</t>
  </si>
  <si>
    <t>1,100,114.00</t>
  </si>
  <si>
    <t>522,509.00</t>
  </si>
  <si>
    <t>493,478.00</t>
  </si>
  <si>
    <t>1,015,987.00</t>
  </si>
  <si>
    <t>1,086,752.00</t>
  </si>
  <si>
    <t>50,799.35</t>
  </si>
  <si>
    <t>24,610.00</t>
  </si>
  <si>
    <t>-70,065.00</t>
  </si>
  <si>
    <t>-20,065.00</t>
  </si>
  <si>
    <t>815,658.00</t>
  </si>
  <si>
    <t>951,223.00</t>
  </si>
  <si>
    <t>1,766,881.00</t>
  </si>
  <si>
    <t>1,622,961.00</t>
  </si>
  <si>
    <t>88,344.05</t>
  </si>
  <si>
    <t>67,259.00</t>
  </si>
  <si>
    <t>67,159.00</t>
  </si>
  <si>
    <t>1,770.00</t>
  </si>
  <si>
    <t>970.00</t>
  </si>
  <si>
    <t>35.40</t>
  </si>
  <si>
    <t>144,990.00</t>
  </si>
  <si>
    <t>173,809.00</t>
  </si>
  <si>
    <t>1,699,077.00</t>
  </si>
  <si>
    <t>1,602,007.00</t>
  </si>
  <si>
    <t>3,301,084.00</t>
  </si>
  <si>
    <t>3,065,336.00</t>
  </si>
  <si>
    <t>2,305.00</t>
  </si>
  <si>
    <t>165,054.20</t>
  </si>
  <si>
    <t>172,981.00</t>
  </si>
  <si>
    <t>1,290.00</t>
  </si>
  <si>
    <t>25.80</t>
  </si>
  <si>
    <t>237,038.00</t>
  </si>
  <si>
    <t>354,038.00</t>
  </si>
  <si>
    <t>1,578,873.00</t>
  </si>
  <si>
    <t>1,758,120.00</t>
  </si>
  <si>
    <t>3,336,993.00</t>
  </si>
  <si>
    <t>3,261,253.00</t>
  </si>
  <si>
    <t>166,849.65</t>
  </si>
  <si>
    <t>147,305.00</t>
  </si>
  <si>
    <t>146,805.00</t>
  </si>
  <si>
    <t>78,040.00</t>
  </si>
  <si>
    <t>116,040.00</t>
  </si>
  <si>
    <t>382,055.00</t>
  </si>
  <si>
    <t>404,086.00</t>
  </si>
  <si>
    <t>786,141.00</t>
  </si>
  <si>
    <t>808,078.00</t>
  </si>
  <si>
    <t>39,307.05</t>
  </si>
  <si>
    <t>34,905.00</t>
  </si>
  <si>
    <t>470.00</t>
  </si>
  <si>
    <t>9.40</t>
  </si>
  <si>
    <t>-21,467.00</t>
  </si>
  <si>
    <t>3,533.00</t>
  </si>
  <si>
    <t>1,009,309.00</t>
  </si>
  <si>
    <t>929,175.00</t>
  </si>
  <si>
    <t>1,938,484.00</t>
  </si>
  <si>
    <t>1,830,702.00</t>
  </si>
  <si>
    <t>452.00</t>
  </si>
  <si>
    <t>96,924.20</t>
  </si>
  <si>
    <t>90,680.00</t>
  </si>
  <si>
    <t>8,570.00</t>
  </si>
  <si>
    <t>171.40</t>
  </si>
  <si>
    <t>116,352.00</t>
  </si>
  <si>
    <t>166,352.00</t>
  </si>
  <si>
    <t>1,064,091.00</t>
  </si>
  <si>
    <t>1,215,992.00</t>
  </si>
  <si>
    <t>2,280,083.00</t>
  </si>
  <si>
    <t>1,756,369.00</t>
  </si>
  <si>
    <t>803.00</t>
  </si>
  <si>
    <t>114,004.15</t>
  </si>
  <si>
    <t>66,970.00</t>
  </si>
  <si>
    <t>524,464.00</t>
  </si>
  <si>
    <t>624,664.00</t>
  </si>
  <si>
    <t>1,420,058.00</t>
  </si>
  <si>
    <t>1,422,259.00</t>
  </si>
  <si>
    <t>2,842,317.00</t>
  </si>
  <si>
    <t>2,587,719.00</t>
  </si>
  <si>
    <t>560.00</t>
  </si>
  <si>
    <t>142,115.85</t>
  </si>
  <si>
    <t>110,799.00</t>
  </si>
  <si>
    <t>1,370.00</t>
  </si>
  <si>
    <t>27.40</t>
  </si>
  <si>
    <t>255,968.00</t>
  </si>
  <si>
    <t>325,968.00</t>
  </si>
  <si>
    <t>1,283,199.00</t>
  </si>
  <si>
    <t>1,356,225.00</t>
  </si>
  <si>
    <t>2,639,424.00</t>
  </si>
  <si>
    <t>2,532,451.00</t>
  </si>
  <si>
    <t>3,098.00</t>
  </si>
  <si>
    <t>131,971.20</t>
  </si>
  <si>
    <t>112,127.00</t>
  </si>
  <si>
    <t>108,073.00</t>
  </si>
  <si>
    <t>118,073.00</t>
  </si>
  <si>
    <t>43,210.00</t>
  </si>
  <si>
    <t>56,736.00</t>
  </si>
  <si>
    <t>99,946.00</t>
  </si>
  <si>
    <t>93,302.00</t>
  </si>
  <si>
    <t>4,997.30</t>
  </si>
  <si>
    <t>2,029.00</t>
  </si>
  <si>
    <t>7,644.00</t>
  </si>
  <si>
    <t>57,644.00</t>
  </si>
  <si>
    <t>7,900.00</t>
  </si>
  <si>
    <t>12,050.00</t>
  </si>
  <si>
    <t>19,950.00</t>
  </si>
  <si>
    <t>21,299.00</t>
  </si>
  <si>
    <t>997.50</t>
  </si>
  <si>
    <t>2,500.00</t>
  </si>
  <si>
    <t>-1,349.00</t>
  </si>
  <si>
    <t>48,651.00</t>
  </si>
  <si>
    <t>6,427.00</t>
  </si>
  <si>
    <t>7,792.00</t>
  </si>
  <si>
    <t>14,219.00</t>
  </si>
  <si>
    <t>15,108.00</t>
  </si>
  <si>
    <t>710.95</t>
  </si>
  <si>
    <t>707.00</t>
  </si>
  <si>
    <t>-889.00</t>
  </si>
  <si>
    <t>19,111.00</t>
  </si>
  <si>
    <t>834,055.00</t>
  </si>
  <si>
    <t>1,017,884.00</t>
  </si>
  <si>
    <t>1,851,939.00</t>
  </si>
  <si>
    <t>1,642,980.00</t>
  </si>
  <si>
    <t>861.00</t>
  </si>
  <si>
    <t>92,596.95</t>
  </si>
  <si>
    <t>75,795.00</t>
  </si>
  <si>
    <t>2,300.00</t>
  </si>
  <si>
    <t>46.00</t>
  </si>
  <si>
    <t>210,459.00</t>
  </si>
  <si>
    <t>264,959.00</t>
  </si>
  <si>
    <t>864,125.00</t>
  </si>
  <si>
    <t>1,030,712.00</t>
  </si>
  <si>
    <t>1,894,837.00</t>
  </si>
  <si>
    <t>1,680,263.00</t>
  </si>
  <si>
    <t>94,741.85</t>
  </si>
  <si>
    <t>83,580.00</t>
  </si>
  <si>
    <t>1,270.00</t>
  </si>
  <si>
    <t>25.40</t>
  </si>
  <si>
    <t>215,844.00</t>
  </si>
  <si>
    <t>255,844.00</t>
  </si>
  <si>
    <t>846,971.00</t>
  </si>
  <si>
    <t>823,472.00</t>
  </si>
  <si>
    <t>1,670,443.00</t>
  </si>
  <si>
    <t>1,473,335.00</t>
  </si>
  <si>
    <t>83,522.15</t>
  </si>
  <si>
    <t>112,148.00</t>
  </si>
  <si>
    <t>197,108.00</t>
  </si>
  <si>
    <t>277,108.00</t>
  </si>
  <si>
    <t>138,778.00</t>
  </si>
  <si>
    <t>137,981.00</t>
  </si>
  <si>
    <t>276,759.00</t>
  </si>
  <si>
    <t>246,952.00</t>
  </si>
  <si>
    <t>13,837.95</t>
  </si>
  <si>
    <t>11,193.00</t>
  </si>
  <si>
    <t>29,807.00</t>
  </si>
  <si>
    <t>49,807.00</t>
  </si>
  <si>
    <t>32,562.00</t>
  </si>
  <si>
    <t>33,859.00</t>
  </si>
  <si>
    <t>66,421.00</t>
  </si>
  <si>
    <t>52,801.00</t>
  </si>
  <si>
    <t>3,321.05</t>
  </si>
  <si>
    <t>2,540.00</t>
  </si>
  <si>
    <t>13,920.00</t>
  </si>
  <si>
    <t>33,920.00</t>
  </si>
  <si>
    <t>57,332.00</t>
  </si>
  <si>
    <t>67,065.00</t>
  </si>
  <si>
    <t>124,397.00</t>
  </si>
  <si>
    <t>103,588.00</t>
  </si>
  <si>
    <t>6,219.85</t>
  </si>
  <si>
    <t>6,935.00</t>
  </si>
  <si>
    <t>21,109.00</t>
  </si>
  <si>
    <t>41,109.00</t>
  </si>
  <si>
    <t>477,619.00</t>
  </si>
  <si>
    <t>518,129.00</t>
  </si>
  <si>
    <t>995,748.00</t>
  </si>
  <si>
    <t>890,847.00</t>
  </si>
  <si>
    <t>49,787.40</t>
  </si>
  <si>
    <t>61,173.00</t>
  </si>
  <si>
    <t>105,001.00</t>
  </si>
  <si>
    <t>135,001.00</t>
  </si>
  <si>
    <t>175,956.00</t>
  </si>
  <si>
    <t>169,460.00</t>
  </si>
  <si>
    <t>345,416.00</t>
  </si>
  <si>
    <t>324,240.00</t>
  </si>
  <si>
    <t>17,270.80</t>
  </si>
  <si>
    <t>10,563.00</t>
  </si>
  <si>
    <t>21,376.00</t>
  </si>
  <si>
    <t>36,376.00</t>
  </si>
  <si>
    <t>374,149.00</t>
  </si>
  <si>
    <t>445,223.00</t>
  </si>
  <si>
    <t>819,372.00</t>
  </si>
  <si>
    <t>793,428.00</t>
  </si>
  <si>
    <t>258.00</t>
  </si>
  <si>
    <t>40,968.60</t>
  </si>
  <si>
    <t>31,553.00</t>
  </si>
  <si>
    <t>26,644.00</t>
  </si>
  <si>
    <t>41,644.00</t>
  </si>
  <si>
    <t>164,242.00</t>
  </si>
  <si>
    <t>186,037.00</t>
  </si>
  <si>
    <t>350,279.00</t>
  </si>
  <si>
    <t>300,966.00</t>
  </si>
  <si>
    <t>17,513.95</t>
  </si>
  <si>
    <t>8,944.00</t>
  </si>
  <si>
    <t>49,813.00</t>
  </si>
  <si>
    <t>74,813.00</t>
  </si>
  <si>
    <t>482,841.00</t>
  </si>
  <si>
    <t>574,474.00</t>
  </si>
  <si>
    <t>1,057,315.00</t>
  </si>
  <si>
    <t>1,013,051.00</t>
  </si>
  <si>
    <t>52,865.75</t>
  </si>
  <si>
    <t>40,511.00</t>
  </si>
  <si>
    <t>1,760.00</t>
  </si>
  <si>
    <t>35.20</t>
  </si>
  <si>
    <t>46,024.00</t>
  </si>
  <si>
    <t>66,024.00</t>
  </si>
  <si>
    <t>275,611.00</t>
  </si>
  <si>
    <t>334,035.00</t>
  </si>
  <si>
    <t>609,646.00</t>
  </si>
  <si>
    <t>569,504.00</t>
  </si>
  <si>
    <t>30,482.30</t>
  </si>
  <si>
    <t>20,772.00</t>
  </si>
  <si>
    <t>2,580.00</t>
  </si>
  <si>
    <t>51.60</t>
  </si>
  <si>
    <t>42,722.00</t>
  </si>
  <si>
    <t>62,722.00</t>
  </si>
  <si>
    <t>314,218.00</t>
  </si>
  <si>
    <t>404,114.00</t>
  </si>
  <si>
    <t>718,332.00</t>
  </si>
  <si>
    <t>709,745.00</t>
  </si>
  <si>
    <t>35,916.60</t>
  </si>
  <si>
    <t>30,005.00</t>
  </si>
  <si>
    <t>9,627.00</t>
  </si>
  <si>
    <t>29,627.00</t>
  </si>
  <si>
    <t>622,555.00</t>
  </si>
  <si>
    <t>651,305.00</t>
  </si>
  <si>
    <t>1,273,860.00</t>
  </si>
  <si>
    <t>1,228,828.00</t>
  </si>
  <si>
    <t>63,693.00</t>
  </si>
  <si>
    <t>39,850.00</t>
  </si>
  <si>
    <t>1,480.00</t>
  </si>
  <si>
    <t>46,512.00</t>
  </si>
  <si>
    <t>76,512.00</t>
  </si>
  <si>
    <t>282,930.00</t>
  </si>
  <si>
    <t>248,670.00</t>
  </si>
  <si>
    <t>531,600.00</t>
  </si>
  <si>
    <t>565,763.00</t>
  </si>
  <si>
    <t>26,580.00</t>
  </si>
  <si>
    <t>29,845.00</t>
  </si>
  <si>
    <t>1,345.00</t>
  </si>
  <si>
    <t>26.90</t>
  </si>
  <si>
    <t>-32,818.00</t>
  </si>
  <si>
    <t>-2,818.00</t>
  </si>
  <si>
    <t>143,614.00</t>
  </si>
  <si>
    <t>149,857.00</t>
  </si>
  <si>
    <t>293,471.00</t>
  </si>
  <si>
    <t>294,842.00</t>
  </si>
  <si>
    <t>14,673.55</t>
  </si>
  <si>
    <t>10,107.00</t>
  </si>
  <si>
    <t>-1,271.00</t>
  </si>
  <si>
    <t>23,729.00</t>
  </si>
  <si>
    <t>530,409.00</t>
  </si>
  <si>
    <t>530,072.00</t>
  </si>
  <si>
    <t>1,060,481.00</t>
  </si>
  <si>
    <t>1,017,562.00</t>
  </si>
  <si>
    <t>419.00</t>
  </si>
  <si>
    <t>53,024.05</t>
  </si>
  <si>
    <t>43,457.00</t>
  </si>
  <si>
    <t>40.00</t>
  </si>
  <si>
    <t>44,119.00</t>
  </si>
  <si>
    <t>74,119.00</t>
  </si>
  <si>
    <t>201,206.00</t>
  </si>
  <si>
    <t>169,147.00</t>
  </si>
  <si>
    <t>370,353.00</t>
  </si>
  <si>
    <t>350,860.00</t>
  </si>
  <si>
    <t>18,517.65</t>
  </si>
  <si>
    <t>15,079.00</t>
  </si>
  <si>
    <t>1,920.00</t>
  </si>
  <si>
    <t>38.40</t>
  </si>
  <si>
    <t>20,613.00</t>
  </si>
  <si>
    <t>40,613.00</t>
  </si>
  <si>
    <t>134,285.00</t>
  </si>
  <si>
    <t>159,787.00</t>
  </si>
  <si>
    <t>294,072.00</t>
  </si>
  <si>
    <t>286,143.00</t>
  </si>
  <si>
    <t>14,703.60</t>
  </si>
  <si>
    <t>11,150.00</t>
  </si>
  <si>
    <t>-300.00</t>
  </si>
  <si>
    <t>7,629.00</t>
  </si>
  <si>
    <t>10,629.00</t>
  </si>
  <si>
    <t>400,925.00</t>
  </si>
  <si>
    <t>394,803.00</t>
  </si>
  <si>
    <t>795,728.00</t>
  </si>
  <si>
    <t>788,359.00</t>
  </si>
  <si>
    <t>848.00</t>
  </si>
  <si>
    <t>39,786.40</t>
  </si>
  <si>
    <t>32,613.00</t>
  </si>
  <si>
    <t>7,569.00</t>
  </si>
  <si>
    <t>47,569.00</t>
  </si>
  <si>
    <t>61,640.00</t>
  </si>
  <si>
    <t>82,667.00</t>
  </si>
  <si>
    <t>144,307.00</t>
  </si>
  <si>
    <t>133,168.00</t>
  </si>
  <si>
    <t>7,215.35</t>
  </si>
  <si>
    <t>4,530.00</t>
  </si>
  <si>
    <t>11,139.00</t>
  </si>
  <si>
    <t>31,139.00</t>
  </si>
  <si>
    <t>418,271.00</t>
  </si>
  <si>
    <t>450,812.00</t>
  </si>
  <si>
    <t>869,083.00</t>
  </si>
  <si>
    <t>859,518.00</t>
  </si>
  <si>
    <t>43,454.15</t>
  </si>
  <si>
    <t>20,899.00</t>
  </si>
  <si>
    <t>1,530.00</t>
  </si>
  <si>
    <t>30.60</t>
  </si>
  <si>
    <t>11,095.00</t>
  </si>
  <si>
    <t>26,095.00</t>
  </si>
  <si>
    <t>492,540.00</t>
  </si>
  <si>
    <t>451,091.00</t>
  </si>
  <si>
    <t>943,631.00</t>
  </si>
  <si>
    <t>866,004.00</t>
  </si>
  <si>
    <t>1,677.00</t>
  </si>
  <si>
    <t>47,181.55</t>
  </si>
  <si>
    <t>47,175.00</t>
  </si>
  <si>
    <t>78,727.00</t>
  </si>
  <si>
    <t>98,727.00</t>
  </si>
  <si>
    <t>511,371.00</t>
  </si>
  <si>
    <t>553,886.00</t>
  </si>
  <si>
    <t>1,065,257.00</t>
  </si>
  <si>
    <t>1,070,922.00</t>
  </si>
  <si>
    <t>53,262.85</t>
  </si>
  <si>
    <t>38,813.00</t>
  </si>
  <si>
    <t>-4,565.00</t>
  </si>
  <si>
    <t>35,435.00</t>
  </si>
  <si>
    <t>2,483,174.00</t>
  </si>
  <si>
    <t>1,821,330.00</t>
  </si>
  <si>
    <t>4,304,504.00</t>
  </si>
  <si>
    <t>4,559,831.00</t>
  </si>
  <si>
    <t>746.00</t>
  </si>
  <si>
    <t>215,225.20</t>
  </si>
  <si>
    <t>163,084.00</t>
  </si>
  <si>
    <t>108.00</t>
  </si>
  <si>
    <t>-249,927.00</t>
  </si>
  <si>
    <t>-149,927.00</t>
  </si>
  <si>
    <t>290,900.00</t>
  </si>
  <si>
    <t>278,417.00</t>
  </si>
  <si>
    <t>569,317.00</t>
  </si>
  <si>
    <t>553,329.00</t>
  </si>
  <si>
    <t>28,465.85</t>
  </si>
  <si>
    <t>26,446.00</t>
  </si>
  <si>
    <t>16,188.00</t>
  </si>
  <si>
    <t>41,188.00</t>
  </si>
  <si>
    <t>116,529.00</t>
  </si>
  <si>
    <t>107,751.00</t>
  </si>
  <si>
    <t>224,280.00</t>
  </si>
  <si>
    <t>231,008.00</t>
  </si>
  <si>
    <t>11,214.00</t>
  </si>
  <si>
    <t>13,075.00</t>
  </si>
  <si>
    <t>-6,728.00</t>
  </si>
  <si>
    <t>8,272.00</t>
  </si>
  <si>
    <t>369,917.00</t>
  </si>
  <si>
    <t>423,435.00</t>
  </si>
  <si>
    <t>793,352.00</t>
  </si>
  <si>
    <t>751,627.00</t>
  </si>
  <si>
    <t>39,667.60</t>
  </si>
  <si>
    <t>47,824.00</t>
  </si>
  <si>
    <t>46,634.00</t>
  </si>
  <si>
    <t>4,970.00</t>
  </si>
  <si>
    <t>3,370.00</t>
  </si>
  <si>
    <t>99.40</t>
  </si>
  <si>
    <t>46,285.00</t>
  </si>
  <si>
    <t>61,285.00</t>
  </si>
  <si>
    <t>1,409,809.00</t>
  </si>
  <si>
    <t>1,202,816.00</t>
  </si>
  <si>
    <t>2,612,625.00</t>
  </si>
  <si>
    <t>2,596,240.00</t>
  </si>
  <si>
    <t>130,631.25</t>
  </si>
  <si>
    <t>112,826.00</t>
  </si>
  <si>
    <t>5,270.00</t>
  </si>
  <si>
    <t>105.40</t>
  </si>
  <si>
    <t>21,655.00</t>
  </si>
  <si>
    <t>171,655.00</t>
  </si>
  <si>
    <t>208,270.00</t>
  </si>
  <si>
    <t>165,380.00</t>
  </si>
  <si>
    <t>373,650.00</t>
  </si>
  <si>
    <t>328,509.00</t>
  </si>
  <si>
    <t>18,682.50</t>
  </si>
  <si>
    <t>13,160.00</t>
  </si>
  <si>
    <t>45,441.00</t>
  </si>
  <si>
    <t>75,441.00</t>
  </si>
  <si>
    <t>314,660.00</t>
  </si>
  <si>
    <t>303,805.00</t>
  </si>
  <si>
    <t>618,465.00</t>
  </si>
  <si>
    <t>497,140.00</t>
  </si>
  <si>
    <t>30,923.25</t>
  </si>
  <si>
    <t>34,904.00</t>
  </si>
  <si>
    <t>121,525.00</t>
  </si>
  <si>
    <t>141,525.00</t>
  </si>
  <si>
    <t>120,043.00</t>
  </si>
  <si>
    <t>157,517.00</t>
  </si>
  <si>
    <t>277,560.00</t>
  </si>
  <si>
    <t>271,210.00</t>
  </si>
  <si>
    <t>13,878.00</t>
  </si>
  <si>
    <t>11,625.00</t>
  </si>
  <si>
    <t>1,923.00</t>
  </si>
  <si>
    <t>38.46</t>
  </si>
  <si>
    <t>7,153.00</t>
  </si>
  <si>
    <t>27,153.00</t>
  </si>
  <si>
    <t>357,668.00</t>
  </si>
  <si>
    <t>364,302.00</t>
  </si>
  <si>
    <t>721,970.00</t>
  </si>
  <si>
    <t>711,523.00</t>
  </si>
  <si>
    <t>36,098.50</t>
  </si>
  <si>
    <t>29,466.00</t>
  </si>
  <si>
    <t>11,347.00</t>
  </si>
  <si>
    <t>41,347.00</t>
  </si>
  <si>
    <t>183,182.00</t>
  </si>
  <si>
    <t>175,608.00</t>
  </si>
  <si>
    <t>358,790.00</t>
  </si>
  <si>
    <t>347,090.00</t>
  </si>
  <si>
    <t>17,939.50</t>
  </si>
  <si>
    <t>13,577.00</t>
  </si>
  <si>
    <t>11,900.00</t>
  </si>
  <si>
    <t>31,900.00</t>
  </si>
  <si>
    <t>156,579.00</t>
  </si>
  <si>
    <t>179,528.00</t>
  </si>
  <si>
    <t>336,107.00</t>
  </si>
  <si>
    <t>316,323.00</t>
  </si>
  <si>
    <t>16,805.35</t>
  </si>
  <si>
    <t>14,913.00</t>
  </si>
  <si>
    <t>20,184.00</t>
  </si>
  <si>
    <t>35,184.00</t>
  </si>
  <si>
    <t>196,831.00</t>
  </si>
  <si>
    <t>180,894.00</t>
  </si>
  <si>
    <t>377,725.00</t>
  </si>
  <si>
    <t>344,952.00</t>
  </si>
  <si>
    <t>18,886.25</t>
  </si>
  <si>
    <t>19,541.00</t>
  </si>
  <si>
    <t>32,973.00</t>
  </si>
  <si>
    <t>52,973.00</t>
  </si>
  <si>
    <t>189,610.00</t>
  </si>
  <si>
    <t>190,725.00</t>
  </si>
  <si>
    <t>380,335.00</t>
  </si>
  <si>
    <t>391,834.00</t>
  </si>
  <si>
    <t>19,016.75</t>
  </si>
  <si>
    <t>16,474.00</t>
  </si>
  <si>
    <t>1,493.00</t>
  </si>
  <si>
    <t>29.86</t>
  </si>
  <si>
    <t>-10,006.00</t>
  </si>
  <si>
    <t>1,914.00</t>
  </si>
  <si>
    <t>348,316.00</t>
  </si>
  <si>
    <t>375,216.00</t>
  </si>
  <si>
    <t>723,532.00</t>
  </si>
  <si>
    <t>679,983.00</t>
  </si>
  <si>
    <t>36,176.60</t>
  </si>
  <si>
    <t>29,253.00</t>
  </si>
  <si>
    <t>44,649.00</t>
  </si>
  <si>
    <t>104,649.00</t>
  </si>
  <si>
    <t>388,965.00</t>
  </si>
  <si>
    <t>409,627.00</t>
  </si>
  <si>
    <t>798,592.00</t>
  </si>
  <si>
    <t>772,632.00</t>
  </si>
  <si>
    <t>39,929.60</t>
  </si>
  <si>
    <t>41,775.00</t>
  </si>
  <si>
    <t>26,060.00</t>
  </si>
  <si>
    <t>56,060.00</t>
  </si>
  <si>
    <t>184,486.00</t>
  </si>
  <si>
    <t>230,760.00</t>
  </si>
  <si>
    <t>415,246.00</t>
  </si>
  <si>
    <t>430,718.00</t>
  </si>
  <si>
    <t>20,762.30</t>
  </si>
  <si>
    <t>15,755.00</t>
  </si>
  <si>
    <t>1,560.00</t>
  </si>
  <si>
    <t>31.20</t>
  </si>
  <si>
    <t>-13,912.00</t>
  </si>
  <si>
    <t>6,088.00</t>
  </si>
  <si>
    <t>282,061.00</t>
  </si>
  <si>
    <t>335,175.00</t>
  </si>
  <si>
    <t>617,236.00</t>
  </si>
  <si>
    <t>491,394.00</t>
  </si>
  <si>
    <t>30,861.80</t>
  </si>
  <si>
    <t>29,486.00</t>
  </si>
  <si>
    <t>125,942.00</t>
  </si>
  <si>
    <t>135,942.00</t>
  </si>
  <si>
    <t>418,320.00</t>
  </si>
  <si>
    <t>653,986.00</t>
  </si>
  <si>
    <t>1,072,306.00</t>
  </si>
  <si>
    <t>947,041.00</t>
  </si>
  <si>
    <t>1,785.00</t>
  </si>
  <si>
    <t>53,615.30</t>
  </si>
  <si>
    <t>39,755.00</t>
  </si>
  <si>
    <t>39,355.00</t>
  </si>
  <si>
    <t>10,370.00</t>
  </si>
  <si>
    <t>7,970.00</t>
  </si>
  <si>
    <t>207.40</t>
  </si>
  <si>
    <t>133,635.00</t>
  </si>
  <si>
    <t>138,635.00</t>
  </si>
  <si>
    <t>751,915.00</t>
  </si>
  <si>
    <t>882,972.00</t>
  </si>
  <si>
    <t>1,634,887.00</t>
  </si>
  <si>
    <t>1,501,779.00</t>
  </si>
  <si>
    <t>81,744.35</t>
  </si>
  <si>
    <t>50,600.00</t>
  </si>
  <si>
    <t>1,450.00</t>
  </si>
  <si>
    <t>29.00</t>
  </si>
  <si>
    <t>134,558.00</t>
  </si>
  <si>
    <t>177,058.00</t>
  </si>
  <si>
    <t>920,228.00</t>
  </si>
  <si>
    <t>875,852.00</t>
  </si>
  <si>
    <t>1,796,080.00</t>
  </si>
  <si>
    <t>1,688,542.00</t>
  </si>
  <si>
    <t>89,804.00</t>
  </si>
  <si>
    <t>61,881.00</t>
  </si>
  <si>
    <t>108,738.00</t>
  </si>
  <si>
    <t>139,438.00</t>
  </si>
  <si>
    <t>165,523.00</t>
  </si>
  <si>
    <t>206,534.00</t>
  </si>
  <si>
    <t>372,057.00</t>
  </si>
  <si>
    <t>357,106.00</t>
  </si>
  <si>
    <t>18,602.85</t>
  </si>
  <si>
    <t>18,440.00</t>
  </si>
  <si>
    <t>15,851.00</t>
  </si>
  <si>
    <t>25,851.00</t>
  </si>
  <si>
    <t>1,126,064.00</t>
  </si>
  <si>
    <t>1,047,988.00</t>
  </si>
  <si>
    <t>2,174,052.00</t>
  </si>
  <si>
    <t>2,634,313.00</t>
  </si>
  <si>
    <t>108,702.60</t>
  </si>
  <si>
    <t>53,048.00</t>
  </si>
  <si>
    <t>12,870.00</t>
  </si>
  <si>
    <t>257.40</t>
  </si>
  <si>
    <t>-447,391.00</t>
  </si>
  <si>
    <t>-437,391.00</t>
  </si>
  <si>
    <t>461,663.00</t>
  </si>
  <si>
    <t>476,758.00</t>
  </si>
  <si>
    <t>938,421.00</t>
  </si>
  <si>
    <t>955,104.00</t>
  </si>
  <si>
    <t>46,921.05</t>
  </si>
  <si>
    <t>20,868.00</t>
  </si>
  <si>
    <t>-15,523.00</t>
  </si>
  <si>
    <t>14,477.00</t>
  </si>
  <si>
    <t>62,869.00</t>
  </si>
  <si>
    <t>92,476.00</t>
  </si>
  <si>
    <t>155,345.00</t>
  </si>
  <si>
    <t>139,664.00</t>
  </si>
  <si>
    <t>7,767.25</t>
  </si>
  <si>
    <t>9,530.00</t>
  </si>
  <si>
    <t>15,681.00</t>
  </si>
  <si>
    <t>40,681.00</t>
  </si>
  <si>
    <t>510,262.00</t>
  </si>
  <si>
    <t>568,499.00</t>
  </si>
  <si>
    <t>1,078,761.00</t>
  </si>
  <si>
    <t>1,085,746.00</t>
  </si>
  <si>
    <t>2,309.00</t>
  </si>
  <si>
    <t>53,938.05</t>
  </si>
  <si>
    <t>46,664.00</t>
  </si>
  <si>
    <t>-5,885.00</t>
  </si>
  <si>
    <t>24,115.00</t>
  </si>
  <si>
    <t>418,487.00</t>
  </si>
  <si>
    <t>500,951.00</t>
  </si>
  <si>
    <t>919,438.00</t>
  </si>
  <si>
    <t>830,265.00</t>
  </si>
  <si>
    <t>788.00</t>
  </si>
  <si>
    <t>45,971.90</t>
  </si>
  <si>
    <t>41,413.00</t>
  </si>
  <si>
    <t>320.00</t>
  </si>
  <si>
    <t>6.40</t>
  </si>
  <si>
    <t>89,493.00</t>
  </si>
  <si>
    <t>109,493.00</t>
  </si>
  <si>
    <t>112,392.00</t>
  </si>
  <si>
    <t>119,969.00</t>
  </si>
  <si>
    <t>232,361.00</t>
  </si>
  <si>
    <t>220,103.00</t>
  </si>
  <si>
    <t>11,618.05</t>
  </si>
  <si>
    <t>6,867.00</t>
  </si>
  <si>
    <t>12,258.00</t>
  </si>
  <si>
    <t>22,258.00</t>
  </si>
  <si>
    <t>749,305.00</t>
  </si>
  <si>
    <t>875,165.00</t>
  </si>
  <si>
    <t>1,624,470.00</t>
  </si>
  <si>
    <t>1,556,803.00</t>
  </si>
  <si>
    <t>81,223.50</t>
  </si>
  <si>
    <t>70,240.00</t>
  </si>
  <si>
    <t>69,640.00</t>
  </si>
  <si>
    <t>3,380.00</t>
  </si>
  <si>
    <t>980.00</t>
  </si>
  <si>
    <t>67.60</t>
  </si>
  <si>
    <t>69,247.00</t>
  </si>
  <si>
    <t>299,247.00</t>
  </si>
  <si>
    <t>379,877.00</t>
  </si>
  <si>
    <t>441,457.00</t>
  </si>
  <si>
    <t>821,334.00</t>
  </si>
  <si>
    <t>765,121.00</t>
  </si>
  <si>
    <t>41,066.70</t>
  </si>
  <si>
    <t>27,617.00</t>
  </si>
  <si>
    <t>55,913.00</t>
  </si>
  <si>
    <t>75,913.00</t>
  </si>
  <si>
    <t>131,922.00</t>
  </si>
  <si>
    <t>128,308.00</t>
  </si>
  <si>
    <t>260,230.00</t>
  </si>
  <si>
    <t>254,289.00</t>
  </si>
  <si>
    <t>13,011.50</t>
  </si>
  <si>
    <t>19,085.00</t>
  </si>
  <si>
    <t>1,730.00</t>
  </si>
  <si>
    <t>34.60</t>
  </si>
  <si>
    <t>6,711.00</t>
  </si>
  <si>
    <t>21,711.00</t>
  </si>
  <si>
    <t>284,486.00</t>
  </si>
  <si>
    <t>282,933.00</t>
  </si>
  <si>
    <t>567,419.00</t>
  </si>
  <si>
    <t>547,763.00</t>
  </si>
  <si>
    <t>28,370.95</t>
  </si>
  <si>
    <t>26,877.00</t>
  </si>
  <si>
    <t>20,656.00</t>
  </si>
  <si>
    <t>40,656.00</t>
  </si>
  <si>
    <t>585,059.00</t>
  </si>
  <si>
    <t>406,870.00</t>
  </si>
  <si>
    <t>991,929.00</t>
  </si>
  <si>
    <t>887,632.00</t>
  </si>
  <si>
    <t>49,596.45</t>
  </si>
  <si>
    <t>18,308.00</t>
  </si>
  <si>
    <t>4,526.00</t>
  </si>
  <si>
    <t>90.52</t>
  </si>
  <si>
    <t>108,823.00</t>
  </si>
  <si>
    <t>118,823.00</t>
  </si>
  <si>
    <t>409,800.00</t>
  </si>
  <si>
    <t>395,036.00</t>
  </si>
  <si>
    <t>804,836.00</t>
  </si>
  <si>
    <t>780,013.00</t>
  </si>
  <si>
    <t>691.00</t>
  </si>
  <si>
    <t>40,241.80</t>
  </si>
  <si>
    <t>26,999.00</t>
  </si>
  <si>
    <t>25,173.00</t>
  </si>
  <si>
    <t>45,173.00</t>
  </si>
  <si>
    <t>210,601.00</t>
  </si>
  <si>
    <t>193,203.00</t>
  </si>
  <si>
    <t>403,804.00</t>
  </si>
  <si>
    <t>416,591.00</t>
  </si>
  <si>
    <t>20,190.20</t>
  </si>
  <si>
    <t>14,185.00</t>
  </si>
  <si>
    <t>-12,587.00</t>
  </si>
  <si>
    <t>7,413.00</t>
  </si>
  <si>
    <t>432,119.00</t>
  </si>
  <si>
    <t>456,152.00</t>
  </si>
  <si>
    <t>888,271.00</t>
  </si>
  <si>
    <t>851,766.00</t>
  </si>
  <si>
    <t>44,413.55</t>
  </si>
  <si>
    <t>43,005.00</t>
  </si>
  <si>
    <t>37,705.00</t>
  </si>
  <si>
    <t>47,705.00</t>
  </si>
  <si>
    <t>257,818.00</t>
  </si>
  <si>
    <t>307,455.00</t>
  </si>
  <si>
    <t>565,273.00</t>
  </si>
  <si>
    <t>536,921.00</t>
  </si>
  <si>
    <t>28,263.65</t>
  </si>
  <si>
    <t>14,293.00</t>
  </si>
  <si>
    <t>28,252.00</t>
  </si>
  <si>
    <t>48,252.00</t>
  </si>
  <si>
    <t>291,425.00</t>
  </si>
  <si>
    <t>308,594.00</t>
  </si>
  <si>
    <t>600,019.00</t>
  </si>
  <si>
    <t>598,165.00</t>
  </si>
  <si>
    <t>30,000.95</t>
  </si>
  <si>
    <t>25,103.00</t>
  </si>
  <si>
    <t>1,854.00</t>
  </si>
  <si>
    <t>21,854.00</t>
  </si>
  <si>
    <t>390,296.00</t>
  </si>
  <si>
    <t>421,827.00</t>
  </si>
  <si>
    <t>812,123.00</t>
  </si>
  <si>
    <t>761,163.00</t>
  </si>
  <si>
    <t>443.00</t>
  </si>
  <si>
    <t>40,606.15</t>
  </si>
  <si>
    <t>26,696.00</t>
  </si>
  <si>
    <t>51,760.00</t>
  </si>
  <si>
    <t>418,011.00</t>
  </si>
  <si>
    <t>475,006.00</t>
  </si>
  <si>
    <t>893,017.00</t>
  </si>
  <si>
    <t>801,352.00</t>
  </si>
  <si>
    <t>44,650.85</t>
  </si>
  <si>
    <t>23,788.00</t>
  </si>
  <si>
    <t>2.20</t>
  </si>
  <si>
    <t>91,775.00</t>
  </si>
  <si>
    <t>131,775.00</t>
  </si>
  <si>
    <t>80,431.00</t>
  </si>
  <si>
    <t>100,249.00</t>
  </si>
  <si>
    <t>180,680.00</t>
  </si>
  <si>
    <t>166,120.00</t>
  </si>
  <si>
    <t>9,034.00</t>
  </si>
  <si>
    <t>11,100.00</t>
  </si>
  <si>
    <t>14,660.00</t>
  </si>
  <si>
    <t>19,660.00</t>
  </si>
  <si>
    <t>44,690.00</t>
  </si>
  <si>
    <t>59,928.00</t>
  </si>
  <si>
    <t>104,618.00</t>
  </si>
  <si>
    <t>80,394.00</t>
  </si>
  <si>
    <t>5,230.90</t>
  </si>
  <si>
    <t>2,923.00</t>
  </si>
  <si>
    <t>24,224.00</t>
  </si>
  <si>
    <t>74,224.00</t>
  </si>
  <si>
    <t>171,482.00</t>
  </si>
  <si>
    <t>139,121.00</t>
  </si>
  <si>
    <t>310,603.00</t>
  </si>
  <si>
    <t>291,319.00</t>
  </si>
  <si>
    <t>15,530.15</t>
  </si>
  <si>
    <t>14,655.00</t>
  </si>
  <si>
    <t>19,884.00</t>
  </si>
  <si>
    <t>29,884.00</t>
  </si>
  <si>
    <t>446,049.00</t>
  </si>
  <si>
    <t>476,659.00</t>
  </si>
  <si>
    <t>922,708.00</t>
  </si>
  <si>
    <t>886,840.00</t>
  </si>
  <si>
    <t>46,135.40</t>
  </si>
  <si>
    <t>42,623.00</t>
  </si>
  <si>
    <t>2,240.00</t>
  </si>
  <si>
    <t>44.80</t>
  </si>
  <si>
    <t>38,108.00</t>
  </si>
  <si>
    <t>73,108.00</t>
  </si>
  <si>
    <t>169,313.00</t>
  </si>
  <si>
    <t>200,771.00</t>
  </si>
  <si>
    <t>370,084.00</t>
  </si>
  <si>
    <t>376,056.00</t>
  </si>
  <si>
    <t>184.00</t>
  </si>
  <si>
    <t>18,504.20</t>
  </si>
  <si>
    <t>21,264.00</t>
  </si>
  <si>
    <t>-5,972.00</t>
  </si>
  <si>
    <t>19,028.00</t>
  </si>
  <si>
    <t>309,685.00</t>
  </si>
  <si>
    <t>496,090.00</t>
  </si>
  <si>
    <t>805,775.00</t>
  </si>
  <si>
    <t>821,017.00</t>
  </si>
  <si>
    <t>2,004.00</t>
  </si>
  <si>
    <t>40,288.75</t>
  </si>
  <si>
    <t>29,740.00</t>
  </si>
  <si>
    <t>29,140.00</t>
  </si>
  <si>
    <t>-14,342.00</t>
  </si>
  <si>
    <t>-4,342.00</t>
  </si>
  <si>
    <t>613,981.00</t>
  </si>
  <si>
    <t>628,993.00</t>
  </si>
  <si>
    <t>1,242,974.00</t>
  </si>
  <si>
    <t>1,288,573.00</t>
  </si>
  <si>
    <t>749.00</t>
  </si>
  <si>
    <t>62,148.70</t>
  </si>
  <si>
    <t>50,138.00</t>
  </si>
  <si>
    <t>-45,149.00</t>
  </si>
  <si>
    <t>-15,149.00</t>
  </si>
  <si>
    <t>354,055.00</t>
  </si>
  <si>
    <t>329,834.00</t>
  </si>
  <si>
    <t>683,889.00</t>
  </si>
  <si>
    <t>677,544.00</t>
  </si>
  <si>
    <t>1,399.00</t>
  </si>
  <si>
    <t>34,194.45</t>
  </si>
  <si>
    <t>26,319.00</t>
  </si>
  <si>
    <t>6,845.00</t>
  </si>
  <si>
    <t>26,845.00</t>
  </si>
  <si>
    <t>185,455.00</t>
  </si>
  <si>
    <t>246,625.00</t>
  </si>
  <si>
    <t>432,080.00</t>
  </si>
  <si>
    <t>367,363.00</t>
  </si>
  <si>
    <t>21,604.00</t>
  </si>
  <si>
    <t>15,090.00</t>
  </si>
  <si>
    <t>64,717.00</t>
  </si>
  <si>
    <t>89,717.00</t>
  </si>
  <si>
    <t>458,691.00</t>
  </si>
  <si>
    <t>475,660.00</t>
  </si>
  <si>
    <t>934,351.00</t>
  </si>
  <si>
    <t>738,228.00</t>
  </si>
  <si>
    <t>46,717.55</t>
  </si>
  <si>
    <t>19,134.00</t>
  </si>
  <si>
    <t>17,914.00</t>
  </si>
  <si>
    <t>198,143.00</t>
  </si>
  <si>
    <t>208,143.00</t>
  </si>
  <si>
    <t>111,770.00</t>
  </si>
  <si>
    <t>95,093.00</t>
  </si>
  <si>
    <t>206,863.00</t>
  </si>
  <si>
    <t>177,822.00</t>
  </si>
  <si>
    <t>10,343.15</t>
  </si>
  <si>
    <t>8,172.00</t>
  </si>
  <si>
    <t>29,541.00</t>
  </si>
  <si>
    <t>69,541.00</t>
  </si>
  <si>
    <t>193,732.00</t>
  </si>
  <si>
    <t>214,779.00</t>
  </si>
  <si>
    <t>408,511.00</t>
  </si>
  <si>
    <t>406,218.00</t>
  </si>
  <si>
    <t>547.00</t>
  </si>
  <si>
    <t>20,425.55</t>
  </si>
  <si>
    <t>21,350.00</t>
  </si>
  <si>
    <t>21,150.00</t>
  </si>
  <si>
    <t>19.00</t>
  </si>
  <si>
    <t>3,443.00</t>
  </si>
  <si>
    <t>53,443.00</t>
  </si>
  <si>
    <t>5,980.00</t>
  </si>
  <si>
    <t>5,384.00</t>
  </si>
  <si>
    <t>11,364.00</t>
  </si>
  <si>
    <t>568.20</t>
  </si>
  <si>
    <t>2,169.00</t>
  </si>
  <si>
    <t>12,169.00</t>
  </si>
  <si>
    <t>242,771.00</t>
  </si>
  <si>
    <t>198,986.00</t>
  </si>
  <si>
    <t>441,757.00</t>
  </si>
  <si>
    <t>392,659.00</t>
  </si>
  <si>
    <t>3,137.00</t>
  </si>
  <si>
    <t>22,087.85</t>
  </si>
  <si>
    <t>21,045.00</t>
  </si>
  <si>
    <t>-150.00</t>
  </si>
  <si>
    <t>48,948.00</t>
  </si>
  <si>
    <t>98,948.00</t>
  </si>
  <si>
    <t>77,340.00</t>
  </si>
  <si>
    <t>67,852.00</t>
  </si>
  <si>
    <t>145,192.00</t>
  </si>
  <si>
    <t>171,730.00</t>
  </si>
  <si>
    <t>7,259.60</t>
  </si>
  <si>
    <t>5,420.00</t>
  </si>
  <si>
    <t>-27,538.00</t>
  </si>
  <si>
    <t>-12,538.00</t>
  </si>
  <si>
    <t>77,814.00</t>
  </si>
  <si>
    <t>138,831.00</t>
  </si>
  <si>
    <t>216,645.00</t>
  </si>
  <si>
    <t>187,145.00</t>
  </si>
  <si>
    <t>10,832.25</t>
  </si>
  <si>
    <t>10,035.00</t>
  </si>
  <si>
    <t>9,640.00</t>
  </si>
  <si>
    <t>29,895.00</t>
  </si>
  <si>
    <t>39,895.00</t>
  </si>
  <si>
    <t>137,062.00</t>
  </si>
  <si>
    <t>169,256.00</t>
  </si>
  <si>
    <t>306,318.00</t>
  </si>
  <si>
    <t>230,457.00</t>
  </si>
  <si>
    <t>15,315.90</t>
  </si>
  <si>
    <t>8,845.00</t>
  </si>
  <si>
    <t>76,261.00</t>
  </si>
  <si>
    <t>88,761.00</t>
  </si>
  <si>
    <t>345,418.00</t>
  </si>
  <si>
    <t>319,190.00</t>
  </si>
  <si>
    <t>664,608.00</t>
  </si>
  <si>
    <t>687,058.00</t>
  </si>
  <si>
    <t>33,230.40</t>
  </si>
  <si>
    <t>25,695.00</t>
  </si>
  <si>
    <t>25,595.00</t>
  </si>
  <si>
    <t>-22,830.00</t>
  </si>
  <si>
    <t>-2,830.00</t>
  </si>
  <si>
    <t>208,661.00</t>
  </si>
  <si>
    <t>248,817.00</t>
  </si>
  <si>
    <t>457,478.00</t>
  </si>
  <si>
    <t>412,874.00</t>
  </si>
  <si>
    <t>544.00</t>
  </si>
  <si>
    <t>22,873.90</t>
  </si>
  <si>
    <t>17,600.00</t>
  </si>
  <si>
    <t>44,304.00</t>
  </si>
  <si>
    <t>54,304.00</t>
  </si>
  <si>
    <t>186,832.00</t>
  </si>
  <si>
    <t>122,871.00</t>
  </si>
  <si>
    <t>309,703.00</t>
  </si>
  <si>
    <t>388,552.00</t>
  </si>
  <si>
    <t>15,485.15</t>
  </si>
  <si>
    <t>7,950.00</t>
  </si>
  <si>
    <t>-78,549.00</t>
  </si>
  <si>
    <t>21,451.00</t>
  </si>
  <si>
    <t>33,395.00</t>
  </si>
  <si>
    <t>57,042.00</t>
  </si>
  <si>
    <t>90,437.00</t>
  </si>
  <si>
    <t>89,352.00</t>
  </si>
  <si>
    <t>4,521.85</t>
  </si>
  <si>
    <t>4,450.00</t>
  </si>
  <si>
    <t>1,185.00</t>
  </si>
  <si>
    <t>13,207.00</t>
  </si>
  <si>
    <t>1,002,253.00</t>
  </si>
  <si>
    <t>1,372,940.00</t>
  </si>
  <si>
    <t>2,375,193.00</t>
  </si>
  <si>
    <t>2,042,752.00</t>
  </si>
  <si>
    <t>260.00</t>
  </si>
  <si>
    <t>118,759.65</t>
  </si>
  <si>
    <t>123,751.00</t>
  </si>
  <si>
    <t>123,491.00</t>
  </si>
  <si>
    <t>2,830.00</t>
  </si>
  <si>
    <t>2,030.00</t>
  </si>
  <si>
    <t>56.60</t>
  </si>
  <si>
    <t>334,731.00</t>
  </si>
  <si>
    <t>324,731.00</t>
  </si>
  <si>
    <t>92,110.00</t>
  </si>
  <si>
    <t>159,796.00</t>
  </si>
  <si>
    <t>251,906.00</t>
  </si>
  <si>
    <t>221,773.00</t>
  </si>
  <si>
    <t>12,595.30</t>
  </si>
  <si>
    <t>8,410.00</t>
  </si>
  <si>
    <t>31,083.00</t>
  </si>
  <si>
    <t>56,083.00</t>
  </si>
  <si>
    <t>406,943.00</t>
  </si>
  <si>
    <t>448,135.00</t>
  </si>
  <si>
    <t>855,078.00</t>
  </si>
  <si>
    <t>856,522.00</t>
  </si>
  <si>
    <t>42,753.90</t>
  </si>
  <si>
    <t>59,077.00</t>
  </si>
  <si>
    <t>-1,144.00</t>
  </si>
  <si>
    <t>18,856.00</t>
  </si>
  <si>
    <t>256,017.00</t>
  </si>
  <si>
    <t>308,166.00</t>
  </si>
  <si>
    <t>564,183.00</t>
  </si>
  <si>
    <t>510,034.00</t>
  </si>
  <si>
    <t>171.00</t>
  </si>
  <si>
    <t>28,209.15</t>
  </si>
  <si>
    <t>22,378.00</t>
  </si>
  <si>
    <t>54,549.00</t>
  </si>
  <si>
    <t>69,549.00</t>
  </si>
  <si>
    <t>413,409.00</t>
  </si>
  <si>
    <t>467,253.00</t>
  </si>
  <si>
    <t>880,662.00</t>
  </si>
  <si>
    <t>842,054.00</t>
  </si>
  <si>
    <t>44,033.10</t>
  </si>
  <si>
    <t>39,590.00</t>
  </si>
  <si>
    <t>-230.00</t>
  </si>
  <si>
    <t>38,378.00</t>
  </si>
  <si>
    <t>48,378.00</t>
  </si>
  <si>
    <t>137,998.00</t>
  </si>
  <si>
    <t>178,992.00</t>
  </si>
  <si>
    <t>316,990.00</t>
  </si>
  <si>
    <t>315,132.00</t>
  </si>
  <si>
    <t>15,849.50</t>
  </si>
  <si>
    <t>15,245.00</t>
  </si>
  <si>
    <t>2,858.00</t>
  </si>
  <si>
    <t>12,858.00</t>
  </si>
  <si>
    <t>165,956.00</t>
  </si>
  <si>
    <t>174,595.00</t>
  </si>
  <si>
    <t>340,551.00</t>
  </si>
  <si>
    <t>307,525.00</t>
  </si>
  <si>
    <t>766.00</t>
  </si>
  <si>
    <t>17,027.55</t>
  </si>
  <si>
    <t>16,260.00</t>
  </si>
  <si>
    <t>33,446.00</t>
  </si>
  <si>
    <t>43,446.00</t>
  </si>
  <si>
    <t>613,670.00</t>
  </si>
  <si>
    <t>727,936.00</t>
  </si>
  <si>
    <t>1,341,606.00</t>
  </si>
  <si>
    <t>1,250,153.00</t>
  </si>
  <si>
    <t>563.00</t>
  </si>
  <si>
    <t>67,080.30</t>
  </si>
  <si>
    <t>48,450.00</t>
  </si>
  <si>
    <t>92,803.00</t>
  </si>
  <si>
    <t>97,803.00</t>
  </si>
  <si>
    <t>91,895.00</t>
  </si>
  <si>
    <t>93,515.00</t>
  </si>
  <si>
    <t>185,410.00</t>
  </si>
  <si>
    <t>205,644.00</t>
  </si>
  <si>
    <t>301.00</t>
  </si>
  <si>
    <t>9,270.50</t>
  </si>
  <si>
    <t>6,490.00</t>
  </si>
  <si>
    <t>1,340.00</t>
  </si>
  <si>
    <t>26.80</t>
  </si>
  <si>
    <t>-18,894.00</t>
  </si>
  <si>
    <t>-8,894.00</t>
  </si>
  <si>
    <t>63,801.00</t>
  </si>
  <si>
    <t>90,364.00</t>
  </si>
  <si>
    <t>154,165.00</t>
  </si>
  <si>
    <t>143,676.00</t>
  </si>
  <si>
    <t>7,708.25</t>
  </si>
  <si>
    <t>10,689.00</t>
  </si>
  <si>
    <t>30,689.00</t>
  </si>
  <si>
    <t>215,540.00</t>
  </si>
  <si>
    <t>233,760.00</t>
  </si>
  <si>
    <t>449,300.00</t>
  </si>
  <si>
    <t>407,701.00</t>
  </si>
  <si>
    <t>216.00</t>
  </si>
  <si>
    <t>22,465.00</t>
  </si>
  <si>
    <t>18,210.00</t>
  </si>
  <si>
    <t>41,599.00</t>
  </si>
  <si>
    <t>61,599.00</t>
  </si>
  <si>
    <t>57,910.00</t>
  </si>
  <si>
    <t>127,550.00</t>
  </si>
  <si>
    <t>185,460.00</t>
  </si>
  <si>
    <t>183,638.00</t>
  </si>
  <si>
    <t>9,273.00</t>
  </si>
  <si>
    <t>13,300.00</t>
  </si>
  <si>
    <t>1,822.00</t>
  </si>
  <si>
    <t>21,822.00</t>
  </si>
  <si>
    <t>45,239.00</t>
  </si>
  <si>
    <t>95,709.00</t>
  </si>
  <si>
    <t>92,388.00</t>
  </si>
  <si>
    <t>4,785.45</t>
  </si>
  <si>
    <t>5,631.00</t>
  </si>
  <si>
    <t>3,321.00</t>
  </si>
  <si>
    <t>13,321.00</t>
  </si>
  <si>
    <t>379,575.00</t>
  </si>
  <si>
    <t>388,044.00</t>
  </si>
  <si>
    <t>767,619.00</t>
  </si>
  <si>
    <t>627,555.00</t>
  </si>
  <si>
    <t>38,380.95</t>
  </si>
  <si>
    <t>31,879.00</t>
  </si>
  <si>
    <t>140,564.00</t>
  </si>
  <si>
    <t>145,564.00</t>
  </si>
  <si>
    <t>485,452.00</t>
  </si>
  <si>
    <t>574,562.00</t>
  </si>
  <si>
    <t>1,060,014.00</t>
  </si>
  <si>
    <t>1,018,017.00</t>
  </si>
  <si>
    <t>53,000.70</t>
  </si>
  <si>
    <t>40,679.00</t>
  </si>
  <si>
    <t>40,489.00</t>
  </si>
  <si>
    <t>43,087.00</t>
  </si>
  <si>
    <t>53,087.00</t>
  </si>
  <si>
    <t>19,260.00</t>
  </si>
  <si>
    <t>38,050.00</t>
  </si>
  <si>
    <t>31,067.00</t>
  </si>
  <si>
    <t>1,902.50</t>
  </si>
  <si>
    <t>1,980.00</t>
  </si>
  <si>
    <t>6,983.00</t>
  </si>
  <si>
    <t>13,983.00</t>
  </si>
  <si>
    <t>11,850.00</t>
  </si>
  <si>
    <t>17,236.00</t>
  </si>
  <si>
    <t>29,086.00</t>
  </si>
  <si>
    <t>25,038.00</t>
  </si>
  <si>
    <t>1,454.30</t>
  </si>
  <si>
    <t>4,648.00</t>
  </si>
  <si>
    <t>9,648.00</t>
  </si>
  <si>
    <t>280,008.00</t>
  </si>
  <si>
    <t>335,209.00</t>
  </si>
  <si>
    <t>615,217.00</t>
  </si>
  <si>
    <t>564,088.00</t>
  </si>
  <si>
    <t>30,760.85</t>
  </si>
  <si>
    <t>28,700.00</t>
  </si>
  <si>
    <t>51,879.00</t>
  </si>
  <si>
    <t>66,879.00</t>
  </si>
  <si>
    <t>186,853.00</t>
  </si>
  <si>
    <t>176,961.00</t>
  </si>
  <si>
    <t>363,814.00</t>
  </si>
  <si>
    <t>363,711.00</t>
  </si>
  <si>
    <t>211.00</t>
  </si>
  <si>
    <t>18,190.70</t>
  </si>
  <si>
    <t>15,904.00</t>
  </si>
  <si>
    <t>503.00</t>
  </si>
  <si>
    <t>20,503.00</t>
  </si>
  <si>
    <t>16,770.00</t>
  </si>
  <si>
    <t>11,257.00</t>
  </si>
  <si>
    <t>28,027.00</t>
  </si>
  <si>
    <t>28,044.00</t>
  </si>
  <si>
    <t>1,267.00</t>
  </si>
  <si>
    <t>1,401.35</t>
  </si>
  <si>
    <t>867.00</t>
  </si>
  <si>
    <t>303.00</t>
  </si>
  <si>
    <t>2,303.00</t>
  </si>
  <si>
    <t>1,542,275.00</t>
  </si>
  <si>
    <t>1,970,427.00</t>
  </si>
  <si>
    <t>3,512,702.00</t>
  </si>
  <si>
    <t>3,345,863.00</t>
  </si>
  <si>
    <t>1,241.00</t>
  </si>
  <si>
    <t>175,635.10</t>
  </si>
  <si>
    <t>155,076.00</t>
  </si>
  <si>
    <t>154,976.00</t>
  </si>
  <si>
    <t>6,708.00</t>
  </si>
  <si>
    <t>5,908.00</t>
  </si>
  <si>
    <t>134.16</t>
  </si>
  <si>
    <t>172,847.00</t>
  </si>
  <si>
    <t>131,818.00</t>
  </si>
  <si>
    <t>173,236.00</t>
  </si>
  <si>
    <t>305,054.00</t>
  </si>
  <si>
    <t>288,806.00</t>
  </si>
  <si>
    <t>15,252.70</t>
  </si>
  <si>
    <t>11,270.00</t>
  </si>
  <si>
    <t>-1,390.00</t>
  </si>
  <si>
    <t>14,858.00</t>
  </si>
  <si>
    <t>102,582.00</t>
  </si>
  <si>
    <t>1,284,559.00</t>
  </si>
  <si>
    <t>1,178,509.00</t>
  </si>
  <si>
    <t>2,463,068.00</t>
  </si>
  <si>
    <t>2,318,229.00</t>
  </si>
  <si>
    <t>123,153.40</t>
  </si>
  <si>
    <t>93,682.00</t>
  </si>
  <si>
    <t>93,482.00</t>
  </si>
  <si>
    <t>-1,250.00</t>
  </si>
  <si>
    <t>143,789.00</t>
  </si>
  <si>
    <t>243,789.00</t>
  </si>
  <si>
    <t>1,570,978.00</t>
  </si>
  <si>
    <t>2,053,150.00</t>
  </si>
  <si>
    <t>3,624,128.00</t>
  </si>
  <si>
    <t>3,049,415.00</t>
  </si>
  <si>
    <t>1,579.00</t>
  </si>
  <si>
    <t>181,206.40</t>
  </si>
  <si>
    <t>172,971.00</t>
  </si>
  <si>
    <t>12,260.00</t>
  </si>
  <si>
    <t>245.20</t>
  </si>
  <si>
    <t>586,973.00</t>
  </si>
  <si>
    <t>601,973.00</t>
  </si>
  <si>
    <t>234,515.00</t>
  </si>
  <si>
    <t>237,734.00</t>
  </si>
  <si>
    <t>472,249.00</t>
  </si>
  <si>
    <t>427,692.00</t>
  </si>
  <si>
    <t>23,612.45</t>
  </si>
  <si>
    <t>23,687.00</t>
  </si>
  <si>
    <t>45,277.00</t>
  </si>
  <si>
    <t>65,277.00</t>
  </si>
  <si>
    <t>303,763.00</t>
  </si>
  <si>
    <t>241,670.00</t>
  </si>
  <si>
    <t>545,433.00</t>
  </si>
  <si>
    <t>605,028.00</t>
  </si>
  <si>
    <t>27,271.65</t>
  </si>
  <si>
    <t>26,221.00</t>
  </si>
  <si>
    <t>2,880.00</t>
  </si>
  <si>
    <t>-59,895.00</t>
  </si>
  <si>
    <t>-39,895.00</t>
  </si>
  <si>
    <t>269,000.00</t>
  </si>
  <si>
    <t>399,700.00</t>
  </si>
  <si>
    <t>668,700.00</t>
  </si>
  <si>
    <t>676,525.00</t>
  </si>
  <si>
    <t>33,435.00</t>
  </si>
  <si>
    <t>18,745.00</t>
  </si>
  <si>
    <t>-7,825.00</t>
  </si>
  <si>
    <t>2,175.00</t>
  </si>
  <si>
    <t>130,393.00</t>
  </si>
  <si>
    <t>157,653.00</t>
  </si>
  <si>
    <t>288,046.00</t>
  </si>
  <si>
    <t>283,653.00</t>
  </si>
  <si>
    <t>14,402.30</t>
  </si>
  <si>
    <t>710.00</t>
  </si>
  <si>
    <t>14.20</t>
  </si>
  <si>
    <t>5,103.00</t>
  </si>
  <si>
    <t>443,011.00</t>
  </si>
  <si>
    <t>367,604.00</t>
  </si>
  <si>
    <t>810,615.00</t>
  </si>
  <si>
    <t>778,942.00</t>
  </si>
  <si>
    <t>40,530.75</t>
  </si>
  <si>
    <t>36,763.00</t>
  </si>
  <si>
    <t>31,973.00</t>
  </si>
  <si>
    <t>51,973.00</t>
  </si>
  <si>
    <t>196,538.00</t>
  </si>
  <si>
    <t>155,551.00</t>
  </si>
  <si>
    <t>352,089.00</t>
  </si>
  <si>
    <t>344,825.00</t>
  </si>
  <si>
    <t>17,604.45</t>
  </si>
  <si>
    <t>16,860.00</t>
  </si>
  <si>
    <t>7,764.00</t>
  </si>
  <si>
    <t>27,764.00</t>
  </si>
  <si>
    <t>205,351.00</t>
  </si>
  <si>
    <t>216,735.00</t>
  </si>
  <si>
    <t>422,086.00</t>
  </si>
  <si>
    <t>376,558.00</t>
  </si>
  <si>
    <t>21,104.30</t>
  </si>
  <si>
    <t>17,307.00</t>
  </si>
  <si>
    <t>45,828.00</t>
  </si>
  <si>
    <t>65,828.00</t>
  </si>
  <si>
    <t>1,100,467.00</t>
  </si>
  <si>
    <t>1,017,172.00</t>
  </si>
  <si>
    <t>2,117,639.00</t>
  </si>
  <si>
    <t>2,073,144.00</t>
  </si>
  <si>
    <t>105,881.95</t>
  </si>
  <si>
    <t>84,864.00</t>
  </si>
  <si>
    <t>8,705.00</t>
  </si>
  <si>
    <t>174.10</t>
  </si>
  <si>
    <t>53,200.00</t>
  </si>
  <si>
    <t>73,200.00</t>
  </si>
  <si>
    <t>226,231.00</t>
  </si>
  <si>
    <t>257,643.00</t>
  </si>
  <si>
    <t>483,874.00</t>
  </si>
  <si>
    <t>539,640.00</t>
  </si>
  <si>
    <t>690.00</t>
  </si>
  <si>
    <t>24,193.70</t>
  </si>
  <si>
    <t>16,170.00</t>
  </si>
  <si>
    <t>-54,066.00</t>
  </si>
  <si>
    <t>-14,066.00</t>
  </si>
  <si>
    <t>275,968.00</t>
  </si>
  <si>
    <t>261,878.00</t>
  </si>
  <si>
    <t>537,846.00</t>
  </si>
  <si>
    <t>547,466.00</t>
  </si>
  <si>
    <t>286.00</t>
  </si>
  <si>
    <t>26,892.30</t>
  </si>
  <si>
    <t>21,584.00</t>
  </si>
  <si>
    <t>3,492.00</t>
  </si>
  <si>
    <t>69.84</t>
  </si>
  <si>
    <t>-7,328.00</t>
  </si>
  <si>
    <t>12,672.00</t>
  </si>
  <si>
    <t>304,947.00</t>
  </si>
  <si>
    <t>305,347.00</t>
  </si>
  <si>
    <t>610,294.00</t>
  </si>
  <si>
    <t>561,144.00</t>
  </si>
  <si>
    <t>30,514.70</t>
  </si>
  <si>
    <t>12,939.00</t>
  </si>
  <si>
    <t>3,820.00</t>
  </si>
  <si>
    <t>2,220.00</t>
  </si>
  <si>
    <t>76.40</t>
  </si>
  <si>
    <t>51,370.00</t>
  </si>
  <si>
    <t>71,370.00</t>
  </si>
  <si>
    <t>98,459.00</t>
  </si>
  <si>
    <t>76,283.00</t>
  </si>
  <si>
    <t>174,742.00</t>
  </si>
  <si>
    <t>175,637.00</t>
  </si>
  <si>
    <t>8,737.10</t>
  </si>
  <si>
    <t>3,823.00</t>
  </si>
  <si>
    <t>-795.00</t>
  </si>
  <si>
    <t>19,205.00</t>
  </si>
  <si>
    <t>273,610.00</t>
  </si>
  <si>
    <t>452,112.00</t>
  </si>
  <si>
    <t>725,722.00</t>
  </si>
  <si>
    <t>747,296.00</t>
  </si>
  <si>
    <t>9,678.00</t>
  </si>
  <si>
    <t>36,286.10</t>
  </si>
  <si>
    <t>1,540.00</t>
  </si>
  <si>
    <t>30.80</t>
  </si>
  <si>
    <t>-20,034.00</t>
  </si>
  <si>
    <t>-34.00</t>
  </si>
  <si>
    <t>61,709.00</t>
  </si>
  <si>
    <t>94,213.00</t>
  </si>
  <si>
    <t>155,922.00</t>
  </si>
  <si>
    <t>125,683.00</t>
  </si>
  <si>
    <t>7,796.10</t>
  </si>
  <si>
    <t>5,844.00</t>
  </si>
  <si>
    <t>30,339.00</t>
  </si>
  <si>
    <t>45,339.00</t>
  </si>
  <si>
    <t>951,445.00</t>
  </si>
  <si>
    <t>950,695.00</t>
  </si>
  <si>
    <t>1,902,140.00</t>
  </si>
  <si>
    <t>1,734,897.00</t>
  </si>
  <si>
    <t>95,107.00</t>
  </si>
  <si>
    <t>66,939.00</t>
  </si>
  <si>
    <t>4,570.00</t>
  </si>
  <si>
    <t>91.40</t>
  </si>
  <si>
    <t>167,013.00</t>
  </si>
  <si>
    <t>217,013.00</t>
  </si>
  <si>
    <t>1,159,494.00</t>
  </si>
  <si>
    <t>1,245,769.00</t>
  </si>
  <si>
    <t>2,405,263.00</t>
  </si>
  <si>
    <t>2,333,048.00</t>
  </si>
  <si>
    <t>120,263.15</t>
  </si>
  <si>
    <t>100,615.00</t>
  </si>
  <si>
    <t>6,560.00</t>
  </si>
  <si>
    <t>131.20</t>
  </si>
  <si>
    <t>76,615.00</t>
  </si>
  <si>
    <t>156,615.00</t>
  </si>
  <si>
    <t>327,471.00</t>
  </si>
  <si>
    <t>493,906.00</t>
  </si>
  <si>
    <t>821,377.00</t>
  </si>
  <si>
    <t>880,557.00</t>
  </si>
  <si>
    <t>41,068.85</t>
  </si>
  <si>
    <t>60,666.00</t>
  </si>
  <si>
    <t>-57,640.00</t>
  </si>
  <si>
    <t>20,460.00</t>
  </si>
  <si>
    <t>1,412,441.00</t>
  </si>
  <si>
    <t>1,704,613.00</t>
  </si>
  <si>
    <t>3,117,054.00</t>
  </si>
  <si>
    <t>2,998,224.00</t>
  </si>
  <si>
    <t>155,852.70</t>
  </si>
  <si>
    <t>97,710.00</t>
  </si>
  <si>
    <t>119,230.00</t>
  </si>
  <si>
    <t>69,230.00</t>
  </si>
  <si>
    <t>9,322,645.00</t>
  </si>
  <si>
    <t>8,602,921.00</t>
  </si>
  <si>
    <t>17,925,566.00</t>
  </si>
  <si>
    <t>15,792,750.00</t>
  </si>
  <si>
    <t>2,496.00</t>
  </si>
  <si>
    <t>896,278.30</t>
  </si>
  <si>
    <t>621,595.00</t>
  </si>
  <si>
    <t>620,895.00</t>
  </si>
  <si>
    <t>6,830.00</t>
  </si>
  <si>
    <t>14,880.00</t>
  </si>
  <si>
    <t>-8,050.00</t>
  </si>
  <si>
    <t>136.60</t>
  </si>
  <si>
    <t>2,125,466.00</t>
  </si>
  <si>
    <t>2,215,466.00</t>
  </si>
  <si>
    <t>697,371.00</t>
  </si>
  <si>
    <t>811,024.00</t>
  </si>
  <si>
    <t>1,508,395.00</t>
  </si>
  <si>
    <t>1,387,552.00</t>
  </si>
  <si>
    <t>75,419.75</t>
  </si>
  <si>
    <t>61,505.00</t>
  </si>
  <si>
    <t>3,250.00</t>
  </si>
  <si>
    <t>65.00</t>
  </si>
  <si>
    <t>123,293.00</t>
  </si>
  <si>
    <t>173,293.00</t>
  </si>
  <si>
    <t>747,205.00</t>
  </si>
  <si>
    <t>758,202.00</t>
  </si>
  <si>
    <t>1,505,407.00</t>
  </si>
  <si>
    <t>1,415,543.00</t>
  </si>
  <si>
    <t>75,270.35</t>
  </si>
  <si>
    <t>59,860.00</t>
  </si>
  <si>
    <t>59,560.00</t>
  </si>
  <si>
    <t>7,330.00</t>
  </si>
  <si>
    <t>12,000.00</t>
  </si>
  <si>
    <t>-4,670.00</t>
  </si>
  <si>
    <t>146.60</t>
  </si>
  <si>
    <t>85,494.00</t>
  </si>
  <si>
    <t>110,494.00</t>
  </si>
  <si>
    <t>704,012.00</t>
  </si>
  <si>
    <t>703,363.00</t>
  </si>
  <si>
    <t>1,407,375.00</t>
  </si>
  <si>
    <t>1,446,602.00</t>
  </si>
  <si>
    <t>70,368.75</t>
  </si>
  <si>
    <t>74,174.00</t>
  </si>
  <si>
    <t>-39,027.00</t>
  </si>
  <si>
    <t>2,973.00</t>
  </si>
  <si>
    <t>636,239.00</t>
  </si>
  <si>
    <t>634,195.00</t>
  </si>
  <si>
    <t>1,270,434.00</t>
  </si>
  <si>
    <t>1,192,603.00</t>
  </si>
  <si>
    <t>662.00</t>
  </si>
  <si>
    <t>63,521.70</t>
  </si>
  <si>
    <t>63,029.00</t>
  </si>
  <si>
    <t>77,831.00</t>
  </si>
  <si>
    <t>102,831.00</t>
  </si>
  <si>
    <t>206,900.00</t>
  </si>
  <si>
    <t>271,235.00</t>
  </si>
  <si>
    <t>478,135.00</t>
  </si>
  <si>
    <t>466,945.00</t>
  </si>
  <si>
    <t>23,906.75</t>
  </si>
  <si>
    <t>17,775.00</t>
  </si>
  <si>
    <t>730.00</t>
  </si>
  <si>
    <t>14.60</t>
  </si>
  <si>
    <t>61,920.00</t>
  </si>
  <si>
    <t>1,187,783.00</t>
  </si>
  <si>
    <t>1,221,106.00</t>
  </si>
  <si>
    <t>2,408,889.00</t>
  </si>
  <si>
    <t>2,231,650.00</t>
  </si>
  <si>
    <t>1,041.00</t>
  </si>
  <si>
    <t>120,444.45</t>
  </si>
  <si>
    <t>80,634.00</t>
  </si>
  <si>
    <t>2,470.00</t>
  </si>
  <si>
    <t>49.40</t>
  </si>
  <si>
    <t>179,709.00</t>
  </si>
  <si>
    <t>229,709.00</t>
  </si>
  <si>
    <t>1,252,471.00</t>
  </si>
  <si>
    <t>1,200,892.00</t>
  </si>
  <si>
    <t>2,453,363.00</t>
  </si>
  <si>
    <t>2,138,366.00</t>
  </si>
  <si>
    <t>1,858.00</t>
  </si>
  <si>
    <t>122,668.15</t>
  </si>
  <si>
    <t>106,287.00</t>
  </si>
  <si>
    <t>105,467.00</t>
  </si>
  <si>
    <t>820.00</t>
  </si>
  <si>
    <t>317,437.00</t>
  </si>
  <si>
    <t>352,437.00</t>
  </si>
  <si>
    <t>410,819.00</t>
  </si>
  <si>
    <t>377,790.00</t>
  </si>
  <si>
    <t>788,609.00</t>
  </si>
  <si>
    <t>828,050.00</t>
  </si>
  <si>
    <t>39,430.45</t>
  </si>
  <si>
    <t>17,298.00</t>
  </si>
  <si>
    <t>-37,091.00</t>
  </si>
  <si>
    <t>12,909.00</t>
  </si>
  <si>
    <t>245,580.00</t>
  </si>
  <si>
    <t>264,464.00</t>
  </si>
  <si>
    <t>510,044.00</t>
  </si>
  <si>
    <t>477,202.00</t>
  </si>
  <si>
    <t>25,502.20</t>
  </si>
  <si>
    <t>20,880.00</t>
  </si>
  <si>
    <t>32,842.00</t>
  </si>
  <si>
    <t>52,842.00</t>
  </si>
  <si>
    <t>158,605.00</t>
  </si>
  <si>
    <t>147,551.00</t>
  </si>
  <si>
    <t>306,156.00</t>
  </si>
  <si>
    <t>264,761.00</t>
  </si>
  <si>
    <t>15,307.80</t>
  </si>
  <si>
    <t>16,890.00</t>
  </si>
  <si>
    <t>41,395.00</t>
  </si>
  <si>
    <t>66,395.00</t>
  </si>
  <si>
    <t>636,223.00</t>
  </si>
  <si>
    <t>795,579.00</t>
  </si>
  <si>
    <t>1,431,802.00</t>
  </si>
  <si>
    <t>1,223,231.00</t>
  </si>
  <si>
    <t>71,590.10</t>
  </si>
  <si>
    <t>63,255.00</t>
  </si>
  <si>
    <t>440.00</t>
  </si>
  <si>
    <t>8.80</t>
  </si>
  <si>
    <t>209,011.00</t>
  </si>
  <si>
    <t>269,011.00</t>
  </si>
  <si>
    <t>1,202,301.00</t>
  </si>
  <si>
    <t>1,419,754.00</t>
  </si>
  <si>
    <t>2,622,055.00</t>
  </si>
  <si>
    <t>2,458,741.00</t>
  </si>
  <si>
    <t>131,102.75</t>
  </si>
  <si>
    <t>77,441.00</t>
  </si>
  <si>
    <t>165,814.00</t>
  </si>
  <si>
    <t>215,814.00</t>
  </si>
  <si>
    <t>382,131.00</t>
  </si>
  <si>
    <t>379,638.00</t>
  </si>
  <si>
    <t>761,769.00</t>
  </si>
  <si>
    <t>763,583.00</t>
  </si>
  <si>
    <t>369.00</t>
  </si>
  <si>
    <t>38,088.45</t>
  </si>
  <si>
    <t>35,260.00</t>
  </si>
  <si>
    <t>-1,414.00</t>
  </si>
  <si>
    <t>48,586.00</t>
  </si>
  <si>
    <t>826,215.00</t>
  </si>
  <si>
    <t>988,345.00</t>
  </si>
  <si>
    <t>1,814,560.00</t>
  </si>
  <si>
    <t>1,738,279.00</t>
  </si>
  <si>
    <t>90,728.00</t>
  </si>
  <si>
    <t>38,033.00</t>
  </si>
  <si>
    <t>5,140.00</t>
  </si>
  <si>
    <t>3,760.00</t>
  </si>
  <si>
    <t>102.80</t>
  </si>
  <si>
    <t>77,661.00</t>
  </si>
  <si>
    <t>197,661.00</t>
  </si>
  <si>
    <t>738,446.00</t>
  </si>
  <si>
    <t>785,403.00</t>
  </si>
  <si>
    <t>1,523,849.00</t>
  </si>
  <si>
    <t>1,439,131.00</t>
  </si>
  <si>
    <t>76,192.45</t>
  </si>
  <si>
    <t>73,270.00</t>
  </si>
  <si>
    <t>85,418.00</t>
  </si>
  <si>
    <t>135,418.00</t>
  </si>
  <si>
    <t>369,192.00</t>
  </si>
  <si>
    <t>779,857.00</t>
  </si>
  <si>
    <t>1,149,049.00</t>
  </si>
  <si>
    <t>956,014.00</t>
  </si>
  <si>
    <t>57,452.45</t>
  </si>
  <si>
    <t>35,605.00</t>
  </si>
  <si>
    <t>530.00</t>
  </si>
  <si>
    <t>10.60</t>
  </si>
  <si>
    <t>193,565.00</t>
  </si>
  <si>
    <t>233,565.00</t>
  </si>
  <si>
    <t>545,086.00</t>
  </si>
  <si>
    <t>666,488.00</t>
  </si>
  <si>
    <t>1,211,574.00</t>
  </si>
  <si>
    <t>1,183,765.00</t>
  </si>
  <si>
    <t>60,578.70</t>
  </si>
  <si>
    <t>52,646.00</t>
  </si>
  <si>
    <t>28,609.00</t>
  </si>
  <si>
    <t>68,609.00</t>
  </si>
  <si>
    <t>657,039.00</t>
  </si>
  <si>
    <t>756,542.00</t>
  </si>
  <si>
    <t>1,413,581.00</t>
  </si>
  <si>
    <t>1,349,167.00</t>
  </si>
  <si>
    <t>70,679.05</t>
  </si>
  <si>
    <t>57,018.00</t>
  </si>
  <si>
    <t>2,950.00</t>
  </si>
  <si>
    <t>59.00</t>
  </si>
  <si>
    <t>67,364.00</t>
  </si>
  <si>
    <t>117,364.00</t>
  </si>
  <si>
    <t>854,600.00</t>
  </si>
  <si>
    <t>893,036.00</t>
  </si>
  <si>
    <t>1,747,636.00</t>
  </si>
  <si>
    <t>1,657,217.00</t>
  </si>
  <si>
    <t>87,381.80</t>
  </si>
  <si>
    <t>63,485.00</t>
  </si>
  <si>
    <t>90,219.00</t>
  </si>
  <si>
    <t>150,219.00</t>
  </si>
  <si>
    <t>340,229.00</t>
  </si>
  <si>
    <t>424,688.00</t>
  </si>
  <si>
    <t>764,917.00</t>
  </si>
  <si>
    <t>593,745.00</t>
  </si>
  <si>
    <t>38,245.85</t>
  </si>
  <si>
    <t>25,713.00</t>
  </si>
  <si>
    <t>171,372.00</t>
  </si>
  <si>
    <t>251,372.00</t>
  </si>
  <si>
    <t>240,643.00</t>
  </si>
  <si>
    <t>303,099.00</t>
  </si>
  <si>
    <t>543,742.00</t>
  </si>
  <si>
    <t>476,299.00</t>
  </si>
  <si>
    <t>27,187.10</t>
  </si>
  <si>
    <t>26,280.00</t>
  </si>
  <si>
    <t>67,643.00</t>
  </si>
  <si>
    <t>117,643.00</t>
  </si>
  <si>
    <t>940,807.00</t>
  </si>
  <si>
    <t>982,734.00</t>
  </si>
  <si>
    <t>1,923,541.00</t>
  </si>
  <si>
    <t>1,787,003.00</t>
  </si>
  <si>
    <t>96,177.05</t>
  </si>
  <si>
    <t>111,554.00</t>
  </si>
  <si>
    <t>13,560.00</t>
  </si>
  <si>
    <t>8,760.00</t>
  </si>
  <si>
    <t>271.20</t>
  </si>
  <si>
    <t>145,298.00</t>
  </si>
  <si>
    <t>195,298.00</t>
  </si>
  <si>
    <t>482,859.00</t>
  </si>
  <si>
    <t>583,798.00</t>
  </si>
  <si>
    <t>1,066,657.00</t>
  </si>
  <si>
    <t>936,948.00</t>
  </si>
  <si>
    <t>53,332.85</t>
  </si>
  <si>
    <t>64,227.00</t>
  </si>
  <si>
    <t>130,309.00</t>
  </si>
  <si>
    <t>205,309.00</t>
  </si>
  <si>
    <t>698,021.00</t>
  </si>
  <si>
    <t>798,417.00</t>
  </si>
  <si>
    <t>1,496,438.00</t>
  </si>
  <si>
    <t>1,349,126.00</t>
  </si>
  <si>
    <t>74,821.90</t>
  </si>
  <si>
    <t>51,028.00</t>
  </si>
  <si>
    <t>3,450.00</t>
  </si>
  <si>
    <t>69.00</t>
  </si>
  <si>
    <t>147,562.00</t>
  </si>
  <si>
    <t>197,562.00</t>
  </si>
  <si>
    <t>645,424.00</t>
  </si>
  <si>
    <t>688,621.00</t>
  </si>
  <si>
    <t>1,334,045.00</t>
  </si>
  <si>
    <t>1,297,053.00</t>
  </si>
  <si>
    <t>66,702.25</t>
  </si>
  <si>
    <t>59,072.00</t>
  </si>
  <si>
    <t>3,410.00</t>
  </si>
  <si>
    <t>1,010.00</t>
  </si>
  <si>
    <t>68.20</t>
  </si>
  <si>
    <t>38,002.00</t>
  </si>
  <si>
    <t>98,002.00</t>
  </si>
  <si>
    <t>578,802.00</t>
  </si>
  <si>
    <t>595,453.00</t>
  </si>
  <si>
    <t>1,174,255.00</t>
  </si>
  <si>
    <t>1,219,972.00</t>
  </si>
  <si>
    <t>58,712.75</t>
  </si>
  <si>
    <t>29,578.00</t>
  </si>
  <si>
    <t>-45,517.00</t>
  </si>
  <si>
    <t>94,483.00</t>
  </si>
  <si>
    <t>472,781.00</t>
  </si>
  <si>
    <t>597,658.00</t>
  </si>
  <si>
    <t>1,070,439.00</t>
  </si>
  <si>
    <t>961,676.00</t>
  </si>
  <si>
    <t>53,521.95</t>
  </si>
  <si>
    <t>36,047.00</t>
  </si>
  <si>
    <t>109,463.00</t>
  </si>
  <si>
    <t>159,463.00</t>
  </si>
  <si>
    <t>634,543.00</t>
  </si>
  <si>
    <t>830,512.00</t>
  </si>
  <si>
    <t>1,465,055.00</t>
  </si>
  <si>
    <t>1,434,281.00</t>
  </si>
  <si>
    <t>498.00</t>
  </si>
  <si>
    <t>73,252.75</t>
  </si>
  <si>
    <t>57,614.00</t>
  </si>
  <si>
    <t>2,640.00</t>
  </si>
  <si>
    <t>68.80</t>
  </si>
  <si>
    <t>33,414.00</t>
  </si>
  <si>
    <t>83,414.00</t>
  </si>
  <si>
    <t>2,328,777.00</t>
  </si>
  <si>
    <t>2,965,398.00</t>
  </si>
  <si>
    <t>5,294,175.00</t>
  </si>
  <si>
    <t>5,040,473.00</t>
  </si>
  <si>
    <t>264,708.75</t>
  </si>
  <si>
    <t>177,885.00</t>
  </si>
  <si>
    <t>30.20</t>
  </si>
  <si>
    <t>255,212.00</t>
  </si>
  <si>
    <t>285,212.00</t>
  </si>
  <si>
    <t>251,660.00</t>
  </si>
  <si>
    <t>223,581.00</t>
  </si>
  <si>
    <t>475,241.00</t>
  </si>
  <si>
    <t>408,644.00</t>
  </si>
  <si>
    <t>23,762.05</t>
  </si>
  <si>
    <t>32,893.00</t>
  </si>
  <si>
    <t>66,797.00</t>
  </si>
  <si>
    <t>84,897.00</t>
  </si>
  <si>
    <t>1,304,760.00</t>
  </si>
  <si>
    <t>1,460,287.00</t>
  </si>
  <si>
    <t>2,765,047.00</t>
  </si>
  <si>
    <t>2,555,845.00</t>
  </si>
  <si>
    <t>138,252.35</t>
  </si>
  <si>
    <t>88,231.00</t>
  </si>
  <si>
    <t>9,910.00</t>
  </si>
  <si>
    <t>9,110.00</t>
  </si>
  <si>
    <t>198.20</t>
  </si>
  <si>
    <t>218,312.00</t>
  </si>
  <si>
    <t>268,312.00</t>
  </si>
  <si>
    <t>350,515.00</t>
  </si>
  <si>
    <t>487,880.00</t>
  </si>
  <si>
    <t>838,395.00</t>
  </si>
  <si>
    <t>805,552.00</t>
  </si>
  <si>
    <t>940.00</t>
  </si>
  <si>
    <t>41,919.75</t>
  </si>
  <si>
    <t>33,453.00</t>
  </si>
  <si>
    <t>33,443.00</t>
  </si>
  <si>
    <t>58,443.00</t>
  </si>
  <si>
    <t>4,714,081.00</t>
  </si>
  <si>
    <t>8,404,447.00</t>
  </si>
  <si>
    <t>13,118,528.00</t>
  </si>
  <si>
    <t>12,890,689.00</t>
  </si>
  <si>
    <t>655,926.40</t>
  </si>
  <si>
    <t>678,214.00</t>
  </si>
  <si>
    <t>230,539.00</t>
  </si>
  <si>
    <t>595,539.00</t>
  </si>
  <si>
    <t>237,497.00</t>
  </si>
  <si>
    <t>304,134.00</t>
  </si>
  <si>
    <t>541,631.00</t>
  </si>
  <si>
    <t>544,723.00</t>
  </si>
  <si>
    <t>1,047.00</t>
  </si>
  <si>
    <t>27,081.55</t>
  </si>
  <si>
    <t>26,898.00</t>
  </si>
  <si>
    <t>6.80</t>
  </si>
  <si>
    <t>-2,752.00</t>
  </si>
  <si>
    <t>62,248.00</t>
  </si>
  <si>
    <t>197,987.00</t>
  </si>
  <si>
    <t>245,797.00</t>
  </si>
  <si>
    <t>443,784.00</t>
  </si>
  <si>
    <t>384,545.00</t>
  </si>
  <si>
    <t>22,189.20</t>
  </si>
  <si>
    <t>17,416.00</t>
  </si>
  <si>
    <t>59,639.00</t>
  </si>
  <si>
    <t>109,639.00</t>
  </si>
  <si>
    <t>202,936.00</t>
  </si>
  <si>
    <t>223,018.00</t>
  </si>
  <si>
    <t>425,954.00</t>
  </si>
  <si>
    <t>404,382.00</t>
  </si>
  <si>
    <t>21,297.70</t>
  </si>
  <si>
    <t>25,204.00</t>
  </si>
  <si>
    <t>21,972.00</t>
  </si>
  <si>
    <t>71,972.00</t>
  </si>
  <si>
    <t>142,833.00</t>
  </si>
  <si>
    <t>159,459.00</t>
  </si>
  <si>
    <t>302,292.00</t>
  </si>
  <si>
    <t>279,623.00</t>
  </si>
  <si>
    <t>15,114.60</t>
  </si>
  <si>
    <t>16,949.00</t>
  </si>
  <si>
    <t>22,669.00</t>
  </si>
  <si>
    <t>78,119.00</t>
  </si>
  <si>
    <t>551,116.00</t>
  </si>
  <si>
    <t>765,114.00</t>
  </si>
  <si>
    <t>1,316,230.00</t>
  </si>
  <si>
    <t>1,094,835.00</t>
  </si>
  <si>
    <t>955.00</t>
  </si>
  <si>
    <t>65,811.50</t>
  </si>
  <si>
    <t>64,398.00</t>
  </si>
  <si>
    <t>2,466.00</t>
  </si>
  <si>
    <t>1,666.00</t>
  </si>
  <si>
    <t>49.32</t>
  </si>
  <si>
    <t>223,061.00</t>
  </si>
  <si>
    <t>268,561.00</t>
  </si>
  <si>
    <t>300,882.00</t>
  </si>
  <si>
    <t>294,455.00</t>
  </si>
  <si>
    <t>595,337.00</t>
  </si>
  <si>
    <t>578,697.00</t>
  </si>
  <si>
    <t>29,766.85</t>
  </si>
  <si>
    <t>27,288.00</t>
  </si>
  <si>
    <t>-350.00</t>
  </si>
  <si>
    <t>16,290.00</t>
  </si>
  <si>
    <t>66,290.00</t>
  </si>
  <si>
    <t>269,147.00</t>
  </si>
  <si>
    <t>297,106.00</t>
  </si>
  <si>
    <t>566,253.00</t>
  </si>
  <si>
    <t>519,210.00</t>
  </si>
  <si>
    <t>959.00</t>
  </si>
  <si>
    <t>28,312.65</t>
  </si>
  <si>
    <t>21,864.00</t>
  </si>
  <si>
    <t>49,868.00</t>
  </si>
  <si>
    <t>74,868.00</t>
  </si>
  <si>
    <t>466,459.00</t>
  </si>
  <si>
    <t>513,265.00</t>
  </si>
  <si>
    <t>979,724.00</t>
  </si>
  <si>
    <t>778,353.00</t>
  </si>
  <si>
    <t>48,986.20</t>
  </si>
  <si>
    <t>30,530.00</t>
  </si>
  <si>
    <t>202,071.00</t>
  </si>
  <si>
    <t>665,755.00</t>
  </si>
  <si>
    <t>703,747.00</t>
  </si>
  <si>
    <t>1,369,502.00</t>
  </si>
  <si>
    <t>1,304,265.00</t>
  </si>
  <si>
    <t>68,475.10</t>
  </si>
  <si>
    <t>84,595.00</t>
  </si>
  <si>
    <t>65,687.00</t>
  </si>
  <si>
    <t>115,687.00</t>
  </si>
  <si>
    <t>348,375.00</t>
  </si>
  <si>
    <t>394,822.00</t>
  </si>
  <si>
    <t>743,197.00</t>
  </si>
  <si>
    <t>680,528.00</t>
  </si>
  <si>
    <t>274.00</t>
  </si>
  <si>
    <t>37,159.85</t>
  </si>
  <si>
    <t>32,335.00</t>
  </si>
  <si>
    <t>63,669.00</t>
  </si>
  <si>
    <t>88,669.00</t>
  </si>
  <si>
    <t>364,181.00</t>
  </si>
  <si>
    <t>437,575.00</t>
  </si>
  <si>
    <t>801,756.00</t>
  </si>
  <si>
    <t>874,332.00</t>
  </si>
  <si>
    <t>40,087.80</t>
  </si>
  <si>
    <t>48,633.00</t>
  </si>
  <si>
    <t>-72,476.00</t>
  </si>
  <si>
    <t>5,024.00</t>
  </si>
  <si>
    <t>332,633.00</t>
  </si>
  <si>
    <t>263,969.00</t>
  </si>
  <si>
    <t>596,602.00</t>
  </si>
  <si>
    <t>617,361.00</t>
  </si>
  <si>
    <t>422.00</t>
  </si>
  <si>
    <t>29,830.10</t>
  </si>
  <si>
    <t>21,501.00</t>
  </si>
  <si>
    <t>-21,359.00</t>
  </si>
  <si>
    <t>-16,359.00</t>
  </si>
  <si>
    <t>180,709.00</t>
  </si>
  <si>
    <t>143,204.00</t>
  </si>
  <si>
    <t>323,913.00</t>
  </si>
  <si>
    <t>306,324.00</t>
  </si>
  <si>
    <t>16,195.65</t>
  </si>
  <si>
    <t>31,577.00</t>
  </si>
  <si>
    <t>149.00</t>
  </si>
  <si>
    <t>2.98</t>
  </si>
  <si>
    <t>17,738.00</t>
  </si>
  <si>
    <t>67,738.00</t>
  </si>
  <si>
    <t>605,844.00</t>
  </si>
  <si>
    <t>875,339.00</t>
  </si>
  <si>
    <t>1,481,183.00</t>
  </si>
  <si>
    <t>1,418,955.00</t>
  </si>
  <si>
    <t>74,059.15</t>
  </si>
  <si>
    <t>62,788.00</t>
  </si>
  <si>
    <t>4,050.00</t>
  </si>
  <si>
    <t>81.00</t>
  </si>
  <si>
    <t>65,078.00</t>
  </si>
  <si>
    <t>115,078.00</t>
  </si>
  <si>
    <t>1,257,158.00</t>
  </si>
  <si>
    <t>1,497,451.00</t>
  </si>
  <si>
    <t>2,754,609.00</t>
  </si>
  <si>
    <t>2,470,474.00</t>
  </si>
  <si>
    <t>137,730.45</t>
  </si>
  <si>
    <t>284,835.00</t>
  </si>
  <si>
    <t>364,835.00</t>
  </si>
  <si>
    <t>2,290,092.00</t>
  </si>
  <si>
    <t>2,866,113.00</t>
  </si>
  <si>
    <t>5,156,205.00</t>
  </si>
  <si>
    <t>4,979,818.00</t>
  </si>
  <si>
    <t>257,810.25</t>
  </si>
  <si>
    <t>195,865.00</t>
  </si>
  <si>
    <t>2,875.00</t>
  </si>
  <si>
    <t>2,075.00</t>
  </si>
  <si>
    <t>57.50</t>
  </si>
  <si>
    <t>178,462.00</t>
  </si>
  <si>
    <t>199,062.00</t>
  </si>
  <si>
    <t>1,539,902.00</t>
  </si>
  <si>
    <t>1,883,939.00</t>
  </si>
  <si>
    <t>3,423,841.00</t>
  </si>
  <si>
    <t>2,994,123.00</t>
  </si>
  <si>
    <t>171,192.05</t>
  </si>
  <si>
    <t>233,236.00</t>
  </si>
  <si>
    <t>430,518.00</t>
  </si>
  <si>
    <t>450,518.00</t>
  </si>
  <si>
    <t>646,752.00</t>
  </si>
  <si>
    <t>903,583.00</t>
  </si>
  <si>
    <t>1,550,335.00</t>
  </si>
  <si>
    <t>1,441,065.00</t>
  </si>
  <si>
    <t>77,516.75</t>
  </si>
  <si>
    <t>74,676.00</t>
  </si>
  <si>
    <t>111,740.00</t>
  </si>
  <si>
    <t>92,740.00</t>
  </si>
  <si>
    <t>268,850.00</t>
  </si>
  <si>
    <t>305,227.00</t>
  </si>
  <si>
    <t>574,077.00</t>
  </si>
  <si>
    <t>520,780.00</t>
  </si>
  <si>
    <t>28,703.85</t>
  </si>
  <si>
    <t>17,962.00</t>
  </si>
  <si>
    <t>53,597.00</t>
  </si>
  <si>
    <t>58,597.00</t>
  </si>
  <si>
    <t>538,414.00</t>
  </si>
  <si>
    <t>508,556.00</t>
  </si>
  <si>
    <t>1,046,970.00</t>
  </si>
  <si>
    <t>990,012.00</t>
  </si>
  <si>
    <t>52,348.50</t>
  </si>
  <si>
    <t>46,635.00</t>
  </si>
  <si>
    <t>1,154.00</t>
  </si>
  <si>
    <t>354.00</t>
  </si>
  <si>
    <t>23.08</t>
  </si>
  <si>
    <t>57,312.00</t>
  </si>
  <si>
    <t>117,312.00</t>
  </si>
  <si>
    <t>1,157,354.00</t>
  </si>
  <si>
    <t>2,425,896.00</t>
  </si>
  <si>
    <t>3,583,250.00</t>
  </si>
  <si>
    <t>3,043,947.00</t>
  </si>
  <si>
    <t>497.00</t>
  </si>
  <si>
    <t>179,162.50</t>
  </si>
  <si>
    <t>314,038.00</t>
  </si>
  <si>
    <t>541,803.00</t>
  </si>
  <si>
    <t>741,803.00</t>
  </si>
  <si>
    <t>206,175.00</t>
  </si>
  <si>
    <t>210,153.00</t>
  </si>
  <si>
    <t>416,328.00</t>
  </si>
  <si>
    <t>380,850.00</t>
  </si>
  <si>
    <t>20,816.40</t>
  </si>
  <si>
    <t>25,124.00</t>
  </si>
  <si>
    <t>35,578.00</t>
  </si>
  <si>
    <t>60,578.00</t>
  </si>
  <si>
    <t>389,514.00</t>
  </si>
  <si>
    <t>450,570.00</t>
  </si>
  <si>
    <t>840,084.00</t>
  </si>
  <si>
    <t>752,753.00</t>
  </si>
  <si>
    <t>42,004.20</t>
  </si>
  <si>
    <t>28,400.00</t>
  </si>
  <si>
    <t>87,331.00</t>
  </si>
  <si>
    <t>112,331.00</t>
  </si>
  <si>
    <t>657,602.00</t>
  </si>
  <si>
    <t>599,515.00</t>
  </si>
  <si>
    <t>1,257,117.00</t>
  </si>
  <si>
    <t>1,187,998.00</t>
  </si>
  <si>
    <t>62,855.85</t>
  </si>
  <si>
    <t>51,749.00</t>
  </si>
  <si>
    <t>68,119.00</t>
  </si>
  <si>
    <t>93,119.00</t>
  </si>
  <si>
    <t>397,738.00</t>
  </si>
  <si>
    <t>429,837.00</t>
  </si>
  <si>
    <t>827,575.00</t>
  </si>
  <si>
    <t>816,070.00</t>
  </si>
  <si>
    <t>41,378.75</t>
  </si>
  <si>
    <t>42,756.00</t>
  </si>
  <si>
    <t>11,705.00</t>
  </si>
  <si>
    <t>21,705.00</t>
  </si>
  <si>
    <t>1,543,030.00</t>
  </si>
  <si>
    <t>1,537,742.00</t>
  </si>
  <si>
    <t>3,080,772.00</t>
  </si>
  <si>
    <t>2,527,057.00</t>
  </si>
  <si>
    <t>154,038.60</t>
  </si>
  <si>
    <t>86,333.00</t>
  </si>
  <si>
    <t>554,665.00</t>
  </si>
  <si>
    <t>604,665.00</t>
  </si>
  <si>
    <t>920,828.00</t>
  </si>
  <si>
    <t>824,370.00</t>
  </si>
  <si>
    <t>1,745,198.00</t>
  </si>
  <si>
    <t>1,464,472.00</t>
  </si>
  <si>
    <t>87,259.90</t>
  </si>
  <si>
    <t>177,160.00</t>
  </si>
  <si>
    <t>176,260.00</t>
  </si>
  <si>
    <t>281,926.00</t>
  </si>
  <si>
    <t>331,926.00</t>
  </si>
  <si>
    <t>421,546.00</t>
  </si>
  <si>
    <t>494,541.00</t>
  </si>
  <si>
    <t>916,087.00</t>
  </si>
  <si>
    <t>834,824.00</t>
  </si>
  <si>
    <t>45,804.35</t>
  </si>
  <si>
    <t>28,618.00</t>
  </si>
  <si>
    <t>82,263.00</t>
  </si>
  <si>
    <t>102,263.00</t>
  </si>
  <si>
    <t>640,770.00</t>
  </si>
  <si>
    <t>585,640.00</t>
  </si>
  <si>
    <t>1,226,410.00</t>
  </si>
  <si>
    <t>1,168,250.00</t>
  </si>
  <si>
    <t>2,384.00</t>
  </si>
  <si>
    <t>61,320.50</t>
  </si>
  <si>
    <t>58,280.00</t>
  </si>
  <si>
    <t>31.00</t>
  </si>
  <si>
    <t>58,910.00</t>
  </si>
  <si>
    <t>63,910.00</t>
  </si>
  <si>
    <t>344,479.00</t>
  </si>
  <si>
    <t>347,803.00</t>
  </si>
  <si>
    <t>692,282.00</t>
  </si>
  <si>
    <t>727,430.00</t>
  </si>
  <si>
    <t>34,614.10</t>
  </si>
  <si>
    <t>26,414.00</t>
  </si>
  <si>
    <t>-34,948.00</t>
  </si>
  <si>
    <t>15,052.00</t>
  </si>
  <si>
    <t>233,354.00</t>
  </si>
  <si>
    <t>536,043.00</t>
  </si>
  <si>
    <t>465,699.00</t>
  </si>
  <si>
    <t>26,802.15</t>
  </si>
  <si>
    <t>17,761.00</t>
  </si>
  <si>
    <t>71,594.00</t>
  </si>
  <si>
    <t>96,594.00</t>
  </si>
  <si>
    <t>141,551.00</t>
  </si>
  <si>
    <t>136,449.00</t>
  </si>
  <si>
    <t>278,000.00</t>
  </si>
  <si>
    <t>233,398.00</t>
  </si>
  <si>
    <t>13,900.00</t>
  </si>
  <si>
    <t>10,562.00</t>
  </si>
  <si>
    <t>44,902.00</t>
  </si>
  <si>
    <t>69,902.00</t>
  </si>
  <si>
    <t>622,205.00</t>
  </si>
  <si>
    <t>596,660.00</t>
  </si>
  <si>
    <t>1,218,865.00</t>
  </si>
  <si>
    <t>1,072,358.00</t>
  </si>
  <si>
    <t>60,943.25</t>
  </si>
  <si>
    <t>68,400.00</t>
  </si>
  <si>
    <t>146,707.00</t>
  </si>
  <si>
    <t>196,707.00</t>
  </si>
  <si>
    <t>182,838.00</t>
  </si>
  <si>
    <t>214,394.00</t>
  </si>
  <si>
    <t>397,232.00</t>
  </si>
  <si>
    <t>332,508.00</t>
  </si>
  <si>
    <t>19,861.60</t>
  </si>
  <si>
    <t>11,947.00</t>
  </si>
  <si>
    <t>65,224.00</t>
  </si>
  <si>
    <t>90,224.00</t>
  </si>
  <si>
    <t>198,817.00</t>
  </si>
  <si>
    <t>265,662.00</t>
  </si>
  <si>
    <t>464,479.00</t>
  </si>
  <si>
    <t>421,915.00</t>
  </si>
  <si>
    <t>356.00</t>
  </si>
  <si>
    <t>23,223.95</t>
  </si>
  <si>
    <t>15,807.00</t>
  </si>
  <si>
    <t>42,864.00</t>
  </si>
  <si>
    <t>62,864.00</t>
  </si>
  <si>
    <t>167,976.00</t>
  </si>
  <si>
    <t>275,530.00</t>
  </si>
  <si>
    <t>443,506.00</t>
  </si>
  <si>
    <t>338,591.00</t>
  </si>
  <si>
    <t>22,175.30</t>
  </si>
  <si>
    <t>19,068.00</t>
  </si>
  <si>
    <t>104,915.00</t>
  </si>
  <si>
    <t>129,915.00</t>
  </si>
  <si>
    <t>444,670.00</t>
  </si>
  <si>
    <t>545,090.00</t>
  </si>
  <si>
    <t>989,760.00</t>
  </si>
  <si>
    <t>827,124.00</t>
  </si>
  <si>
    <t>223.00</t>
  </si>
  <si>
    <t>49,488.00</t>
  </si>
  <si>
    <t>18,640.00</t>
  </si>
  <si>
    <t>162,936.00</t>
  </si>
  <si>
    <t>197,936.00</t>
  </si>
  <si>
    <t>246,862.00</t>
  </si>
  <si>
    <t>311,906.00</t>
  </si>
  <si>
    <t>558,768.00</t>
  </si>
  <si>
    <t>513,053.00</t>
  </si>
  <si>
    <t>27,938.40</t>
  </si>
  <si>
    <t>32,047.00</t>
  </si>
  <si>
    <t>46,815.00</t>
  </si>
  <si>
    <t>51,815.00</t>
  </si>
  <si>
    <t>696,203.00</t>
  </si>
  <si>
    <t>726,739.00</t>
  </si>
  <si>
    <t>1,422,942.00</t>
  </si>
  <si>
    <t>1,380,914.00</t>
  </si>
  <si>
    <t>719.00</t>
  </si>
  <si>
    <t>71,147.10</t>
  </si>
  <si>
    <t>69,157.00</t>
  </si>
  <si>
    <t>68,857.00</t>
  </si>
  <si>
    <t>4,900.00</t>
  </si>
  <si>
    <t>98.00</t>
  </si>
  <si>
    <t>47,228.00</t>
  </si>
  <si>
    <t>42,228.00</t>
  </si>
  <si>
    <t>61,030.00</t>
  </si>
  <si>
    <t>48,290.00</t>
  </si>
  <si>
    <t>109,320.00</t>
  </si>
  <si>
    <t>84,287.00</t>
  </si>
  <si>
    <t>5,466.00</t>
  </si>
  <si>
    <t>7,595.00</t>
  </si>
  <si>
    <t>25,033.00</t>
  </si>
  <si>
    <t>50,033.00</t>
  </si>
  <si>
    <t>263,318.00</t>
  </si>
  <si>
    <t>341,839.00</t>
  </si>
  <si>
    <t>605,157.00</t>
  </si>
  <si>
    <t>554,833.00</t>
  </si>
  <si>
    <t>30,257.85</t>
  </si>
  <si>
    <t>27,029.00</t>
  </si>
  <si>
    <t>52,274.00</t>
  </si>
  <si>
    <t>67,274.00</t>
  </si>
  <si>
    <t>600,743.00</t>
  </si>
  <si>
    <t>717,087.00</t>
  </si>
  <si>
    <t>1,317,830.00</t>
  </si>
  <si>
    <t>1,276,270.00</t>
  </si>
  <si>
    <t>1,147.00</t>
  </si>
  <si>
    <t>65,891.50</t>
  </si>
  <si>
    <t>46,627.00</t>
  </si>
  <si>
    <t>44,664.00</t>
  </si>
  <si>
    <t>1,790.00</t>
  </si>
  <si>
    <t>5,480.00</t>
  </si>
  <si>
    <t>109.60</t>
  </si>
  <si>
    <t>45,003.00</t>
  </si>
  <si>
    <t>16,003.00</t>
  </si>
  <si>
    <t>352,795.00</t>
  </si>
  <si>
    <t>534,455.00</t>
  </si>
  <si>
    <t>887,250.00</t>
  </si>
  <si>
    <t>805,179.00</t>
  </si>
  <si>
    <t>592.00</t>
  </si>
  <si>
    <t>44,362.50</t>
  </si>
  <si>
    <t>48,760.00</t>
  </si>
  <si>
    <t>83,671.00</t>
  </si>
  <si>
    <t>78,671.00</t>
  </si>
  <si>
    <t>370,592.00</t>
  </si>
  <si>
    <t>478,726.00</t>
  </si>
  <si>
    <t>849,318.00</t>
  </si>
  <si>
    <t>736,575.00</t>
  </si>
  <si>
    <t>42,465.90</t>
  </si>
  <si>
    <t>33,100.00</t>
  </si>
  <si>
    <t>3,690.00</t>
  </si>
  <si>
    <t>2,090.00</t>
  </si>
  <si>
    <t>73.80</t>
  </si>
  <si>
    <t>114,833.00</t>
  </si>
  <si>
    <t>144,833.00</t>
  </si>
  <si>
    <t>1,464,052.00</t>
  </si>
  <si>
    <t>1,588,094.00</t>
  </si>
  <si>
    <t>3,052,146.00</t>
  </si>
  <si>
    <t>2,837,162.00</t>
  </si>
  <si>
    <t>152,607.30</t>
  </si>
  <si>
    <t>162,420.00</t>
  </si>
  <si>
    <t>2,150.00</t>
  </si>
  <si>
    <t>217,134.00</t>
  </si>
  <si>
    <t>237,134.00</t>
  </si>
  <si>
    <t>646,732.00</t>
  </si>
  <si>
    <t>842,348.00</t>
  </si>
  <si>
    <t>1,489,080.00</t>
  </si>
  <si>
    <t>1,381,742.00</t>
  </si>
  <si>
    <t>74,454.00</t>
  </si>
  <si>
    <t>55,422.00</t>
  </si>
  <si>
    <t>-400.00</t>
  </si>
  <si>
    <t>106,938.00</t>
  </si>
  <si>
    <t>101,938.00</t>
  </si>
  <si>
    <t>153,966.00</t>
  </si>
  <si>
    <t>149,671.00</t>
  </si>
  <si>
    <t>303,637.00</t>
  </si>
  <si>
    <t>278,746.00</t>
  </si>
  <si>
    <t>15,181.85</t>
  </si>
  <si>
    <t>10,755.00</t>
  </si>
  <si>
    <t>24,891.00</t>
  </si>
  <si>
    <t>44,891.00</t>
  </si>
  <si>
    <t>845,937.00</t>
  </si>
  <si>
    <t>993,497.00</t>
  </si>
  <si>
    <t>1,839,434.00</t>
  </si>
  <si>
    <t>1,642,841.00</t>
  </si>
  <si>
    <t>475.00</t>
  </si>
  <si>
    <t>91,971.70</t>
  </si>
  <si>
    <t>60,095.00</t>
  </si>
  <si>
    <t>2,100.00</t>
  </si>
  <si>
    <t>42.00</t>
  </si>
  <si>
    <t>198,693.00</t>
  </si>
  <si>
    <t>295,693.00</t>
  </si>
  <si>
    <t>287,873.00</t>
  </si>
  <si>
    <t>225,304.00</t>
  </si>
  <si>
    <t>513,177.00</t>
  </si>
  <si>
    <t>509,400.00</t>
  </si>
  <si>
    <t>25,658.85</t>
  </si>
  <si>
    <t>18,831.00</t>
  </si>
  <si>
    <t>4,077.00</t>
  </si>
  <si>
    <t>24,077.00</t>
  </si>
  <si>
    <t>159,884.00</t>
  </si>
  <si>
    <t>161,569.00</t>
  </si>
  <si>
    <t>321,453.00</t>
  </si>
  <si>
    <t>294,588.00</t>
  </si>
  <si>
    <t>16,072.65</t>
  </si>
  <si>
    <t>9,725.00</t>
  </si>
  <si>
    <t>27,365.00</t>
  </si>
  <si>
    <t>66,757.00</t>
  </si>
  <si>
    <t>232,730.00</t>
  </si>
  <si>
    <t>202,596.00</t>
  </si>
  <si>
    <t>435,326.00</t>
  </si>
  <si>
    <t>463,273.00</t>
  </si>
  <si>
    <t>21,766.30</t>
  </si>
  <si>
    <t>19,930.00</t>
  </si>
  <si>
    <t>-27,647.00</t>
  </si>
  <si>
    <t>2,353.00</t>
  </si>
  <si>
    <t>485,740.00</t>
  </si>
  <si>
    <t>485,010.00</t>
  </si>
  <si>
    <t>970,750.00</t>
  </si>
  <si>
    <t>937,455.00</t>
  </si>
  <si>
    <t>48,537.50</t>
  </si>
  <si>
    <t>41,180.00</t>
  </si>
  <si>
    <t>1,805.00</t>
  </si>
  <si>
    <t>36.10</t>
  </si>
  <si>
    <t>35,100.00</t>
  </si>
  <si>
    <t>50,100.00</t>
  </si>
  <si>
    <t>715,406.00</t>
  </si>
  <si>
    <t>1,203,895.00</t>
  </si>
  <si>
    <t>1,919,301.00</t>
  </si>
  <si>
    <t>1,800,635.00</t>
  </si>
  <si>
    <t>95,965.05</t>
  </si>
  <si>
    <t>65,983.00</t>
  </si>
  <si>
    <t>119,216.00</t>
  </si>
  <si>
    <t>174,216.00</t>
  </si>
  <si>
    <t>194,760.00</t>
  </si>
  <si>
    <t>254,038.00</t>
  </si>
  <si>
    <t>448,798.00</t>
  </si>
  <si>
    <t>365,166.00</t>
  </si>
  <si>
    <t>1,161.00</t>
  </si>
  <si>
    <t>22,439.90</t>
  </si>
  <si>
    <t>14,956.00</t>
  </si>
  <si>
    <t>83,632.00</t>
  </si>
  <si>
    <t>98,632.00</t>
  </si>
  <si>
    <t>440,045.00</t>
  </si>
  <si>
    <t>415,313.00</t>
  </si>
  <si>
    <t>855,358.00</t>
  </si>
  <si>
    <t>757,757.00</t>
  </si>
  <si>
    <t>388.00</t>
  </si>
  <si>
    <t>42,767.90</t>
  </si>
  <si>
    <t>36,053.00</t>
  </si>
  <si>
    <t>410.00</t>
  </si>
  <si>
    <t>98,011.00</t>
  </si>
  <si>
    <t>133,011.00</t>
  </si>
  <si>
    <t>352,682.00</t>
  </si>
  <si>
    <t>323,853.00</t>
  </si>
  <si>
    <t>676,535.00</t>
  </si>
  <si>
    <t>676,509.00</t>
  </si>
  <si>
    <t>33,826.75</t>
  </si>
  <si>
    <t>21,134.00</t>
  </si>
  <si>
    <t>15,026.00</t>
  </si>
  <si>
    <t>226,453.00</t>
  </si>
  <si>
    <t>220,269.00</t>
  </si>
  <si>
    <t>446,722.00</t>
  </si>
  <si>
    <t>433,526.00</t>
  </si>
  <si>
    <t>684.00</t>
  </si>
  <si>
    <t>22,336.10</t>
  </si>
  <si>
    <t>25,200.00</t>
  </si>
  <si>
    <t>13,296.00</t>
  </si>
  <si>
    <t>23,296.00</t>
  </si>
  <si>
    <t>872,950.00</t>
  </si>
  <si>
    <t>1,330,667.00</t>
  </si>
  <si>
    <t>2,203,617.00</t>
  </si>
  <si>
    <t>1,845,132.00</t>
  </si>
  <si>
    <t>110,180.85</t>
  </si>
  <si>
    <t>46,755.00</t>
  </si>
  <si>
    <t>358,985.00</t>
  </si>
  <si>
    <t>-479,215.00</t>
  </si>
  <si>
    <t>2,214,988.00</t>
  </si>
  <si>
    <t>1,859,218.00</t>
  </si>
  <si>
    <t>4,074,206.00</t>
  </si>
  <si>
    <t>4,050,157.00</t>
  </si>
  <si>
    <t>2,635.00</t>
  </si>
  <si>
    <t>203,710.30</t>
  </si>
  <si>
    <t>166,734.00</t>
  </si>
  <si>
    <t>165,934.00</t>
  </si>
  <si>
    <t>25,949.00</t>
  </si>
  <si>
    <t>75,949.00</t>
  </si>
  <si>
    <t>194,244.00</t>
  </si>
  <si>
    <t>178,561.00</t>
  </si>
  <si>
    <t>372,805.00</t>
  </si>
  <si>
    <t>337,601.00</t>
  </si>
  <si>
    <t>18,640.25</t>
  </si>
  <si>
    <t>14,817.00</t>
  </si>
  <si>
    <t>35,604.00</t>
  </si>
  <si>
    <t>41,604.00</t>
  </si>
  <si>
    <t>104,644.00</t>
  </si>
  <si>
    <t>134,088.00</t>
  </si>
  <si>
    <t>238,732.00</t>
  </si>
  <si>
    <t>221,478.00</t>
  </si>
  <si>
    <t>11,936.60</t>
  </si>
  <si>
    <t>12,783.00</t>
  </si>
  <si>
    <t>17,554.00</t>
  </si>
  <si>
    <t>32,554.00</t>
  </si>
  <si>
    <t>465,692.00</t>
  </si>
  <si>
    <t>350,612.00</t>
  </si>
  <si>
    <t>816,304.00</t>
  </si>
  <si>
    <t>740,202.00</t>
  </si>
  <si>
    <t>9,131.00</t>
  </si>
  <si>
    <t>40,815.20</t>
  </si>
  <si>
    <t>36,392.00</t>
  </si>
  <si>
    <t>14,359.00</t>
  </si>
  <si>
    <t>6,896.00</t>
  </si>
  <si>
    <t>7,463.00</t>
  </si>
  <si>
    <t>287.18</t>
  </si>
  <si>
    <t>83,565.00</t>
  </si>
  <si>
    <t>92,065.00</t>
  </si>
  <si>
    <t>255,005,718.00</t>
  </si>
  <si>
    <t>274,779,742.00</t>
  </si>
  <si>
    <t>529,785,460.00</t>
  </si>
  <si>
    <t>497,250,943.00</t>
  </si>
  <si>
    <t>282,720.00</t>
  </si>
  <si>
    <t>26,489,273.00</t>
  </si>
  <si>
    <t>21,953,033.00</t>
  </si>
  <si>
    <t>21,896,460.00</t>
  </si>
  <si>
    <t>10,016.00</t>
  </si>
  <si>
    <t>847,111.00</t>
  </si>
  <si>
    <t>273,576.00</t>
  </si>
  <si>
    <t>573,535.00</t>
  </si>
  <si>
    <t>16,942.22</t>
  </si>
  <si>
    <t>`</t>
  </si>
  <si>
    <t>ARENA NAME</t>
  </si>
  <si>
    <t>OCBS NAME</t>
  </si>
  <si>
    <t>Grand Total:</t>
  </si>
  <si>
    <t>I n t e r n a l   c h e c k i n g</t>
  </si>
  <si>
    <t>Area Code</t>
  </si>
  <si>
    <t>Exempted?</t>
  </si>
  <si>
    <t>Lucky8 Star Quest, Inc.</t>
  </si>
  <si>
    <t>List of Exempted Arenas and OCBS</t>
  </si>
  <si>
    <t>As of July 25, 2021</t>
  </si>
  <si>
    <t>Name of Arena/OCBS</t>
  </si>
  <si>
    <t>Group</t>
  </si>
  <si>
    <t>GoFW</t>
  </si>
  <si>
    <t>MA29 D.A.B. Betting Station (Tondo)-OCBS-OTB</t>
  </si>
  <si>
    <t>MA22 Alban OTB (Tondo)-OCBS-OTB</t>
  </si>
  <si>
    <t>Gallo/Inno</t>
  </si>
  <si>
    <t>LG22 Gallotech Ventures Inc. (San Agustin)-OCBS</t>
  </si>
  <si>
    <t>Gemini</t>
  </si>
  <si>
    <t>PG21 Gemini Cosmic Gaming Corp. (Bonuan Guezet Dagupan)-OCBS</t>
  </si>
  <si>
    <t>Ojie</t>
  </si>
  <si>
    <t>BU08 Santiago's Hagonoy OCBS (Poblacion)-OCBS</t>
  </si>
  <si>
    <t>BU14 D &amp; D Online Betting (Bocaue)-OCBS</t>
  </si>
  <si>
    <t>BU15 Roadside Grill &amp; Restaurant (SJDM)-OCBS-RESTOBAR</t>
  </si>
  <si>
    <t>BU17 Videnri Pablo's Betting Station (San Miguel)-OCBS</t>
  </si>
  <si>
    <t>TLA04 MA 1422 ONLINE GAMING PLACE (SAN FELIPE/CAJY COCKPIT ARENA)-ARENA</t>
  </si>
  <si>
    <t>Mykee</t>
  </si>
  <si>
    <t>ISA09 JAYCLAY AMUSEMENT &amp; COCKPIT COMPLEX-ARENA</t>
  </si>
  <si>
    <t>IS08 JD Resto Bar (Echague)-OCBS-RESTOBAR</t>
  </si>
  <si>
    <t>IS12 Balai Ni Banjo (Ramon)-OCBS</t>
  </si>
  <si>
    <t>IS14 WML Online Gaming Place (Echague)-OCBS</t>
  </si>
  <si>
    <t>Manila Arena</t>
  </si>
  <si>
    <t>BTA04 LIPA IN-HOUSE ARMSI/L8SQI (ROYAL OCTADOME)-ARENA</t>
  </si>
  <si>
    <t>Allan Syiaco</t>
  </si>
  <si>
    <t>BU10 OS-ANG Betting Station (Balagtas)-OCBS</t>
  </si>
  <si>
    <t>BUA16 BALIWAG COCKPIT ARENA-ARENA</t>
  </si>
  <si>
    <t>Monthly Dividends</t>
  </si>
  <si>
    <t>MANDY</t>
  </si>
  <si>
    <t>ANTHONY LIM</t>
  </si>
  <si>
    <t>ROGER CARLOS</t>
  </si>
  <si>
    <t>GRACE SISON</t>
  </si>
  <si>
    <t>CHOLO</t>
  </si>
  <si>
    <t>AB12 Comtech Loading Station (Tigbi Tiwi)-OCBS</t>
  </si>
  <si>
    <t>BT01 Merry Batangas Pitmaster Inc. (Palico)-OCBS</t>
  </si>
  <si>
    <t>BT02 Merry Batangas Pitmaster Inc. (Dine N Out Resto Bar/Padre Garcia)-OCBS-RESTOBAR</t>
  </si>
  <si>
    <t>IF01 Ifugao Online Sabong (Kinakin Banaue)-OCBS</t>
  </si>
  <si>
    <t>IF02 Ifugao Online Sabong (Kiangan Banaue)-OCBS</t>
  </si>
  <si>
    <t>Gerry</t>
  </si>
  <si>
    <t>BT09 Merry Batangas Pitmaster Inc. (Wawa Ibaba)-OCBS</t>
  </si>
  <si>
    <t>CB07 Innotech Ventures Inc. (Calamba Cebu City)-OCBS</t>
  </si>
  <si>
    <t>IS18 Marbong Online Gaming Place (Ilagan)-OCBS</t>
  </si>
  <si>
    <t>GOV ALBANO</t>
  </si>
  <si>
    <t>cholo</t>
  </si>
  <si>
    <t>Mayor Max</t>
  </si>
  <si>
    <t>Edwin Tose</t>
  </si>
  <si>
    <t>mykee</t>
  </si>
  <si>
    <t>TL13 Ana Betting Station (San Miguel Tarlac City)</t>
  </si>
  <si>
    <t>CPA01 GALLERA DE CUARTERO-ARENA</t>
  </si>
  <si>
    <t>SONNY</t>
  </si>
  <si>
    <t>gofw</t>
  </si>
  <si>
    <t>MA82 Gabriel &amp; Mabriel Betting Station (Sampaloc)-OCBS-OTB</t>
  </si>
  <si>
    <t>TL15 Arnorld Arcilla Betting Station (Sto. Domingo Capas)-OCBS</t>
  </si>
  <si>
    <t>TL16 Arnorld Arcilla Betting Station (Cub-Cub Capas)-OCBS</t>
  </si>
  <si>
    <t>AB24 Betkoto Betting Station (Maroroy Daraga)-OCBS</t>
  </si>
  <si>
    <t>ROMY CAPINPIN</t>
  </si>
  <si>
    <t>EDR</t>
  </si>
  <si>
    <t>BGA01 A. TABORA SPORTS CLUB, INC. (A. TABORA COMPLEX COCKPIT)-ARENA</t>
  </si>
  <si>
    <t>RICHARD PEREZ</t>
  </si>
  <si>
    <t>jephone</t>
  </si>
  <si>
    <t>edr</t>
  </si>
  <si>
    <t>LGA14 STA. CRUZ IN-HOUSE ARMSI/L8SQI-ARENA</t>
  </si>
  <si>
    <t>NORA</t>
  </si>
  <si>
    <t>ISA10 HSV COMPLEX ONLINE GAMING PLACE (SAN MANUEL SPORTS COMPLEX COCKPIT ARENA)-ARENA</t>
  </si>
  <si>
    <t>MYKEE DY</t>
  </si>
  <si>
    <t>BG05 J-Ken Cockpit Viewing Services (Balili La Trinidad)-OCBS</t>
  </si>
  <si>
    <t>TL21 Arnold Arcilla Betting Station (Cristo Rey Capas)-OCBS</t>
  </si>
  <si>
    <t>BUA03 KCSA SABONG LIVE STREAMING (KALUPITEÑO COCKPIT &amp; SPORTS ARENA)-ARENA</t>
  </si>
  <si>
    <t>LGA08 GALLOTECH VENTURES INC. (CABUYAO COLISEUM)-ARENA</t>
  </si>
  <si>
    <t>ojie</t>
  </si>
  <si>
    <t>BUA18 BUSTOS COCKPIT ARENA-ARENA</t>
  </si>
  <si>
    <t>IS32 Isasi Betting Station (District 2 Benito Soliven)-OCBS</t>
  </si>
  <si>
    <t>LG53 Cuadro Alas (San Antonio San Pedro)-OCBS</t>
  </si>
  <si>
    <t>riper</t>
  </si>
  <si>
    <t>PG37 ISEB Games and Leisure Corp. (Poblacion Urbiztondo)-OCBS</t>
  </si>
  <si>
    <t>SJ01 Arena Corner Betting Station (Domingo St. Brgy. San Perfecto)-OCBS</t>
  </si>
  <si>
    <t>NET WIN/LOSS</t>
  </si>
  <si>
    <t>M/W 
2% | 1.5% | 2.5%</t>
  </si>
  <si>
    <t>D 
2% | 1.5% | 2.5%</t>
  </si>
  <si>
    <t>Total Commission %</t>
  </si>
  <si>
    <t>C UNPAID</t>
  </si>
  <si>
    <t>Total Others</t>
  </si>
  <si>
    <t>SALES DEDUCTION (TABLET)</t>
  </si>
  <si>
    <t>Other Commission - Intel</t>
  </si>
  <si>
    <t>NET OPERATOR'S COMMISSION</t>
  </si>
  <si>
    <t>Other Charges/Fees</t>
  </si>
  <si>
    <t>SYSTEM ERROR C/O ARMSI</t>
  </si>
  <si>
    <t>CASH LOAD</t>
  </si>
  <si>
    <t>CASH WITHDRAWAL</t>
  </si>
  <si>
    <t>FOR DEPOSIT / REPLENISH</t>
  </si>
  <si>
    <t>SOA REFERENCE</t>
  </si>
  <si>
    <t>FR REFERENCE</t>
  </si>
  <si>
    <t>ARENA/OCBS NAME</t>
  </si>
  <si>
    <t>CBA12 SIDLAK SA BANTAYAN HOLDINGS CORP.-ARENA</t>
  </si>
  <si>
    <t>CV21 MS Ponsones Online Gaming Place (Granados GMA)-OCBS</t>
  </si>
  <si>
    <t>CV41 Caspian Gaming Center (Makina Naic)</t>
  </si>
  <si>
    <t>MU01 El-Llamador Resto Bar 1 (Montillano St. Alabang)</t>
  </si>
  <si>
    <t>MU02 El-Llamador Resto Bar 2 (Soldiers Hills Putatan)</t>
  </si>
  <si>
    <t>MU05 El-Llamador Resto Bar 4 (M.L. Quezon Ave. Cupang)</t>
  </si>
  <si>
    <t>MU06 El-Llamador Resto Bar 5 (Summitville Subd. Putatan)</t>
  </si>
  <si>
    <t>MU07 Talpakan Restobar (Neighborhood Assn. St. Sucat)</t>
  </si>
  <si>
    <t xml:space="preserve">MU10 El-Llamador Resto Bar 8 (A. Valeda St. Purok 2 Bayanan)-OCBS-RESTOBAR																	</t>
  </si>
  <si>
    <t xml:space="preserve">PGA02 NORESTE GAMING &amp; LEISURE CORP. (Camanang)-ARENA																	</t>
  </si>
  <si>
    <t>QC01 GREENISH BLUE BETTING STATION (LAGING HANDA)-OCBS</t>
  </si>
  <si>
    <t xml:space="preserve">TL11 Rabege Off-Cockpit Betting Station (Poblacion 2 Moncada)-OCBS	</t>
  </si>
  <si>
    <t>BT01 Merry Batangas Pitmaster Inc. (Luntal Tuy)</t>
  </si>
  <si>
    <t>BT13 BLSwing Betting Station (Natunuan South San Pascual)</t>
  </si>
  <si>
    <t xml:space="preserve">BT16 Merry Batangas Pitmaster Inc. (Aya Talisay)-OCBS		</t>
  </si>
  <si>
    <t xml:space="preserve">BT16 Merry Batangas Pitmaster Inc. (Aya Talisay)-OCBS	</t>
  </si>
  <si>
    <t xml:space="preserve">BT17 Merry Batangas Pitmaster Inc. (Poblacion San Juan)-OCBS	</t>
  </si>
  <si>
    <t>BT18 Merry Batangas Pitmaster Inc. (Putol Tuy)</t>
  </si>
  <si>
    <t>BT26 GRA Betting Station (Poblacion Balete)</t>
  </si>
  <si>
    <t>BT28 Merry Batangas Pitmaster Inc. (Palanca San Jose)</t>
  </si>
  <si>
    <t xml:space="preserve">CV03 Hobbies One (Bacoor City)-OCBS-RESTOBAR   </t>
  </si>
  <si>
    <t xml:space="preserve">TL15 Arnorld Arcilla Betting Station (Sto. Domingo Capas)-OCBS																	</t>
  </si>
  <si>
    <t xml:space="preserve">TL16 Arnorld Arcilla Betting Station (Cub-Cub Capas)-OCBS																	</t>
  </si>
  <si>
    <t xml:space="preserve">TL22 Ana Betting Station (Juan Luna St. Pob. Tarlac City)	</t>
  </si>
  <si>
    <t>TL24 Ana Betting Station (Blk. 6 San Roque Tarlac City)-OC+C1+C184</t>
  </si>
  <si>
    <t>TL26 Ana Betting Station (Blk. 1 San Manuel Tarlac City)</t>
  </si>
  <si>
    <t xml:space="preserve">MAA01 MANILA ARENA-ARENA																	</t>
  </si>
  <si>
    <t>ABA04 CAGSAWA COCKPIT ARENA</t>
  </si>
  <si>
    <t>CBA01 VICTORIO COCKPIT</t>
  </si>
  <si>
    <t xml:space="preserve">CBA02 NEW GALLERA DE MANDAUE COCKPIT ARENA-ARENA																	</t>
  </si>
  <si>
    <t>CN03 S3 Betting Station (Sta. Elena)</t>
  </si>
  <si>
    <t>CN04 Lucksoon 8 Betting Station (Pob. Norte Paracale)-OCBS</t>
  </si>
  <si>
    <t xml:space="preserve">DD03 Lucky 8 Star Quest Inc. (Poblacion Mawab Davao De Oro)-OCBS																	</t>
  </si>
  <si>
    <t>DN02 DJ3 Cafe &amp; DJ3 E-Games (Ising Carmen)</t>
  </si>
  <si>
    <t>DO01 AL Cockpit Viewing Services (Central Pob. Manay)</t>
  </si>
  <si>
    <t>DS01 Lucky 8 Star Quest Inc. By: Roy Dela Cruz (Sinawilan Digos City)</t>
  </si>
  <si>
    <t xml:space="preserve">DS09 ADS-B Cockpit Viewing Services (Poblacion Matanao)-OCBS																	</t>
  </si>
  <si>
    <t xml:space="preserve">DS11 Lucky 8 Star Quest Inc. (Dawis Digos City)-OCBS																	</t>
  </si>
  <si>
    <t xml:space="preserve">MG02 ESabong At Cotabato eBingo Cafe Florencio (RH-VII Cotabato City)-OCBS																	</t>
  </si>
  <si>
    <t xml:space="preserve">MG03 ESabong At Cotabato Bingo Fiesta (Pob. V Cotabato City)-OCBS																	</t>
  </si>
  <si>
    <t xml:space="preserve">MG04 ESOJ Online Gaming Place (Poblacion Datu Odin Sinsuat)-OCBS																	</t>
  </si>
  <si>
    <t>SC01 Polomolok Sports Complex Corp. (Calumpang GenSan)-OCBS</t>
  </si>
  <si>
    <t xml:space="preserve">SC07 Ading's Online Gaming Place (Poblacion Norala)-OCBS																	</t>
  </si>
  <si>
    <t>AB08 Calcada Diversion Road Gaming Station (Ligao City)</t>
  </si>
  <si>
    <t xml:space="preserve">CG01 TNPL Betting Station (Zone 2 Lanna Solana)-OCBS			</t>
  </si>
  <si>
    <t>BG03 Thambs Up Talpacan Online Gaming Place (Binanga Sur Itogon)-OCBS</t>
  </si>
  <si>
    <t xml:space="preserve">LG11 Gallotech Ventures Inc. (Lumban)-OCBS																	</t>
  </si>
  <si>
    <t>LG52 Gallotech Ventures Inc. (Palina Nagcarlan)</t>
  </si>
  <si>
    <t>MA19 Power Up Amusement &amp; Enterteinment Corp. (Tabora St. San Nicolas Bgy. 269)</t>
  </si>
  <si>
    <t>CS07 Bicol Pitmaster E-Games (San Francisco Iriga City)</t>
  </si>
  <si>
    <t>AB39 Papa-Ying's Betting Station (Bano Legazpi City)</t>
  </si>
  <si>
    <t xml:space="preserve">CSA07 PILI AMUSEMENT COMPLEX-ARENA																	</t>
  </si>
  <si>
    <t>CB36 Visha Betting Station (Agsungot Cebu City)</t>
  </si>
  <si>
    <t>CB38 Hiland Gaming Hub (T. Padilla Cebu City)</t>
  </si>
  <si>
    <t xml:space="preserve">	CB40 JLOsabongflex Online Gaming Place (Pitogo Consolacion)</t>
  </si>
  <si>
    <t>CB41 Troy Music And Bistro (J Block Kamputhaw Cebu City</t>
  </si>
  <si>
    <t>LG41 LLM Online Gaming Place (Del Remedio SPC)-OCBS</t>
  </si>
  <si>
    <t xml:space="preserve">LG51 LLM Online Gaming Place (Zamora St. Brgy. 7-B SPC)-OCBS																	</t>
  </si>
  <si>
    <t>SUMMARY REPORT</t>
  </si>
  <si>
    <t>NET OPERATOR'S COMMISSION (W UNCLAIMED &amp; C UNPAID)</t>
  </si>
  <si>
    <t>FOR DEPOSIT / REPLENISHMENTS</t>
  </si>
  <si>
    <t>COMMISSION DIFFERENCE</t>
  </si>
  <si>
    <t>FOR DEPOSIT DIFFERENCE</t>
  </si>
  <si>
    <t>NOT UPDATED BETS</t>
  </si>
  <si>
    <t>UNCLAIMED TO PAYOUT</t>
  </si>
  <si>
    <t>CB40</t>
  </si>
  <si>
    <t>TAGGED UNDER NEW GOOD (DOUBLE REPORT FOR NEW GOOD)</t>
  </si>
  <si>
    <t>EXCESS - SHOULD BE BU18</t>
  </si>
  <si>
    <t>did not include the mobile bets</t>
  </si>
  <si>
    <t>PG04 GEMINI COSMIC GAMING CORP (LABRADOR)</t>
  </si>
  <si>
    <t>PG17 GEMINI COSMIC GAMING CORP. (MANAOAG)-OCBS</t>
  </si>
  <si>
    <t>BU07 BY PASS GRILL &amp; RESTAURANT (SAN RAFAEL)-OCBS-RESTOBAR</t>
  </si>
  <si>
    <t>BU06 MARJAY BETTING STATION (BOCAUE)</t>
  </si>
  <si>
    <t>PG27 CBJV GAMING STATION (POBLACION INFANTA)-OCBS</t>
  </si>
  <si>
    <t>PG38 CBJV GAMING STATION (CONCORDIA POB. BOLINAO)-OCBS</t>
  </si>
  <si>
    <t xml:space="preserve">LG33 AVENIDO'S E-LOADING STATION (SAN ROQUE ALAMINOS)-OCBS	</t>
  </si>
  <si>
    <t>LG34 M &amp; R E-GAMES (SAN NICOLAS II SPC0-OCBS</t>
  </si>
  <si>
    <t>LG39 MIRANDING'S GRILL &amp; RESTO BAR (SAN FRANCISCO SPC)-OCBS-RESTOBAR</t>
  </si>
  <si>
    <t>LG23 NINONG'S KIOSK AND ON SCREEN GAME &amp; BILLIARD HALL (CALAMBA)-OCBS-</t>
  </si>
  <si>
    <t>BU02 OBANDONADO RESTOBAR AMD GRILL (OBANDO)</t>
  </si>
  <si>
    <t>BU22 GHGL BETTING STATION(CAMIAS SAN MIGUEL)-OCBS</t>
  </si>
  <si>
    <t>BU29 B.ET ONLINE GAMING CASINO (TIGPALAS SAN MIGUEL)-OCBS</t>
  </si>
  <si>
    <t>BUA04 JNDR SPORTS CENTER</t>
  </si>
  <si>
    <t>BUA11 GLOBALIWAG COCKPIT</t>
  </si>
  <si>
    <t>BT29 GALLOTECH VENTURES INC. (SAN PEDRO STO. TOMAS)-OCBS</t>
  </si>
  <si>
    <t>LG20 GALLOTECH  VENTURE INC. (CALUMPANG)-OCBS</t>
  </si>
  <si>
    <t>LG29 GALLOTECH VENTURES INC.(TALANGAN NAGCARLAN)-OCBS</t>
  </si>
  <si>
    <t>LG31 GALLOTECH  VENTURE INC. (LABUIN PILA)-OCBS</t>
  </si>
  <si>
    <t>LG45 GALLOTECH VENTURES INC.(SAN BARTOLOME SPC)-OCBS</t>
  </si>
  <si>
    <t>LG52 GALLOTECH VENTURES INC. (PALINA NAGCARLAN)-OCBS</t>
  </si>
  <si>
    <t>CB12 INNOTECH VENTURES INC./ BOSSING FOODPARK (MAMBALING CEBU CITY )</t>
  </si>
  <si>
    <t>CB30 INNOTECH VENTURES INC.(WILSON ST. LAHUG CEBU CITY )-OCBS</t>
  </si>
  <si>
    <t>AB13 MALINAO BETTING STATION (BALADING MALINAO)-OCBS</t>
  </si>
  <si>
    <t>AB23 3R BETTING STATION (BRGY. 3 MALILIPOT)-OCBS</t>
  </si>
  <si>
    <t>CSA05 CACERES SPORTS ARENA</t>
  </si>
  <si>
    <t>AB32 DOUBLE R GAMING STATION (BATAN RAPU-RAPU)-OCBS</t>
  </si>
  <si>
    <t>LG49 J SAKALAM ONLINE STREAMING SERVICES (PAGSAWITAN VILLAGE STA. CRUZ)-OCBS</t>
  </si>
  <si>
    <t>IS23 MARBONG ONLINE GAMING PLACE/ROAN'S (SAN VICENTE ILAGAN)-OCBS</t>
  </si>
  <si>
    <t>IS26 ISB ONLINE GAMING PLACE (MALIGAYA TUMAUINI)-OCBS</t>
  </si>
  <si>
    <t>IS29 NON-STOP BETTING STATION (ZONE 03 SAN MARIANO)-OCBS</t>
  </si>
  <si>
    <t>IS17 D'BET ONLINE GAMING PLACE (CAUAYAN CITY)-OCBS</t>
  </si>
  <si>
    <t>IF05 IFUGAO ONLINE GAMING PLACE/LUCKY 8 STAR QUEST INC. (BAYUCAN TUNGNGOS LAGAWE)-OCBS</t>
  </si>
  <si>
    <t xml:space="preserve">CV05 AADR RESTO BAR &amp; ONLINE &amp;STREAMING (BUCAL TANZA)-OCBS </t>
  </si>
  <si>
    <t>IS27 AAJ FARMERS ONLINE GAMING PLACE (PATUL SANTIAGO CITY)-OCBS</t>
  </si>
  <si>
    <t>IFA02 KIANGAN COCKPIT ARENA</t>
  </si>
  <si>
    <t>LG25 SOPHIA'S PRIDE COCKPIT (TIMBAO BIÑAN)-OCBS-</t>
  </si>
  <si>
    <t>ORM09 RAISEN BETTING ATATION (BRGY. SAN AQUILINO ROXAS )-OCBS</t>
  </si>
  <si>
    <t>NE01 DENVINN OFF SITE FACILITIES BETTING STATION (CARRANGALAN)-OCBS)</t>
  </si>
  <si>
    <t>ORM04 LUCKY 8 BAR AND RESTAURANT (CALAPAN CITY)-OCBS-RESTOBAR</t>
  </si>
  <si>
    <t>IS35 DOUBLE-TAP ONLINE GAMING PLACE (SAGAT CORDON)-OCBS</t>
  </si>
  <si>
    <t>IS34 MARBONG ONLINE GAMING PLACE (CENTRO-SAN ANTONIO ILAGAN)-OCBS</t>
  </si>
  <si>
    <t>IS16 LUCKY CORNER ONLINE GAMING PLACE  (QUEZON)-OCBS</t>
  </si>
  <si>
    <t>DD07 LUCKY 8 STAR QUEST INC. (PINDASAN MABINI)-OCBS</t>
  </si>
  <si>
    <t>DS05 DJ3 E-GAMES (ALMENDRAS DISTRICT PADADA)-OCBS</t>
  </si>
  <si>
    <t xml:space="preserve">MG03 ESABONG AT COTABATO BINGO FIESTA (POB. V COTABATO CITY)-OCBS																	</t>
  </si>
  <si>
    <t xml:space="preserve">MG04 ESOJ ONLINE GAMING PLACE (POBLACION DATU ODIN SINSUAT)-OCBS																	</t>
  </si>
  <si>
    <t>SK01 VVVV BETTING STATION (KALAWAG I ISULAN)-OCBS</t>
  </si>
  <si>
    <t>AB05 TABAK ONLINE VENTURE &amp; BETTING STATION II (ROSTRO TABACO)-OCBS</t>
  </si>
  <si>
    <t>AB20 REIN BETTING STATION/JOEY'S GRILL (SUGCAD MALINAO)-OCBS-RESTOBAR</t>
  </si>
  <si>
    <t>AB25 JRJ BETTING STATION(LLAWOD DARAGA)-OCBS</t>
  </si>
  <si>
    <t>BBC03 ICHE BAND ENTERTAINMENT RESORT (LABAC)</t>
  </si>
  <si>
    <t>BT21 LAH ONLINE GAMING PLACE (SAMBAT SAN PASCUAL)-OCBS</t>
  </si>
  <si>
    <t>BTA02 SAN PASCUAL MINI COCKPIT</t>
  </si>
  <si>
    <t>CV20 M.S. PONSONES ONLINE GAMING PLACE (ALAPAN BUCANDALA IV IMUS)-OCBS</t>
  </si>
  <si>
    <t>CV36 AVRM BETTING STATION (MAGDIWANG NOVELETA)-OCBS</t>
  </si>
  <si>
    <t>MU07 TALPAKAN RESTOBAR (NEIGHBORHOOD ASSN. ST. SUCAT)-OCBS-RESTOBAR</t>
  </si>
  <si>
    <t>MU08 EL-LLAMADOR RESTO BAR 6 (KATIHAN ST. POBLACION)-OCBS-RESTOBAR</t>
  </si>
  <si>
    <t>MU10 EL-LLAMADOR RESTO BAR 8 (A. VALEDA ST. PUROK 2 BAYANAN)-OCBS-RESTOBAR</t>
  </si>
  <si>
    <t>PGA01 NORESTE GAMING &amp; LEISURE CORP. (PINMALUDPOD)-ARENA</t>
  </si>
  <si>
    <t>BT01 MERRY BATANGAS PITMASTER INC. (LUNTAL TUY)-OCBS</t>
  </si>
  <si>
    <t>BT04 MERRY BATANGAS PITMASTER INC. (SAN PASCUAL)-OCBS-</t>
  </si>
  <si>
    <t>BT06 MERRY BATANGAS PITMASTER INC. (MALVAR)-OCBS-</t>
  </si>
  <si>
    <t>BT12 MERRY BATANGAS PITMASTER INC. (BRGY. 9 NASUGBU)-OCBS</t>
  </si>
  <si>
    <t>BT13 BLSWING BETTING STATION (NATUNUAN SOUTH SAN PASCUAL)</t>
  </si>
  <si>
    <t>BT14 MERRY BATANGAS PITMASTER INC. (QUILITISAN CALATAGAN)-OCBS</t>
  </si>
  <si>
    <t>BT18 MERRY BATANGAS PITMASTER INC. (PUTOL TUY)-OCBS</t>
  </si>
  <si>
    <t>BT26 GRA BETTING STATION ( BALETE POBLACION)-ARENA</t>
  </si>
  <si>
    <t>CV03 HOBBIES ONE (BACOOR CITY)-OCBS-RESTOBAR</t>
  </si>
  <si>
    <t>IS07 ONLINE GAMING PLACE RTRT (SAN MANUEL OCBS )-OCBS-</t>
  </si>
  <si>
    <t>TL13 ANA BETTING STATION (SAN MIGUEL TARLAC CITY)</t>
  </si>
  <si>
    <t xml:space="preserve">TL15 ARNORLD ARCILLA BETTING STATION (STO. DOMINGO CAPAS)-OCBS																	</t>
  </si>
  <si>
    <t>TL20 PITMASTER BETTING STATION (BRGY. PUGO CECILLO STA. IGNACIA)-OCBS</t>
  </si>
  <si>
    <t>TL24 ANA BETTING STATION (BLK. 6 SAN ROQUE TARLAC CITY)-OCBS</t>
  </si>
  <si>
    <t>MA17 MAJESTIC 888 (SAMPALOC)-OCBS-OTB</t>
  </si>
  <si>
    <t>MA02 PAREKOI (TONDO)-OCBS-OTB</t>
  </si>
  <si>
    <t>MA03 ALIBI (SAMPALOC)-OCBS-OTB</t>
  </si>
  <si>
    <t>MA05 MF PIZARRO (CRISOLITA ST. STA. ANA)-OCBS-OTB</t>
  </si>
  <si>
    <t>MA47 NIRVANA 2 JT CENTRAL (STA. CRUZ)-OCBS-OTB</t>
  </si>
  <si>
    <t>MA14 AKC BILLIARD OTB (TONDO)-OCBS-OTB</t>
  </si>
  <si>
    <t xml:space="preserve">MA25 CEDRICS (TONDO)-OCBS-OTB	</t>
  </si>
  <si>
    <t xml:space="preserve">MA26 VRENI'S DINNER OTB (SAN NICOLAS BINONDO)-OCBS-OTB	</t>
  </si>
  <si>
    <t>MA27 MARLON &amp; LEALYN BETTING (SAMPALOC)-OCBS-OTB</t>
  </si>
  <si>
    <t xml:space="preserve">MA28 COCOTREE OFF TRACK BETTING STATION (BLUMENTRITT)-OCBS				</t>
  </si>
  <si>
    <t xml:space="preserve">MA35 MANOK NA PULA BETTING STATION (SAMPALOC)-OCBS				</t>
  </si>
  <si>
    <t>MA50 RAF'S FOOD &amp; BETTING STATION (STA. MESA)-OCBS-RESTOBAR</t>
  </si>
  <si>
    <t>MA49 REILLY &amp; MERLY GRILL HOUSE (SAGRADA FAMILIA STA. ANA)-OCBS-RESTOBAR</t>
  </si>
  <si>
    <t>MA54 A-WASH BETTING STATION 3 (PANDACAN)-OCBS-OTB</t>
  </si>
  <si>
    <t>MA63 DON ENRICO'S GAMING HUB (LAGUNA EXT.)-OCBS-OTB</t>
  </si>
  <si>
    <t>MA70 BORJA SARI-SARI STORE (TONDO)-OCBS-STORE</t>
  </si>
  <si>
    <t>MA99 JALTJ OTB/A1 LUNCH RESTAURANT (DASMA ST.)-OCBS-OTB</t>
  </si>
  <si>
    <t>MA43 KMARKJEFF KITCHENETTE (PITONG GATANG TONDO)-OCBS-RESTOBAR</t>
  </si>
  <si>
    <t>BU13 PANDI ONLINE GAMING PLACE (MATANDA PANDI)-OCBS-</t>
  </si>
  <si>
    <t>CV10 NEWGOOD BETTING STATION (STA. ROSA I NOVELETA)-OCBS</t>
  </si>
  <si>
    <t xml:space="preserve">BU27 TODO SUERTE GAMING BETING STATION (BAGONG BUHAY I SJDM)-OCBS </t>
  </si>
  <si>
    <t xml:space="preserve">BG04 T2 RAF ELECTRONIC GAMING STATION INC. (VALERIO'S PLACE UPPER POB. TUBA)-OCBS </t>
  </si>
  <si>
    <t>MB01 N.L. CRUZ BETTING STATION (GENERAL LUNA ST. BARITAN)-OCBS</t>
  </si>
  <si>
    <t>PT02 MEGALAKE ACM BETTING STATION (STO. ROSARIO KAUNLARAN)-OCBS</t>
  </si>
  <si>
    <t>PG13 GEMINI COSMIC GAMING CORP. (BULUNGAO)-OCBS-</t>
  </si>
  <si>
    <t>PG12 GEMINI COSMIC GAMING CORP (BASISTA)-OCBS-</t>
  </si>
  <si>
    <t>PG05 GEMINI COSMIC GAMING CORP (BAUTISTA)-OCBS</t>
  </si>
  <si>
    <t>PG02 GEMINI COSMIC GAMING CORP. (BINMALEY)-OCBS</t>
  </si>
  <si>
    <t>PG15  GEMINI COSMIC GAMING CORP. (CALASIAO)-OCBS-</t>
  </si>
  <si>
    <t>PG14 GEMINI COSMIC GAMING CORP. (LINGAYEN)-OCBS-</t>
  </si>
  <si>
    <t>PG10 GEMINI COSMIC GAMING CORP (MALASIQUI 1)-OCBS-</t>
  </si>
  <si>
    <t>PG07 GEMINI COSMIC GAMING CORP (MALASIQUI 2)-OCBS</t>
  </si>
  <si>
    <t>PG03 GEMINI COSMIC GAMING CORP. (MANGALDAN)-OCBS</t>
  </si>
  <si>
    <t>PG09 GEMINI COSMIC GAMING CORP (MAPANDAN)-OCBS</t>
  </si>
  <si>
    <t>PG06 GEMINI COSMIC GAMING CORP (SAN CARLOS CITY)-OCBS-</t>
  </si>
  <si>
    <t>PG11 GEMINI COSMIC GAMING CORP (SAN FABIAN)-OCBS-</t>
  </si>
  <si>
    <t>PG18 GEMINI COSMIC GAMING CORP. (SAN JACINTO)-OCBS</t>
  </si>
  <si>
    <t>PG16 GEMINI COSMIC GAMING CORP. (SANTA BARBARA)-OCBS</t>
  </si>
  <si>
    <t>PG20 GEMINI COSMIC GAMING CORP. (TAPUAC DAGUPAN)-OCBS</t>
  </si>
  <si>
    <t>PG19 GEMINI COSMIC GAMING CORP. (TAYUG)-OCBS-</t>
  </si>
  <si>
    <t>PG33 GEMINI COSMIC GAMING CORP. (CALZADA MABINI)-OCBS</t>
  </si>
  <si>
    <t>PG34 GEMINI COSMIC GAMING CORP. (CALVO MANGATAREM)-OCBS</t>
  </si>
  <si>
    <t>PG35 GEMINI COSMIC GAMING CORP. (KISIKIS ALCALA)-OCBS</t>
  </si>
  <si>
    <t>PG36 GEMINI COSMIC GAMING CORP. (POBLACION LAOAC)-OCBS</t>
  </si>
  <si>
    <t>PG08 GEMINI COSMIC GAMING CORP (BUGALLON)-OCBS-</t>
  </si>
  <si>
    <t>BU16 BG SNACKS ONLINE GAMING PLACE (LAMBAKIN MARILAO)-OCBS-</t>
  </si>
  <si>
    <t>BU09 BG SNACKS ONLINE GAMING PLACE (TABING ILOG MARILAO)-OCBS</t>
  </si>
  <si>
    <t>BU11 SAGITTARIUS GRILL HOUSE (BOCAUE)-OCBS-</t>
  </si>
  <si>
    <t>BU01 TRIPLE JB COCKPIT VIEWING SERVICES</t>
  </si>
  <si>
    <t>BU03 THE BLUE'S RESTAURANT (OCBS RESTOBAR)-OCBS</t>
  </si>
  <si>
    <t>BU05 UFCC MEREDIAN VISITA PAY PER VIEW SERVICES (POBLACION)</t>
  </si>
  <si>
    <t>BU26 KPD ONLINE GAMING PLACE (PARTIDA NORZAGARAY)-OCBS</t>
  </si>
  <si>
    <t>LU03 ARING ONLINE GAMING PLACE (POBLACION ARINGAY)-OCBS</t>
  </si>
  <si>
    <t>LU01 RUWEDA BETTING STATION (PATAC SANTO TOMAS)-OCBS</t>
  </si>
  <si>
    <t>LU02 CASADOR BETTING STATION (LOMBOY STO. TOMAS)-OCBS</t>
  </si>
  <si>
    <t>QP02 TAYABONG ONLINE GAMING PLACE (TAYABAS)-OCBS</t>
  </si>
  <si>
    <t>QP07 SUERTE SUPREMA OFF TRACK BETTING (BULAKIN DOLORES)-OCBS</t>
  </si>
  <si>
    <t>PG22 CBJV GAMING STATION (POBLACION BINALONAN)-OCBS-</t>
  </si>
  <si>
    <t>PG23 CBJV GAMING STATION (POBLACION BANI)-OCBS-</t>
  </si>
  <si>
    <t>PG24 CBJV GAMING STATION (TAMBAC BAYAMBANG)-OCBS-</t>
  </si>
  <si>
    <t>PG25 CBJV GAMING STATION (SAN PATRICIO STA. MARIA)-OCBS-</t>
  </si>
  <si>
    <t>PG28 CBJV GAMING STATION (POBLACION BURGOS)-OCBS-</t>
  </si>
  <si>
    <t>PG29 CBJV GAMING STATION (BANTOG ASINGAN)-OCBS</t>
  </si>
  <si>
    <t>PG30 CBJV GAMING STATION (CARMAY EAST ROSALES)-OCBS</t>
  </si>
  <si>
    <t>PG31 CBJV GAMING STATION (POBLACION ALAMINOS)-OCBS-</t>
  </si>
  <si>
    <t>PG32 CBJV GAMING STATION (NANCAYASAN URDANETA CITY)-OCBS</t>
  </si>
  <si>
    <t xml:space="preserve">LG32 JDS E-SPORT OFF TRACK BETTING (SAN GABRIEL SPC)-OCBS </t>
  </si>
  <si>
    <t>LG41 LLM ONLINE GAMING PLACE (DEL REMEDIO SPC)-OCBS</t>
  </si>
  <si>
    <t xml:space="preserve">LG51 LLM ONLINE GAMING PLACE (ZAMORA ST. BRGY. 7-B SPC)-OCBS	</t>
  </si>
  <si>
    <t>LG43 C-GEL RESTOBAR (PANDEÑO SINILOAN)-OCBS-RESTOBAR</t>
  </si>
  <si>
    <t>LG42 NINONG'S KIOSK &amp; ON SCREEN GAME &amp; BILLIARD HALL (PALO ALTO CALAMBA CITY)-OCBS</t>
  </si>
  <si>
    <t>BK01 SWEAT BET SPORTING &amp; COCKPIT VIEWING SERVICES (AGLAYAN MALAYBALAY)-OCBS</t>
  </si>
  <si>
    <t xml:space="preserve">BK02 SWEAT BET SPORTING &amp; COCKPIT VIEWING SERVICES (BRGY.9 MALAYBALAY)-OCBS </t>
  </si>
  <si>
    <t>BLC01 FCD BAR AND GAMES (BANAY BANAY)-OCBS-RESTOBAR</t>
  </si>
  <si>
    <t>BLC07 FCD BAR AND GAMES (SAN SEBASTIAN))-OCBS-RESTOBAR</t>
  </si>
  <si>
    <t>BLC09 CIRCLE 8 ENTERTAINMENT CORP. (MARAWOY LIPA CITY)-OCBS</t>
  </si>
  <si>
    <t>CBA02 NEW GALLERA DE MANDAUE COCKPIT ARENA</t>
  </si>
  <si>
    <t>CN02 BLUEMAX ONLINE GAMING PLACE (POB. 2 BASUD)-OCBS</t>
  </si>
  <si>
    <t>CN03 S3 BETTING STATION (STA. ELENA)-OCBS</t>
  </si>
  <si>
    <t>CN05 PARACALE E-SABONG OCBS (PARIAN ST. POB NORTE PARACALE)-OCBS</t>
  </si>
  <si>
    <t>CN04 LUCKSOON 8 BETTING STATION (POB. NORTE PARACALE)-OCBS</t>
  </si>
  <si>
    <t>DD03 LUCKY 8 STAR QUEST INC.(POBLACION MAWAB DAVAO DE ORO)-OCBS</t>
  </si>
  <si>
    <t>DD01 FOURS ISOBEL ONLINE GAMING PLACE (MAWAB DAVAO DE ORO)-OCBS</t>
  </si>
  <si>
    <t>DD04 BONG FOURS ISOBEL ONLINE GAMING PLACE (MACO DAVAO DE ORO)-OCBS</t>
  </si>
  <si>
    <t>DD05 BONG FOUR ISOBEL ONLINE GAMING PLACE(POB. MONTEVISTA DAVAO DE ORO)-OCBS</t>
  </si>
  <si>
    <t>DD06 FOURS ISOBEL ONLINE GAMING PLACE (CABINUANGAN NEW BATAAN)-OCBS</t>
  </si>
  <si>
    <t>DD08 SVB ISOBEL ONLINE GAMING PLACE (POBLACION MONKAYO)-OCBS</t>
  </si>
  <si>
    <t>DN01 FOURS ISOBEL ONLINE GAMING PLACE (CAMBAGONOGOY ASUNCION)-OCBS</t>
  </si>
  <si>
    <t>DN02 DJ3 CAFE &amp; DJ3 E-GAMES (ISING CARMEN)-OCBS-RESTOBAR</t>
  </si>
  <si>
    <t>DN03 ELISHA ISOBEL ONLINE GAMING PLACE (PUROK 10, ISING CARMEN)-OCBS</t>
  </si>
  <si>
    <t>DN04 LUCKY 8 STAR QUEST INC. (TIBAL-OG STO. TOMAS)-OCBS</t>
  </si>
  <si>
    <t xml:space="preserve">DN05 FOURS ISOBEL ONLINE GAMING PLACE BRANCH 2 (MANIKI KAPALONG)-OCBS </t>
  </si>
  <si>
    <t xml:space="preserve">DN06 LUCKY 8 STAR QUEST INC.(FD.RD. 1 TIBAL-OG STO.TOMAS)-OCBS </t>
  </si>
  <si>
    <t>DO01 AL COCKPIT VIEWING SERVICES (CENTRAL POB. MANAY)-OCBS</t>
  </si>
  <si>
    <t xml:space="preserve">DO02  WPC COCKFIGHT BETTING ONLINE  PLACE (BANAYBANAY)-OCBS </t>
  </si>
  <si>
    <t>DO04 PADUG-ONLINE GAMING STATION (POBLACION CATEEL)-OCBS</t>
  </si>
  <si>
    <t>DO05 MENDS ONLINE GAMING PLACE (POBLACION LUPON)-OCBS</t>
  </si>
  <si>
    <t>DO06 PADUG-ONLINE GAMING STATION (SILVERIO ST. POB. CATEEL)-OCBS</t>
  </si>
  <si>
    <t>DO07 MENDS ONLINE GAMING PLACE (POBLACION BANAYBANAY)-OCBS</t>
  </si>
  <si>
    <t>DO08 PADUG-ONLINE GAMING STATION (PUROK MALINAWON CENTRAL BAGANGA)-OCBS</t>
  </si>
  <si>
    <t>DO09 PADUG-ONLINE GAMING STATION (PUROK 9 CENTRAL POB. MANAY)-OCBS</t>
  </si>
  <si>
    <t>DO11 PADUG-ONLINE GAMING STATION (LAMBAJON BAGANGA)-OCBS</t>
  </si>
  <si>
    <t>DS03 LUCKY 8 STAR QUEST INC. BY: ROY DELA CRUZ (CAPATAGAN DIGOS CITY)-OCBS</t>
  </si>
  <si>
    <t>DS01 LUCKY 8 STAR QUEST INC. BY: ROY DELA CRUZ (SINAWILAN DIGOS CITY)-OCBS</t>
  </si>
  <si>
    <t>DS02 LUCKY 8 STAR QUEST INC./TALPAKAN RESTRAURANT(APLAYA DIGOS CITY)-OCBS-RESTOBAR</t>
  </si>
  <si>
    <t>DS04 LUCKY 8 STAR QUEST INC.BY: ALLAN A. FLORIDA (LOYOLA VILLAGE DIGOS CITY)-OCBS</t>
  </si>
  <si>
    <t>DS06 LUCKY 8 STAR QUEST INC. BY: RAMONITO M. NEROSA (TRES DE MAYO DIGOS CITY)-OCBS CARMEN)-OCBS</t>
  </si>
  <si>
    <t xml:space="preserve">DS09 ADS-B COCKPIT VIEWING SERVICES (POBLACION MATANAO)-OCBS </t>
  </si>
  <si>
    <t xml:space="preserve">DS08 IRONSIDES ONLINE GAMING PLACE(SINAWILAN MATANAO)-OCBS-RESTOBAR	</t>
  </si>
  <si>
    <t>DS10 5 SIDES ONLINE GAMING PLACE (SAN MIGUEL DIGOS CITY)-OCBS</t>
  </si>
  <si>
    <t>DS11 LUCKY 8 STAR QUEST INC. (DAWIS DIGOS CITY)-OCBS</t>
  </si>
  <si>
    <t>LY01 JHADE RESTOBAR (BRGY. SAGKAHAN CARIGARA)-OCBS-RESTOBAR</t>
  </si>
  <si>
    <t>MG01 ESOJ ONLINE GAMING PLACE (TAMUNTAKA DATU ODIN SINSUAT)-OCBS</t>
  </si>
  <si>
    <t>MG02 ESABONG AT COTABATO EBINGO CAFÉ FLORECIO (RH-VII COTABATO CITY)-OCBS</t>
  </si>
  <si>
    <t>QPA12 LUCENA COCKPIT ARENA</t>
  </si>
  <si>
    <t>RZA04 MCA-DAO 101 COCKPIT ARENA</t>
  </si>
  <si>
    <t>SC01 POLOMOLOK SPORTS COMPLEX CORP.(CALUMPANG GENSAN)-OCBS</t>
  </si>
  <si>
    <t>SC02 POLOMOLOK SPORTS COMPLEX CORP.(LAGAO GENSAN)-OCBS</t>
  </si>
  <si>
    <t>SC03 POLOMOLOK SPORTS COMPLEX CORP.(SAN ISIDRO GENSAN)-OCBS</t>
  </si>
  <si>
    <t>SC04 LUCKY 8 STAR QUEST INC. (POBLACION TUPI)-OCBS</t>
  </si>
  <si>
    <t xml:space="preserve">SC05 FAA888 ONLINE SABONG (REYES BANGA)-OCBS </t>
  </si>
  <si>
    <t>SC06 LUCKY 8 STAR QUEST ONLINE SABONG (RIZAL POBLACION NORALA)-OCBS</t>
  </si>
  <si>
    <t>SC07 ADING'S ONLINE GAMING PLACE (POBLACION NORALA)-OCBS</t>
  </si>
  <si>
    <t>SC08 POLOMOLOK SPORTS COMPLEX CORP. (NEW BOHOL CALUMPANG GENSAN)-OCBS</t>
  </si>
  <si>
    <t>SS02 LUCKY 8 STAR QUEST INC.(QUIRINO MADRID)-OCBS</t>
  </si>
  <si>
    <t>SS04 LUCKY 8 STAR QUEST INC.(BAG-ONG TANDAG CITY)-OCBS</t>
  </si>
  <si>
    <t>ZN01 LUCKY 8 STAR QUEST INC. (POBLACION SINDANGAN)-OCBS</t>
  </si>
  <si>
    <t>CN01 3'S BETTING STATION (CAMAMBUGAN DAET)-OCBS</t>
  </si>
  <si>
    <t>AB01 SALANDO COMPLEX COCKPIT VIEWING SERVICES (POLANGUI)-OCBS</t>
  </si>
  <si>
    <t>AB02 D.X. BAR SEVENPREW/E-SABONG BETTING STATION (POLANGUI)-OCBS-</t>
  </si>
  <si>
    <t>AB04 TABAK ONLINE VENTURE &amp; BETTING STATION (QUINALE TABACO)-OCBS-</t>
  </si>
  <si>
    <t>AB26 OAS-1 BETTING STATION (MAYAO OAS)-OCBS</t>
  </si>
  <si>
    <t>AB29 TABAK ONLINE VENTURE &amp; BETTING STATION (LABNIG MALINAO)-OCBS</t>
  </si>
  <si>
    <t>AB34 TOMI'S BETTING STATION (CRUZADA LEGAZPI CITY)-OCBS</t>
  </si>
  <si>
    <t>SO03 AUYJAOWAFU BETTING STATION (SAN ISIDRO CASTILLA )-OCBS</t>
  </si>
  <si>
    <t>SO04 CL ONLINE GAMING PLACE(MACALAYA CASTILLA)-OCBS</t>
  </si>
  <si>
    <t>SO05 RG JUBAN OCBS ONLINE GAMING PLACE (TUGHAN JUBAN)-OCBS</t>
  </si>
  <si>
    <t>SO06 TALAGOLDENEYE BETTING STATION (LORETO CASTILLA)-OCBS</t>
  </si>
  <si>
    <t>AB35 BUQTIDES GAMING STATION (LAPU LAPU LEGAZPI)-OCBS</t>
  </si>
  <si>
    <t>AB06 ARA 28/SMB 11 BETTING STATION (PIO DURAN)-OCBS-</t>
  </si>
  <si>
    <t>AB09 KEL-E SABONG BETTING STATION 2 (COTMON CAMALIG)-OCBS</t>
  </si>
  <si>
    <t>AB08 CALCADA DIVERSION ROAD GAMING STATION (LIGAO CITY)- OCBS-</t>
  </si>
  <si>
    <t>AB10 KEL E-SABONG BETTING STATION 1 (PALANOG CAMALIG)-OCBS</t>
  </si>
  <si>
    <t>AB16 JOSHBEN BETTING STATION (COMUN MALINAO)-OCBS</t>
  </si>
  <si>
    <t>AB21 MAROROY BETTING STATION (MAROROY DARAGA)-OCBS</t>
  </si>
  <si>
    <t>AB36 STO. DOMINGO BETTING STATION (STO. DOMINGO ALBAY)-OCBS</t>
  </si>
  <si>
    <t>AB37 BOSPOL BETTING STATION (TAGAS DARAGA)-OCBS</t>
  </si>
  <si>
    <t>AB38 BETXPLORE BETTING STATION (BITANO LEGAZPI CITY)-OCBS</t>
  </si>
  <si>
    <t>AB40 CHANO BETTING STATION (BAÑAG DARAGA)-OCBS</t>
  </si>
  <si>
    <t>AB41 PEÑA BETTING STATION (PEÑAFRANCIA DARAGA)-OCBS</t>
  </si>
  <si>
    <t>BBC01 COMMONGAMES CORP. PREMIERE E-BINGO (XENTRO MALL)-OCBS-MALL</t>
  </si>
  <si>
    <t>BBC02 EL SERIES RESTO BAR (PALLOCAN)-OCBS RESTOBAR-</t>
  </si>
  <si>
    <t>BT19 HIWOOD ONLINE GAMING PLACE (BUCANA NASUGBU)-OCBS</t>
  </si>
  <si>
    <t>BT20 HIWOOD ONLINE GAMING PLACE (MALABANAN BALETE)-OCBS</t>
  </si>
  <si>
    <t>CB13 LAMBERT FLORES BETTING STATION(ERMITA CEBU CITY)-OCBS</t>
  </si>
  <si>
    <t>CV08 COCKSIDE OTB PLACE (NOVELETA)-OCBS-OTB</t>
  </si>
  <si>
    <t xml:space="preserve">CV09 PIT SPORTSBAR &amp; E-GAMES (BULIHAN SILANG)-OCBS-RESTOBAR	</t>
  </si>
  <si>
    <t>CV21 MS PONSONES ONLINE GAMING PLACE(GRANADOS GMA)-OCBS</t>
  </si>
  <si>
    <t>CV22 DOUBLEGEMS SNACKS ONLINE GAMING PLACE (KABULUSAN MAGALLANES)-OCBS</t>
  </si>
  <si>
    <t>CV23 ELGREGOR SRNDPT BETTING STATION (MADUYA CARMONA)-OCBS</t>
  </si>
  <si>
    <t>CV35 M.S. PONSONES ONLINE GAMING PLACE (MADERAN GMA)-OCBS</t>
  </si>
  <si>
    <t>CV37 M.S PONSONES  ONLINE GAMING PLACE (SAN ROQUE NAIC)-OCBS</t>
  </si>
  <si>
    <t>CV38 M AND E BETTING STATION (POBLACION ROSARIO)-OCBS</t>
  </si>
  <si>
    <t>CV40 PRIMEFIRE ONLINE STREAMING SERVICES (ANABU I-B IMUS CITY)-OCBS</t>
  </si>
  <si>
    <t xml:space="preserve">CV41 CASPIAN GAMNG CENTER(MAKINA NAIC)-OCBS	</t>
  </si>
  <si>
    <t>CVA08 SAN ANTONIO COCKPIT ARENA</t>
  </si>
  <si>
    <t>CVA10 IMUS SPORTS ARENA</t>
  </si>
  <si>
    <t>MU01 EL-LLAMADOR RESTO BAR 1 (MONTILLANO ST. ALABANG )-OCBS-RESTOBAR</t>
  </si>
  <si>
    <t>MU02 EL-LLAMADOR RESTO BAR 2 (SOLDIERS HILLS PUTATAN)</t>
  </si>
  <si>
    <t>MU03 EL-LLAMADOR RESTO BAR 3 (UMALI ST. POBLACION)-OCBS-RESTOBAR</t>
  </si>
  <si>
    <t>MU05 EL-LLAMADOR RESTO BAR 4 (M.L. QUEZON AVE. CUPANG)</t>
  </si>
  <si>
    <t>MU06 EL-LLAMADOR RESTO BAR 5 (SUMMITVILLE SUBD. PUTATAN)</t>
  </si>
  <si>
    <t>MU09 EL-LLAMADOR RESTOBAR 7 (VICTORIA HOMES VILLAGE TUNASAN)-OCBS-RESTOBAR</t>
  </si>
  <si>
    <t>MU12 EL-LLAMADOR RESTO BAR 10 (PUROK 13 SITIO PAG-ASA ALABANG)-OCBS-RESTOBAR</t>
  </si>
  <si>
    <t>PGA02 NORESTE GAMING &amp; LEISURE CORP. (CAMANANG)</t>
  </si>
  <si>
    <t xml:space="preserve">QC01 GREENISH BLUE BETTING STATION (LAGING HANDA)-OCBS						</t>
  </si>
  <si>
    <t xml:space="preserve">TL11 RABEGE OFF-COCKPIT BETTING STATION (POBLACION 2 MONCADA)-OCBS						</t>
  </si>
  <si>
    <t>TL14 SULUK RESTOBAR (SAN VICENTE TARLAC CITY)-OCBS-RESTOBAR</t>
  </si>
  <si>
    <t>BT03 MERRY BATANGAS PITMASTER INC. (ROSARIO)</t>
  </si>
  <si>
    <t>BT05 MERRY BATANGAS PITMASTER INC (MATAAS NA KAHOY)</t>
  </si>
  <si>
    <t>BT07 MERRY BATANGAS PITMASTER INC. (BANAYBANAY II)-OCBS-</t>
  </si>
  <si>
    <t>BT08 MERRY BATANGAS PITMASTER INC. (AGONCILLO)-OCBS-</t>
  </si>
  <si>
    <t>BT09 MERRY BATANGAS PITMASTER INC.(MAGUIHAN LEMERY)-OCBS</t>
  </si>
  <si>
    <t>BT10 MERRY BATANGAS PITMASTER INC.(MUNLAWIN ALITAGTAG)-OCBS</t>
  </si>
  <si>
    <t>BT11 MERRY BATANGAS PITMASTER INC (IBAAN)-OCBS</t>
  </si>
  <si>
    <t>BT16 MERRY BATANGAS PITMASTER INC. (AYA TALISAY)-OCBS</t>
  </si>
  <si>
    <t>BT17 MERRY BATANGAS PITMASTER INC. (POBLACION SAN JUAN)-OCBS</t>
  </si>
  <si>
    <t xml:space="preserve">BT24 BETTING STATION B-SWING 2 (POBLACION 1 CUENCA)-OCBS				</t>
  </si>
  <si>
    <t>BT25 JB22 COCKPIT VIEWING SERVICES (PALMRIDGE STA. MARIA STO. TOMAS)-OCBS</t>
  </si>
  <si>
    <t>BT27 MERRY BATANGAS PITMASTER INC. (BRGY. IV STO. TOMAS)-OCBS</t>
  </si>
  <si>
    <t>BT28 MERRY BATANGAS PITMASTER INC. (PALANCA SAN JOSE)</t>
  </si>
  <si>
    <t>BT30 TALPAKAN 2.0 GRILL AND RESTO BAR (SAN MIGUEL PADRE GARCIA)</t>
  </si>
  <si>
    <t>BU17 VIDENRI PABLO'S BETTING STATION (SAN MIGUEL)-OCBS</t>
  </si>
  <si>
    <t>BU25 VIDENRI PABLO'S BETTING STATION (BRANCH-BANTOG SAN MIGUEL)-OCBS</t>
  </si>
  <si>
    <t>CV34 GENFORTUNE BETTING STATION (TEJEROS CONVENTION ROSARIO0-OCBS</t>
  </si>
  <si>
    <t>CVA09 LA GALLERA DE TANZA COCKPIT ARENA</t>
  </si>
  <si>
    <t>IS06 MK ONLINE GAMING PLACE/KYLE - KATE RESTO BAR(JONES)-OCBS RESTOBAR)</t>
  </si>
  <si>
    <t>IS05 KAP'S RESTO BAR (RBU ONLINE GAMING PLACE)-OCBS-RESTOBAR</t>
  </si>
  <si>
    <t>TL02 ANA BETTING STATION (SITIO PAROMA BRGY. TIBAG TARLAC CITY)-OCBS</t>
  </si>
  <si>
    <t>TL03 ANA BETTING STATION  (MABINI TARLAC CITY)-OCBS</t>
  </si>
  <si>
    <t>TL05 ANA BETTING STATION (SITIO SUBA BRGY. MATATALAIB TARLAC CITY)-OCBS</t>
  </si>
  <si>
    <t xml:space="preserve">TL06 ANA BETTING STATION (SITIO BHUTO THERESA HOMES BRGY. TIBAG TARLAC CITY- OCBS- </t>
  </si>
  <si>
    <t>TL07 PITMASTER'S LIVE (SAN NICOLAS BAMBAN)-OCBS</t>
  </si>
  <si>
    <t>TL10 PITMASTER'S LIVE (SAMPUT PANIQUI)-OCBS</t>
  </si>
  <si>
    <t>TL12 ANA BETTING STATION (CHAMPACA ST. SAN VICENTE, TARLAC CITY)-COBS</t>
  </si>
  <si>
    <t>TL16 ARNORLD ARCILLA BETTING STATION (CUB-CUB CAPAS)-OCBS</t>
  </si>
  <si>
    <t xml:space="preserve">TL17 ANA BETTING STATION (SAN NICOLAS TARLAC CITY)-OCBS </t>
  </si>
  <si>
    <t>TL18 PITMASTER BETTING STATION (BRGY. ESTACION PANIQUI)-OCBS</t>
  </si>
  <si>
    <t>TL19 PITMASTER BETTING STATION (BRGY. TAMBUGAN CAMILING)-OCBS</t>
  </si>
  <si>
    <t xml:space="preserve">TL22 ANA BETTING STATION (JUAN LUNA ST. POB. TARLAC CITY)	</t>
  </si>
  <si>
    <t>TL25 ANA BETTING STATION (MASAGANA BARAS TARLAC CITY)-OCBS</t>
  </si>
  <si>
    <t>TL26 ANA BETTING STATION (BLK. 1 SAN MANUEL TARLAC CITY)</t>
  </si>
  <si>
    <t>LGA03 LUCKY SPORTS COMPLEX</t>
  </si>
  <si>
    <t>LG28 NORESTE GAMING &amp; LEISURE CORP. (POBLACION STA. CRUZ)-OCBS</t>
  </si>
  <si>
    <t>IS18 MARBONG ONLINE GAMING PLACE (ILAGAN)-OCBS</t>
  </si>
  <si>
    <t>IS21 DALUSAPI ONLINE GAMING PLACE(CENTRO SANTO TOMAS)-OCBS</t>
  </si>
  <si>
    <t>IS22 5A ONLINE GAMING PLACE(POBLACION SAN PABLO )-OCBS</t>
  </si>
  <si>
    <t>IS24 EDGAR ONLINE GAMING PLACE (CATABAYUNGAN CABAGAN)-OCBS</t>
  </si>
  <si>
    <t>IS25 MACUTAY BETTING STATION (QUIRINO NAGUILLIAN)-OCBS</t>
  </si>
  <si>
    <t>IS30 MUGS &amp; WHEELS CAR WASH, CAFE &amp; BETTING STATION (BUGALLON RAMON)-OCBS</t>
  </si>
  <si>
    <t>IS01 NCDV E-COCKFIGHTS BETTING STN.- BRANCH/GERRY'S GRILL (CAUAYAN CITY)-OCBS-RESTOBAR</t>
  </si>
  <si>
    <t>IS04 BALAI NI BANJO RESTO BAR (SAN GUILLERMO)-OCBS-RESTOBAR</t>
  </si>
  <si>
    <t>IS11 D'BET ONLINE GAMING PLACE (FOOD AND VAPESHOP CABATUAN)-OCBS-</t>
  </si>
  <si>
    <t>NBC01 ALPHA BLUE BETS INC. (OCBS GRADAS 1)-OCBS</t>
  </si>
  <si>
    <t>NBC02 ALPHA BLUE BETS INC. (OCBS-SANSEB RESTO BAR (GRADAS 2)</t>
  </si>
  <si>
    <t>IFA01 LAMUT COCKERS &amp; BREEDERS ARENA</t>
  </si>
  <si>
    <t>TL09 PITMASTER'S LIVE (ABAGON GERONA)-OCBS</t>
  </si>
  <si>
    <t>TL01 PITMASTER'S LIVE (ANUPUL BAMBAN)- OCBS-</t>
  </si>
  <si>
    <t>TL04 PITMASTER BETTING STATION (SAN JOSE CONCEPCION)-OCBS</t>
  </si>
  <si>
    <t>NE02 JOM' COCKPIT VIEWING SERVICES (SCIENCE OF MUÑOZ)-OCBS</t>
  </si>
  <si>
    <t>IF03 IFUGAO ONLINE SABONG (MABATOBATO LAMUT)-OCBS</t>
  </si>
  <si>
    <t>IF04 IFUGAO ONLINE GAMING PLACE/LUCKY STAR QUEST INC. (DUGONG TUNGNGOD LAGAWE)-OCBS</t>
  </si>
  <si>
    <t>IS15 ALL-IN GRILL AND RESTAURANT (SAN MATEO)-OCBS-RESTOBAR</t>
  </si>
  <si>
    <t>IS09 JWD383 ONLINE GAMING (OCBS SAN ISIDRO)</t>
  </si>
  <si>
    <t>IS28 PADRINOS ONLINE GAMING PLACE (CALAO EAST SANTIAGO CITY)-OCBS</t>
  </si>
  <si>
    <t>TLA03 PANIQUI AMUSEMENT CENTER</t>
  </si>
  <si>
    <t xml:space="preserve">CG01 TNPL BETTING STATION (ZONE 2 LANNA SOLANA)-OCBS </t>
  </si>
  <si>
    <t>IS13 BASICSS GRILL AND RESTO BAR (REINA MERCEDES)-OCBS-</t>
  </si>
  <si>
    <t>LG02 SOPHIA'S PRIDE COCKPIT (CANLALAY BINAÑ)-OCBS-</t>
  </si>
  <si>
    <t>ORM06 BWENAS BETTING STATION (PUERTO GALERA)-OCBS</t>
  </si>
  <si>
    <t>QP05 OSM JR ONLINE GAMING PLACE (MADULAO CATANAUAN)-OCBS</t>
  </si>
  <si>
    <t>QP04 POWERLUCK GAMING STATION (PAGBILAO)-OCBS</t>
  </si>
  <si>
    <t>CV07 LAGO DE DALAHICAN RESTAURANT &amp; BAR ( DALAHICAN)-OCBS-RESTOBAR</t>
  </si>
  <si>
    <t>ORM01 RICHMI BETTING STATION  (VICTORIA)-OCBS</t>
  </si>
  <si>
    <t>CB01 TOLEDO E-GAMES INC. (COMMERCIAL COMPLEX)-OCBS</t>
  </si>
  <si>
    <t>CB02 TOLEDO E-GAMES INC. (PAYAG)-OCBS</t>
  </si>
  <si>
    <t>CB21 TOLEDO E-GAMES (RGK PLAZA CTR TABUNOK)-OCBS</t>
  </si>
  <si>
    <t>CB03 TOLEDO E-GAMES INC. (CONTACT POINT/LURAY II SIPAWAY)-OCBS</t>
  </si>
  <si>
    <t>ORM03 SIGNATURE E-SABONG BETTING STATION  (GLORIA)-OCBS</t>
  </si>
  <si>
    <t>BO01 AMANZARA RESORT (BAR &amp; RESTO/PANGLAO)-OCBS-RESTOBAR</t>
  </si>
  <si>
    <t>LG26 D &amp; J BETTING STATION CHOW AND GRILL (STA. CRUZ)-OCBS</t>
  </si>
  <si>
    <t>QP01 TWIN PEAK COCKPIT VIEWING SERVICES (LUCBAN)-OCBS</t>
  </si>
  <si>
    <t>QP03 TWIN PEAK COCKPIT VIEWING SERVICES (MAUBAN)-OCBS</t>
  </si>
  <si>
    <t>NVA01 LUCKY 8 STAR QUEST INC (E-SABONG BRAND) CCQ COCKPIT ARENA</t>
  </si>
  <si>
    <t xml:space="preserve">NOCA02 NORMA'S COCKPIT ARENA (SAN ENRIQUE COCKPIT)	</t>
  </si>
  <si>
    <t>ORM07 ISKALERA OTSO BETTING STATION (SOCORRO)-OCBS</t>
  </si>
  <si>
    <t>CV39 M.B.A ONLINE GAMING PLACE (SALCEDO II NOVELETA)-OCBS</t>
  </si>
  <si>
    <t>ORM02 SAGUPAAN OTSO BETTING STATION (PINAMALAYAN)-OCBS</t>
  </si>
  <si>
    <t>QP08 EM ONLINE GAMING PLACE ( MADULAO CATANAUAN)-OCBS</t>
  </si>
  <si>
    <t>BG01 THAMBS UP TALPACAN ONLINE GAMING PLACE (BATUANG VIRAC ITOGON0-OCBS</t>
  </si>
  <si>
    <t>BG03 THAMBS UP TALPACAN ONLINE GAMING PLACE (BINANGA SUR ITOGON)-OCBS</t>
  </si>
  <si>
    <t>CB28 OHOHOY GAMING CENTER (BULACAO CEBU CITY)-OCBS</t>
  </si>
  <si>
    <t>IS31 TNPL BETTING STATION (CENTRO POBLACION CABAGAN)-OCBS</t>
  </si>
  <si>
    <t>LG35 D &amp; J BETTING STATION DOS MARIA'S RESORT (STA. CRUZ)</t>
  </si>
  <si>
    <t>ORM08 RAISEN BETTING STATION (POB. III NAUJAN)-OCBS</t>
  </si>
  <si>
    <t xml:space="preserve">QP06 ODV ONLINE SABONG/LAIZA &amp; JL RESTOBAR (PINAGTUBIGAN WESTE PEREZ)-OCBS-RESTOBAR </t>
  </si>
  <si>
    <t>ORM05 OCTAGON DE BACO BETTING STATION (BACO)-OCBS</t>
  </si>
  <si>
    <t xml:space="preserve">IS20 PAR TEE BLOC BETTING STATION (RIZAL ROXAS)-OCBS </t>
  </si>
  <si>
    <t xml:space="preserve">CB31 EMAN BETTING STATION (BRGY. OWAK, ASTURIAS)-OCBS </t>
  </si>
  <si>
    <t>CV42 STARQUEST BETTING STATION (SAN JUAN 1 NOVELETA)-OCBS</t>
  </si>
  <si>
    <t>ORM10 FM PAYAMAN BETTING STATION (SAN MARIANO ROXAS)-OCBS</t>
  </si>
  <si>
    <t xml:space="preserve">LG50 SHOTI'S GAMING PLACE (SAN ANTONIO BIÑAN)-OCBS					</t>
  </si>
  <si>
    <t>IS33 LEGENDS GAMING STATION (SAN JUAN ILAGAN)-OCBS</t>
  </si>
  <si>
    <t>IS36 DALUSAPI ONLINE GAMING PLACE (SAN RAFAEL ABAJO STO. TOMAS)-OCBS</t>
  </si>
  <si>
    <t>ORM11 777 JRL BETTING STATION (BRGY. POBLACION BACO)-OCBS</t>
  </si>
  <si>
    <t>BU20 G.P. ONLINE GAMING PLACE (SAOG MARILAO)-OCBS</t>
  </si>
  <si>
    <t>BUA09 EDWIN COLISEUM</t>
  </si>
  <si>
    <t xml:space="preserve">BU21 EDPR ONLINE GMAING PLACE (TABANG PLARIDEL)-OCBS </t>
  </si>
  <si>
    <t>BT22 GALLOTECH VENTURES INC. ( SAN ROQUE STO. TOMAS)-OCBS</t>
  </si>
  <si>
    <t xml:space="preserve">BT23 GALLOTECH VENTURES INC. (SAN RAFAEL STO. TOMAS)-OCBS </t>
  </si>
  <si>
    <t xml:space="preserve">LG09 GALLOTECH VENTURES INC. ( NIA R. SAN ISIDRO)-OCBS </t>
  </si>
  <si>
    <t>LG10 GALLOTECH VENTURES INC. (SAINT JOSEPH)-OCBS</t>
  </si>
  <si>
    <t xml:space="preserve">LG11 GALLOTECH VENTURES INC. (LUMBAN)-OCBS																	</t>
  </si>
  <si>
    <t>LG12 GALLOTECH VENTURES INC. (SAN JUAN)-OCBS</t>
  </si>
  <si>
    <t>LG13 GALLOTECH VENTURES INC. (BRGY MAMATID)-OCBS</t>
  </si>
  <si>
    <t xml:space="preserve">LG14 GALLOTECH VENTURES INC.(MABUHAY CITY)-OCBS 					</t>
  </si>
  <si>
    <t>LG15 GALLOTECH VENTURES INC (CENTENNIAL PLAZA)-OCBS</t>
  </si>
  <si>
    <t xml:space="preserve">LG16 GALLOTECH VENTURES INC.( LUISIANA)-OCBS </t>
  </si>
  <si>
    <t>LG18 GALLOTECH VENTURES INC. (BANCA BANCA)-OCBS</t>
  </si>
  <si>
    <t>LG19 GALLOTECH VENTURES INC. (NANHAYA)-OCBS</t>
  </si>
  <si>
    <t>LG21 GALLOTECH VENTURE INC. (BAGONG LIPUNAN DUHAT STA. CRUZ)-OCBS</t>
  </si>
  <si>
    <t>LG27 GALLOTECH VENTURES INC. ( TAVERA ST. CROSSING PAKIL)-OCBS</t>
  </si>
  <si>
    <t>LG30 GALLOTECH VENTURES INC. ( GULOD CABUYAO)-OCBS</t>
  </si>
  <si>
    <t>LG44 GALLOTECH VENTURES INC./DA PIP FOOD PARK (POB. DOS PAGSANJAN)-OCBS</t>
  </si>
  <si>
    <t>LG46 GALLOTECH VENTURES INC. (SAN LUCAS I SPC)-OCBS</t>
  </si>
  <si>
    <t>LG47 GALLOTECH VENTURES INC. (BRGY. BACLARAN CABUYAO)-OCBS</t>
  </si>
  <si>
    <t>LG48 GALLOTECH VENTURES INC. (BUGTONG CABUYAO)-OCBS</t>
  </si>
  <si>
    <t>MA19 POWER UP AMUSEMENT &amp; ENTERTEINMENT CORP. (TABORA ST. SAN NICOLAS BGY. 269)</t>
  </si>
  <si>
    <t>CB05 INNOTECH VENTURES INC./YAYOY'S GRILL &amp; RESTO BAR (CAPITOL SITE)-OCBS-RESTOBAR</t>
  </si>
  <si>
    <t>CB06 INNOTECH VENTURES INC./TAMBAYAN FOOD PARK &amp; KTV (BULALACAO CEBU CITY)-OCBS-RESTOBAR</t>
  </si>
  <si>
    <t>CB08 INNOTECH VENTURES INC. (BYS COMPLEX RESTAURANT CEBU CITY)-OCBS-RESTOBAR</t>
  </si>
  <si>
    <t>CB09 INNOTECH VENTURES INC./PARDO OCBS (TAGUNOL COGON CEBU CITY)-OCBS</t>
  </si>
  <si>
    <t xml:space="preserve">CB14 INNOTECH VENTURES INC. (HAPI-HAPI CMPD TISA CEBU CITY)-OCBS. </t>
  </si>
  <si>
    <t>CB17 INNOTECH VENTURES INC. (V. SOTTO TINAGO CEBU CITY)-OCBS</t>
  </si>
  <si>
    <t>CB18 INNOTECH VENTURES INC./ANTOQUE CONVENIENCE STORE(KAMPUTHAW CEBU CITY)OCBS</t>
  </si>
  <si>
    <t>CB27 INNOTECH VENTURES INC. (CONCEPCION PASIL CEBU CITY)-OCBS</t>
  </si>
  <si>
    <t>CB33 INNOTECH VENTURES INC. (TALAMBAN CEBU CITY)-OCBS</t>
  </si>
  <si>
    <t>AB11 TOMOLIN GAMING STATION (TOMOLIN)-OCBS</t>
  </si>
  <si>
    <t>AB14 UPLAND GAMING STATION (PAULBA LIGAO CITY)-OCBS</t>
  </si>
  <si>
    <t>AB17 ESTANCIA-SNDT GAMING CENTER (ESTANCIA MALINAO)-OCBS</t>
  </si>
  <si>
    <t>AB19 BASCARAN BETTING STATION(BASCARAN DARAGA)-OCBS</t>
  </si>
  <si>
    <t>AB22 ANISLAG E-SABONG BETTING STATION(ANISLAG DARAGA)-OCBS</t>
  </si>
  <si>
    <t>AB27 3GRA BETTING STATION (BURABOD MALINAO)-OCBS</t>
  </si>
  <si>
    <t>AB28 PEÑARANDA BETTING STATION (PNR  PEÑARANDA LEGASPI CITY)-OCBS</t>
  </si>
  <si>
    <t>AB30 CARACOW BETTING STATION (CABRARAN JOVELLAR)-OCBS</t>
  </si>
  <si>
    <t>AB31  JC'S MANITO  GAMING STATION (ITBA MANITO)-OCBS</t>
  </si>
  <si>
    <t xml:space="preserve">AB33  MARB BETTING STATION (POBLACION MALILIPOT)-OCBS </t>
  </si>
  <si>
    <t>CS01 BICOL PITMASTER E-GAMES (SAN ROQUE BOMBON)-OCBS-EGAMES</t>
  </si>
  <si>
    <t>CS02 BICOL PITMASTER E-GAMES (POBLACION WEST OCAMPO)-OCBS-EGAMES</t>
  </si>
  <si>
    <t>CS04 NOYPI SPORTS BAR OPC/E-SABONG (BAG. GRANDE ST. GOA)-OCBS-RESTOBAR</t>
  </si>
  <si>
    <t>CS05 LUCKY 13 ONLINE GAMING PLACE (PASACAO)-OCBS</t>
  </si>
  <si>
    <t>CS06  BICOL PITMASTER  E-GAMES (OLD SAN ROQUE PILI)-OCBS</t>
  </si>
  <si>
    <t>CS07 BICOL PITMASTER E-GAMES (SAN FRANCISCO IRIGA CITY) - OCBS</t>
  </si>
  <si>
    <t>CB11 ICE ANGEL GAMING CENTER(ZAPATERA CEBU CITY)-OCBS</t>
  </si>
  <si>
    <t>CB19 BENTANG FOOD HOUSE (LABANGON CITY CEBU)-OCBS</t>
  </si>
  <si>
    <t>CB20 ASIAPAC ONLINE GAMING PLACE (HIPODROMO CEBU CITY)-OCBS</t>
  </si>
  <si>
    <t>CB22 HILAND GAMING HUB (MALUBOG CEBU CITY0-OCBS</t>
  </si>
  <si>
    <t>CB23 YIN-YANG GAMING CENTER (SAN NICOLAS PROPER CEBU CITY0-OCBS</t>
  </si>
  <si>
    <t>CB24 YIN-YANG GAMING CENTER (MAMBALING CEBU CITY)-OCBS</t>
  </si>
  <si>
    <t>CB25 ASIAPAC ONLINE GAMING PLACE (SUBA CEBU CITY)-OCBS</t>
  </si>
  <si>
    <t>CB26 D' ELITE CARWASH AND COFFEE SHOP BANILAD CEBU CITY)-OCBS</t>
  </si>
  <si>
    <t xml:space="preserve">CB29 HILAND GAMING HUB (SAMBAG 1 CEBU CITY)-OCBS </t>
  </si>
  <si>
    <t>CB34 HILAND GAMING HUB (JAKOSALEM ST. ZAPATERA CEBU CITY)-OCBS</t>
  </si>
  <si>
    <t>AB39 PAPA-YING'S BETTING STATION (BANO LEGAZPI CITY)-OCBS</t>
  </si>
  <si>
    <t>CS03 BICOL PITMASTER E-GAMES (HANAWAN OCAMPO)-OCBS</t>
  </si>
  <si>
    <t>CS08 BICOL PITMASTER E-GAMES (TARA SIPOCOT)-OCBS</t>
  </si>
  <si>
    <t>CB32 HILAND GAMING HUB (APAS CEBU CITY)-OCBS</t>
  </si>
  <si>
    <t>CB35 ASIAPAC ONLINE GAMING PLACE (ERMITA CEBU CITY)-OCBS</t>
  </si>
  <si>
    <t>CB36 VISHA BETTING STATION (AGSUNGOT CEBU CITY)</t>
  </si>
  <si>
    <t>CB38 HILAND GAMING HUB (T. PADILLA CEBU CITY)</t>
  </si>
  <si>
    <t>CB40 JLOSABONGFLEX ONLINE GAMING PLACE (PITOGO CONSOLACION)</t>
  </si>
  <si>
    <t>CB41 TROY MUSIC AND BISTRO (J BLOCK KAMPUTHAW CEBU CITY</t>
  </si>
  <si>
    <t xml:space="preserve">MA12 D WINNERS OTB (PACO)-OCBS-OTB </t>
  </si>
  <si>
    <t>MA06 LJ LJ LJ RESTO (LAKANDULA)-OCBS-OTB</t>
  </si>
  <si>
    <t>MA07 NIRVANA 1 OTB &amp; LOTTO OUTLET (SAMPALOC)-OCBS-OTB</t>
  </si>
  <si>
    <t>MA09 AH MARIANO (TONDO)-OCBS-OTB</t>
  </si>
  <si>
    <t>MA10 RALEA (TONDO)-OCBS-OTB</t>
  </si>
  <si>
    <t>MA11 TATZKI SPORTS BAR (STA. CRUZ)-OCBS-OTB</t>
  </si>
  <si>
    <t>MA13 RAYMONDS (TONDO)-OCBS-OTB</t>
  </si>
  <si>
    <t xml:space="preserve">MA15 BAYANI (STA.CRUZ)-OCBS-OTB 	</t>
  </si>
  <si>
    <t xml:space="preserve">MA16 RACE WORLD PAYMENT (STA.CRUZ)-OCBS-OTB	</t>
  </si>
  <si>
    <t>MA18 BALUARTE DE QUIRANTE (TONDO)-OCBS-OTB</t>
  </si>
  <si>
    <t>MA20 NIICBERSHA OFFTRACK BETTING (EVANGILISTA)ST. STA.CRUZ)-OCBS</t>
  </si>
  <si>
    <t>MA21 COCK FEET BETTING STATION (SAMPALOC)-OCBS</t>
  </si>
  <si>
    <t xml:space="preserve">MA23 DOUBLE RACK RESTOBAR (MALATE)-OCBS-RESTOBAR					</t>
  </si>
  <si>
    <t xml:space="preserve">MA24 TIZA MUNA BILLIARD &amp; AMUSEMENT (STA.ANA)-OCBS-OTB	</t>
  </si>
  <si>
    <t>MA29 D.A.B. BETTING STATION (VITAS TONDO)-OCBS</t>
  </si>
  <si>
    <t xml:space="preserve">MA34 MF PIZARRO KARENDERYA (PACO)-OCBS-OTB					</t>
  </si>
  <si>
    <t>MA37 RAF'S FOOD &amp; BETTING STATION (STA. ANA)-OCBS</t>
  </si>
  <si>
    <t>MA44 MAZE BETTING STATION (QUEZON BLVD. TONDO)-OCBS</t>
  </si>
  <si>
    <t>MA45 D.A.B. OFF COCKPIT BETTING STATION (MALVAR TONDO)-OCBS-OTB</t>
  </si>
  <si>
    <t>MA48 LLC OTB PLACE (MALABON ST. STA. CRUZ)-OCBS-OTB</t>
  </si>
  <si>
    <t>MA100 LLC OTB PLACE (MARIA CLARA ST. STA. CRUZ)-OCBS-OTB</t>
  </si>
  <si>
    <t>MA51 STREETSIDE BETTING STATION (SAMPALOC)-OCBS</t>
  </si>
  <si>
    <t>MA52 D.A.B. OFF COCKPIT BETTING STATION (PARADISE HEIGHTS TONDO)-OCBS</t>
  </si>
  <si>
    <t>MA55 A-WASH BETTING STATION 1 (TONDO)-OCBS-OTB</t>
  </si>
  <si>
    <t xml:space="preserve">MA62 RDGA RESTOBAR/BILLIARD &amp; RESTOBAR (TONDO)-OCBS-RESTOBAR	</t>
  </si>
  <si>
    <t>MA64 G.E.A.R. BETTING STATION (PORT AREA BRGY. 650)-OCBS-OTB</t>
  </si>
  <si>
    <t>MA65 GABRIELLE BETTING STATION (ASUNCION EXT. TONDO)-OCBS</t>
  </si>
  <si>
    <t>MA82 GABRIEL &amp; MABRIEL BETTING STATION (LAON LAAN SAMPALOC)-OCBS-OTB</t>
  </si>
  <si>
    <t>MA88 MICHELLE BETTING STATION &amp; RESTO BAR (SAMPALOC)-OCBS-RESTOBAR</t>
  </si>
  <si>
    <t>MA94 COCKER'S DEN BETTING STATION (PORT AREA BRGY. 649)-OCBS-OTB</t>
  </si>
  <si>
    <t>MA97 MMDL BETTING STATION (DELPAN BINONDO)-OCBS</t>
  </si>
  <si>
    <t>MA98 THREAD STONE OTB (VALDEZ ST.)-OCBS-OTB</t>
  </si>
  <si>
    <t>MA74 LUCKY 3AD GAMING BETTING STATION (MAGSAYSAY - LEGARDA FLYOVER BRGY. 418 SAMPALOC)-OCBS</t>
  </si>
  <si>
    <t>BUA10 AUN SPORTS PUB</t>
  </si>
  <si>
    <t>BU12 SC RESTOBAR /SC ONLINE GAMING PLACW (PANDI)-OCBS-RESTOBAR</t>
  </si>
  <si>
    <t>BU19 PANDI ONLINE GAMING PLACE (CULIANIN PLARIDEL)-OCBS</t>
  </si>
  <si>
    <t>BU14 D&amp;D ONLINE BETTING (BOCAUE)-OCBS-</t>
  </si>
  <si>
    <t>BU28 D &amp; D BETTING STATION (PANGINAY BALAGTAS)-OCBS</t>
  </si>
  <si>
    <t>BU18 SAN RAFAEL SABONG SPORTS LIVE GAMING (CRUZ NA DAAN)-OCBS-</t>
  </si>
  <si>
    <t>LG40 LUCKY 3AD GAMING BETTING STATION (BULILAN SUR PILA)-OCBS</t>
  </si>
  <si>
    <t>TL08 WPC-DON ENRICO'S GAMING HUB/FILKORJA RESTO (SAN NICOLAS CPN.)-OCBS-RESTOBAR</t>
  </si>
  <si>
    <t>CV43 RAPSADOODLE GAMING HUB (SAPA NAIC)-OCBS-LOTTO</t>
  </si>
  <si>
    <t>CA01 KAII BETTING STATION (MABINI ST. BRGY. 006 DIST. 2)-OCBS</t>
  </si>
  <si>
    <t>CA02 ALI BETTING STATION (SAMSON RD. BRGY. 074 DIST. 2)-OCBS</t>
  </si>
  <si>
    <t>MD01 PANTAO GLADIATORS BETTING STATION (SHAW BLVD)-OCBS-MALL</t>
  </si>
  <si>
    <t>MD05 BATANG PASIG COCKPIT VIEWING SERVICES (SHAW BLVD BAGONG SILANG)-OCBS</t>
  </si>
  <si>
    <t>MA40 RACE 7 RESTAURANT (ONGPIN STA. CRUZ)-OCBS-RESTOBAR</t>
  </si>
  <si>
    <t>MD02 LUCKY EC BETTING STATION (P.CRUZ ST. NEW ZANIGA)-OCBS</t>
  </si>
  <si>
    <t>MA61 GOLDEN VIBO BETTING STATION (STA. ROSA ST. TONDO)-OCBS-OTB</t>
  </si>
  <si>
    <t>MA32 TEAMLOWKEYS RESTAU BAR (SAN ANDRES ST. BRGY. 722 MALATE)-OCBS-RESTOBAR</t>
  </si>
  <si>
    <t>MA59 EDITHA FAMY BETTING STATION (BRGY. 59 JUAN LUNA ST. TONDO)-OCBS-OTB</t>
  </si>
  <si>
    <t>MA60 REC GAMING CENTER (DAGUPAN ST. TONDO)-OCBS</t>
  </si>
  <si>
    <t>MA04 ET ESPINO GAMING CENTER (BALUT TONDO)</t>
  </si>
  <si>
    <t>MA01 PALAKA &amp; ALUMINUM (TONDO)-OCBS</t>
  </si>
  <si>
    <t>CB15 WHITEHATCH BETTING STATION (MJ CUENCO MABOLO CEBU CITY)-OCBS</t>
  </si>
  <si>
    <t>TYPE</t>
  </si>
  <si>
    <t>MOBILE</t>
  </si>
  <si>
    <t>KIOSK</t>
  </si>
  <si>
    <t>SAMPLE #</t>
  </si>
  <si>
    <t>Kiosk/ Mobile</t>
  </si>
  <si>
    <t>M/W 
2%</t>
  </si>
  <si>
    <t>D 
2%</t>
  </si>
  <si>
    <t>Other Commission - Intel (0.5%)</t>
  </si>
  <si>
    <t>Consolidator's Commission</t>
  </si>
  <si>
    <t>Safety Fund</t>
  </si>
  <si>
    <t>Payment for Outstanding balance</t>
  </si>
  <si>
    <t>Total Commission</t>
  </si>
  <si>
    <t>Kiosk</t>
  </si>
  <si>
    <t>MA17</t>
  </si>
  <si>
    <t>BG04</t>
  </si>
  <si>
    <t>NE01</t>
  </si>
  <si>
    <t>IS25</t>
  </si>
  <si>
    <t>LG43</t>
  </si>
  <si>
    <t>NOT</t>
  </si>
  <si>
    <t>TL14</t>
  </si>
  <si>
    <t>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</si>
</sst>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 #,##0_-;_-* &quot;-&quot;??_-;_-@_-"/>
    <numFmt numFmtId="166" formatCode="#,##0.00_ ;[Red]\-#,##0.00\ "/>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2"/>
      <color theme="1"/>
      <name val="Arial"/>
      <family val="2"/>
    </font>
    <font>
      <sz val="12"/>
      <color theme="1"/>
      <name val="Arial"/>
      <family val="2"/>
    </font>
    <font>
      <b/>
      <sz val="9"/>
      <color indexed="81"/>
      <name val="Tahoma"/>
      <family val="2"/>
    </font>
    <font>
      <sz val="9"/>
      <color indexed="81"/>
      <name val="Tahoma"/>
      <family val="2"/>
    </font>
    <font>
      <sz val="11"/>
      <name val="Calibri"/>
      <family val="2"/>
      <scheme val="minor"/>
    </font>
    <font>
      <b/>
      <sz val="11"/>
      <name val="Calibri"/>
      <family val="2"/>
      <scheme val="minor"/>
    </font>
    <font>
      <sz val="12"/>
      <color rgb="FFFF0000"/>
      <name val="Calibri"/>
      <family val="2"/>
      <scheme val="minor"/>
    </font>
    <font>
      <b/>
      <sz val="10"/>
      <color rgb="FF000000"/>
      <name val="Calibri"/>
      <family val="2"/>
    </font>
    <font>
      <sz val="9"/>
      <color rgb="FF000000"/>
      <name val="Calibri"/>
      <family val="2"/>
    </font>
    <font>
      <sz val="9"/>
      <name val="Calibri"/>
      <family val="2"/>
    </font>
    <font>
      <sz val="11"/>
      <color theme="1"/>
      <name val="Calibri"/>
      <family val="2"/>
    </font>
    <font>
      <b/>
      <sz val="10"/>
      <name val="Calibri"/>
      <family val="2"/>
    </font>
    <font>
      <sz val="9"/>
      <color rgb="FF1F4E78"/>
      <name val="Calibri"/>
      <family val="2"/>
    </font>
    <font>
      <sz val="9"/>
      <color rgb="FF2F75B5"/>
      <name val="Calibri"/>
      <family val="2"/>
    </font>
    <font>
      <i/>
      <sz val="11"/>
      <color rgb="FF1F4E78"/>
      <name val="Calibri"/>
      <family val="2"/>
    </font>
    <font>
      <b/>
      <i/>
      <sz val="10"/>
      <color rgb="FF000000"/>
      <name val="Calibri"/>
      <family val="2"/>
    </font>
    <font>
      <b/>
      <i/>
      <sz val="10"/>
      <color rgb="FF1F4E78"/>
      <name val="Calibri"/>
      <family val="2"/>
    </font>
    <font>
      <b/>
      <i/>
      <sz val="11"/>
      <color rgb="FF1F4E78"/>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FF00"/>
        <bgColor indexed="64"/>
      </patternFill>
    </fill>
    <fill>
      <patternFill patternType="solid">
        <fgColor theme="9" tint="0.39997558519241921"/>
        <bgColor indexed="64"/>
      </patternFill>
    </fill>
    <fill>
      <patternFill patternType="solid">
        <fgColor rgb="FF00B0F0"/>
        <bgColor rgb="FF000000"/>
      </patternFill>
    </fill>
    <fill>
      <patternFill patternType="solid">
        <fgColor rgb="FFC6E0B4"/>
        <bgColor rgb="FF000000"/>
      </patternFill>
    </fill>
    <fill>
      <patternFill patternType="solid">
        <fgColor rgb="FFFFFFFF"/>
        <bgColor rgb="FF000000"/>
      </patternFill>
    </fill>
    <fill>
      <patternFill patternType="solid">
        <fgColor theme="7"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theme="0"/>
      </bottom>
      <diagonal/>
    </border>
    <border>
      <left style="thin">
        <color theme="0"/>
      </left>
      <right style="thin">
        <color theme="0"/>
      </right>
      <top style="thin">
        <color theme="0"/>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style="medium">
        <color auto="1"/>
      </right>
      <top/>
      <bottom style="medium">
        <color auto="1"/>
      </bottom>
      <diagonal/>
    </border>
    <border>
      <left/>
      <right/>
      <top style="thin">
        <color auto="1"/>
      </top>
      <bottom style="thin">
        <color auto="1"/>
      </bottom>
      <diagonal/>
    </border>
    <border>
      <left/>
      <right/>
      <top style="thin">
        <color auto="1"/>
      </top>
      <bottom style="double">
        <color auto="1"/>
      </bottom>
      <diagonal/>
    </border>
  </borders>
  <cellStyleXfs count="14">
    <xf numFmtId="0" fontId="0" fillId="0" borderId="0"/>
    <xf numFmtId="164" fontId="3" fillId="0" borderId="0" applyFont="0" applyFill="0" applyBorder="0" applyAlignment="0" applyProtection="0"/>
    <xf numFmtId="164" fontId="2" fillId="0" borderId="0" applyFont="0" applyFill="0" applyBorder="0" applyAlignment="0" applyProtection="0"/>
    <xf numFmtId="0" fontId="2" fillId="0" borderId="0"/>
    <xf numFmtId="0" fontId="6" fillId="0" borderId="0"/>
    <xf numFmtId="164" fontId="2" fillId="0" borderId="0" applyFont="0" applyFill="0" applyBorder="0" applyAlignment="0" applyProtection="0">
      <alignment vertical="center"/>
    </xf>
    <xf numFmtId="164" fontId="6" fillId="0" borderId="0" applyFont="0" applyFill="0" applyBorder="0" applyAlignment="0" applyProtection="0"/>
    <xf numFmtId="164" fontId="2" fillId="0" borderId="0" applyFont="0" applyFill="0" applyBorder="0" applyAlignment="0" applyProtection="0"/>
    <xf numFmtId="43" fontId="6"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0" fontId="2" fillId="0" borderId="0"/>
    <xf numFmtId="164" fontId="1" fillId="0" borderId="0" applyFont="0" applyFill="0" applyBorder="0" applyAlignment="0" applyProtection="0"/>
    <xf numFmtId="164" fontId="1" fillId="0" borderId="0" applyFont="0" applyFill="0" applyBorder="0" applyAlignment="0" applyProtection="0"/>
  </cellStyleXfs>
  <cellXfs count="139">
    <xf numFmtId="0" fontId="0" fillId="0" borderId="0" xfId="0"/>
    <xf numFmtId="0" fontId="0" fillId="2" borderId="0" xfId="0" applyFill="1"/>
    <xf numFmtId="164" fontId="0" fillId="0" borderId="0" xfId="1" applyFont="1"/>
    <xf numFmtId="164" fontId="0" fillId="0" borderId="0" xfId="0" applyNumberFormat="1"/>
    <xf numFmtId="0" fontId="4" fillId="3" borderId="1" xfId="0" applyFont="1" applyFill="1" applyBorder="1" applyAlignment="1">
      <alignment horizontal="center" vertical="center" wrapText="1"/>
    </xf>
    <xf numFmtId="164" fontId="4" fillId="3" borderId="1" xfId="2" applyFont="1" applyFill="1" applyBorder="1" applyAlignment="1">
      <alignment horizontal="center" vertical="center" wrapText="1"/>
    </xf>
    <xf numFmtId="165" fontId="0" fillId="0" borderId="2" xfId="2" applyNumberFormat="1" applyFont="1" applyFill="1" applyBorder="1" applyAlignment="1">
      <alignment horizontal="center" vertical="center"/>
    </xf>
    <xf numFmtId="164" fontId="0" fillId="0" borderId="3" xfId="2" applyFont="1" applyFill="1" applyBorder="1" applyAlignment="1">
      <alignment vertical="center"/>
    </xf>
    <xf numFmtId="165" fontId="0" fillId="0" borderId="3" xfId="2" applyNumberFormat="1" applyFont="1" applyFill="1" applyBorder="1" applyAlignment="1">
      <alignment horizontal="center" vertical="center"/>
    </xf>
    <xf numFmtId="164" fontId="0" fillId="0" borderId="0" xfId="2" applyFont="1"/>
    <xf numFmtId="165" fontId="0" fillId="0" borderId="0" xfId="2" applyNumberFormat="1" applyFont="1" applyFill="1" applyBorder="1" applyAlignment="1">
      <alignment horizontal="center" vertical="center"/>
    </xf>
    <xf numFmtId="164" fontId="5" fillId="0" borderId="0" xfId="2" applyFont="1" applyFill="1" applyAlignment="1">
      <alignment horizontal="right" vertical="center"/>
    </xf>
    <xf numFmtId="164" fontId="5" fillId="0" borderId="4" xfId="2" applyFont="1" applyFill="1" applyBorder="1" applyAlignment="1">
      <alignment vertical="center"/>
    </xf>
    <xf numFmtId="164" fontId="5" fillId="0" borderId="0" xfId="2" applyFont="1" applyFill="1" applyBorder="1" applyAlignment="1">
      <alignment vertical="center"/>
    </xf>
    <xf numFmtId="0" fontId="5" fillId="0" borderId="0" xfId="0" applyFont="1" applyAlignment="1">
      <alignment horizontal="right" vertical="center" wrapText="1"/>
    </xf>
    <xf numFmtId="164" fontId="5" fillId="0" borderId="4" xfId="2" applyFont="1" applyFill="1" applyBorder="1" applyAlignment="1">
      <alignment vertical="center" wrapText="1"/>
    </xf>
    <xf numFmtId="164" fontId="0" fillId="2" borderId="0" xfId="1" applyFont="1" applyFill="1"/>
    <xf numFmtId="0" fontId="4" fillId="3" borderId="1" xfId="3" applyFont="1" applyFill="1" applyBorder="1" applyAlignment="1">
      <alignment horizontal="center" vertical="center" wrapText="1"/>
    </xf>
    <xf numFmtId="165" fontId="0" fillId="2" borderId="2" xfId="2" applyNumberFormat="1" applyFont="1" applyFill="1" applyBorder="1" applyAlignment="1">
      <alignment horizontal="center"/>
    </xf>
    <xf numFmtId="164" fontId="0" fillId="2" borderId="2" xfId="2" applyFont="1" applyFill="1" applyBorder="1" applyAlignment="1">
      <alignment vertical="center"/>
    </xf>
    <xf numFmtId="4" fontId="0" fillId="2" borderId="2" xfId="2" applyNumberFormat="1" applyFont="1" applyFill="1" applyBorder="1" applyAlignment="1">
      <alignment vertical="center"/>
    </xf>
    <xf numFmtId="0" fontId="2" fillId="0" borderId="0" xfId="3"/>
    <xf numFmtId="0" fontId="5" fillId="0" borderId="0" xfId="3" applyFont="1" applyAlignment="1">
      <alignment horizontal="right" vertical="center"/>
    </xf>
    <xf numFmtId="165" fontId="0" fillId="2" borderId="2" xfId="2" applyNumberFormat="1" applyFont="1" applyFill="1" applyBorder="1" applyAlignment="1">
      <alignment horizontal="center" vertical="center"/>
    </xf>
    <xf numFmtId="0" fontId="5" fillId="0" borderId="0" xfId="0" applyFont="1" applyAlignment="1">
      <alignment horizontal="right" vertical="center"/>
    </xf>
    <xf numFmtId="0" fontId="5" fillId="0" borderId="0" xfId="3" applyFont="1" applyAlignment="1">
      <alignment horizontal="right" vertical="center" wrapText="1"/>
    </xf>
    <xf numFmtId="0" fontId="5" fillId="4" borderId="6" xfId="0" applyFont="1" applyFill="1" applyBorder="1" applyAlignment="1">
      <alignment horizontal="center" vertical="center" wrapText="1"/>
    </xf>
    <xf numFmtId="0" fontId="8" fillId="0" borderId="0" xfId="4" applyFont="1"/>
    <xf numFmtId="0" fontId="6" fillId="0" borderId="0" xfId="4" applyAlignment="1">
      <alignment horizontal="center"/>
    </xf>
    <xf numFmtId="0" fontId="6" fillId="0" borderId="0" xfId="4"/>
    <xf numFmtId="0" fontId="9" fillId="0" borderId="0" xfId="4" applyFont="1"/>
    <xf numFmtId="0" fontId="7" fillId="5" borderId="3" xfId="4" applyFont="1" applyFill="1" applyBorder="1" applyAlignment="1">
      <alignment horizontal="center"/>
    </xf>
    <xf numFmtId="0" fontId="6" fillId="0" borderId="3" xfId="4" applyBorder="1"/>
    <xf numFmtId="164" fontId="0" fillId="0" borderId="3" xfId="5" applyFont="1" applyFill="1" applyBorder="1" applyAlignment="1">
      <alignment horizontal="center" vertical="center"/>
    </xf>
    <xf numFmtId="0" fontId="6" fillId="0" borderId="3" xfId="4" applyBorder="1" applyAlignment="1">
      <alignment horizontal="center"/>
    </xf>
    <xf numFmtId="164" fontId="0" fillId="0" borderId="2" xfId="6" applyFont="1" applyFill="1" applyBorder="1" applyAlignment="1">
      <alignment vertical="center"/>
    </xf>
    <xf numFmtId="164" fontId="0" fillId="0" borderId="2" xfId="5" applyFont="1" applyFill="1" applyBorder="1" applyAlignment="1">
      <alignment horizontal="center" vertical="center"/>
    </xf>
    <xf numFmtId="0" fontId="6" fillId="0" borderId="2" xfId="4" applyBorder="1" applyAlignment="1">
      <alignment horizontal="center"/>
    </xf>
    <xf numFmtId="164" fontId="0" fillId="0" borderId="3" xfId="6" applyFont="1" applyFill="1" applyBorder="1" applyAlignment="1">
      <alignment vertical="center"/>
    </xf>
    <xf numFmtId="164" fontId="0" fillId="0" borderId="3" xfId="7" applyFont="1" applyFill="1" applyBorder="1" applyAlignment="1">
      <alignment vertical="center"/>
    </xf>
    <xf numFmtId="164" fontId="0" fillId="0" borderId="3" xfId="6" applyFont="1" applyFill="1" applyBorder="1" applyAlignment="1">
      <alignment vertical="center" wrapText="1"/>
    </xf>
    <xf numFmtId="164" fontId="0" fillId="0" borderId="7" xfId="6" applyFont="1" applyFill="1" applyBorder="1" applyAlignment="1">
      <alignment vertical="center"/>
    </xf>
    <xf numFmtId="164" fontId="0" fillId="0" borderId="3" xfId="6" applyFont="1" applyBorder="1" applyAlignment="1">
      <alignment vertical="center"/>
    </xf>
    <xf numFmtId="0" fontId="6" fillId="0" borderId="2" xfId="4" applyBorder="1"/>
    <xf numFmtId="0" fontId="6" fillId="6" borderId="3" xfId="4" applyFill="1" applyBorder="1"/>
    <xf numFmtId="164" fontId="0" fillId="6" borderId="3" xfId="5" applyFont="1" applyFill="1" applyBorder="1" applyAlignment="1">
      <alignment horizontal="center" vertical="center"/>
    </xf>
    <xf numFmtId="0" fontId="6" fillId="6" borderId="3" xfId="4" applyFill="1" applyBorder="1" applyAlignment="1">
      <alignment horizontal="center"/>
    </xf>
    <xf numFmtId="164" fontId="0" fillId="6" borderId="3" xfId="6" applyFont="1" applyFill="1" applyBorder="1" applyAlignment="1">
      <alignment vertical="center"/>
    </xf>
    <xf numFmtId="164" fontId="0" fillId="6" borderId="3" xfId="6" applyFont="1" applyFill="1" applyBorder="1" applyAlignment="1">
      <alignment vertical="center" wrapText="1"/>
    </xf>
    <xf numFmtId="0" fontId="6" fillId="6" borderId="0" xfId="4" applyFill="1"/>
    <xf numFmtId="164" fontId="0" fillId="6" borderId="3" xfId="7" applyFont="1" applyFill="1" applyBorder="1" applyAlignment="1">
      <alignment vertical="center"/>
    </xf>
    <xf numFmtId="43" fontId="0" fillId="6" borderId="3" xfId="8" applyFont="1" applyFill="1" applyBorder="1" applyAlignment="1">
      <alignment vertical="center"/>
    </xf>
    <xf numFmtId="164" fontId="0" fillId="6" borderId="3" xfId="7" applyFont="1" applyFill="1" applyBorder="1" applyAlignment="1">
      <alignment vertical="center" wrapText="1"/>
    </xf>
    <xf numFmtId="164" fontId="0" fillId="0" borderId="3" xfId="7" applyFont="1" applyFill="1" applyBorder="1" applyAlignment="1">
      <alignment vertical="center" wrapText="1"/>
    </xf>
    <xf numFmtId="164" fontId="0" fillId="0" borderId="3" xfId="9" applyFont="1" applyFill="1" applyBorder="1" applyAlignment="1">
      <alignment vertical="center"/>
    </xf>
    <xf numFmtId="164" fontId="0" fillId="7" borderId="3" xfId="9" applyFont="1" applyFill="1" applyBorder="1" applyAlignment="1">
      <alignment vertical="center"/>
    </xf>
    <xf numFmtId="164" fontId="0" fillId="0" borderId="3" xfId="9" applyFont="1" applyFill="1" applyBorder="1" applyAlignment="1">
      <alignment horizontal="center" vertical="center"/>
    </xf>
    <xf numFmtId="0" fontId="5" fillId="8"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4" fillId="3" borderId="6" xfId="0" applyFont="1" applyFill="1" applyBorder="1" applyAlignment="1">
      <alignment horizontal="center" vertical="center" wrapText="1"/>
    </xf>
    <xf numFmtId="164" fontId="12" fillId="8" borderId="3" xfId="6" applyFont="1" applyFill="1" applyBorder="1" applyAlignment="1">
      <alignment vertical="center"/>
    </xf>
    <xf numFmtId="164" fontId="12" fillId="7" borderId="3" xfId="6" applyFont="1" applyFill="1" applyBorder="1" applyAlignment="1">
      <alignment vertical="center"/>
    </xf>
    <xf numFmtId="164" fontId="12" fillId="4" borderId="3" xfId="6" applyFont="1" applyFill="1" applyBorder="1" applyAlignment="1">
      <alignment vertical="center"/>
    </xf>
    <xf numFmtId="164" fontId="12" fillId="9" borderId="3" xfId="6" applyFont="1" applyFill="1" applyBorder="1" applyAlignment="1">
      <alignment vertical="center"/>
    </xf>
    <xf numFmtId="164" fontId="12" fillId="0" borderId="3" xfId="6" applyFont="1" applyBorder="1" applyAlignment="1">
      <alignment vertical="center"/>
    </xf>
    <xf numFmtId="164" fontId="5" fillId="10" borderId="3" xfId="6" applyFont="1" applyFill="1" applyBorder="1" applyAlignment="1">
      <alignment vertical="center"/>
    </xf>
    <xf numFmtId="164" fontId="5" fillId="0" borderId="3" xfId="6" applyFont="1" applyFill="1" applyBorder="1" applyAlignment="1">
      <alignment horizontal="center" vertical="center"/>
    </xf>
    <xf numFmtId="164" fontId="13" fillId="0" borderId="3" xfId="6" applyFont="1" applyBorder="1" applyAlignment="1">
      <alignment horizontal="center" vertical="center"/>
    </xf>
    <xf numFmtId="0" fontId="5" fillId="8" borderId="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0" borderId="3" xfId="0" applyFont="1" applyBorder="1" applyAlignment="1">
      <alignment horizontal="center" vertical="center" wrapText="1"/>
    </xf>
    <xf numFmtId="166" fontId="5" fillId="10" borderId="3" xfId="0" applyNumberFormat="1" applyFont="1" applyFill="1" applyBorder="1" applyAlignment="1">
      <alignment horizontal="center" vertical="center" wrapText="1"/>
    </xf>
    <xf numFmtId="0" fontId="4" fillId="3" borderId="3" xfId="0" applyFont="1" applyFill="1" applyBorder="1" applyAlignment="1">
      <alignment horizontal="center" vertical="center" wrapText="1"/>
    </xf>
    <xf numFmtId="0" fontId="15" fillId="0" borderId="9" xfId="0" applyFont="1" applyBorder="1" applyAlignment="1">
      <alignment horizontal="center" vertical="center" wrapText="1"/>
    </xf>
    <xf numFmtId="164" fontId="16" fillId="0" borderId="3" xfId="1" applyFont="1" applyFill="1" applyBorder="1" applyAlignment="1">
      <alignment horizontal="left"/>
    </xf>
    <xf numFmtId="164" fontId="16" fillId="11" borderId="3" xfId="1" applyFont="1" applyFill="1" applyBorder="1" applyAlignment="1">
      <alignment horizontal="left"/>
    </xf>
    <xf numFmtId="164" fontId="17" fillId="0" borderId="3" xfId="1" applyFont="1" applyFill="1" applyBorder="1" applyAlignment="1">
      <alignment horizontal="left"/>
    </xf>
    <xf numFmtId="164" fontId="17" fillId="11" borderId="3" xfId="1" applyFont="1" applyFill="1" applyBorder="1" applyAlignment="1">
      <alignment horizontal="left"/>
    </xf>
    <xf numFmtId="164" fontId="16" fillId="11" borderId="3" xfId="1" applyFont="1" applyFill="1" applyBorder="1" applyAlignment="1">
      <alignment horizontal="left" vertical="center"/>
    </xf>
    <xf numFmtId="164" fontId="16" fillId="0" borderId="3" xfId="1" applyFont="1" applyFill="1" applyBorder="1" applyAlignment="1">
      <alignment horizontal="left" vertical="center"/>
    </xf>
    <xf numFmtId="164" fontId="17" fillId="0" borderId="3" xfId="1" applyFont="1" applyFill="1" applyBorder="1" applyAlignment="1">
      <alignment horizontal="left" vertical="center"/>
    </xf>
    <xf numFmtId="0" fontId="16" fillId="0" borderId="0" xfId="0" applyFont="1" applyAlignment="1">
      <alignment horizontal="left" vertical="center"/>
    </xf>
    <xf numFmtId="0" fontId="16" fillId="0" borderId="3" xfId="0" applyFont="1" applyBorder="1" applyAlignment="1">
      <alignment horizontal="left" vertical="center"/>
    </xf>
    <xf numFmtId="0" fontId="18" fillId="0" borderId="0" xfId="0" applyFont="1" applyAlignment="1">
      <alignment horizontal="left" vertical="center"/>
    </xf>
    <xf numFmtId="43" fontId="19" fillId="12" borderId="10" xfId="10" applyFont="1" applyFill="1" applyBorder="1" applyAlignment="1" applyProtection="1">
      <alignment horizontal="center" vertical="center" wrapText="1"/>
    </xf>
    <xf numFmtId="164" fontId="17" fillId="12" borderId="3" xfId="1" applyFont="1" applyFill="1" applyBorder="1" applyAlignment="1" applyProtection="1">
      <alignment vertical="center"/>
    </xf>
    <xf numFmtId="164" fontId="16" fillId="12" borderId="3" xfId="1" applyFont="1" applyFill="1" applyBorder="1" applyAlignment="1" applyProtection="1">
      <alignment vertical="center"/>
    </xf>
    <xf numFmtId="164" fontId="16" fillId="12" borderId="11" xfId="1" applyFont="1" applyFill="1" applyBorder="1" applyAlignment="1" applyProtection="1">
      <alignment vertical="center"/>
    </xf>
    <xf numFmtId="164" fontId="20" fillId="12" borderId="3" xfId="1" applyFont="1" applyFill="1" applyBorder="1" applyAlignment="1">
      <alignment horizontal="center" vertical="center" wrapText="1"/>
    </xf>
    <xf numFmtId="164" fontId="21" fillId="12" borderId="3" xfId="1" applyFont="1" applyFill="1" applyBorder="1" applyAlignment="1" applyProtection="1">
      <alignment vertical="center"/>
    </xf>
    <xf numFmtId="164" fontId="20" fillId="0" borderId="12" xfId="0" applyNumberFormat="1" applyFont="1" applyBorder="1" applyAlignment="1">
      <alignment vertical="center"/>
    </xf>
    <xf numFmtId="0" fontId="20" fillId="0" borderId="0" xfId="0" applyFont="1" applyAlignment="1">
      <alignment vertical="center"/>
    </xf>
    <xf numFmtId="0" fontId="22" fillId="0" borderId="0" xfId="0" applyFont="1" applyAlignment="1">
      <alignment vertical="center"/>
    </xf>
    <xf numFmtId="164" fontId="23" fillId="0" borderId="3" xfId="1" applyFont="1" applyFill="1" applyBorder="1" applyAlignment="1" applyProtection="1">
      <alignment vertical="center"/>
    </xf>
    <xf numFmtId="0" fontId="24" fillId="0" borderId="9" xfId="0" applyFont="1" applyBorder="1" applyAlignment="1">
      <alignment horizontal="center" vertical="center" wrapText="1"/>
    </xf>
    <xf numFmtId="164" fontId="16" fillId="13" borderId="3" xfId="1" applyFont="1" applyFill="1" applyBorder="1" applyAlignment="1" applyProtection="1">
      <alignment vertical="center"/>
    </xf>
    <xf numFmtId="164" fontId="16" fillId="0" borderId="3" xfId="1" applyFont="1" applyFill="1" applyBorder="1" applyAlignment="1" applyProtection="1">
      <alignment vertical="center"/>
    </xf>
    <xf numFmtId="164" fontId="20" fillId="0" borderId="9" xfId="1" applyFont="1" applyFill="1" applyBorder="1" applyAlignment="1">
      <alignment horizontal="center" vertical="center" wrapText="1"/>
    </xf>
    <xf numFmtId="164" fontId="16" fillId="13" borderId="9" xfId="1" applyFont="1" applyFill="1" applyBorder="1" applyAlignment="1" applyProtection="1">
      <alignment vertical="center"/>
    </xf>
    <xf numFmtId="164" fontId="16" fillId="0" borderId="9" xfId="1" applyFont="1" applyFill="1" applyBorder="1" applyAlignment="1" applyProtection="1">
      <alignment vertical="center"/>
    </xf>
    <xf numFmtId="164" fontId="22" fillId="0" borderId="0" xfId="0" applyNumberFormat="1" applyFont="1" applyAlignment="1">
      <alignment vertical="center"/>
    </xf>
    <xf numFmtId="164" fontId="25" fillId="0" borderId="0" xfId="0" applyNumberFormat="1" applyFont="1" applyAlignment="1">
      <alignment vertical="center"/>
    </xf>
    <xf numFmtId="164" fontId="14" fillId="0" borderId="0" xfId="1" applyFont="1"/>
    <xf numFmtId="0" fontId="4" fillId="3" borderId="1" xfId="0" applyFont="1" applyFill="1" applyBorder="1" applyAlignment="1">
      <alignment horizontal="center" vertical="center"/>
    </xf>
    <xf numFmtId="0" fontId="0" fillId="0" borderId="0" xfId="0" applyAlignment="1"/>
    <xf numFmtId="0" fontId="0" fillId="0" borderId="0" xfId="0"/>
    <xf numFmtId="0" fontId="5" fillId="14" borderId="9" xfId="0" applyFont="1" applyFill="1" applyBorder="1" applyAlignment="1">
      <alignment horizontal="center" vertical="center" wrapText="1"/>
    </xf>
    <xf numFmtId="164" fontId="12" fillId="14" borderId="3" xfId="6" applyFont="1" applyFill="1" applyBorder="1" applyAlignment="1">
      <alignment vertical="center"/>
    </xf>
    <xf numFmtId="164" fontId="0" fillId="0" borderId="3" xfId="12" applyFont="1" applyFill="1" applyBorder="1" applyAlignment="1">
      <alignment vertical="center"/>
    </xf>
    <xf numFmtId="164" fontId="0" fillId="0" borderId="3" xfId="13" applyFont="1" applyFill="1" applyBorder="1" applyAlignment="1">
      <alignment horizontal="center" vertical="center"/>
    </xf>
    <xf numFmtId="165" fontId="0" fillId="0" borderId="2" xfId="12" applyNumberFormat="1" applyFont="1" applyFill="1" applyBorder="1" applyAlignment="1">
      <alignment horizontal="center" vertical="center"/>
    </xf>
    <xf numFmtId="165" fontId="0" fillId="0" borderId="3" xfId="13" applyNumberFormat="1" applyFont="1" applyFill="1" applyBorder="1" applyAlignment="1">
      <alignment horizontal="center" vertical="center"/>
    </xf>
    <xf numFmtId="164" fontId="0" fillId="0" borderId="3" xfId="13" applyFont="1" applyFill="1" applyBorder="1" applyAlignment="1">
      <alignment vertical="center"/>
    </xf>
    <xf numFmtId="165" fontId="0" fillId="2" borderId="2" xfId="13" applyNumberFormat="1" applyFont="1" applyFill="1" applyBorder="1" applyAlignment="1">
      <alignment horizontal="center" vertical="center"/>
    </xf>
    <xf numFmtId="164" fontId="0" fillId="2" borderId="2" xfId="13" applyFont="1" applyFill="1" applyBorder="1" applyAlignment="1">
      <alignment vertical="center"/>
    </xf>
    <xf numFmtId="164" fontId="4" fillId="3" borderId="1" xfId="13" applyFont="1" applyFill="1" applyBorder="1" applyAlignment="1">
      <alignment horizontal="center" vertical="center" wrapText="1"/>
    </xf>
    <xf numFmtId="165" fontId="0" fillId="0" borderId="2" xfId="13" applyNumberFormat="1" applyFont="1" applyFill="1" applyBorder="1" applyAlignment="1">
      <alignment horizontal="center" vertical="center"/>
    </xf>
    <xf numFmtId="0" fontId="0" fillId="0" borderId="0" xfId="0"/>
    <xf numFmtId="164" fontId="12" fillId="0" borderId="9" xfId="6" applyFont="1" applyBorder="1" applyAlignment="1">
      <alignment horizontal="center" vertical="center"/>
    </xf>
    <xf numFmtId="164" fontId="12" fillId="0" borderId="2" xfId="6" applyFont="1" applyBorder="1" applyAlignment="1">
      <alignment horizontal="center" vertical="center"/>
    </xf>
    <xf numFmtId="164" fontId="5" fillId="10" borderId="9" xfId="6" applyFont="1" applyFill="1" applyBorder="1" applyAlignment="1">
      <alignment horizontal="center" vertical="center"/>
    </xf>
    <xf numFmtId="164" fontId="5" fillId="10" borderId="2" xfId="6" applyFont="1" applyFill="1" applyBorder="1" applyAlignment="1">
      <alignment horizontal="center" vertical="center"/>
    </xf>
    <xf numFmtId="164" fontId="13" fillId="0" borderId="9" xfId="6" applyFont="1" applyBorder="1" applyAlignment="1">
      <alignment horizontal="center" vertical="center"/>
    </xf>
    <xf numFmtId="164" fontId="13" fillId="0" borderId="2" xfId="6" applyFont="1" applyBorder="1" applyAlignment="1">
      <alignment horizontal="center" vertical="center"/>
    </xf>
    <xf numFmtId="164" fontId="12" fillId="8" borderId="9" xfId="6" applyFont="1" applyFill="1" applyBorder="1" applyAlignment="1">
      <alignment horizontal="center" vertical="center"/>
    </xf>
    <xf numFmtId="164" fontId="12" fillId="8" borderId="2" xfId="6" applyFont="1" applyFill="1" applyBorder="1" applyAlignment="1">
      <alignment horizontal="center" vertical="center"/>
    </xf>
    <xf numFmtId="164" fontId="12" fillId="4" borderId="9" xfId="6" applyFont="1" applyFill="1" applyBorder="1" applyAlignment="1">
      <alignment horizontal="center" vertical="center"/>
    </xf>
    <xf numFmtId="164" fontId="12" fillId="4" borderId="2" xfId="6" applyFont="1" applyFill="1" applyBorder="1" applyAlignment="1">
      <alignment horizontal="center" vertical="center"/>
    </xf>
    <xf numFmtId="164" fontId="12" fillId="7" borderId="9" xfId="6" applyFont="1" applyFill="1" applyBorder="1" applyAlignment="1">
      <alignment horizontal="center" vertical="center"/>
    </xf>
    <xf numFmtId="164" fontId="12" fillId="7" borderId="2" xfId="6" applyFont="1" applyFill="1" applyBorder="1" applyAlignment="1">
      <alignment horizontal="center" vertical="center"/>
    </xf>
    <xf numFmtId="164" fontId="12" fillId="9" borderId="9" xfId="6" applyFont="1" applyFill="1" applyBorder="1" applyAlignment="1">
      <alignment horizontal="center" vertical="center"/>
    </xf>
    <xf numFmtId="164" fontId="12" fillId="9" borderId="2" xfId="6" applyFont="1" applyFill="1" applyBorder="1" applyAlignment="1">
      <alignment horizontal="center" vertical="center"/>
    </xf>
    <xf numFmtId="0" fontId="7" fillId="4" borderId="5" xfId="0" applyFont="1" applyFill="1" applyBorder="1" applyAlignment="1">
      <alignment horizontal="center" vertical="center"/>
    </xf>
    <xf numFmtId="164" fontId="12" fillId="14" borderId="9" xfId="6" applyFont="1" applyFill="1" applyBorder="1" applyAlignment="1">
      <alignment horizontal="center" vertical="center"/>
    </xf>
    <xf numFmtId="164" fontId="12" fillId="14" borderId="2" xfId="6" applyFont="1" applyFill="1" applyBorder="1" applyAlignment="1">
      <alignment horizontal="center" vertical="center"/>
    </xf>
  </cellXfs>
  <cellStyles count="14">
    <cellStyle name="Comma" xfId="1" builtinId="3"/>
    <cellStyle name="Comma 2" xfId="10" xr:uid="{3220ED7B-C78E-4020-8F2C-6F0429916567}"/>
    <cellStyle name="Comma 2 2" xfId="6" xr:uid="{E37E75F0-B09F-40E0-8C75-114418A0F68A}"/>
    <cellStyle name="Comma 2 3" xfId="5" xr:uid="{7229BF83-EB39-4024-889C-E93CFACD87E3}"/>
    <cellStyle name="Comma 2 4 2" xfId="2" xr:uid="{3D3FFB2A-5110-4479-8EFB-4D317D8A775E}"/>
    <cellStyle name="Comma 2 4 2 2" xfId="9" xr:uid="{3F8F866D-091D-401D-BC08-4784FDBBD1A1}"/>
    <cellStyle name="Comma 2 4 2 2 7" xfId="13" xr:uid="{1981F17F-B6CF-4008-A64A-8014EAD9D1F6}"/>
    <cellStyle name="Comma 2 4 2 7" xfId="12" xr:uid="{75C24BCD-0423-482F-8482-D6C2499FB58C}"/>
    <cellStyle name="Comma 3" xfId="7" xr:uid="{656421BF-3AED-4B7A-AB82-89C0228A90A3}"/>
    <cellStyle name="Comma 4" xfId="8" xr:uid="{ADE51E21-6510-4D6E-A01C-0D68E2E94E12}"/>
    <cellStyle name="Normal" xfId="0" builtinId="0"/>
    <cellStyle name="Normal 2" xfId="4" xr:uid="{7396DE6D-C43F-4983-9677-6A7ECF8C278B}"/>
    <cellStyle name="Normal 2 2" xfId="11" xr:uid="{865D08AD-1D15-4FBE-A443-001364BF79AC}"/>
    <cellStyle name="Normal 3" xfId="3" xr:uid="{4F12A713-AA6C-4038-A075-729F2C8829A4}"/>
  </cellStyles>
  <dxfs count="6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indexed="65"/>
        </patternFill>
      </fill>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FF0000"/>
      </font>
    </dxf>
    <dxf>
      <font>
        <color rgb="FFFF0000"/>
      </font>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b/>
        <i val="0"/>
        <color rgb="FFFF0000"/>
      </font>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color rgb="FF9C0006"/>
      </font>
      <fill>
        <patternFill>
          <bgColor rgb="FFFFC7CE"/>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
      <font>
        <b/>
        <i val="0"/>
        <color rgb="FFFF000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CACB-041F-42F0-8FC5-0A625B51B52C}">
  <dimension ref="A1:U581"/>
  <sheetViews>
    <sheetView showGridLines="0" tabSelected="1" topLeftCell="A168" workbookViewId="0">
      <selection activeCell="K410" sqref="K410"/>
    </sheetView>
  </sheetViews>
  <sheetFormatPr defaultRowHeight="15.75" x14ac:dyDescent="0.25"/>
  <cols>
    <col min="1" max="1" width="5.75" bestFit="1" customWidth="1"/>
    <col min="2" max="2" width="37.5" style="108" customWidth="1"/>
    <col min="3" max="3" width="8.625" style="108" bestFit="1" customWidth="1"/>
    <col min="4" max="4" width="14.75" bestFit="1" customWidth="1"/>
    <col min="5" max="5" width="13.75" bestFit="1" customWidth="1"/>
    <col min="6" max="6" width="14.75" bestFit="1" customWidth="1"/>
    <col min="7" max="7" width="15.875" bestFit="1" customWidth="1"/>
    <col min="8" max="8" width="14.75" bestFit="1" customWidth="1"/>
    <col min="9" max="9" width="13.75" bestFit="1" customWidth="1"/>
    <col min="10" max="10" width="14.25" customWidth="1"/>
    <col min="11" max="11" width="12.625" bestFit="1" customWidth="1"/>
    <col min="12" max="12" width="12.25" bestFit="1" customWidth="1"/>
    <col min="13" max="13" width="12.375" bestFit="1" customWidth="1"/>
    <col min="14" max="14" width="11" bestFit="1" customWidth="1"/>
    <col min="15" max="15" width="14.375" bestFit="1" customWidth="1"/>
    <col min="16" max="17" width="14.25" customWidth="1"/>
    <col min="18" max="18" width="13.75" bestFit="1" customWidth="1"/>
  </cols>
  <sheetData>
    <row r="1" spans="1:21" x14ac:dyDescent="0.25">
      <c r="A1" s="121" t="s">
        <v>5080</v>
      </c>
      <c r="B1" s="121"/>
      <c r="C1" s="121"/>
      <c r="D1" s="121"/>
      <c r="E1" s="121"/>
      <c r="F1" s="121"/>
      <c r="G1" s="121"/>
      <c r="H1" s="121"/>
      <c r="I1" s="121"/>
      <c r="J1" s="121"/>
      <c r="K1" s="121"/>
      <c r="L1" s="121"/>
      <c r="M1" s="121"/>
      <c r="N1" s="121"/>
      <c r="O1" s="121"/>
      <c r="P1" s="121"/>
      <c r="Q1" s="121"/>
      <c r="R1" s="121"/>
    </row>
    <row r="2" spans="1:21" x14ac:dyDescent="0.25">
      <c r="A2" s="121" t="s">
        <v>1</v>
      </c>
      <c r="B2" s="121"/>
      <c r="C2" s="121"/>
      <c r="D2" s="121"/>
      <c r="E2" s="121"/>
      <c r="F2" s="121"/>
      <c r="G2" s="121"/>
      <c r="H2" s="121"/>
      <c r="I2" s="121"/>
      <c r="J2" s="121"/>
      <c r="K2" s="121"/>
      <c r="L2" s="121"/>
      <c r="M2" s="121"/>
      <c r="N2" s="121"/>
      <c r="O2" s="121"/>
      <c r="P2" s="121"/>
      <c r="Q2" s="121"/>
      <c r="R2" s="121"/>
    </row>
    <row r="3" spans="1:21" x14ac:dyDescent="0.25">
      <c r="A3" s="121" t="s">
        <v>2</v>
      </c>
      <c r="B3" s="121"/>
      <c r="C3" s="121"/>
      <c r="D3" s="121"/>
      <c r="E3" s="121"/>
      <c r="F3" s="121"/>
      <c r="G3" s="121"/>
      <c r="H3" s="121"/>
      <c r="I3" s="121"/>
      <c r="J3" s="121"/>
      <c r="K3" s="121"/>
      <c r="L3" s="121"/>
      <c r="M3" s="121"/>
      <c r="N3" s="121"/>
      <c r="O3" s="121"/>
      <c r="P3" s="121"/>
      <c r="Q3" s="121"/>
      <c r="R3" s="121"/>
    </row>
    <row r="4" spans="1:21" x14ac:dyDescent="0.25">
      <c r="A4" s="121" t="s">
        <v>3</v>
      </c>
      <c r="B4" s="121"/>
      <c r="C4" s="121"/>
      <c r="D4" s="121"/>
      <c r="E4" s="121"/>
      <c r="F4" s="121"/>
      <c r="G4" s="121"/>
      <c r="H4" s="121"/>
      <c r="I4" s="121"/>
      <c r="J4" s="121"/>
      <c r="K4" s="121"/>
      <c r="L4" s="121"/>
      <c r="M4" s="121"/>
      <c r="N4" s="121"/>
      <c r="O4" s="121"/>
      <c r="P4" s="121"/>
      <c r="Q4" s="121"/>
      <c r="R4" s="121"/>
    </row>
    <row r="5" spans="1:21" x14ac:dyDescent="0.25">
      <c r="A5" s="121" t="s">
        <v>4</v>
      </c>
      <c r="B5" s="121"/>
      <c r="C5" s="121"/>
      <c r="D5" s="121"/>
      <c r="E5" s="121"/>
      <c r="F5" s="121"/>
      <c r="G5" s="121"/>
      <c r="H5" s="121"/>
      <c r="I5" s="121"/>
      <c r="J5" s="121"/>
      <c r="K5" s="121"/>
      <c r="L5" s="121"/>
      <c r="M5" s="121"/>
      <c r="N5" s="121"/>
      <c r="O5" s="121"/>
      <c r="P5" s="121"/>
      <c r="Q5" s="121"/>
      <c r="R5" s="121"/>
    </row>
    <row r="7" spans="1:21" ht="45" x14ac:dyDescent="0.25">
      <c r="A7" s="4" t="s">
        <v>6</v>
      </c>
      <c r="B7" s="107" t="s">
        <v>5081</v>
      </c>
      <c r="C7" s="107" t="s">
        <v>5721</v>
      </c>
      <c r="D7" s="5" t="s">
        <v>7</v>
      </c>
      <c r="E7" s="5" t="s">
        <v>8</v>
      </c>
      <c r="F7" s="5" t="s">
        <v>9</v>
      </c>
      <c r="G7" s="5" t="s">
        <v>10</v>
      </c>
      <c r="H7" s="5" t="s">
        <v>11</v>
      </c>
      <c r="I7" s="5" t="s">
        <v>12</v>
      </c>
      <c r="J7" s="5" t="s">
        <v>13</v>
      </c>
      <c r="K7" s="5" t="s">
        <v>14</v>
      </c>
      <c r="L7" s="5" t="s">
        <v>15</v>
      </c>
      <c r="M7" s="5" t="s">
        <v>16</v>
      </c>
      <c r="N7" s="5" t="s">
        <v>17</v>
      </c>
      <c r="O7" s="5" t="s">
        <v>18</v>
      </c>
      <c r="P7" s="5" t="s">
        <v>19</v>
      </c>
      <c r="Q7" s="5" t="s">
        <v>20</v>
      </c>
      <c r="R7" s="5" t="s">
        <v>21</v>
      </c>
    </row>
    <row r="8" spans="1:21" x14ac:dyDescent="0.25">
      <c r="A8" s="6">
        <v>1</v>
      </c>
      <c r="B8" s="7" t="s">
        <v>5</v>
      </c>
      <c r="C8" s="7" t="s">
        <v>5723</v>
      </c>
      <c r="D8" s="7">
        <v>462669</v>
      </c>
      <c r="E8" s="7">
        <v>475387</v>
      </c>
      <c r="F8" s="7">
        <v>938056</v>
      </c>
      <c r="G8" s="7">
        <v>832298</v>
      </c>
      <c r="H8" s="7">
        <v>0</v>
      </c>
      <c r="I8" s="7">
        <v>46902.8</v>
      </c>
      <c r="J8" s="7">
        <v>47550</v>
      </c>
      <c r="K8" s="7">
        <v>47550</v>
      </c>
      <c r="L8" s="7">
        <v>0</v>
      </c>
      <c r="M8" s="7">
        <v>0</v>
      </c>
      <c r="N8" s="7">
        <v>7500</v>
      </c>
      <c r="O8" s="7">
        <v>0</v>
      </c>
      <c r="P8" s="7">
        <v>0</v>
      </c>
      <c r="Q8" s="7">
        <v>7500</v>
      </c>
      <c r="R8" s="7">
        <v>150</v>
      </c>
      <c r="S8" s="3"/>
      <c r="T8" s="3"/>
      <c r="U8" s="3"/>
    </row>
    <row r="9" spans="1:21" x14ac:dyDescent="0.25">
      <c r="A9" s="6">
        <v>2</v>
      </c>
      <c r="B9" s="7" t="s">
        <v>28</v>
      </c>
      <c r="C9" s="7" t="s">
        <v>5723</v>
      </c>
      <c r="D9" s="7">
        <v>865182</v>
      </c>
      <c r="E9" s="7">
        <v>976674</v>
      </c>
      <c r="F9" s="7">
        <v>1841856</v>
      </c>
      <c r="G9" s="7">
        <v>1742106</v>
      </c>
      <c r="H9" s="7">
        <v>494</v>
      </c>
      <c r="I9" s="7">
        <v>92092.800000000003</v>
      </c>
      <c r="J9" s="7">
        <v>80176</v>
      </c>
      <c r="K9" s="7">
        <v>80176</v>
      </c>
      <c r="L9" s="7">
        <v>0</v>
      </c>
      <c r="M9" s="7">
        <v>0</v>
      </c>
      <c r="N9" s="7">
        <v>1800</v>
      </c>
      <c r="O9" s="7">
        <v>800</v>
      </c>
      <c r="P9" s="7">
        <v>0</v>
      </c>
      <c r="Q9" s="7">
        <v>1000</v>
      </c>
      <c r="R9" s="7">
        <v>36</v>
      </c>
      <c r="S9" s="3"/>
      <c r="T9" s="3"/>
      <c r="U9" s="3"/>
    </row>
    <row r="10" spans="1:21" x14ac:dyDescent="0.25">
      <c r="A10" s="8">
        <v>3</v>
      </c>
      <c r="B10" s="7" t="s">
        <v>35</v>
      </c>
      <c r="C10" s="7" t="s">
        <v>5723</v>
      </c>
      <c r="D10" s="7">
        <v>297124</v>
      </c>
      <c r="E10" s="7">
        <v>326876</v>
      </c>
      <c r="F10" s="7">
        <v>624000</v>
      </c>
      <c r="G10" s="7">
        <v>575043</v>
      </c>
      <c r="H10" s="7">
        <v>526</v>
      </c>
      <c r="I10" s="7">
        <v>31200</v>
      </c>
      <c r="J10" s="7">
        <v>20544</v>
      </c>
      <c r="K10" s="7">
        <v>20544</v>
      </c>
      <c r="L10" s="7">
        <v>0</v>
      </c>
      <c r="M10" s="7">
        <v>0</v>
      </c>
      <c r="N10" s="7">
        <v>745</v>
      </c>
      <c r="O10" s="7">
        <v>0</v>
      </c>
      <c r="P10" s="7">
        <v>0</v>
      </c>
      <c r="Q10" s="7">
        <v>745</v>
      </c>
      <c r="R10" s="7">
        <v>14.9</v>
      </c>
      <c r="S10" s="3"/>
      <c r="T10" s="3"/>
      <c r="U10" s="3"/>
    </row>
    <row r="11" spans="1:21" x14ac:dyDescent="0.25">
      <c r="A11" s="6">
        <v>4</v>
      </c>
      <c r="B11" s="7" t="s">
        <v>37</v>
      </c>
      <c r="C11" s="7" t="s">
        <v>5723</v>
      </c>
      <c r="D11" s="7">
        <v>444135</v>
      </c>
      <c r="E11" s="7">
        <v>479054</v>
      </c>
      <c r="F11" s="7">
        <v>923189</v>
      </c>
      <c r="G11" s="7">
        <v>851714</v>
      </c>
      <c r="H11" s="7">
        <v>0</v>
      </c>
      <c r="I11" s="7">
        <v>46159.45</v>
      </c>
      <c r="J11" s="7">
        <v>36621</v>
      </c>
      <c r="K11" s="7">
        <v>36621</v>
      </c>
      <c r="L11" s="7">
        <v>0</v>
      </c>
      <c r="M11" s="7">
        <v>0</v>
      </c>
      <c r="N11" s="7">
        <v>500</v>
      </c>
      <c r="O11" s="7">
        <v>0</v>
      </c>
      <c r="P11" s="7">
        <v>0</v>
      </c>
      <c r="Q11" s="7">
        <v>500</v>
      </c>
      <c r="R11" s="7">
        <v>10</v>
      </c>
      <c r="S11" s="3"/>
      <c r="T11" s="3"/>
      <c r="U11" s="3"/>
    </row>
    <row r="12" spans="1:21" x14ac:dyDescent="0.25">
      <c r="A12" s="6">
        <v>5</v>
      </c>
      <c r="B12" s="7" t="s">
        <v>40</v>
      </c>
      <c r="C12" s="7" t="s">
        <v>5723</v>
      </c>
      <c r="D12" s="7">
        <v>298537</v>
      </c>
      <c r="E12" s="7">
        <v>294590</v>
      </c>
      <c r="F12" s="7">
        <v>593127</v>
      </c>
      <c r="G12" s="7">
        <v>509725</v>
      </c>
      <c r="H12" s="7">
        <v>3950</v>
      </c>
      <c r="I12" s="7">
        <v>29656.35</v>
      </c>
      <c r="J12" s="7">
        <v>23425</v>
      </c>
      <c r="K12" s="7">
        <v>22825</v>
      </c>
      <c r="L12" s="7">
        <v>0</v>
      </c>
      <c r="M12" s="7">
        <v>0</v>
      </c>
      <c r="N12" s="7">
        <v>1353</v>
      </c>
      <c r="O12" s="7">
        <v>0</v>
      </c>
      <c r="P12" s="7">
        <v>0</v>
      </c>
      <c r="Q12" s="7">
        <v>1353</v>
      </c>
      <c r="R12" s="7">
        <v>27.06</v>
      </c>
      <c r="S12" s="3"/>
      <c r="T12" s="3"/>
      <c r="U12" s="3"/>
    </row>
    <row r="13" spans="1:21" x14ac:dyDescent="0.25">
      <c r="A13" s="6">
        <v>6</v>
      </c>
      <c r="B13" s="7" t="s">
        <v>42</v>
      </c>
      <c r="C13" s="7" t="s">
        <v>5723</v>
      </c>
      <c r="D13" s="7">
        <v>292167</v>
      </c>
      <c r="E13" s="7">
        <v>288940</v>
      </c>
      <c r="F13" s="7">
        <v>581107</v>
      </c>
      <c r="G13" s="7">
        <v>542725</v>
      </c>
      <c r="H13" s="7">
        <v>190</v>
      </c>
      <c r="I13" s="7">
        <v>29055.35</v>
      </c>
      <c r="J13" s="7">
        <v>31788</v>
      </c>
      <c r="K13" s="7">
        <v>31788</v>
      </c>
      <c r="L13" s="7">
        <v>0</v>
      </c>
      <c r="M13" s="7">
        <v>0</v>
      </c>
      <c r="N13" s="7">
        <v>1177</v>
      </c>
      <c r="O13" s="7">
        <v>0</v>
      </c>
      <c r="P13" s="7">
        <v>0</v>
      </c>
      <c r="Q13" s="7">
        <v>1177</v>
      </c>
      <c r="R13" s="7">
        <v>23.54</v>
      </c>
      <c r="S13" s="3"/>
      <c r="T13" s="3"/>
      <c r="U13" s="3"/>
    </row>
    <row r="14" spans="1:21" x14ac:dyDescent="0.25">
      <c r="A14" s="18">
        <v>7</v>
      </c>
      <c r="B14" s="19" t="s">
        <v>45</v>
      </c>
      <c r="C14" s="19" t="s">
        <v>5722</v>
      </c>
      <c r="D14" s="19">
        <v>142405100</v>
      </c>
      <c r="E14" s="20">
        <v>142405700</v>
      </c>
      <c r="F14" s="19">
        <v>284810800</v>
      </c>
      <c r="G14" s="19">
        <v>0</v>
      </c>
      <c r="H14" s="19">
        <v>0</v>
      </c>
      <c r="I14" s="19">
        <v>14240540</v>
      </c>
      <c r="J14" s="19">
        <v>13987200</v>
      </c>
      <c r="K14" s="19">
        <v>0</v>
      </c>
      <c r="L14" s="19">
        <v>0</v>
      </c>
      <c r="M14" s="19">
        <v>0</v>
      </c>
      <c r="N14" s="19">
        <v>0</v>
      </c>
      <c r="O14" s="19">
        <v>0</v>
      </c>
      <c r="P14" s="19">
        <v>0</v>
      </c>
      <c r="Q14" s="19">
        <v>0</v>
      </c>
      <c r="R14" s="19">
        <v>0</v>
      </c>
    </row>
    <row r="15" spans="1:21" x14ac:dyDescent="0.25">
      <c r="A15" s="6">
        <v>8</v>
      </c>
      <c r="B15" s="7" t="s">
        <v>46</v>
      </c>
      <c r="C15" s="7" t="s">
        <v>5723</v>
      </c>
      <c r="D15" s="7">
        <v>448013</v>
      </c>
      <c r="E15" s="7">
        <v>480487</v>
      </c>
      <c r="F15" s="7">
        <v>928500</v>
      </c>
      <c r="G15" s="7">
        <v>830446</v>
      </c>
      <c r="H15" s="7">
        <v>797</v>
      </c>
      <c r="I15" s="7">
        <v>46425</v>
      </c>
      <c r="J15" s="7">
        <v>27909</v>
      </c>
      <c r="K15" s="7">
        <v>27609</v>
      </c>
      <c r="L15" s="7">
        <v>0</v>
      </c>
      <c r="M15" s="7">
        <v>0</v>
      </c>
      <c r="N15" s="7">
        <v>200</v>
      </c>
      <c r="O15" s="7">
        <v>0</v>
      </c>
      <c r="P15" s="7">
        <v>0</v>
      </c>
      <c r="Q15" s="7">
        <v>200</v>
      </c>
      <c r="R15" s="7">
        <v>4</v>
      </c>
      <c r="S15" s="3"/>
      <c r="T15" s="3"/>
      <c r="U15" s="3"/>
    </row>
    <row r="16" spans="1:21" x14ac:dyDescent="0.25">
      <c r="A16" s="6">
        <v>9</v>
      </c>
      <c r="B16" s="7" t="s">
        <v>50</v>
      </c>
      <c r="C16" s="7" t="s">
        <v>5723</v>
      </c>
      <c r="D16" s="7">
        <v>459676</v>
      </c>
      <c r="E16" s="7">
        <v>520312</v>
      </c>
      <c r="F16" s="7">
        <v>979988</v>
      </c>
      <c r="G16" s="7">
        <v>952297</v>
      </c>
      <c r="H16" s="7">
        <v>0</v>
      </c>
      <c r="I16" s="7">
        <v>48999.4</v>
      </c>
      <c r="J16" s="7">
        <v>58879</v>
      </c>
      <c r="K16" s="7">
        <v>58879</v>
      </c>
      <c r="L16" s="7">
        <v>0</v>
      </c>
      <c r="M16" s="7">
        <v>0</v>
      </c>
      <c r="N16" s="7">
        <v>1180</v>
      </c>
      <c r="O16" s="7">
        <v>0</v>
      </c>
      <c r="P16" s="7">
        <v>0</v>
      </c>
      <c r="Q16" s="7">
        <v>1180</v>
      </c>
      <c r="R16" s="7">
        <v>23.6</v>
      </c>
      <c r="S16" s="3"/>
      <c r="T16" s="3"/>
      <c r="U16" s="3"/>
    </row>
    <row r="17" spans="1:21" x14ac:dyDescent="0.25">
      <c r="A17" s="8">
        <v>10</v>
      </c>
      <c r="B17" s="7" t="s">
        <v>51</v>
      </c>
      <c r="C17" s="7" t="s">
        <v>5723</v>
      </c>
      <c r="D17" s="7">
        <v>2091938</v>
      </c>
      <c r="E17" s="7">
        <v>1965394</v>
      </c>
      <c r="F17" s="7">
        <v>4057332</v>
      </c>
      <c r="G17" s="7">
        <v>4131757</v>
      </c>
      <c r="H17" s="7">
        <v>0</v>
      </c>
      <c r="I17" s="7">
        <v>202866.6</v>
      </c>
      <c r="J17" s="7">
        <v>126369</v>
      </c>
      <c r="K17" s="7">
        <v>126369</v>
      </c>
      <c r="L17" s="7">
        <v>0</v>
      </c>
      <c r="M17" s="7">
        <v>0</v>
      </c>
      <c r="N17" s="7">
        <v>3420</v>
      </c>
      <c r="O17" s="7">
        <v>0</v>
      </c>
      <c r="P17" s="7">
        <v>0</v>
      </c>
      <c r="Q17" s="7">
        <v>3420</v>
      </c>
      <c r="R17" s="7">
        <v>68.400000000000006</v>
      </c>
      <c r="S17" s="3"/>
      <c r="T17" s="3"/>
      <c r="U17" s="3"/>
    </row>
    <row r="18" spans="1:21" x14ac:dyDescent="0.25">
      <c r="A18" s="6">
        <v>11</v>
      </c>
      <c r="B18" s="7" t="s">
        <v>54</v>
      </c>
      <c r="C18" s="7" t="s">
        <v>5723</v>
      </c>
      <c r="D18" s="7">
        <v>503108</v>
      </c>
      <c r="E18" s="7">
        <v>465349</v>
      </c>
      <c r="F18" s="7">
        <v>968457</v>
      </c>
      <c r="G18" s="7">
        <v>974448</v>
      </c>
      <c r="H18" s="7">
        <v>0</v>
      </c>
      <c r="I18" s="7">
        <v>48422.85</v>
      </c>
      <c r="J18" s="7">
        <v>49085</v>
      </c>
      <c r="K18" s="7">
        <v>49085</v>
      </c>
      <c r="L18" s="7">
        <v>0</v>
      </c>
      <c r="M18" s="7">
        <v>0</v>
      </c>
      <c r="N18" s="7">
        <v>890</v>
      </c>
      <c r="O18" s="7">
        <v>0</v>
      </c>
      <c r="P18" s="7">
        <v>0</v>
      </c>
      <c r="Q18" s="7">
        <v>890</v>
      </c>
      <c r="R18" s="7">
        <v>17.8</v>
      </c>
      <c r="S18" s="3"/>
      <c r="T18" s="3"/>
      <c r="U18" s="3"/>
    </row>
    <row r="19" spans="1:21" x14ac:dyDescent="0.25">
      <c r="A19" s="6">
        <v>12</v>
      </c>
      <c r="B19" s="7" t="s">
        <v>56</v>
      </c>
      <c r="C19" s="7" t="s">
        <v>5723</v>
      </c>
      <c r="D19" s="7">
        <v>770614</v>
      </c>
      <c r="E19" s="7">
        <v>685053</v>
      </c>
      <c r="F19" s="7">
        <v>1455667</v>
      </c>
      <c r="G19" s="7">
        <v>1326418</v>
      </c>
      <c r="H19" s="7">
        <v>529</v>
      </c>
      <c r="I19" s="7">
        <v>72783.350000000006</v>
      </c>
      <c r="J19" s="7">
        <v>54385</v>
      </c>
      <c r="K19" s="7">
        <v>54385</v>
      </c>
      <c r="L19" s="7">
        <v>0</v>
      </c>
      <c r="M19" s="7">
        <v>0</v>
      </c>
      <c r="N19" s="7">
        <v>400</v>
      </c>
      <c r="O19" s="7">
        <v>0</v>
      </c>
      <c r="P19" s="7">
        <v>0</v>
      </c>
      <c r="Q19" s="7">
        <v>400</v>
      </c>
      <c r="R19" s="7">
        <v>8</v>
      </c>
      <c r="S19" s="3"/>
      <c r="T19" s="3"/>
      <c r="U19" s="3"/>
    </row>
    <row r="20" spans="1:21" x14ac:dyDescent="0.25">
      <c r="A20" s="8">
        <v>13</v>
      </c>
      <c r="B20" s="7" t="s">
        <v>60</v>
      </c>
      <c r="C20" s="7" t="s">
        <v>5723</v>
      </c>
      <c r="D20" s="7">
        <v>175934</v>
      </c>
      <c r="E20" s="7">
        <v>230375</v>
      </c>
      <c r="F20" s="7">
        <v>406309</v>
      </c>
      <c r="G20" s="7">
        <v>331115</v>
      </c>
      <c r="H20" s="7">
        <v>0</v>
      </c>
      <c r="I20" s="7">
        <v>20315.45</v>
      </c>
      <c r="J20" s="7">
        <v>22280</v>
      </c>
      <c r="K20" s="7">
        <v>22280</v>
      </c>
      <c r="L20" s="7">
        <v>0</v>
      </c>
      <c r="M20" s="7">
        <v>0</v>
      </c>
      <c r="N20" s="7">
        <v>100</v>
      </c>
      <c r="O20" s="7">
        <v>0</v>
      </c>
      <c r="P20" s="7">
        <v>0</v>
      </c>
      <c r="Q20" s="7">
        <v>100</v>
      </c>
      <c r="R20" s="7">
        <v>2</v>
      </c>
      <c r="S20" s="3"/>
      <c r="T20" s="3"/>
      <c r="U20" s="3"/>
    </row>
    <row r="21" spans="1:21" x14ac:dyDescent="0.25">
      <c r="A21" s="6">
        <v>14</v>
      </c>
      <c r="B21" s="7" t="s">
        <v>64</v>
      </c>
      <c r="C21" s="7" t="s">
        <v>5723</v>
      </c>
      <c r="D21" s="7">
        <v>305230</v>
      </c>
      <c r="E21" s="7">
        <v>314076</v>
      </c>
      <c r="F21" s="7">
        <v>619306</v>
      </c>
      <c r="G21" s="7">
        <v>646329</v>
      </c>
      <c r="H21" s="7">
        <v>0</v>
      </c>
      <c r="I21" s="7">
        <v>30965.3</v>
      </c>
      <c r="J21" s="7">
        <v>71373</v>
      </c>
      <c r="K21" s="7">
        <v>71373</v>
      </c>
      <c r="L21" s="7">
        <v>0</v>
      </c>
      <c r="M21" s="7">
        <v>0</v>
      </c>
      <c r="N21" s="7">
        <v>4210</v>
      </c>
      <c r="O21" s="7">
        <v>2000</v>
      </c>
      <c r="P21" s="7">
        <v>0</v>
      </c>
      <c r="Q21" s="7">
        <v>2210</v>
      </c>
      <c r="R21" s="7">
        <v>84.2</v>
      </c>
      <c r="S21" s="3"/>
      <c r="T21" s="3"/>
      <c r="U21" s="3"/>
    </row>
    <row r="22" spans="1:21" x14ac:dyDescent="0.25">
      <c r="A22" s="6">
        <v>15</v>
      </c>
      <c r="B22" s="7" t="s">
        <v>67</v>
      </c>
      <c r="C22" s="7" t="s">
        <v>5723</v>
      </c>
      <c r="D22" s="7">
        <v>1669855</v>
      </c>
      <c r="E22" s="7">
        <v>1350458</v>
      </c>
      <c r="F22" s="7">
        <v>3020313</v>
      </c>
      <c r="G22" s="7">
        <v>2787629</v>
      </c>
      <c r="H22" s="7">
        <v>182</v>
      </c>
      <c r="I22" s="7">
        <v>151015.65</v>
      </c>
      <c r="J22" s="7">
        <v>126182</v>
      </c>
      <c r="K22" s="7">
        <v>126182</v>
      </c>
      <c r="L22" s="7">
        <v>0</v>
      </c>
      <c r="M22" s="7">
        <v>0</v>
      </c>
      <c r="N22" s="7">
        <v>5470</v>
      </c>
      <c r="O22" s="7">
        <v>800</v>
      </c>
      <c r="P22" s="7">
        <v>0</v>
      </c>
      <c r="Q22" s="7">
        <v>4670</v>
      </c>
      <c r="R22" s="7">
        <v>109.4</v>
      </c>
      <c r="S22" s="3"/>
      <c r="T22" s="3"/>
      <c r="U22" s="3"/>
    </row>
    <row r="23" spans="1:21" x14ac:dyDescent="0.25">
      <c r="A23" s="8">
        <v>16</v>
      </c>
      <c r="B23" s="7" t="s">
        <v>69</v>
      </c>
      <c r="C23" s="7" t="s">
        <v>5723</v>
      </c>
      <c r="D23" s="7">
        <v>309828</v>
      </c>
      <c r="E23" s="7">
        <v>407882</v>
      </c>
      <c r="F23" s="7">
        <v>717710</v>
      </c>
      <c r="G23" s="7">
        <v>655119</v>
      </c>
      <c r="H23" s="7">
        <v>0</v>
      </c>
      <c r="I23" s="7">
        <v>35885.5</v>
      </c>
      <c r="J23" s="7">
        <v>33333</v>
      </c>
      <c r="K23" s="7">
        <v>33333</v>
      </c>
      <c r="L23" s="7">
        <v>0</v>
      </c>
      <c r="M23" s="7">
        <v>0</v>
      </c>
      <c r="N23" s="7">
        <v>4750</v>
      </c>
      <c r="O23" s="7">
        <v>4000</v>
      </c>
      <c r="P23" s="7">
        <v>0</v>
      </c>
      <c r="Q23" s="7">
        <v>750</v>
      </c>
      <c r="R23" s="7">
        <v>95</v>
      </c>
      <c r="S23" s="3"/>
      <c r="T23" s="3"/>
      <c r="U23" s="3"/>
    </row>
    <row r="24" spans="1:21" x14ac:dyDescent="0.25">
      <c r="A24" s="6">
        <v>17</v>
      </c>
      <c r="B24" s="7" t="s">
        <v>72</v>
      </c>
      <c r="C24" s="7" t="s">
        <v>5723</v>
      </c>
      <c r="D24" s="7">
        <v>181057</v>
      </c>
      <c r="E24" s="7">
        <v>204990</v>
      </c>
      <c r="F24" s="7">
        <v>386047</v>
      </c>
      <c r="G24" s="7">
        <v>349148</v>
      </c>
      <c r="H24" s="7">
        <v>0</v>
      </c>
      <c r="I24" s="7">
        <v>19302.349999999999</v>
      </c>
      <c r="J24" s="7">
        <v>18314</v>
      </c>
      <c r="K24" s="7">
        <v>18314</v>
      </c>
      <c r="L24" s="7">
        <v>0</v>
      </c>
      <c r="M24" s="7">
        <v>0</v>
      </c>
      <c r="N24" s="7">
        <v>500</v>
      </c>
      <c r="O24" s="7">
        <v>0</v>
      </c>
      <c r="P24" s="7">
        <v>0</v>
      </c>
      <c r="Q24" s="7">
        <v>500</v>
      </c>
      <c r="R24" s="7">
        <v>10</v>
      </c>
      <c r="S24" s="3"/>
      <c r="T24" s="3"/>
      <c r="U24" s="3"/>
    </row>
    <row r="25" spans="1:21" x14ac:dyDescent="0.25">
      <c r="A25" s="6">
        <v>18</v>
      </c>
      <c r="B25" s="7" t="s">
        <v>73</v>
      </c>
      <c r="C25" s="7" t="s">
        <v>5723</v>
      </c>
      <c r="D25" s="7">
        <v>1503995</v>
      </c>
      <c r="E25" s="7">
        <v>1871765</v>
      </c>
      <c r="F25" s="7">
        <v>3375760</v>
      </c>
      <c r="G25" s="7">
        <v>3150016</v>
      </c>
      <c r="H25" s="7">
        <v>0</v>
      </c>
      <c r="I25" s="7">
        <v>168788</v>
      </c>
      <c r="J25" s="7">
        <v>165565</v>
      </c>
      <c r="K25" s="7">
        <v>165565</v>
      </c>
      <c r="L25" s="7">
        <v>0</v>
      </c>
      <c r="M25" s="7">
        <v>0</v>
      </c>
      <c r="N25" s="7">
        <v>8030</v>
      </c>
      <c r="O25" s="7">
        <v>800</v>
      </c>
      <c r="P25" s="7">
        <v>0</v>
      </c>
      <c r="Q25" s="7">
        <v>7230</v>
      </c>
      <c r="R25" s="7">
        <v>160.6</v>
      </c>
      <c r="S25" s="3"/>
      <c r="T25" s="3"/>
      <c r="U25" s="3"/>
    </row>
    <row r="26" spans="1:21" x14ac:dyDescent="0.25">
      <c r="A26" s="8">
        <v>19</v>
      </c>
      <c r="B26" s="7" t="s">
        <v>74</v>
      </c>
      <c r="C26" s="7" t="s">
        <v>5723</v>
      </c>
      <c r="D26" s="7">
        <v>906668</v>
      </c>
      <c r="E26" s="7">
        <v>993914</v>
      </c>
      <c r="F26" s="7">
        <v>1900582</v>
      </c>
      <c r="G26" s="7">
        <v>1875171</v>
      </c>
      <c r="H26" s="7">
        <v>0</v>
      </c>
      <c r="I26" s="7">
        <v>95029.1</v>
      </c>
      <c r="J26" s="7">
        <v>64076</v>
      </c>
      <c r="K26" s="7">
        <v>64076</v>
      </c>
      <c r="L26" s="7">
        <v>0</v>
      </c>
      <c r="M26" s="7">
        <v>0</v>
      </c>
      <c r="N26" s="7">
        <v>6340</v>
      </c>
      <c r="O26" s="7">
        <v>3200</v>
      </c>
      <c r="P26" s="7">
        <v>0</v>
      </c>
      <c r="Q26" s="7">
        <v>3140</v>
      </c>
      <c r="R26" s="7">
        <v>126.8</v>
      </c>
      <c r="S26" s="3"/>
      <c r="T26" s="3"/>
      <c r="U26" s="3"/>
    </row>
    <row r="27" spans="1:21" x14ac:dyDescent="0.25">
      <c r="A27" s="6">
        <v>20</v>
      </c>
      <c r="B27" s="108" t="s">
        <v>78</v>
      </c>
      <c r="C27" s="7" t="s">
        <v>5723</v>
      </c>
      <c r="D27" s="7">
        <v>150116</v>
      </c>
      <c r="E27" s="7">
        <v>227952</v>
      </c>
      <c r="F27" s="7">
        <v>378068</v>
      </c>
      <c r="G27" s="7">
        <v>374126</v>
      </c>
      <c r="H27" s="7">
        <v>0</v>
      </c>
      <c r="I27" s="7">
        <v>18903.400000000001</v>
      </c>
      <c r="J27" s="7">
        <v>13940</v>
      </c>
      <c r="K27" s="7">
        <v>13940</v>
      </c>
      <c r="L27" s="7">
        <v>0</v>
      </c>
      <c r="M27" s="7">
        <v>0</v>
      </c>
      <c r="N27" s="7">
        <v>0</v>
      </c>
      <c r="O27" s="7">
        <v>0</v>
      </c>
      <c r="P27" s="7">
        <v>0</v>
      </c>
      <c r="Q27" s="7">
        <v>0</v>
      </c>
      <c r="R27" s="7">
        <v>0</v>
      </c>
      <c r="S27" s="3"/>
      <c r="T27" s="3"/>
      <c r="U27" s="3"/>
    </row>
    <row r="28" spans="1:21" x14ac:dyDescent="0.25">
      <c r="A28" s="6">
        <v>21</v>
      </c>
      <c r="B28" s="7" t="s">
        <v>79</v>
      </c>
      <c r="C28" s="7" t="s">
        <v>5723</v>
      </c>
      <c r="D28" s="7">
        <v>600437</v>
      </c>
      <c r="E28" s="7">
        <v>555516</v>
      </c>
      <c r="F28" s="7">
        <v>1155953</v>
      </c>
      <c r="G28" s="7">
        <v>1116452</v>
      </c>
      <c r="H28" s="7">
        <v>0</v>
      </c>
      <c r="I28" s="7">
        <v>57797.65</v>
      </c>
      <c r="J28" s="7">
        <v>45203</v>
      </c>
      <c r="K28" s="7">
        <v>45203</v>
      </c>
      <c r="L28" s="7">
        <v>0</v>
      </c>
      <c r="M28" s="7">
        <v>0</v>
      </c>
      <c r="N28" s="7">
        <v>1200</v>
      </c>
      <c r="O28" s="7">
        <v>800</v>
      </c>
      <c r="P28" s="7">
        <v>0</v>
      </c>
      <c r="Q28" s="7">
        <v>400</v>
      </c>
      <c r="R28" s="7">
        <v>24</v>
      </c>
      <c r="S28" s="3"/>
      <c r="T28" s="3"/>
      <c r="U28" s="3"/>
    </row>
    <row r="29" spans="1:21" x14ac:dyDescent="0.25">
      <c r="A29" s="8">
        <v>22</v>
      </c>
      <c r="B29" s="7" t="s">
        <v>83</v>
      </c>
      <c r="C29" s="7" t="s">
        <v>5723</v>
      </c>
      <c r="D29" s="7">
        <v>667690</v>
      </c>
      <c r="E29" s="7">
        <v>744654</v>
      </c>
      <c r="F29" s="7">
        <v>1412344</v>
      </c>
      <c r="G29" s="7">
        <v>1368783</v>
      </c>
      <c r="H29" s="7">
        <v>197</v>
      </c>
      <c r="I29" s="7">
        <v>70617.2</v>
      </c>
      <c r="J29" s="7">
        <v>54320</v>
      </c>
      <c r="K29" s="7">
        <v>54320</v>
      </c>
      <c r="L29" s="7">
        <v>0</v>
      </c>
      <c r="M29" s="7">
        <v>0</v>
      </c>
      <c r="N29" s="7">
        <v>460</v>
      </c>
      <c r="O29" s="7">
        <v>0</v>
      </c>
      <c r="P29" s="7">
        <v>0</v>
      </c>
      <c r="Q29" s="7">
        <v>460</v>
      </c>
      <c r="R29" s="7">
        <v>9.1999999999999993</v>
      </c>
      <c r="S29" s="3"/>
      <c r="T29" s="3"/>
      <c r="U29" s="3"/>
    </row>
    <row r="30" spans="1:21" x14ac:dyDescent="0.25">
      <c r="A30" s="6">
        <v>23</v>
      </c>
      <c r="B30" s="7" t="s">
        <v>85</v>
      </c>
      <c r="C30" s="7" t="s">
        <v>5723</v>
      </c>
      <c r="D30" s="7">
        <v>131134</v>
      </c>
      <c r="E30" s="7">
        <v>108677</v>
      </c>
      <c r="F30" s="7">
        <v>239811</v>
      </c>
      <c r="G30" s="7">
        <v>245139</v>
      </c>
      <c r="H30" s="7">
        <v>0</v>
      </c>
      <c r="I30" s="7">
        <v>11990.55</v>
      </c>
      <c r="J30" s="7">
        <v>10355</v>
      </c>
      <c r="K30" s="7">
        <v>10355</v>
      </c>
      <c r="L30" s="7">
        <v>0</v>
      </c>
      <c r="M30" s="7">
        <v>0</v>
      </c>
      <c r="N30" s="7">
        <v>100</v>
      </c>
      <c r="O30" s="7">
        <v>0</v>
      </c>
      <c r="P30" s="7">
        <v>0</v>
      </c>
      <c r="Q30" s="7">
        <v>100</v>
      </c>
      <c r="R30" s="7">
        <v>2</v>
      </c>
      <c r="S30" s="3"/>
      <c r="T30" s="3"/>
      <c r="U30" s="3"/>
    </row>
    <row r="31" spans="1:21" x14ac:dyDescent="0.25">
      <c r="A31" s="6">
        <v>24</v>
      </c>
      <c r="B31" s="7" t="s">
        <v>86</v>
      </c>
      <c r="C31" s="7" t="s">
        <v>5723</v>
      </c>
      <c r="D31" s="7">
        <v>832007</v>
      </c>
      <c r="E31" s="7">
        <v>830246</v>
      </c>
      <c r="F31" s="7">
        <v>1662253</v>
      </c>
      <c r="G31" s="7">
        <v>1686627</v>
      </c>
      <c r="H31" s="7">
        <v>120</v>
      </c>
      <c r="I31" s="7">
        <v>83112.649999999994</v>
      </c>
      <c r="J31" s="7">
        <v>149400</v>
      </c>
      <c r="K31" s="7">
        <v>149280</v>
      </c>
      <c r="L31" s="7">
        <v>0</v>
      </c>
      <c r="M31" s="7">
        <v>0</v>
      </c>
      <c r="N31" s="7">
        <v>390</v>
      </c>
      <c r="O31" s="7">
        <v>0</v>
      </c>
      <c r="P31" s="7">
        <v>0</v>
      </c>
      <c r="Q31" s="7">
        <v>390</v>
      </c>
      <c r="R31" s="7">
        <v>7.8</v>
      </c>
      <c r="S31" s="3"/>
      <c r="T31" s="3"/>
      <c r="U31" s="3"/>
    </row>
    <row r="32" spans="1:21" x14ac:dyDescent="0.25">
      <c r="A32" s="8">
        <v>25</v>
      </c>
      <c r="B32" s="7" t="s">
        <v>88</v>
      </c>
      <c r="C32" s="7" t="s">
        <v>5723</v>
      </c>
      <c r="D32" s="7">
        <v>463904</v>
      </c>
      <c r="E32" s="7">
        <v>501312</v>
      </c>
      <c r="F32" s="7">
        <v>965216</v>
      </c>
      <c r="G32" s="7">
        <v>928026</v>
      </c>
      <c r="H32" s="7">
        <v>0</v>
      </c>
      <c r="I32" s="7">
        <v>48260.800000000003</v>
      </c>
      <c r="J32" s="7">
        <v>38863</v>
      </c>
      <c r="K32" s="7">
        <v>38863</v>
      </c>
      <c r="L32" s="7">
        <v>0</v>
      </c>
      <c r="M32" s="7">
        <v>0</v>
      </c>
      <c r="N32" s="7">
        <v>13500</v>
      </c>
      <c r="O32" s="7">
        <v>0</v>
      </c>
      <c r="P32" s="7">
        <v>0</v>
      </c>
      <c r="Q32" s="7">
        <v>13500</v>
      </c>
      <c r="R32" s="7">
        <v>270</v>
      </c>
      <c r="S32" s="3"/>
      <c r="T32" s="3"/>
      <c r="U32" s="3"/>
    </row>
    <row r="33" spans="1:21" x14ac:dyDescent="0.25">
      <c r="A33" s="6">
        <v>26</v>
      </c>
      <c r="B33" s="7" t="s">
        <v>89</v>
      </c>
      <c r="C33" s="7" t="s">
        <v>5723</v>
      </c>
      <c r="D33" s="7">
        <v>703357</v>
      </c>
      <c r="E33" s="7">
        <v>684325</v>
      </c>
      <c r="F33" s="7">
        <v>1387682</v>
      </c>
      <c r="G33" s="7">
        <v>1385096</v>
      </c>
      <c r="H33" s="7">
        <v>397</v>
      </c>
      <c r="I33" s="7">
        <v>69384.100000000006</v>
      </c>
      <c r="J33" s="7">
        <v>52318</v>
      </c>
      <c r="K33" s="7">
        <v>51921</v>
      </c>
      <c r="L33" s="7">
        <v>0</v>
      </c>
      <c r="M33" s="7">
        <v>0</v>
      </c>
      <c r="N33" s="7">
        <v>3401</v>
      </c>
      <c r="O33" s="7">
        <v>0</v>
      </c>
      <c r="P33" s="7">
        <v>0</v>
      </c>
      <c r="Q33" s="7">
        <v>3401</v>
      </c>
      <c r="R33" s="7">
        <v>68.02</v>
      </c>
      <c r="S33" s="3"/>
      <c r="T33" s="3"/>
      <c r="U33" s="3"/>
    </row>
    <row r="34" spans="1:21" x14ac:dyDescent="0.25">
      <c r="A34" s="6">
        <v>27</v>
      </c>
      <c r="B34" s="7" t="s">
        <v>90</v>
      </c>
      <c r="C34" s="7" t="s">
        <v>5723</v>
      </c>
      <c r="D34" s="7">
        <v>157064</v>
      </c>
      <c r="E34" s="7">
        <v>176683</v>
      </c>
      <c r="F34" s="7">
        <v>333747</v>
      </c>
      <c r="G34" s="7">
        <v>350702</v>
      </c>
      <c r="H34" s="7">
        <v>0</v>
      </c>
      <c r="I34" s="7">
        <v>16687.349999999999</v>
      </c>
      <c r="J34" s="7">
        <v>16728</v>
      </c>
      <c r="K34" s="7">
        <v>16728</v>
      </c>
      <c r="L34" s="7">
        <v>0</v>
      </c>
      <c r="M34" s="7">
        <v>0</v>
      </c>
      <c r="N34" s="7">
        <v>1190</v>
      </c>
      <c r="O34" s="7">
        <v>1080</v>
      </c>
      <c r="P34" s="7">
        <v>0</v>
      </c>
      <c r="Q34" s="7">
        <v>110</v>
      </c>
      <c r="R34" s="7">
        <v>23.8</v>
      </c>
      <c r="S34" s="3"/>
      <c r="T34" s="3"/>
      <c r="U34" s="3"/>
    </row>
    <row r="35" spans="1:21" x14ac:dyDescent="0.25">
      <c r="A35" s="8">
        <v>28</v>
      </c>
      <c r="B35" s="7" t="s">
        <v>94</v>
      </c>
      <c r="C35" s="7" t="s">
        <v>5723</v>
      </c>
      <c r="D35" s="7">
        <v>320304</v>
      </c>
      <c r="E35" s="7">
        <v>381924</v>
      </c>
      <c r="F35" s="7">
        <v>702228</v>
      </c>
      <c r="G35" s="7">
        <v>618135</v>
      </c>
      <c r="H35" s="7">
        <v>0</v>
      </c>
      <c r="I35" s="7">
        <v>35111.4</v>
      </c>
      <c r="J35" s="7">
        <v>50233</v>
      </c>
      <c r="K35" s="7">
        <v>50233</v>
      </c>
      <c r="L35" s="7">
        <v>0</v>
      </c>
      <c r="M35" s="7">
        <v>0</v>
      </c>
      <c r="N35" s="7">
        <v>400</v>
      </c>
      <c r="O35" s="7">
        <v>0</v>
      </c>
      <c r="P35" s="7">
        <v>0</v>
      </c>
      <c r="Q35" s="7">
        <v>400</v>
      </c>
      <c r="R35" s="7">
        <v>8</v>
      </c>
      <c r="S35" s="3"/>
      <c r="T35" s="3"/>
      <c r="U35" s="3"/>
    </row>
    <row r="36" spans="1:21" x14ac:dyDescent="0.25">
      <c r="A36" s="6">
        <v>29</v>
      </c>
      <c r="B36" s="7" t="s">
        <v>95</v>
      </c>
      <c r="C36" s="7" t="s">
        <v>5723</v>
      </c>
      <c r="D36" s="7">
        <v>1398050</v>
      </c>
      <c r="E36" s="7">
        <v>1411888</v>
      </c>
      <c r="F36" s="7">
        <v>2809938</v>
      </c>
      <c r="G36" s="7">
        <v>2310475</v>
      </c>
      <c r="H36" s="7">
        <v>191</v>
      </c>
      <c r="I36" s="7">
        <v>140496.9</v>
      </c>
      <c r="J36" s="7">
        <v>91490</v>
      </c>
      <c r="K36" s="7">
        <v>91490</v>
      </c>
      <c r="L36" s="7">
        <v>0</v>
      </c>
      <c r="M36" s="7">
        <v>0</v>
      </c>
      <c r="N36" s="7">
        <v>12527</v>
      </c>
      <c r="O36" s="7">
        <v>10400</v>
      </c>
      <c r="P36" s="7">
        <v>0</v>
      </c>
      <c r="Q36" s="7">
        <v>2127</v>
      </c>
      <c r="R36" s="7">
        <v>250.54</v>
      </c>
      <c r="S36" s="3"/>
      <c r="T36" s="3"/>
      <c r="U36" s="3"/>
    </row>
    <row r="37" spans="1:21" x14ac:dyDescent="0.25">
      <c r="A37" s="6">
        <v>30</v>
      </c>
      <c r="B37" s="7" t="s">
        <v>96</v>
      </c>
      <c r="C37" s="7" t="s">
        <v>5723</v>
      </c>
      <c r="D37" s="9">
        <v>345122</v>
      </c>
      <c r="E37" s="7">
        <v>359839</v>
      </c>
      <c r="F37" s="7">
        <v>704961</v>
      </c>
      <c r="G37" s="7">
        <v>671112</v>
      </c>
      <c r="H37" s="7">
        <v>0</v>
      </c>
      <c r="I37" s="7">
        <v>35248.050000000003</v>
      </c>
      <c r="J37" s="7">
        <v>28808</v>
      </c>
      <c r="K37" s="7">
        <v>28808</v>
      </c>
      <c r="L37" s="7">
        <v>0</v>
      </c>
      <c r="M37" s="7">
        <v>0</v>
      </c>
      <c r="N37" s="7">
        <v>7020</v>
      </c>
      <c r="O37" s="7">
        <v>17200</v>
      </c>
      <c r="P37" s="7">
        <v>0</v>
      </c>
      <c r="Q37" s="7">
        <v>-10180</v>
      </c>
      <c r="R37" s="7">
        <v>140.4</v>
      </c>
      <c r="S37" s="3"/>
      <c r="T37" s="3"/>
      <c r="U37" s="3"/>
    </row>
    <row r="38" spans="1:21" x14ac:dyDescent="0.25">
      <c r="A38" s="8">
        <v>31</v>
      </c>
      <c r="B38" s="7" t="s">
        <v>97</v>
      </c>
      <c r="C38" s="7" t="s">
        <v>5723</v>
      </c>
      <c r="D38" s="7">
        <v>218778</v>
      </c>
      <c r="E38" s="7">
        <v>237531</v>
      </c>
      <c r="F38" s="7">
        <v>456309</v>
      </c>
      <c r="G38" s="7">
        <v>406895</v>
      </c>
      <c r="H38" s="7">
        <v>0</v>
      </c>
      <c r="I38" s="7">
        <v>22815.45</v>
      </c>
      <c r="J38" s="7">
        <v>17822</v>
      </c>
      <c r="K38" s="7">
        <v>17822</v>
      </c>
      <c r="L38" s="7">
        <v>0</v>
      </c>
      <c r="M38" s="7">
        <v>0</v>
      </c>
      <c r="N38" s="7">
        <v>520</v>
      </c>
      <c r="O38" s="7">
        <v>0</v>
      </c>
      <c r="P38" s="7">
        <v>0</v>
      </c>
      <c r="Q38" s="7">
        <v>520</v>
      </c>
      <c r="R38" s="7">
        <v>10.4</v>
      </c>
      <c r="S38" s="3"/>
      <c r="T38" s="3"/>
      <c r="U38" s="3"/>
    </row>
    <row r="39" spans="1:21" x14ac:dyDescent="0.25">
      <c r="A39" s="6">
        <v>32</v>
      </c>
      <c r="B39" s="7" t="s">
        <v>100</v>
      </c>
      <c r="C39" s="7" t="s">
        <v>5723</v>
      </c>
      <c r="D39" s="7">
        <v>106569</v>
      </c>
      <c r="E39" s="7">
        <v>96217</v>
      </c>
      <c r="F39" s="7">
        <v>202786</v>
      </c>
      <c r="G39" s="7">
        <v>186221</v>
      </c>
      <c r="H39" s="7">
        <v>728</v>
      </c>
      <c r="I39" s="7">
        <v>10139.299999999999</v>
      </c>
      <c r="J39" s="7">
        <v>8950</v>
      </c>
      <c r="K39" s="7">
        <v>8950</v>
      </c>
      <c r="L39" s="7">
        <v>0</v>
      </c>
      <c r="M39" s="7">
        <v>0</v>
      </c>
      <c r="N39" s="7">
        <v>200</v>
      </c>
      <c r="O39" s="7">
        <v>0</v>
      </c>
      <c r="P39" s="7">
        <v>0</v>
      </c>
      <c r="Q39" s="7">
        <v>200</v>
      </c>
      <c r="R39" s="7">
        <v>4</v>
      </c>
      <c r="S39" s="3"/>
      <c r="T39" s="3"/>
      <c r="U39" s="3"/>
    </row>
    <row r="40" spans="1:21" x14ac:dyDescent="0.25">
      <c r="A40" s="6">
        <v>33</v>
      </c>
      <c r="B40" s="7" t="s">
        <v>103</v>
      </c>
      <c r="C40" s="7" t="s">
        <v>5723</v>
      </c>
      <c r="D40" s="7">
        <v>329792</v>
      </c>
      <c r="E40" s="7">
        <v>360296</v>
      </c>
      <c r="F40" s="7">
        <v>690088</v>
      </c>
      <c r="G40" s="7">
        <v>614492</v>
      </c>
      <c r="H40" s="7">
        <v>0</v>
      </c>
      <c r="I40" s="7">
        <v>34504.400000000001</v>
      </c>
      <c r="J40" s="7">
        <v>21814</v>
      </c>
      <c r="K40" s="7">
        <v>21814</v>
      </c>
      <c r="L40" s="7">
        <v>0</v>
      </c>
      <c r="M40" s="7">
        <v>0</v>
      </c>
      <c r="N40" s="7">
        <v>400</v>
      </c>
      <c r="O40" s="7">
        <v>0</v>
      </c>
      <c r="P40" s="7">
        <v>0</v>
      </c>
      <c r="Q40" s="7">
        <v>400</v>
      </c>
      <c r="R40" s="7">
        <v>8</v>
      </c>
      <c r="S40" s="3"/>
      <c r="T40" s="3"/>
      <c r="U40" s="3"/>
    </row>
    <row r="41" spans="1:21" x14ac:dyDescent="0.25">
      <c r="A41" s="8">
        <v>34</v>
      </c>
      <c r="B41" s="7" t="s">
        <v>104</v>
      </c>
      <c r="C41" s="7" t="s">
        <v>5723</v>
      </c>
      <c r="D41" s="7">
        <v>319630</v>
      </c>
      <c r="E41" s="7">
        <v>260088</v>
      </c>
      <c r="F41" s="7">
        <v>579718</v>
      </c>
      <c r="G41" s="7">
        <v>569653</v>
      </c>
      <c r="H41" s="7">
        <v>0</v>
      </c>
      <c r="I41" s="7">
        <v>28985.9</v>
      </c>
      <c r="J41" s="7">
        <v>15275</v>
      </c>
      <c r="K41" s="7">
        <v>15275</v>
      </c>
      <c r="L41" s="7">
        <v>0</v>
      </c>
      <c r="M41" s="7">
        <v>0</v>
      </c>
      <c r="N41" s="7">
        <v>300</v>
      </c>
      <c r="O41" s="7">
        <v>0</v>
      </c>
      <c r="P41" s="7">
        <v>0</v>
      </c>
      <c r="Q41" s="7">
        <v>300</v>
      </c>
      <c r="R41" s="7">
        <v>6</v>
      </c>
      <c r="S41" s="3"/>
      <c r="T41" s="3"/>
      <c r="U41" s="3"/>
    </row>
    <row r="42" spans="1:21" x14ac:dyDescent="0.25">
      <c r="A42" s="6">
        <v>35</v>
      </c>
      <c r="B42" s="7" t="s">
        <v>107</v>
      </c>
      <c r="C42" s="7" t="s">
        <v>5723</v>
      </c>
      <c r="D42" s="7">
        <v>663284</v>
      </c>
      <c r="E42" s="7">
        <v>485741</v>
      </c>
      <c r="F42" s="7">
        <v>1149025</v>
      </c>
      <c r="G42" s="7">
        <v>1087022</v>
      </c>
      <c r="H42" s="7">
        <v>1011</v>
      </c>
      <c r="I42" s="7">
        <v>57451.25</v>
      </c>
      <c r="J42" s="7">
        <v>64698</v>
      </c>
      <c r="K42" s="7">
        <v>64698</v>
      </c>
      <c r="L42" s="7">
        <v>0</v>
      </c>
      <c r="M42" s="7">
        <v>0</v>
      </c>
      <c r="N42" s="7">
        <v>0</v>
      </c>
      <c r="O42" s="7">
        <v>0</v>
      </c>
      <c r="P42" s="7">
        <v>0</v>
      </c>
      <c r="Q42" s="7">
        <v>0</v>
      </c>
      <c r="R42" s="7">
        <v>0</v>
      </c>
      <c r="S42" s="3"/>
      <c r="T42" s="3"/>
      <c r="U42" s="3"/>
    </row>
    <row r="43" spans="1:21" x14ac:dyDescent="0.25">
      <c r="A43" s="6">
        <v>36</v>
      </c>
      <c r="B43" s="7" t="s">
        <v>108</v>
      </c>
      <c r="C43" s="7" t="s">
        <v>5723</v>
      </c>
      <c r="D43" s="7">
        <v>7030</v>
      </c>
      <c r="E43" s="7">
        <v>6263</v>
      </c>
      <c r="F43" s="7">
        <v>13293</v>
      </c>
      <c r="G43" s="7">
        <v>13760</v>
      </c>
      <c r="H43" s="7">
        <v>0</v>
      </c>
      <c r="I43" s="7">
        <v>664.65</v>
      </c>
      <c r="J43" s="7">
        <v>0</v>
      </c>
      <c r="K43" s="7">
        <v>0</v>
      </c>
      <c r="L43" s="7">
        <v>0</v>
      </c>
      <c r="M43" s="7">
        <v>0</v>
      </c>
      <c r="N43" s="7">
        <v>0</v>
      </c>
      <c r="O43" s="7">
        <v>0</v>
      </c>
      <c r="P43" s="7">
        <v>0</v>
      </c>
      <c r="Q43" s="7">
        <v>0</v>
      </c>
      <c r="R43" s="7">
        <v>0</v>
      </c>
      <c r="S43" s="3"/>
      <c r="T43" s="3"/>
      <c r="U43" s="3"/>
    </row>
    <row r="44" spans="1:21" x14ac:dyDescent="0.25">
      <c r="A44" s="8">
        <v>37</v>
      </c>
      <c r="B44" s="7" t="s">
        <v>110</v>
      </c>
      <c r="C44" s="7" t="s">
        <v>5723</v>
      </c>
      <c r="D44" s="7">
        <v>742024</v>
      </c>
      <c r="E44" s="7">
        <v>677279</v>
      </c>
      <c r="F44" s="7">
        <v>1419303</v>
      </c>
      <c r="G44" s="7">
        <v>1365789</v>
      </c>
      <c r="H44" s="7">
        <v>186</v>
      </c>
      <c r="I44" s="7">
        <v>70965.149999999994</v>
      </c>
      <c r="J44" s="7">
        <v>42946</v>
      </c>
      <c r="K44" s="7">
        <v>42946</v>
      </c>
      <c r="L44" s="7">
        <v>0</v>
      </c>
      <c r="M44" s="7">
        <v>0</v>
      </c>
      <c r="N44" s="7">
        <v>1974</v>
      </c>
      <c r="O44" s="7">
        <v>800</v>
      </c>
      <c r="P44" s="7">
        <v>0</v>
      </c>
      <c r="Q44" s="7">
        <v>1174</v>
      </c>
      <c r="R44" s="7">
        <v>39.479999999999997</v>
      </c>
      <c r="S44" s="3"/>
      <c r="T44" s="3"/>
      <c r="U44" s="3"/>
    </row>
    <row r="45" spans="1:21" x14ac:dyDescent="0.25">
      <c r="A45" s="18">
        <v>37</v>
      </c>
      <c r="B45" s="19" t="s">
        <v>110</v>
      </c>
      <c r="C45" s="19" t="s">
        <v>5722</v>
      </c>
      <c r="D45" s="19">
        <v>6070</v>
      </c>
      <c r="E45" s="19">
        <v>7917</v>
      </c>
      <c r="F45" s="19">
        <v>13987</v>
      </c>
      <c r="G45" s="19">
        <v>0</v>
      </c>
      <c r="H45" s="19">
        <v>0</v>
      </c>
      <c r="I45" s="19">
        <v>699.35</v>
      </c>
      <c r="J45" s="19">
        <v>322</v>
      </c>
      <c r="K45" s="19">
        <v>0</v>
      </c>
      <c r="L45" s="19">
        <v>0</v>
      </c>
      <c r="M45" s="19">
        <v>0</v>
      </c>
      <c r="N45" s="19">
        <v>100</v>
      </c>
      <c r="O45" s="19">
        <v>0</v>
      </c>
      <c r="P45" s="19">
        <v>0</v>
      </c>
      <c r="Q45" s="19">
        <v>100</v>
      </c>
      <c r="R45" s="19">
        <v>2</v>
      </c>
    </row>
    <row r="46" spans="1:21" x14ac:dyDescent="0.25">
      <c r="A46" s="6">
        <v>38</v>
      </c>
      <c r="B46" s="7" t="s">
        <v>112</v>
      </c>
      <c r="C46" s="7" t="s">
        <v>5723</v>
      </c>
      <c r="D46" s="7">
        <v>507663</v>
      </c>
      <c r="E46" s="7">
        <v>585367</v>
      </c>
      <c r="F46" s="7">
        <v>1093030</v>
      </c>
      <c r="G46" s="7">
        <v>884460</v>
      </c>
      <c r="H46" s="7">
        <v>215</v>
      </c>
      <c r="I46" s="7">
        <v>54651.5</v>
      </c>
      <c r="J46" s="7">
        <v>34966</v>
      </c>
      <c r="K46" s="7">
        <v>34966</v>
      </c>
      <c r="L46" s="7">
        <v>0</v>
      </c>
      <c r="M46" s="7">
        <v>0</v>
      </c>
      <c r="N46" s="7">
        <v>2200</v>
      </c>
      <c r="O46" s="7">
        <v>800</v>
      </c>
      <c r="P46" s="7">
        <v>0</v>
      </c>
      <c r="Q46" s="7">
        <v>1400</v>
      </c>
      <c r="R46" s="7">
        <v>44</v>
      </c>
      <c r="S46" s="3"/>
      <c r="T46" s="3"/>
      <c r="U46" s="3"/>
    </row>
    <row r="47" spans="1:21" x14ac:dyDescent="0.25">
      <c r="A47" s="6">
        <v>39</v>
      </c>
      <c r="B47" s="7" t="s">
        <v>115</v>
      </c>
      <c r="C47" s="7" t="s">
        <v>5723</v>
      </c>
      <c r="D47" s="7">
        <v>76705</v>
      </c>
      <c r="E47" s="7">
        <v>90347</v>
      </c>
      <c r="F47" s="7">
        <v>167052</v>
      </c>
      <c r="G47" s="7">
        <v>140956</v>
      </c>
      <c r="H47" s="7">
        <v>0</v>
      </c>
      <c r="I47" s="7">
        <v>8352.6</v>
      </c>
      <c r="J47" s="7">
        <v>9195</v>
      </c>
      <c r="K47" s="7">
        <v>9195</v>
      </c>
      <c r="L47" s="7">
        <v>0</v>
      </c>
      <c r="M47" s="7">
        <v>0</v>
      </c>
      <c r="N47" s="7">
        <v>1300</v>
      </c>
      <c r="O47" s="7">
        <v>0</v>
      </c>
      <c r="P47" s="7">
        <v>0</v>
      </c>
      <c r="Q47" s="7">
        <v>1300</v>
      </c>
      <c r="R47" s="7">
        <v>26</v>
      </c>
      <c r="S47" s="3"/>
      <c r="T47" s="3"/>
      <c r="U47" s="3"/>
    </row>
    <row r="48" spans="1:21" x14ac:dyDescent="0.25">
      <c r="A48" s="8">
        <v>40</v>
      </c>
      <c r="B48" s="7" t="s">
        <v>119</v>
      </c>
      <c r="C48" s="7" t="s">
        <v>5723</v>
      </c>
      <c r="D48" s="7">
        <v>311514</v>
      </c>
      <c r="E48" s="7">
        <v>354236</v>
      </c>
      <c r="F48" s="7">
        <v>665750</v>
      </c>
      <c r="G48" s="7">
        <v>594761</v>
      </c>
      <c r="H48" s="7">
        <v>300</v>
      </c>
      <c r="I48" s="7">
        <v>33287.5</v>
      </c>
      <c r="J48" s="7">
        <v>21786</v>
      </c>
      <c r="K48" s="7">
        <v>21486</v>
      </c>
      <c r="L48" s="7">
        <v>0</v>
      </c>
      <c r="M48" s="7">
        <v>0</v>
      </c>
      <c r="N48" s="7">
        <v>1140</v>
      </c>
      <c r="O48" s="7">
        <v>800</v>
      </c>
      <c r="P48" s="7">
        <v>0</v>
      </c>
      <c r="Q48" s="7">
        <v>340</v>
      </c>
      <c r="R48" s="7">
        <v>22.8</v>
      </c>
      <c r="S48" s="3"/>
      <c r="T48" s="3"/>
      <c r="U48" s="3"/>
    </row>
    <row r="49" spans="1:21" x14ac:dyDescent="0.25">
      <c r="A49" s="6">
        <v>41</v>
      </c>
      <c r="B49" s="7" t="s">
        <v>121</v>
      </c>
      <c r="C49" s="7" t="s">
        <v>5723</v>
      </c>
      <c r="D49" s="7">
        <v>112905</v>
      </c>
      <c r="E49" s="7">
        <v>169391</v>
      </c>
      <c r="F49" s="7">
        <v>282296</v>
      </c>
      <c r="G49" s="7">
        <v>242846</v>
      </c>
      <c r="H49" s="7">
        <v>519</v>
      </c>
      <c r="I49" s="7">
        <v>14114.8</v>
      </c>
      <c r="J49" s="7">
        <v>6365</v>
      </c>
      <c r="K49" s="7">
        <v>6365</v>
      </c>
      <c r="L49" s="7">
        <v>0</v>
      </c>
      <c r="M49" s="7">
        <v>0</v>
      </c>
      <c r="N49" s="7">
        <v>283</v>
      </c>
      <c r="O49" s="7">
        <v>0</v>
      </c>
      <c r="P49" s="7">
        <v>0</v>
      </c>
      <c r="Q49" s="7">
        <v>283</v>
      </c>
      <c r="R49" s="7">
        <v>5.66</v>
      </c>
      <c r="S49" s="3"/>
      <c r="T49" s="3"/>
      <c r="U49" s="3"/>
    </row>
    <row r="50" spans="1:21" x14ac:dyDescent="0.25">
      <c r="A50" s="6">
        <v>42</v>
      </c>
      <c r="B50" s="7" t="s">
        <v>122</v>
      </c>
      <c r="C50" s="7" t="s">
        <v>5723</v>
      </c>
      <c r="D50" s="7">
        <v>685422</v>
      </c>
      <c r="E50" s="7">
        <v>474827</v>
      </c>
      <c r="F50" s="7">
        <v>1160249</v>
      </c>
      <c r="G50" s="7">
        <v>1194800</v>
      </c>
      <c r="H50" s="7">
        <v>1330</v>
      </c>
      <c r="I50" s="7">
        <v>58012.45</v>
      </c>
      <c r="J50" s="7">
        <v>31355</v>
      </c>
      <c r="K50" s="7">
        <v>31085</v>
      </c>
      <c r="L50" s="7">
        <v>0</v>
      </c>
      <c r="M50" s="7">
        <v>0</v>
      </c>
      <c r="N50" s="7">
        <v>600</v>
      </c>
      <c r="O50" s="7">
        <v>0</v>
      </c>
      <c r="P50" s="7">
        <v>0</v>
      </c>
      <c r="Q50" s="7">
        <v>600</v>
      </c>
      <c r="R50" s="7">
        <v>12</v>
      </c>
      <c r="S50" s="3"/>
      <c r="T50" s="3"/>
      <c r="U50" s="3"/>
    </row>
    <row r="51" spans="1:21" x14ac:dyDescent="0.25">
      <c r="A51" s="8">
        <v>43</v>
      </c>
      <c r="B51" s="7" t="s">
        <v>126</v>
      </c>
      <c r="C51" s="7" t="s">
        <v>5723</v>
      </c>
      <c r="D51" s="7">
        <v>399237</v>
      </c>
      <c r="E51" s="7">
        <v>344745</v>
      </c>
      <c r="F51" s="7">
        <v>743982</v>
      </c>
      <c r="G51" s="7">
        <v>630979</v>
      </c>
      <c r="H51" s="7">
        <v>100</v>
      </c>
      <c r="I51" s="7">
        <v>37199.1</v>
      </c>
      <c r="J51" s="7">
        <v>20932</v>
      </c>
      <c r="K51" s="7">
        <v>20832</v>
      </c>
      <c r="L51" s="7">
        <v>0</v>
      </c>
      <c r="M51" s="7">
        <v>0</v>
      </c>
      <c r="N51" s="7">
        <v>830</v>
      </c>
      <c r="O51" s="7">
        <v>0</v>
      </c>
      <c r="P51" s="7">
        <v>0</v>
      </c>
      <c r="Q51" s="7">
        <v>830</v>
      </c>
      <c r="R51" s="7">
        <v>16.600000000000001</v>
      </c>
      <c r="S51" s="3"/>
      <c r="T51" s="3"/>
      <c r="U51" s="3"/>
    </row>
    <row r="52" spans="1:21" x14ac:dyDescent="0.25">
      <c r="A52" s="6">
        <v>44</v>
      </c>
      <c r="B52" s="7" t="s">
        <v>127</v>
      </c>
      <c r="C52" s="7" t="s">
        <v>5723</v>
      </c>
      <c r="D52" s="7">
        <v>589428</v>
      </c>
      <c r="E52" s="7">
        <v>535376</v>
      </c>
      <c r="F52" s="7">
        <v>1124804</v>
      </c>
      <c r="G52" s="7">
        <v>991006</v>
      </c>
      <c r="H52" s="7">
        <v>0</v>
      </c>
      <c r="I52" s="7">
        <v>56240.2</v>
      </c>
      <c r="J52" s="7">
        <v>49130</v>
      </c>
      <c r="K52" s="7">
        <v>49130</v>
      </c>
      <c r="L52" s="7">
        <v>0</v>
      </c>
      <c r="M52" s="7">
        <v>0</v>
      </c>
      <c r="N52" s="7">
        <v>1300</v>
      </c>
      <c r="O52" s="7">
        <v>0</v>
      </c>
      <c r="P52" s="7">
        <v>0</v>
      </c>
      <c r="Q52" s="7">
        <v>1300</v>
      </c>
      <c r="R52" s="7">
        <v>26</v>
      </c>
      <c r="S52" s="3"/>
      <c r="T52" s="3"/>
      <c r="U52" s="3"/>
    </row>
    <row r="53" spans="1:21" x14ac:dyDescent="0.25">
      <c r="A53" s="6">
        <v>45</v>
      </c>
      <c r="B53" s="7" t="s">
        <v>129</v>
      </c>
      <c r="C53" s="7" t="s">
        <v>5723</v>
      </c>
      <c r="D53" s="7">
        <v>667827</v>
      </c>
      <c r="E53" s="7">
        <v>766175</v>
      </c>
      <c r="F53" s="7">
        <v>1434002</v>
      </c>
      <c r="G53" s="7">
        <v>1437185</v>
      </c>
      <c r="H53" s="7">
        <v>931</v>
      </c>
      <c r="I53" s="7">
        <v>71700.100000000006</v>
      </c>
      <c r="J53" s="7">
        <v>81237</v>
      </c>
      <c r="K53" s="7">
        <v>81237</v>
      </c>
      <c r="L53" s="7">
        <v>0</v>
      </c>
      <c r="M53" s="7">
        <v>0</v>
      </c>
      <c r="N53" s="7">
        <v>4400</v>
      </c>
      <c r="O53" s="7">
        <v>1600</v>
      </c>
      <c r="P53" s="7">
        <v>0</v>
      </c>
      <c r="Q53" s="7">
        <v>2800</v>
      </c>
      <c r="R53" s="7">
        <v>88</v>
      </c>
      <c r="S53" s="3"/>
      <c r="T53" s="3"/>
      <c r="U53" s="3"/>
    </row>
    <row r="54" spans="1:21" x14ac:dyDescent="0.25">
      <c r="A54" s="8">
        <v>46</v>
      </c>
      <c r="B54" s="7" t="s">
        <v>132</v>
      </c>
      <c r="C54" s="7" t="s">
        <v>5723</v>
      </c>
      <c r="D54" s="7">
        <v>768784</v>
      </c>
      <c r="E54" s="7">
        <v>814292</v>
      </c>
      <c r="F54" s="7">
        <v>1583076</v>
      </c>
      <c r="G54" s="7">
        <v>1473415</v>
      </c>
      <c r="H54" s="7">
        <v>0</v>
      </c>
      <c r="I54" s="7">
        <v>79153.8</v>
      </c>
      <c r="J54" s="7">
        <v>68985</v>
      </c>
      <c r="K54" s="7">
        <v>68985</v>
      </c>
      <c r="L54" s="7">
        <v>0</v>
      </c>
      <c r="M54" s="7">
        <v>0</v>
      </c>
      <c r="N54" s="7">
        <v>4650</v>
      </c>
      <c r="O54" s="7">
        <v>2800</v>
      </c>
      <c r="P54" s="7">
        <v>0</v>
      </c>
      <c r="Q54" s="7">
        <v>1850</v>
      </c>
      <c r="R54" s="7">
        <v>93</v>
      </c>
      <c r="S54" s="3"/>
      <c r="T54" s="3"/>
      <c r="U54" s="3"/>
    </row>
    <row r="55" spans="1:21" x14ac:dyDescent="0.25">
      <c r="A55" s="6">
        <v>47</v>
      </c>
      <c r="B55" s="7" t="s">
        <v>134</v>
      </c>
      <c r="C55" s="7" t="s">
        <v>5723</v>
      </c>
      <c r="D55" s="7">
        <v>607958</v>
      </c>
      <c r="E55" s="7">
        <v>673838</v>
      </c>
      <c r="F55" s="7">
        <v>1281796</v>
      </c>
      <c r="G55" s="7">
        <v>1187578</v>
      </c>
      <c r="H55" s="7">
        <v>0</v>
      </c>
      <c r="I55" s="7">
        <v>64089.8</v>
      </c>
      <c r="J55" s="7">
        <v>52595</v>
      </c>
      <c r="K55" s="7">
        <v>52595</v>
      </c>
      <c r="L55" s="7">
        <v>0</v>
      </c>
      <c r="M55" s="7">
        <v>0</v>
      </c>
      <c r="N55" s="7">
        <v>5360</v>
      </c>
      <c r="O55" s="7">
        <v>3520</v>
      </c>
      <c r="P55" s="7">
        <v>0</v>
      </c>
      <c r="Q55" s="7">
        <v>1840</v>
      </c>
      <c r="R55" s="7">
        <v>107.2</v>
      </c>
      <c r="S55" s="3"/>
      <c r="T55" s="3"/>
      <c r="U55" s="3"/>
    </row>
    <row r="56" spans="1:21" x14ac:dyDescent="0.25">
      <c r="A56" s="6">
        <v>48</v>
      </c>
      <c r="B56" s="7" t="s">
        <v>136</v>
      </c>
      <c r="C56" s="7" t="s">
        <v>5723</v>
      </c>
      <c r="D56" s="7">
        <v>1394940</v>
      </c>
      <c r="E56" s="7">
        <v>1425823</v>
      </c>
      <c r="F56" s="7">
        <v>2820763</v>
      </c>
      <c r="G56" s="7">
        <v>2706373</v>
      </c>
      <c r="H56" s="7">
        <v>0</v>
      </c>
      <c r="I56" s="7">
        <v>141038.15</v>
      </c>
      <c r="J56" s="7">
        <v>85951</v>
      </c>
      <c r="K56" s="7">
        <v>85951</v>
      </c>
      <c r="L56" s="7">
        <v>0</v>
      </c>
      <c r="M56" s="7">
        <v>0</v>
      </c>
      <c r="N56" s="7">
        <v>2200</v>
      </c>
      <c r="O56" s="7">
        <v>0</v>
      </c>
      <c r="P56" s="7">
        <v>0</v>
      </c>
      <c r="Q56" s="7">
        <v>2200</v>
      </c>
      <c r="R56" s="7">
        <v>44</v>
      </c>
      <c r="S56" s="3"/>
      <c r="T56" s="3"/>
      <c r="U56" s="3"/>
    </row>
    <row r="57" spans="1:21" x14ac:dyDescent="0.25">
      <c r="A57" s="8">
        <v>49</v>
      </c>
      <c r="B57" s="7" t="s">
        <v>137</v>
      </c>
      <c r="C57" s="7" t="s">
        <v>5723</v>
      </c>
      <c r="D57" s="7">
        <v>980536</v>
      </c>
      <c r="E57" s="7">
        <v>1279957</v>
      </c>
      <c r="F57" s="7">
        <v>2260493</v>
      </c>
      <c r="G57" s="7">
        <v>2076847</v>
      </c>
      <c r="H57" s="7">
        <v>431</v>
      </c>
      <c r="I57" s="7">
        <v>113024.65</v>
      </c>
      <c r="J57" s="7">
        <v>85281</v>
      </c>
      <c r="K57" s="7">
        <v>85281</v>
      </c>
      <c r="L57" s="7">
        <v>0</v>
      </c>
      <c r="M57" s="7">
        <v>0</v>
      </c>
      <c r="N57" s="7">
        <v>1320</v>
      </c>
      <c r="O57" s="7">
        <v>0</v>
      </c>
      <c r="P57" s="7">
        <v>0</v>
      </c>
      <c r="Q57" s="7">
        <v>1320</v>
      </c>
      <c r="R57" s="7">
        <v>26.4</v>
      </c>
      <c r="S57" s="3"/>
      <c r="T57" s="3"/>
      <c r="U57" s="3"/>
    </row>
    <row r="58" spans="1:21" x14ac:dyDescent="0.25">
      <c r="A58" s="6">
        <v>50</v>
      </c>
      <c r="B58" s="7" t="s">
        <v>141</v>
      </c>
      <c r="C58" s="7" t="s">
        <v>5723</v>
      </c>
      <c r="D58" s="7">
        <v>642472</v>
      </c>
      <c r="E58" s="7">
        <v>817745</v>
      </c>
      <c r="F58" s="7">
        <v>1460217</v>
      </c>
      <c r="G58" s="7">
        <v>1439425</v>
      </c>
      <c r="H58" s="7">
        <v>329</v>
      </c>
      <c r="I58" s="7">
        <v>73010.850000000006</v>
      </c>
      <c r="J58" s="7">
        <v>46699</v>
      </c>
      <c r="K58" s="7">
        <v>46699</v>
      </c>
      <c r="L58" s="7">
        <v>0</v>
      </c>
      <c r="M58" s="7">
        <v>0</v>
      </c>
      <c r="N58" s="7">
        <v>5361</v>
      </c>
      <c r="O58" s="7">
        <v>1416</v>
      </c>
      <c r="P58" s="7">
        <v>0</v>
      </c>
      <c r="Q58" s="7">
        <v>3945</v>
      </c>
      <c r="R58" s="7">
        <v>107.22</v>
      </c>
      <c r="S58" s="3"/>
      <c r="T58" s="3"/>
      <c r="U58" s="3"/>
    </row>
    <row r="59" spans="1:21" x14ac:dyDescent="0.25">
      <c r="A59" s="6">
        <v>51</v>
      </c>
      <c r="B59" s="7" t="s">
        <v>142</v>
      </c>
      <c r="C59" s="7" t="s">
        <v>5723</v>
      </c>
      <c r="D59" s="7">
        <v>651035</v>
      </c>
      <c r="E59" s="7">
        <v>749196</v>
      </c>
      <c r="F59" s="7">
        <v>1400231</v>
      </c>
      <c r="G59" s="7">
        <v>1301943</v>
      </c>
      <c r="H59" s="7">
        <v>1174</v>
      </c>
      <c r="I59" s="7">
        <v>70011.55</v>
      </c>
      <c r="J59" s="7">
        <v>32387</v>
      </c>
      <c r="K59" s="7">
        <v>31387</v>
      </c>
      <c r="L59" s="7">
        <v>0</v>
      </c>
      <c r="M59" s="7">
        <v>0</v>
      </c>
      <c r="N59" s="7">
        <v>1310</v>
      </c>
      <c r="O59" s="7">
        <v>800</v>
      </c>
      <c r="P59" s="7">
        <v>0</v>
      </c>
      <c r="Q59" s="7">
        <v>510</v>
      </c>
      <c r="R59" s="7">
        <v>26.2</v>
      </c>
      <c r="S59" s="3"/>
      <c r="T59" s="3"/>
      <c r="U59" s="3"/>
    </row>
    <row r="60" spans="1:21" x14ac:dyDescent="0.25">
      <c r="A60" s="8">
        <v>52</v>
      </c>
      <c r="B60" s="7" t="s">
        <v>144</v>
      </c>
      <c r="C60" s="7" t="s">
        <v>5723</v>
      </c>
      <c r="D60" s="7">
        <v>761572</v>
      </c>
      <c r="E60" s="7">
        <v>937543</v>
      </c>
      <c r="F60" s="7">
        <v>1699115</v>
      </c>
      <c r="G60" s="7">
        <v>1529505</v>
      </c>
      <c r="H60" s="7">
        <v>335</v>
      </c>
      <c r="I60" s="7">
        <v>84955.75</v>
      </c>
      <c r="J60" s="7">
        <v>104719</v>
      </c>
      <c r="K60" s="7">
        <v>104719</v>
      </c>
      <c r="L60" s="7">
        <v>0</v>
      </c>
      <c r="M60" s="7">
        <v>0</v>
      </c>
      <c r="N60" s="7">
        <v>700</v>
      </c>
      <c r="O60" s="7">
        <v>0</v>
      </c>
      <c r="P60" s="7">
        <v>0</v>
      </c>
      <c r="Q60" s="7">
        <v>700</v>
      </c>
      <c r="R60" s="7">
        <v>14</v>
      </c>
      <c r="S60" s="3"/>
      <c r="T60" s="3"/>
      <c r="U60" s="3"/>
    </row>
    <row r="61" spans="1:21" x14ac:dyDescent="0.25">
      <c r="A61" s="6">
        <v>53</v>
      </c>
      <c r="B61" s="7" t="s">
        <v>147</v>
      </c>
      <c r="C61" s="7" t="s">
        <v>5723</v>
      </c>
      <c r="D61" s="7">
        <v>1413203</v>
      </c>
      <c r="E61" s="7">
        <v>1165383</v>
      </c>
      <c r="F61" s="7">
        <v>2578586</v>
      </c>
      <c r="G61" s="7">
        <v>2499698</v>
      </c>
      <c r="H61" s="7">
        <v>0</v>
      </c>
      <c r="I61" s="7">
        <v>128929.3</v>
      </c>
      <c r="J61" s="7">
        <v>119525</v>
      </c>
      <c r="K61" s="7">
        <v>119525</v>
      </c>
      <c r="L61" s="7">
        <v>0</v>
      </c>
      <c r="M61" s="7">
        <v>0</v>
      </c>
      <c r="N61" s="7">
        <v>100</v>
      </c>
      <c r="O61" s="7">
        <v>0</v>
      </c>
      <c r="P61" s="7">
        <v>0</v>
      </c>
      <c r="Q61" s="7">
        <v>100</v>
      </c>
      <c r="R61" s="7">
        <v>2</v>
      </c>
      <c r="S61" s="3"/>
      <c r="T61" s="3"/>
      <c r="U61" s="3"/>
    </row>
    <row r="62" spans="1:21" x14ac:dyDescent="0.25">
      <c r="A62" s="6">
        <v>54</v>
      </c>
      <c r="B62" s="7" t="s">
        <v>149</v>
      </c>
      <c r="C62" s="7" t="s">
        <v>5723</v>
      </c>
      <c r="D62" s="7">
        <v>958157</v>
      </c>
      <c r="E62" s="7">
        <v>855213</v>
      </c>
      <c r="F62" s="7">
        <v>1813370</v>
      </c>
      <c r="G62" s="7">
        <v>1824295</v>
      </c>
      <c r="H62" s="7">
        <v>0</v>
      </c>
      <c r="I62" s="7">
        <v>90668.5</v>
      </c>
      <c r="J62" s="7">
        <v>63559</v>
      </c>
      <c r="K62" s="7">
        <v>63559</v>
      </c>
      <c r="L62" s="7">
        <v>0</v>
      </c>
      <c r="M62" s="7">
        <v>0</v>
      </c>
      <c r="N62" s="7">
        <v>240</v>
      </c>
      <c r="O62" s="7">
        <v>0</v>
      </c>
      <c r="P62" s="7">
        <v>0</v>
      </c>
      <c r="Q62" s="7">
        <v>240</v>
      </c>
      <c r="R62" s="7">
        <v>4.8</v>
      </c>
      <c r="S62" s="3"/>
      <c r="T62" s="3"/>
      <c r="U62" s="3"/>
    </row>
    <row r="63" spans="1:21" x14ac:dyDescent="0.25">
      <c r="A63" s="8">
        <v>55</v>
      </c>
      <c r="B63" s="7" t="s">
        <v>151</v>
      </c>
      <c r="C63" s="7" t="s">
        <v>5723</v>
      </c>
      <c r="D63" s="7">
        <v>975121</v>
      </c>
      <c r="E63" s="7">
        <v>711302</v>
      </c>
      <c r="F63" s="7">
        <v>1686423</v>
      </c>
      <c r="G63" s="7">
        <v>1561780</v>
      </c>
      <c r="H63" s="7">
        <v>0</v>
      </c>
      <c r="I63" s="7">
        <v>84321.15</v>
      </c>
      <c r="J63" s="7">
        <v>66322</v>
      </c>
      <c r="K63" s="7">
        <v>66322</v>
      </c>
      <c r="L63" s="7">
        <v>0</v>
      </c>
      <c r="M63" s="7">
        <v>0</v>
      </c>
      <c r="N63" s="7">
        <v>0</v>
      </c>
      <c r="O63" s="7">
        <v>0</v>
      </c>
      <c r="P63" s="7">
        <v>0</v>
      </c>
      <c r="Q63" s="7">
        <v>0</v>
      </c>
      <c r="R63" s="7">
        <v>0</v>
      </c>
      <c r="S63" s="3"/>
      <c r="T63" s="3"/>
      <c r="U63" s="3"/>
    </row>
    <row r="64" spans="1:21" x14ac:dyDescent="0.25">
      <c r="A64" s="18">
        <v>55</v>
      </c>
      <c r="B64" s="19" t="s">
        <v>151</v>
      </c>
      <c r="C64" s="19" t="s">
        <v>5722</v>
      </c>
      <c r="D64" s="19">
        <v>44453</v>
      </c>
      <c r="E64" s="19">
        <v>89371</v>
      </c>
      <c r="F64" s="19">
        <v>133824</v>
      </c>
      <c r="G64" s="19">
        <v>0</v>
      </c>
      <c r="H64" s="19">
        <v>0</v>
      </c>
      <c r="I64" s="19">
        <v>6691.2</v>
      </c>
      <c r="J64" s="19">
        <v>3700</v>
      </c>
      <c r="K64" s="19">
        <v>0</v>
      </c>
      <c r="L64" s="19">
        <v>0</v>
      </c>
      <c r="M64" s="19">
        <v>0</v>
      </c>
      <c r="N64" s="19">
        <v>0</v>
      </c>
      <c r="O64" s="19">
        <v>0</v>
      </c>
      <c r="P64" s="19">
        <v>0</v>
      </c>
      <c r="Q64" s="19">
        <v>0</v>
      </c>
      <c r="R64" s="19">
        <v>0</v>
      </c>
    </row>
    <row r="65" spans="1:21" x14ac:dyDescent="0.25">
      <c r="A65" s="6">
        <v>56</v>
      </c>
      <c r="B65" s="7" t="s">
        <v>152</v>
      </c>
      <c r="C65" s="7" t="s">
        <v>5723</v>
      </c>
      <c r="D65" s="7">
        <v>409971</v>
      </c>
      <c r="E65" s="7">
        <v>400874</v>
      </c>
      <c r="F65" s="7">
        <v>810845</v>
      </c>
      <c r="G65" s="7">
        <v>756730</v>
      </c>
      <c r="H65" s="7">
        <v>0</v>
      </c>
      <c r="I65" s="7">
        <v>40542.25</v>
      </c>
      <c r="J65" s="7">
        <v>46810</v>
      </c>
      <c r="K65" s="7">
        <v>46810</v>
      </c>
      <c r="L65" s="7">
        <v>0</v>
      </c>
      <c r="M65" s="7">
        <v>0</v>
      </c>
      <c r="N65" s="7">
        <v>1320</v>
      </c>
      <c r="O65" s="7">
        <v>0</v>
      </c>
      <c r="P65" s="7">
        <v>0</v>
      </c>
      <c r="Q65" s="7">
        <v>1320</v>
      </c>
      <c r="R65" s="7">
        <v>26.4</v>
      </c>
      <c r="S65" s="3"/>
      <c r="T65" s="3"/>
      <c r="U65" s="3"/>
    </row>
    <row r="66" spans="1:21" x14ac:dyDescent="0.25">
      <c r="A66" s="6">
        <v>57</v>
      </c>
      <c r="B66" s="7" t="s">
        <v>153</v>
      </c>
      <c r="C66" s="7" t="s">
        <v>5723</v>
      </c>
      <c r="D66" s="7">
        <v>1310508</v>
      </c>
      <c r="E66" s="7">
        <v>1438651</v>
      </c>
      <c r="F66" s="7">
        <v>2749159</v>
      </c>
      <c r="G66" s="7">
        <v>2684474</v>
      </c>
      <c r="H66" s="7">
        <v>0</v>
      </c>
      <c r="I66" s="7">
        <v>137457.95000000001</v>
      </c>
      <c r="J66" s="7">
        <v>120942</v>
      </c>
      <c r="K66" s="7">
        <v>120942</v>
      </c>
      <c r="L66" s="7">
        <v>0</v>
      </c>
      <c r="M66" s="7">
        <v>0</v>
      </c>
      <c r="N66" s="7">
        <v>10040</v>
      </c>
      <c r="O66" s="7">
        <v>2720</v>
      </c>
      <c r="P66" s="7">
        <v>0</v>
      </c>
      <c r="Q66" s="7">
        <v>7320</v>
      </c>
      <c r="R66" s="7">
        <v>200.8</v>
      </c>
      <c r="S66" s="3"/>
      <c r="T66" s="3"/>
      <c r="U66" s="3"/>
    </row>
    <row r="67" spans="1:21" x14ac:dyDescent="0.25">
      <c r="A67" s="8">
        <v>58</v>
      </c>
      <c r="B67" s="7" t="s">
        <v>154</v>
      </c>
      <c r="C67" s="7" t="s">
        <v>5723</v>
      </c>
      <c r="D67" s="7">
        <v>597143</v>
      </c>
      <c r="E67" s="7">
        <v>599775</v>
      </c>
      <c r="F67" s="7">
        <v>1196918</v>
      </c>
      <c r="G67" s="7">
        <v>1178901</v>
      </c>
      <c r="H67" s="7">
        <v>1100</v>
      </c>
      <c r="I67" s="7">
        <v>59845.9</v>
      </c>
      <c r="J67" s="7">
        <v>45875</v>
      </c>
      <c r="K67" s="7">
        <v>45875</v>
      </c>
      <c r="L67" s="7">
        <v>0</v>
      </c>
      <c r="M67" s="7">
        <v>0</v>
      </c>
      <c r="N67" s="7">
        <v>2027</v>
      </c>
      <c r="O67" s="7">
        <v>0</v>
      </c>
      <c r="P67" s="7">
        <v>0</v>
      </c>
      <c r="Q67" s="7">
        <v>2027</v>
      </c>
      <c r="R67" s="7">
        <v>40.54</v>
      </c>
      <c r="S67" s="3"/>
      <c r="T67" s="3"/>
      <c r="U67" s="3"/>
    </row>
    <row r="68" spans="1:21" x14ac:dyDescent="0.25">
      <c r="A68" s="6">
        <v>59</v>
      </c>
      <c r="B68" s="7" t="s">
        <v>157</v>
      </c>
      <c r="C68" s="7" t="s">
        <v>5723</v>
      </c>
      <c r="D68" s="7">
        <v>1199139</v>
      </c>
      <c r="E68" s="7">
        <v>1146343</v>
      </c>
      <c r="F68" s="7">
        <v>2345482</v>
      </c>
      <c r="G68" s="7">
        <v>2353084</v>
      </c>
      <c r="H68" s="7">
        <v>0</v>
      </c>
      <c r="I68" s="7">
        <v>117274.1</v>
      </c>
      <c r="J68" s="7">
        <v>127462</v>
      </c>
      <c r="K68" s="7">
        <v>127162</v>
      </c>
      <c r="L68" s="7">
        <v>300</v>
      </c>
      <c r="M68" s="7">
        <v>0</v>
      </c>
      <c r="N68" s="7">
        <v>8170</v>
      </c>
      <c r="O68" s="7">
        <v>2400</v>
      </c>
      <c r="P68" s="7">
        <v>0</v>
      </c>
      <c r="Q68" s="7">
        <v>5770</v>
      </c>
      <c r="R68" s="7">
        <v>163.4</v>
      </c>
      <c r="S68" s="3"/>
      <c r="T68" s="3"/>
      <c r="U68" s="3"/>
    </row>
    <row r="69" spans="1:21" x14ac:dyDescent="0.25">
      <c r="A69" s="6">
        <v>60</v>
      </c>
      <c r="B69" s="7" t="s">
        <v>159</v>
      </c>
      <c r="C69" s="7" t="s">
        <v>5723</v>
      </c>
      <c r="D69" s="7">
        <v>24080</v>
      </c>
      <c r="E69" s="7">
        <v>31880</v>
      </c>
      <c r="F69" s="7">
        <v>55960</v>
      </c>
      <c r="G69" s="7">
        <v>49024</v>
      </c>
      <c r="H69" s="7">
        <v>0</v>
      </c>
      <c r="I69" s="7">
        <v>2798</v>
      </c>
      <c r="J69" s="7">
        <v>1650</v>
      </c>
      <c r="K69" s="7">
        <v>1650</v>
      </c>
      <c r="L69" s="7">
        <v>0</v>
      </c>
      <c r="M69" s="7">
        <v>0</v>
      </c>
      <c r="N69" s="7">
        <v>0</v>
      </c>
      <c r="O69" s="7">
        <v>0</v>
      </c>
      <c r="P69" s="7">
        <v>0</v>
      </c>
      <c r="Q69" s="7">
        <v>0</v>
      </c>
      <c r="R69" s="7">
        <v>0</v>
      </c>
      <c r="S69" s="3"/>
      <c r="T69" s="3"/>
      <c r="U69" s="3"/>
    </row>
    <row r="70" spans="1:21" x14ac:dyDescent="0.25">
      <c r="A70" s="8">
        <v>61</v>
      </c>
      <c r="B70" s="7" t="s">
        <v>161</v>
      </c>
      <c r="C70" s="7" t="s">
        <v>5723</v>
      </c>
      <c r="D70" s="7">
        <v>180518</v>
      </c>
      <c r="E70" s="7">
        <v>161445</v>
      </c>
      <c r="F70" s="7">
        <v>341963</v>
      </c>
      <c r="G70" s="7">
        <v>317691</v>
      </c>
      <c r="H70" s="7">
        <v>0</v>
      </c>
      <c r="I70" s="7">
        <v>17098.150000000001</v>
      </c>
      <c r="J70" s="7">
        <v>15693</v>
      </c>
      <c r="K70" s="7">
        <v>15693</v>
      </c>
      <c r="L70" s="7">
        <v>0</v>
      </c>
      <c r="M70" s="7">
        <v>0</v>
      </c>
      <c r="N70" s="7">
        <v>100</v>
      </c>
      <c r="O70" s="7">
        <v>0</v>
      </c>
      <c r="P70" s="7">
        <v>0</v>
      </c>
      <c r="Q70" s="7">
        <v>100</v>
      </c>
      <c r="R70" s="7">
        <v>2</v>
      </c>
      <c r="S70" s="3"/>
      <c r="T70" s="3"/>
      <c r="U70" s="3"/>
    </row>
    <row r="71" spans="1:21" x14ac:dyDescent="0.25">
      <c r="A71" s="6">
        <v>62</v>
      </c>
      <c r="B71" s="7" t="s">
        <v>162</v>
      </c>
      <c r="C71" s="7" t="s">
        <v>5723</v>
      </c>
      <c r="D71" s="7">
        <v>549209</v>
      </c>
      <c r="E71" s="7">
        <v>564337</v>
      </c>
      <c r="F71" s="7">
        <v>1113546</v>
      </c>
      <c r="G71" s="7">
        <v>1072238</v>
      </c>
      <c r="H71" s="7">
        <v>0</v>
      </c>
      <c r="I71" s="7">
        <v>55677.3</v>
      </c>
      <c r="J71" s="7">
        <v>49921</v>
      </c>
      <c r="K71" s="7">
        <v>49921</v>
      </c>
      <c r="L71" s="7">
        <v>0</v>
      </c>
      <c r="M71" s="7">
        <v>0</v>
      </c>
      <c r="N71" s="7">
        <v>1100</v>
      </c>
      <c r="O71" s="7">
        <v>0</v>
      </c>
      <c r="P71" s="7">
        <v>0</v>
      </c>
      <c r="Q71" s="7">
        <v>1100</v>
      </c>
      <c r="R71" s="7">
        <v>22</v>
      </c>
      <c r="S71" s="3"/>
      <c r="T71" s="3"/>
      <c r="U71" s="3"/>
    </row>
    <row r="72" spans="1:21" x14ac:dyDescent="0.25">
      <c r="A72" s="6">
        <v>63</v>
      </c>
      <c r="B72" s="7" t="s">
        <v>165</v>
      </c>
      <c r="C72" s="7" t="s">
        <v>5723</v>
      </c>
      <c r="D72" s="7">
        <v>1527959</v>
      </c>
      <c r="E72" s="7">
        <v>1225130</v>
      </c>
      <c r="F72" s="7">
        <v>2753089</v>
      </c>
      <c r="G72" s="7">
        <v>2975652</v>
      </c>
      <c r="H72" s="7">
        <v>0</v>
      </c>
      <c r="I72" s="7">
        <v>137654.45000000001</v>
      </c>
      <c r="J72" s="7">
        <v>159585</v>
      </c>
      <c r="K72" s="7">
        <v>159585</v>
      </c>
      <c r="L72" s="7">
        <v>0</v>
      </c>
      <c r="M72" s="7">
        <v>0</v>
      </c>
      <c r="N72" s="7">
        <v>5340</v>
      </c>
      <c r="O72" s="7">
        <v>800</v>
      </c>
      <c r="P72" s="7">
        <v>0</v>
      </c>
      <c r="Q72" s="7">
        <v>4540</v>
      </c>
      <c r="R72" s="7">
        <v>106.8</v>
      </c>
      <c r="S72" s="3"/>
      <c r="T72" s="3"/>
      <c r="U72" s="3"/>
    </row>
    <row r="73" spans="1:21" x14ac:dyDescent="0.25">
      <c r="A73" s="8">
        <v>64</v>
      </c>
      <c r="B73" s="7" t="s">
        <v>167</v>
      </c>
      <c r="C73" s="7" t="s">
        <v>5723</v>
      </c>
      <c r="D73" s="7">
        <v>1262590</v>
      </c>
      <c r="E73" s="7">
        <v>1120543</v>
      </c>
      <c r="F73" s="7">
        <v>2383133</v>
      </c>
      <c r="G73" s="7">
        <v>2356969</v>
      </c>
      <c r="H73" s="7">
        <v>0</v>
      </c>
      <c r="I73" s="7">
        <v>119156.65</v>
      </c>
      <c r="J73" s="7">
        <v>107206</v>
      </c>
      <c r="K73" s="7">
        <v>107206</v>
      </c>
      <c r="L73" s="7">
        <v>0</v>
      </c>
      <c r="M73" s="7">
        <v>0</v>
      </c>
      <c r="N73" s="7">
        <v>6760</v>
      </c>
      <c r="O73" s="7">
        <v>4000</v>
      </c>
      <c r="P73" s="7">
        <v>0</v>
      </c>
      <c r="Q73" s="7">
        <v>2760</v>
      </c>
      <c r="R73" s="7">
        <v>135.19999999999999</v>
      </c>
      <c r="S73" s="3"/>
      <c r="T73" s="3"/>
      <c r="U73" s="3"/>
    </row>
    <row r="74" spans="1:21" x14ac:dyDescent="0.25">
      <c r="A74" s="6">
        <v>65</v>
      </c>
      <c r="B74" s="7" t="s">
        <v>168</v>
      </c>
      <c r="C74" s="7" t="s">
        <v>5723</v>
      </c>
      <c r="D74" s="7">
        <v>585374</v>
      </c>
      <c r="E74" s="7">
        <v>572692</v>
      </c>
      <c r="F74" s="7">
        <v>1158066</v>
      </c>
      <c r="G74" s="7">
        <v>1112313</v>
      </c>
      <c r="H74" s="7">
        <v>744</v>
      </c>
      <c r="I74" s="7">
        <v>57903.3</v>
      </c>
      <c r="J74" s="7">
        <v>47147</v>
      </c>
      <c r="K74" s="7">
        <v>47147</v>
      </c>
      <c r="L74" s="7">
        <v>0</v>
      </c>
      <c r="M74" s="7">
        <v>0</v>
      </c>
      <c r="N74" s="7">
        <v>1350</v>
      </c>
      <c r="O74" s="7">
        <v>0</v>
      </c>
      <c r="P74" s="7">
        <v>0</v>
      </c>
      <c r="Q74" s="7">
        <v>1350</v>
      </c>
      <c r="R74" s="7">
        <v>27</v>
      </c>
      <c r="S74" s="3"/>
      <c r="T74" s="3"/>
      <c r="U74" s="3"/>
    </row>
    <row r="75" spans="1:21" x14ac:dyDescent="0.25">
      <c r="A75" s="6">
        <v>66</v>
      </c>
      <c r="B75" s="7" t="s">
        <v>171</v>
      </c>
      <c r="C75" s="7" t="s">
        <v>5723</v>
      </c>
      <c r="D75" s="7">
        <v>83927</v>
      </c>
      <c r="E75" s="7">
        <v>96327</v>
      </c>
      <c r="F75" s="7">
        <v>180254</v>
      </c>
      <c r="G75" s="7">
        <v>157636</v>
      </c>
      <c r="H75" s="7">
        <v>0</v>
      </c>
      <c r="I75" s="7">
        <v>9012.7000000000007</v>
      </c>
      <c r="J75" s="7">
        <v>8628</v>
      </c>
      <c r="K75" s="7">
        <v>8628</v>
      </c>
      <c r="L75" s="7">
        <v>0</v>
      </c>
      <c r="M75" s="7">
        <v>0</v>
      </c>
      <c r="N75" s="7">
        <v>0</v>
      </c>
      <c r="O75" s="7">
        <v>0</v>
      </c>
      <c r="P75" s="7">
        <v>0</v>
      </c>
      <c r="Q75" s="7">
        <v>0</v>
      </c>
      <c r="R75" s="7">
        <v>0</v>
      </c>
      <c r="S75" s="3"/>
      <c r="T75" s="3"/>
      <c r="U75" s="3"/>
    </row>
    <row r="76" spans="1:21" x14ac:dyDescent="0.25">
      <c r="A76" s="8">
        <v>67</v>
      </c>
      <c r="B76" s="7" t="s">
        <v>173</v>
      </c>
      <c r="C76" s="7" t="s">
        <v>5723</v>
      </c>
      <c r="D76" s="7">
        <v>189606</v>
      </c>
      <c r="E76" s="7">
        <v>249391</v>
      </c>
      <c r="F76" s="7">
        <v>438997</v>
      </c>
      <c r="G76" s="7">
        <v>353779</v>
      </c>
      <c r="H76" s="7">
        <v>0</v>
      </c>
      <c r="I76" s="7">
        <v>21949.85</v>
      </c>
      <c r="J76" s="7">
        <v>17664</v>
      </c>
      <c r="K76" s="7">
        <v>17664</v>
      </c>
      <c r="L76" s="7">
        <v>0</v>
      </c>
      <c r="M76" s="7">
        <v>0</v>
      </c>
      <c r="N76" s="7">
        <v>700</v>
      </c>
      <c r="O76" s="7">
        <v>1600</v>
      </c>
      <c r="P76" s="7">
        <v>0</v>
      </c>
      <c r="Q76" s="7">
        <v>-900</v>
      </c>
      <c r="R76" s="7">
        <v>14</v>
      </c>
      <c r="S76" s="3"/>
      <c r="T76" s="3"/>
      <c r="U76" s="3"/>
    </row>
    <row r="77" spans="1:21" x14ac:dyDescent="0.25">
      <c r="A77" s="6">
        <v>68</v>
      </c>
      <c r="B77" s="7" t="s">
        <v>176</v>
      </c>
      <c r="C77" s="7" t="s">
        <v>5723</v>
      </c>
      <c r="D77" s="7">
        <v>441447</v>
      </c>
      <c r="E77" s="7">
        <v>371004</v>
      </c>
      <c r="F77" s="7">
        <v>812451</v>
      </c>
      <c r="G77" s="7">
        <v>714498</v>
      </c>
      <c r="H77" s="7">
        <v>0</v>
      </c>
      <c r="I77" s="7">
        <v>40622.550000000003</v>
      </c>
      <c r="J77" s="7">
        <v>35556</v>
      </c>
      <c r="K77" s="7">
        <v>35556</v>
      </c>
      <c r="L77" s="7">
        <v>0</v>
      </c>
      <c r="M77" s="7">
        <v>0</v>
      </c>
      <c r="N77" s="7">
        <v>700</v>
      </c>
      <c r="O77" s="7">
        <v>0</v>
      </c>
      <c r="P77" s="7">
        <v>0</v>
      </c>
      <c r="Q77" s="7">
        <v>700</v>
      </c>
      <c r="R77" s="7">
        <v>14</v>
      </c>
      <c r="S77" s="3"/>
      <c r="T77" s="3"/>
      <c r="U77" s="3"/>
    </row>
    <row r="78" spans="1:21" x14ac:dyDescent="0.25">
      <c r="A78" s="6">
        <v>69</v>
      </c>
      <c r="B78" s="7" t="s">
        <v>177</v>
      </c>
      <c r="C78" s="7" t="s">
        <v>5723</v>
      </c>
      <c r="D78" s="7">
        <v>899711</v>
      </c>
      <c r="E78" s="7">
        <v>943623</v>
      </c>
      <c r="F78" s="7">
        <v>1843334</v>
      </c>
      <c r="G78" s="7">
        <v>1780180</v>
      </c>
      <c r="H78" s="7">
        <v>886</v>
      </c>
      <c r="I78" s="7">
        <v>92166.7</v>
      </c>
      <c r="J78" s="7">
        <v>106446</v>
      </c>
      <c r="K78" s="7">
        <v>106446</v>
      </c>
      <c r="L78" s="7">
        <v>0</v>
      </c>
      <c r="M78" s="7">
        <v>0</v>
      </c>
      <c r="N78" s="7">
        <v>870</v>
      </c>
      <c r="O78" s="7">
        <v>800</v>
      </c>
      <c r="P78" s="7">
        <v>0</v>
      </c>
      <c r="Q78" s="7">
        <v>70</v>
      </c>
      <c r="R78" s="7">
        <v>17.399999999999999</v>
      </c>
      <c r="S78" s="3"/>
      <c r="T78" s="3"/>
      <c r="U78" s="3"/>
    </row>
    <row r="79" spans="1:21" x14ac:dyDescent="0.25">
      <c r="A79" s="8">
        <v>70</v>
      </c>
      <c r="B79" s="7" t="s">
        <v>181</v>
      </c>
      <c r="C79" s="7" t="s">
        <v>5723</v>
      </c>
      <c r="D79" s="7">
        <v>467854</v>
      </c>
      <c r="E79" s="7">
        <v>536180</v>
      </c>
      <c r="F79" s="7">
        <v>1004034</v>
      </c>
      <c r="G79" s="7">
        <v>975653</v>
      </c>
      <c r="H79" s="7">
        <v>0</v>
      </c>
      <c r="I79" s="7">
        <v>50201.7</v>
      </c>
      <c r="J79" s="7">
        <v>44032</v>
      </c>
      <c r="K79" s="7">
        <v>44032</v>
      </c>
      <c r="L79" s="7">
        <v>0</v>
      </c>
      <c r="M79" s="7">
        <v>0</v>
      </c>
      <c r="N79" s="7">
        <v>1200</v>
      </c>
      <c r="O79" s="7">
        <v>800</v>
      </c>
      <c r="P79" s="7">
        <v>0</v>
      </c>
      <c r="Q79" s="7">
        <v>400</v>
      </c>
      <c r="R79" s="7">
        <v>24</v>
      </c>
      <c r="S79" s="3"/>
      <c r="T79" s="3"/>
      <c r="U79" s="3"/>
    </row>
    <row r="80" spans="1:21" x14ac:dyDescent="0.25">
      <c r="A80" s="6">
        <v>71</v>
      </c>
      <c r="B80" s="7" t="s">
        <v>182</v>
      </c>
      <c r="C80" s="7" t="s">
        <v>5723</v>
      </c>
      <c r="D80" s="7">
        <v>20010546</v>
      </c>
      <c r="E80" s="7">
        <v>10252337</v>
      </c>
      <c r="F80" s="7">
        <v>30262883</v>
      </c>
      <c r="G80" s="7">
        <v>30294967</v>
      </c>
      <c r="H80" s="7">
        <v>352</v>
      </c>
      <c r="I80" s="7">
        <v>1513144.15</v>
      </c>
      <c r="J80" s="7">
        <v>1221091</v>
      </c>
      <c r="K80" s="7">
        <v>1221091</v>
      </c>
      <c r="L80" s="7">
        <v>0</v>
      </c>
      <c r="M80" s="7">
        <v>0</v>
      </c>
      <c r="N80" s="7">
        <v>200</v>
      </c>
      <c r="O80" s="7">
        <v>0</v>
      </c>
      <c r="P80" s="7">
        <v>0</v>
      </c>
      <c r="Q80" s="7">
        <v>200</v>
      </c>
      <c r="R80" s="7">
        <v>4</v>
      </c>
      <c r="S80" s="3"/>
      <c r="T80" s="3"/>
      <c r="U80" s="3"/>
    </row>
    <row r="81" spans="1:21" x14ac:dyDescent="0.25">
      <c r="A81" s="6">
        <v>72</v>
      </c>
      <c r="B81" s="7" t="s">
        <v>183</v>
      </c>
      <c r="C81" s="7" t="s">
        <v>5723</v>
      </c>
      <c r="D81" s="7">
        <v>1766718</v>
      </c>
      <c r="E81" s="7">
        <v>1796893</v>
      </c>
      <c r="F81" s="7">
        <v>3563611</v>
      </c>
      <c r="G81" s="7">
        <v>3346509</v>
      </c>
      <c r="H81" s="7">
        <v>0</v>
      </c>
      <c r="I81" s="7">
        <v>178180.55</v>
      </c>
      <c r="J81" s="7">
        <v>183730</v>
      </c>
      <c r="K81" s="7">
        <v>183730</v>
      </c>
      <c r="L81" s="7">
        <v>0</v>
      </c>
      <c r="M81" s="7">
        <v>0</v>
      </c>
      <c r="N81" s="7">
        <v>0</v>
      </c>
      <c r="O81" s="7">
        <v>0</v>
      </c>
      <c r="P81" s="7">
        <v>0</v>
      </c>
      <c r="Q81" s="7">
        <v>0</v>
      </c>
      <c r="R81" s="7">
        <v>0</v>
      </c>
      <c r="S81" s="3"/>
      <c r="T81" s="3"/>
      <c r="U81" s="3"/>
    </row>
    <row r="82" spans="1:21" x14ac:dyDescent="0.25">
      <c r="A82" s="8">
        <v>73</v>
      </c>
      <c r="B82" s="7" t="s">
        <v>184</v>
      </c>
      <c r="C82" s="7" t="s">
        <v>5723</v>
      </c>
      <c r="D82" s="7">
        <v>392552</v>
      </c>
      <c r="E82" s="7">
        <v>340520</v>
      </c>
      <c r="F82" s="7">
        <v>733072</v>
      </c>
      <c r="G82" s="7">
        <v>598544</v>
      </c>
      <c r="H82" s="7">
        <v>0</v>
      </c>
      <c r="I82" s="7">
        <v>36653.599999999999</v>
      </c>
      <c r="J82" s="7">
        <v>20748</v>
      </c>
      <c r="K82" s="7">
        <v>20748</v>
      </c>
      <c r="L82" s="7">
        <v>0</v>
      </c>
      <c r="M82" s="7">
        <v>0</v>
      </c>
      <c r="N82" s="7">
        <v>4600</v>
      </c>
      <c r="O82" s="7">
        <v>0</v>
      </c>
      <c r="P82" s="7">
        <v>0</v>
      </c>
      <c r="Q82" s="7">
        <v>4600</v>
      </c>
      <c r="R82" s="7">
        <v>92</v>
      </c>
      <c r="S82" s="3"/>
      <c r="T82" s="3"/>
      <c r="U82" s="3"/>
    </row>
    <row r="83" spans="1:21" x14ac:dyDescent="0.25">
      <c r="A83" s="6">
        <v>74</v>
      </c>
      <c r="B83" s="7" t="s">
        <v>187</v>
      </c>
      <c r="C83" s="7" t="s">
        <v>5723</v>
      </c>
      <c r="D83" s="7">
        <v>686800</v>
      </c>
      <c r="E83" s="7">
        <v>815808</v>
      </c>
      <c r="F83" s="7">
        <v>1502608</v>
      </c>
      <c r="G83" s="7">
        <v>1488256</v>
      </c>
      <c r="H83" s="7">
        <v>0</v>
      </c>
      <c r="I83" s="7">
        <v>75130.399999999994</v>
      </c>
      <c r="J83" s="7">
        <v>68538</v>
      </c>
      <c r="K83" s="7">
        <v>68538</v>
      </c>
      <c r="L83" s="7">
        <v>0</v>
      </c>
      <c r="M83" s="7">
        <v>0</v>
      </c>
      <c r="N83" s="7">
        <v>2700</v>
      </c>
      <c r="O83" s="7">
        <v>1600</v>
      </c>
      <c r="P83" s="7">
        <v>0</v>
      </c>
      <c r="Q83" s="7">
        <v>1100</v>
      </c>
      <c r="R83" s="7">
        <v>54</v>
      </c>
      <c r="S83" s="3"/>
      <c r="T83" s="3"/>
      <c r="U83" s="3"/>
    </row>
    <row r="84" spans="1:21" x14ac:dyDescent="0.25">
      <c r="A84" s="6">
        <v>75</v>
      </c>
      <c r="B84" s="7" t="s">
        <v>190</v>
      </c>
      <c r="C84" s="7" t="s">
        <v>5723</v>
      </c>
      <c r="D84" s="7">
        <v>8520592</v>
      </c>
      <c r="E84" s="7">
        <v>7552220</v>
      </c>
      <c r="F84" s="7">
        <v>16072812</v>
      </c>
      <c r="G84" s="7">
        <v>14683516</v>
      </c>
      <c r="H84" s="7">
        <v>0</v>
      </c>
      <c r="I84" s="7">
        <v>803640.6</v>
      </c>
      <c r="J84" s="7">
        <v>610730</v>
      </c>
      <c r="K84" s="7">
        <v>610730</v>
      </c>
      <c r="L84" s="7">
        <v>0</v>
      </c>
      <c r="M84" s="7">
        <v>0</v>
      </c>
      <c r="N84" s="7">
        <v>23310</v>
      </c>
      <c r="O84" s="7">
        <v>0</v>
      </c>
      <c r="P84" s="7">
        <v>0</v>
      </c>
      <c r="Q84" s="7">
        <v>23310</v>
      </c>
      <c r="R84" s="7">
        <v>466.2</v>
      </c>
      <c r="S84" s="3"/>
      <c r="T84" s="3"/>
      <c r="U84" s="3"/>
    </row>
    <row r="85" spans="1:21" x14ac:dyDescent="0.25">
      <c r="A85" s="8">
        <v>76</v>
      </c>
      <c r="B85" s="7" t="s">
        <v>191</v>
      </c>
      <c r="C85" s="7" t="s">
        <v>5723</v>
      </c>
      <c r="D85" s="7">
        <v>69360</v>
      </c>
      <c r="E85" s="7">
        <v>86795</v>
      </c>
      <c r="F85" s="7">
        <v>156155</v>
      </c>
      <c r="G85" s="7">
        <v>149289</v>
      </c>
      <c r="H85" s="7">
        <v>0</v>
      </c>
      <c r="I85" s="7">
        <v>7807.75</v>
      </c>
      <c r="J85" s="7">
        <v>5405</v>
      </c>
      <c r="K85" s="7">
        <v>5405</v>
      </c>
      <c r="L85" s="7">
        <v>0</v>
      </c>
      <c r="M85" s="7">
        <v>0</v>
      </c>
      <c r="N85" s="7">
        <v>4600</v>
      </c>
      <c r="O85" s="7">
        <v>1600</v>
      </c>
      <c r="P85" s="7">
        <v>0</v>
      </c>
      <c r="Q85" s="7">
        <v>3000</v>
      </c>
      <c r="R85" s="7">
        <v>92</v>
      </c>
      <c r="S85" s="3"/>
      <c r="T85" s="3"/>
      <c r="U85" s="3"/>
    </row>
    <row r="86" spans="1:21" x14ac:dyDescent="0.25">
      <c r="A86" s="6">
        <v>77</v>
      </c>
      <c r="B86" s="7" t="s">
        <v>192</v>
      </c>
      <c r="C86" s="7" t="s">
        <v>5723</v>
      </c>
      <c r="D86" s="7">
        <v>158563</v>
      </c>
      <c r="E86" s="7">
        <v>219515</v>
      </c>
      <c r="F86" s="7">
        <v>378078</v>
      </c>
      <c r="G86" s="7">
        <v>351827</v>
      </c>
      <c r="H86" s="7">
        <v>0</v>
      </c>
      <c r="I86" s="7">
        <v>18903.900000000001</v>
      </c>
      <c r="J86" s="7">
        <v>20764</v>
      </c>
      <c r="K86" s="7">
        <v>20764</v>
      </c>
      <c r="L86" s="7">
        <v>0</v>
      </c>
      <c r="M86" s="7">
        <v>0</v>
      </c>
      <c r="N86" s="7">
        <v>1336</v>
      </c>
      <c r="O86" s="7">
        <v>800</v>
      </c>
      <c r="P86" s="7">
        <v>0</v>
      </c>
      <c r="Q86" s="7">
        <v>536</v>
      </c>
      <c r="R86" s="7">
        <v>26.72</v>
      </c>
      <c r="S86" s="3"/>
      <c r="T86" s="3"/>
      <c r="U86" s="3"/>
    </row>
    <row r="87" spans="1:21" x14ac:dyDescent="0.25">
      <c r="A87" s="6">
        <v>78</v>
      </c>
      <c r="B87" s="7" t="s">
        <v>193</v>
      </c>
      <c r="C87" s="7" t="s">
        <v>5723</v>
      </c>
      <c r="D87" s="7">
        <v>946310</v>
      </c>
      <c r="E87" s="7">
        <v>891254</v>
      </c>
      <c r="F87" s="7">
        <v>1837564</v>
      </c>
      <c r="G87" s="7">
        <v>1650343</v>
      </c>
      <c r="H87" s="7">
        <v>0</v>
      </c>
      <c r="I87" s="7">
        <v>91878.2</v>
      </c>
      <c r="J87" s="7">
        <v>115402</v>
      </c>
      <c r="K87" s="7">
        <v>115402</v>
      </c>
      <c r="L87" s="7">
        <v>0</v>
      </c>
      <c r="M87" s="7">
        <v>0</v>
      </c>
      <c r="N87" s="7">
        <v>600</v>
      </c>
      <c r="O87" s="7">
        <v>0</v>
      </c>
      <c r="P87" s="7">
        <v>0</v>
      </c>
      <c r="Q87" s="7">
        <v>600</v>
      </c>
      <c r="R87" s="7">
        <v>12</v>
      </c>
      <c r="S87" s="3"/>
      <c r="T87" s="3"/>
      <c r="U87" s="3"/>
    </row>
    <row r="88" spans="1:21" x14ac:dyDescent="0.25">
      <c r="A88" s="8">
        <v>79</v>
      </c>
      <c r="B88" s="7" t="s">
        <v>194</v>
      </c>
      <c r="C88" s="7" t="s">
        <v>5723</v>
      </c>
      <c r="D88" s="7">
        <v>884374</v>
      </c>
      <c r="E88" s="7">
        <v>793991</v>
      </c>
      <c r="F88" s="7">
        <v>1678365</v>
      </c>
      <c r="G88" s="7">
        <v>1547712</v>
      </c>
      <c r="H88" s="7">
        <v>300</v>
      </c>
      <c r="I88" s="7">
        <v>83918.25</v>
      </c>
      <c r="J88" s="7">
        <v>69732</v>
      </c>
      <c r="K88" s="7">
        <v>69432</v>
      </c>
      <c r="L88" s="7">
        <v>0</v>
      </c>
      <c r="M88" s="7">
        <v>0</v>
      </c>
      <c r="N88" s="7">
        <v>1700</v>
      </c>
      <c r="O88" s="7">
        <v>0</v>
      </c>
      <c r="P88" s="7">
        <v>0</v>
      </c>
      <c r="Q88" s="7">
        <v>1700</v>
      </c>
      <c r="R88" s="7">
        <v>34</v>
      </c>
      <c r="S88" s="3"/>
      <c r="T88" s="3"/>
      <c r="U88" s="3"/>
    </row>
    <row r="89" spans="1:21" x14ac:dyDescent="0.25">
      <c r="A89" s="6">
        <v>80</v>
      </c>
      <c r="B89" s="7" t="s">
        <v>197</v>
      </c>
      <c r="C89" s="7" t="s">
        <v>5723</v>
      </c>
      <c r="D89" s="7">
        <v>76655</v>
      </c>
      <c r="E89" s="7">
        <v>73008</v>
      </c>
      <c r="F89" s="7">
        <v>149663</v>
      </c>
      <c r="G89" s="7">
        <v>156519</v>
      </c>
      <c r="H89" s="7">
        <v>0</v>
      </c>
      <c r="I89" s="7">
        <v>7483.15</v>
      </c>
      <c r="J89" s="7">
        <v>4520</v>
      </c>
      <c r="K89" s="7">
        <v>4520</v>
      </c>
      <c r="L89" s="7">
        <v>0</v>
      </c>
      <c r="M89" s="7">
        <v>0</v>
      </c>
      <c r="N89" s="7">
        <v>0</v>
      </c>
      <c r="O89" s="7">
        <v>0</v>
      </c>
      <c r="P89" s="7">
        <v>0</v>
      </c>
      <c r="Q89" s="7">
        <v>0</v>
      </c>
      <c r="R89" s="7">
        <v>0</v>
      </c>
      <c r="S89" s="3"/>
      <c r="T89" s="3"/>
      <c r="U89" s="3"/>
    </row>
    <row r="90" spans="1:21" x14ac:dyDescent="0.25">
      <c r="A90" s="6">
        <v>81</v>
      </c>
      <c r="B90" s="7" t="s">
        <v>198</v>
      </c>
      <c r="C90" s="7" t="s">
        <v>5723</v>
      </c>
      <c r="D90" s="7">
        <v>106738</v>
      </c>
      <c r="E90" s="7">
        <v>119150</v>
      </c>
      <c r="F90" s="7">
        <v>225888</v>
      </c>
      <c r="G90" s="7">
        <v>221408</v>
      </c>
      <c r="H90" s="7">
        <v>0</v>
      </c>
      <c r="I90" s="7">
        <v>11294.4</v>
      </c>
      <c r="J90" s="7">
        <v>7606</v>
      </c>
      <c r="K90" s="7">
        <v>7606</v>
      </c>
      <c r="L90" s="7">
        <v>0</v>
      </c>
      <c r="M90" s="7">
        <v>0</v>
      </c>
      <c r="N90" s="7">
        <v>200</v>
      </c>
      <c r="O90" s="7">
        <v>0</v>
      </c>
      <c r="P90" s="7">
        <v>0</v>
      </c>
      <c r="Q90" s="7">
        <v>200</v>
      </c>
      <c r="R90" s="7">
        <v>4</v>
      </c>
      <c r="S90" s="3"/>
      <c r="T90" s="3"/>
      <c r="U90" s="3"/>
    </row>
    <row r="91" spans="1:21" x14ac:dyDescent="0.25">
      <c r="A91" s="8">
        <v>82</v>
      </c>
      <c r="B91" s="7" t="s">
        <v>199</v>
      </c>
      <c r="C91" s="7" t="s">
        <v>5723</v>
      </c>
      <c r="D91" s="7">
        <v>1274973</v>
      </c>
      <c r="E91" s="7">
        <v>989538</v>
      </c>
      <c r="F91" s="7">
        <v>2264511</v>
      </c>
      <c r="G91" s="7">
        <v>2174504</v>
      </c>
      <c r="H91" s="7">
        <v>395</v>
      </c>
      <c r="I91" s="7">
        <v>113225.55</v>
      </c>
      <c r="J91" s="7">
        <v>69197</v>
      </c>
      <c r="K91" s="7">
        <v>69197</v>
      </c>
      <c r="L91" s="7">
        <v>0</v>
      </c>
      <c r="M91" s="7">
        <v>0</v>
      </c>
      <c r="N91" s="7">
        <v>3800</v>
      </c>
      <c r="O91" s="7">
        <v>0</v>
      </c>
      <c r="P91" s="7">
        <v>0</v>
      </c>
      <c r="Q91" s="7">
        <v>3800</v>
      </c>
      <c r="R91" s="7">
        <v>76</v>
      </c>
      <c r="S91" s="3"/>
      <c r="T91" s="3"/>
      <c r="U91" s="3"/>
    </row>
    <row r="92" spans="1:21" x14ac:dyDescent="0.25">
      <c r="A92" s="6">
        <v>83</v>
      </c>
      <c r="B92" s="7" t="s">
        <v>204</v>
      </c>
      <c r="C92" s="7" t="s">
        <v>5723</v>
      </c>
      <c r="D92" s="7">
        <v>592896</v>
      </c>
      <c r="E92" s="7">
        <v>1235438</v>
      </c>
      <c r="F92" s="7">
        <v>1828334</v>
      </c>
      <c r="G92" s="7">
        <v>1593481</v>
      </c>
      <c r="H92" s="7">
        <v>0</v>
      </c>
      <c r="I92" s="7">
        <v>91416.7</v>
      </c>
      <c r="J92" s="7">
        <v>101530</v>
      </c>
      <c r="K92" s="7">
        <v>101530</v>
      </c>
      <c r="L92" s="7">
        <v>0</v>
      </c>
      <c r="M92" s="7">
        <v>0</v>
      </c>
      <c r="N92" s="7">
        <v>0</v>
      </c>
      <c r="O92" s="7">
        <v>0</v>
      </c>
      <c r="P92" s="7">
        <v>0</v>
      </c>
      <c r="Q92" s="7">
        <v>0</v>
      </c>
      <c r="R92" s="7">
        <v>0</v>
      </c>
      <c r="S92" s="3"/>
      <c r="T92" s="3"/>
      <c r="U92" s="3"/>
    </row>
    <row r="93" spans="1:21" x14ac:dyDescent="0.25">
      <c r="A93" s="6">
        <v>84</v>
      </c>
      <c r="B93" s="7" t="s">
        <v>205</v>
      </c>
      <c r="C93" s="7" t="s">
        <v>5723</v>
      </c>
      <c r="D93" s="7">
        <v>79863</v>
      </c>
      <c r="E93" s="7">
        <v>73078</v>
      </c>
      <c r="F93" s="7">
        <v>152941</v>
      </c>
      <c r="G93" s="7">
        <v>141810</v>
      </c>
      <c r="H93" s="7">
        <v>0</v>
      </c>
      <c r="I93" s="7">
        <v>7647.05</v>
      </c>
      <c r="J93" s="7">
        <v>2828</v>
      </c>
      <c r="K93" s="7">
        <v>2828</v>
      </c>
      <c r="L93" s="7">
        <v>0</v>
      </c>
      <c r="M93" s="7">
        <v>0</v>
      </c>
      <c r="N93" s="7">
        <v>400</v>
      </c>
      <c r="O93" s="7">
        <v>0</v>
      </c>
      <c r="P93" s="7">
        <v>0</v>
      </c>
      <c r="Q93" s="7">
        <v>400</v>
      </c>
      <c r="R93" s="7">
        <v>8</v>
      </c>
      <c r="S93" s="3"/>
      <c r="T93" s="3"/>
      <c r="U93" s="3"/>
    </row>
    <row r="94" spans="1:21" x14ac:dyDescent="0.25">
      <c r="A94" s="8">
        <v>85</v>
      </c>
      <c r="B94" s="7" t="s">
        <v>206</v>
      </c>
      <c r="C94" s="7" t="s">
        <v>5723</v>
      </c>
      <c r="D94" s="7">
        <v>563807</v>
      </c>
      <c r="E94" s="7">
        <v>585471</v>
      </c>
      <c r="F94" s="7">
        <v>1149278</v>
      </c>
      <c r="G94" s="7">
        <v>1072347</v>
      </c>
      <c r="H94" s="7">
        <v>698</v>
      </c>
      <c r="I94" s="7">
        <v>57463.9</v>
      </c>
      <c r="J94" s="7">
        <v>50446</v>
      </c>
      <c r="K94" s="7">
        <v>50446</v>
      </c>
      <c r="L94" s="7">
        <v>0</v>
      </c>
      <c r="M94" s="7">
        <v>0</v>
      </c>
      <c r="N94" s="7">
        <v>600</v>
      </c>
      <c r="O94" s="7">
        <v>800</v>
      </c>
      <c r="P94" s="7">
        <v>0</v>
      </c>
      <c r="Q94" s="7">
        <v>-200</v>
      </c>
      <c r="R94" s="7">
        <v>12</v>
      </c>
      <c r="S94" s="3"/>
      <c r="T94" s="3"/>
      <c r="U94" s="3"/>
    </row>
    <row r="95" spans="1:21" x14ac:dyDescent="0.25">
      <c r="A95" s="6">
        <v>86</v>
      </c>
      <c r="B95" s="7" t="s">
        <v>209</v>
      </c>
      <c r="C95" s="7" t="s">
        <v>5723</v>
      </c>
      <c r="D95" s="7">
        <v>94348</v>
      </c>
      <c r="E95" s="7">
        <v>116970</v>
      </c>
      <c r="F95" s="7">
        <v>211318</v>
      </c>
      <c r="G95" s="7">
        <v>188533</v>
      </c>
      <c r="H95" s="7">
        <v>0</v>
      </c>
      <c r="I95" s="7">
        <v>10565.9</v>
      </c>
      <c r="J95" s="7">
        <v>7770</v>
      </c>
      <c r="K95" s="7">
        <v>7770</v>
      </c>
      <c r="L95" s="7">
        <v>0</v>
      </c>
      <c r="M95" s="7">
        <v>0</v>
      </c>
      <c r="N95" s="7">
        <v>0</v>
      </c>
      <c r="O95" s="7">
        <v>0</v>
      </c>
      <c r="P95" s="7">
        <v>0</v>
      </c>
      <c r="Q95" s="7">
        <v>0</v>
      </c>
      <c r="R95" s="7">
        <v>0</v>
      </c>
      <c r="S95" s="3"/>
      <c r="T95" s="3"/>
      <c r="U95" s="3"/>
    </row>
    <row r="96" spans="1:21" x14ac:dyDescent="0.25">
      <c r="A96" s="6">
        <v>87</v>
      </c>
      <c r="B96" s="7" t="s">
        <v>210</v>
      </c>
      <c r="C96" s="7" t="s">
        <v>5723</v>
      </c>
      <c r="D96" s="7">
        <v>318539</v>
      </c>
      <c r="E96" s="7">
        <v>245733</v>
      </c>
      <c r="F96" s="7">
        <v>564272</v>
      </c>
      <c r="G96" s="7">
        <v>562298</v>
      </c>
      <c r="H96" s="7">
        <v>0</v>
      </c>
      <c r="I96" s="7">
        <v>28213.599999999999</v>
      </c>
      <c r="J96" s="7">
        <v>47996</v>
      </c>
      <c r="K96" s="7">
        <v>47996</v>
      </c>
      <c r="L96" s="7">
        <v>0</v>
      </c>
      <c r="M96" s="7">
        <v>0</v>
      </c>
      <c r="N96" s="7">
        <v>0</v>
      </c>
      <c r="O96" s="7">
        <v>0</v>
      </c>
      <c r="P96" s="7">
        <v>0</v>
      </c>
      <c r="Q96" s="7">
        <v>0</v>
      </c>
      <c r="R96" s="7">
        <v>0</v>
      </c>
      <c r="S96" s="3"/>
      <c r="T96" s="3"/>
      <c r="U96" s="3"/>
    </row>
    <row r="97" spans="1:21" x14ac:dyDescent="0.25">
      <c r="A97" s="8">
        <v>88</v>
      </c>
      <c r="B97" s="7" t="s">
        <v>211</v>
      </c>
      <c r="C97" s="7" t="s">
        <v>5723</v>
      </c>
      <c r="D97" s="7">
        <v>955749</v>
      </c>
      <c r="E97" s="7">
        <v>1055348</v>
      </c>
      <c r="F97" s="7">
        <v>2011097</v>
      </c>
      <c r="G97" s="7">
        <v>1842407</v>
      </c>
      <c r="H97" s="7">
        <v>1008</v>
      </c>
      <c r="I97" s="7">
        <v>100554.85</v>
      </c>
      <c r="J97" s="7">
        <v>69901</v>
      </c>
      <c r="K97" s="7">
        <v>69901</v>
      </c>
      <c r="L97" s="7">
        <v>0</v>
      </c>
      <c r="M97" s="7">
        <v>0</v>
      </c>
      <c r="N97" s="7">
        <v>1160</v>
      </c>
      <c r="O97" s="7">
        <v>0</v>
      </c>
      <c r="P97" s="7">
        <v>0</v>
      </c>
      <c r="Q97" s="7">
        <v>1160</v>
      </c>
      <c r="R97" s="7">
        <v>23.2</v>
      </c>
      <c r="S97" s="3"/>
      <c r="T97" s="3"/>
      <c r="U97" s="3"/>
    </row>
    <row r="98" spans="1:21" x14ac:dyDescent="0.25">
      <c r="A98" s="6">
        <v>89</v>
      </c>
      <c r="B98" s="7" t="s">
        <v>215</v>
      </c>
      <c r="C98" s="7" t="s">
        <v>5723</v>
      </c>
      <c r="D98" s="7">
        <v>403528</v>
      </c>
      <c r="E98" s="7">
        <v>380192</v>
      </c>
      <c r="F98" s="7">
        <v>783720</v>
      </c>
      <c r="G98" s="7">
        <v>590425</v>
      </c>
      <c r="H98" s="7">
        <v>0</v>
      </c>
      <c r="I98" s="7">
        <v>39186</v>
      </c>
      <c r="J98" s="7">
        <v>31567</v>
      </c>
      <c r="K98" s="7">
        <v>31567</v>
      </c>
      <c r="L98" s="7">
        <v>0</v>
      </c>
      <c r="M98" s="7">
        <v>0</v>
      </c>
      <c r="N98" s="7">
        <v>0</v>
      </c>
      <c r="O98" s="7">
        <v>0</v>
      </c>
      <c r="P98" s="7">
        <v>0</v>
      </c>
      <c r="Q98" s="7">
        <v>0</v>
      </c>
      <c r="R98" s="7">
        <v>0</v>
      </c>
      <c r="S98" s="3"/>
      <c r="T98" s="3"/>
      <c r="U98" s="3"/>
    </row>
    <row r="99" spans="1:21" x14ac:dyDescent="0.25">
      <c r="A99" s="18">
        <v>89</v>
      </c>
      <c r="B99" s="19" t="s">
        <v>215</v>
      </c>
      <c r="C99" s="19" t="s">
        <v>5722</v>
      </c>
      <c r="D99" s="19">
        <v>293340</v>
      </c>
      <c r="E99" s="19">
        <v>344772</v>
      </c>
      <c r="F99" s="19">
        <v>638112</v>
      </c>
      <c r="G99" s="19">
        <v>0</v>
      </c>
      <c r="H99" s="19">
        <v>0</v>
      </c>
      <c r="I99" s="19">
        <v>31905.599999999999</v>
      </c>
      <c r="J99" s="19">
        <v>15501</v>
      </c>
      <c r="K99" s="19">
        <v>0</v>
      </c>
      <c r="L99" s="19">
        <v>0</v>
      </c>
      <c r="M99" s="19">
        <v>0</v>
      </c>
      <c r="N99" s="19">
        <v>5000</v>
      </c>
      <c r="O99" s="19">
        <v>0</v>
      </c>
      <c r="P99" s="19">
        <v>0</v>
      </c>
      <c r="Q99" s="19">
        <v>5000</v>
      </c>
      <c r="R99" s="19">
        <v>100</v>
      </c>
    </row>
    <row r="100" spans="1:21" ht="16.5" thickBot="1" x14ac:dyDescent="0.3">
      <c r="A100" s="10"/>
      <c r="B100" s="11" t="s">
        <v>216</v>
      </c>
      <c r="C100" s="11"/>
      <c r="D100" s="12">
        <f>SUM(D8:D99)</f>
        <v>223027411</v>
      </c>
      <c r="E100" s="12">
        <f t="shared" ref="E100:R100" si="0">SUM(E8:E99)</f>
        <v>213117977</v>
      </c>
      <c r="F100" s="12">
        <f t="shared" si="0"/>
        <v>436145388</v>
      </c>
      <c r="G100" s="12">
        <f t="shared" si="0"/>
        <v>143573378</v>
      </c>
      <c r="H100" s="12">
        <f t="shared" si="0"/>
        <v>20645</v>
      </c>
      <c r="I100" s="12">
        <f t="shared" si="0"/>
        <v>21807269.399999995</v>
      </c>
      <c r="J100" s="12">
        <f t="shared" si="0"/>
        <v>20412847</v>
      </c>
      <c r="K100" s="12">
        <f t="shared" si="0"/>
        <v>6402437</v>
      </c>
      <c r="L100" s="12">
        <f t="shared" si="0"/>
        <v>300</v>
      </c>
      <c r="M100" s="12">
        <f t="shared" si="0"/>
        <v>0</v>
      </c>
      <c r="N100" s="12">
        <f t="shared" si="0"/>
        <v>215424</v>
      </c>
      <c r="O100" s="12">
        <f t="shared" si="0"/>
        <v>71536</v>
      </c>
      <c r="P100" s="12">
        <f t="shared" si="0"/>
        <v>0</v>
      </c>
      <c r="Q100" s="12">
        <f t="shared" si="0"/>
        <v>143888</v>
      </c>
      <c r="R100" s="12">
        <f t="shared" si="0"/>
        <v>4308.4799999999996</v>
      </c>
    </row>
    <row r="101" spans="1:21" ht="16.5" thickTop="1" x14ac:dyDescent="0.25">
      <c r="A101" s="10"/>
      <c r="B101" s="11"/>
      <c r="C101" s="11"/>
      <c r="D101" s="13"/>
      <c r="E101" s="13"/>
      <c r="F101" s="13"/>
      <c r="G101" s="13"/>
      <c r="H101" s="13"/>
      <c r="I101" s="13"/>
      <c r="J101" s="13"/>
      <c r="K101" s="13"/>
      <c r="L101" s="13"/>
      <c r="M101" s="13"/>
      <c r="N101" s="13"/>
      <c r="O101" s="13"/>
      <c r="P101" s="13"/>
      <c r="Q101" s="13"/>
      <c r="R101" s="13"/>
    </row>
    <row r="102" spans="1:21" ht="45" x14ac:dyDescent="0.25">
      <c r="A102" s="4" t="s">
        <v>6</v>
      </c>
      <c r="B102" s="107" t="s">
        <v>5082</v>
      </c>
      <c r="C102" s="107" t="s">
        <v>5721</v>
      </c>
      <c r="D102" s="5" t="s">
        <v>7</v>
      </c>
      <c r="E102" s="5" t="s">
        <v>8</v>
      </c>
      <c r="F102" s="5" t="s">
        <v>9</v>
      </c>
      <c r="G102" s="5" t="s">
        <v>10</v>
      </c>
      <c r="H102" s="5" t="s">
        <v>11</v>
      </c>
      <c r="I102" s="5" t="s">
        <v>12</v>
      </c>
      <c r="J102" s="5" t="s">
        <v>13</v>
      </c>
      <c r="K102" s="5" t="s">
        <v>14</v>
      </c>
      <c r="L102" s="5" t="s">
        <v>15</v>
      </c>
      <c r="M102" s="5" t="s">
        <v>16</v>
      </c>
      <c r="N102" s="5" t="s">
        <v>17</v>
      </c>
      <c r="O102" s="5" t="s">
        <v>18</v>
      </c>
      <c r="P102" s="5" t="s">
        <v>19</v>
      </c>
      <c r="Q102" s="5" t="s">
        <v>20</v>
      </c>
      <c r="R102" s="5" t="s">
        <v>21</v>
      </c>
    </row>
    <row r="103" spans="1:21" x14ac:dyDescent="0.25">
      <c r="A103" s="6">
        <v>1</v>
      </c>
      <c r="B103" s="7" t="s">
        <v>219</v>
      </c>
      <c r="C103" s="7" t="s">
        <v>5723</v>
      </c>
      <c r="D103" s="7">
        <v>274300</v>
      </c>
      <c r="E103" s="7">
        <v>297317</v>
      </c>
      <c r="F103" s="7">
        <v>571617</v>
      </c>
      <c r="G103" s="7">
        <v>520143</v>
      </c>
      <c r="H103" s="7">
        <v>0</v>
      </c>
      <c r="I103" s="7">
        <v>28580.85</v>
      </c>
      <c r="J103" s="7">
        <v>18866</v>
      </c>
      <c r="K103" s="7">
        <v>18866</v>
      </c>
      <c r="L103" s="7">
        <v>0</v>
      </c>
      <c r="M103" s="7">
        <v>0</v>
      </c>
      <c r="N103" s="7">
        <v>2390</v>
      </c>
      <c r="O103" s="7">
        <v>0</v>
      </c>
      <c r="P103" s="7">
        <v>0</v>
      </c>
      <c r="Q103" s="7">
        <v>2390</v>
      </c>
      <c r="R103" s="7">
        <v>47.8</v>
      </c>
    </row>
    <row r="104" spans="1:21" x14ac:dyDescent="0.25">
      <c r="A104" s="23">
        <v>1</v>
      </c>
      <c r="B104" s="19" t="s">
        <v>219</v>
      </c>
      <c r="C104" s="19" t="s">
        <v>5722</v>
      </c>
      <c r="D104" s="19">
        <v>10467</v>
      </c>
      <c r="E104" s="19">
        <v>18185</v>
      </c>
      <c r="F104" s="19">
        <v>28652</v>
      </c>
      <c r="G104" s="19">
        <v>0</v>
      </c>
      <c r="H104" s="19">
        <v>0</v>
      </c>
      <c r="I104" s="19">
        <v>1432.6</v>
      </c>
      <c r="J104" s="19">
        <v>950</v>
      </c>
      <c r="K104" s="19">
        <v>0</v>
      </c>
      <c r="L104" s="19">
        <v>0</v>
      </c>
      <c r="M104" s="19">
        <v>0</v>
      </c>
      <c r="N104" s="19">
        <v>0</v>
      </c>
      <c r="O104" s="19">
        <v>0</v>
      </c>
      <c r="P104" s="19">
        <v>0</v>
      </c>
      <c r="Q104" s="19">
        <v>0</v>
      </c>
      <c r="R104" s="19">
        <v>0</v>
      </c>
    </row>
    <row r="105" spans="1:21" x14ac:dyDescent="0.25">
      <c r="A105" s="6">
        <v>2</v>
      </c>
      <c r="B105" s="7" t="s">
        <v>225</v>
      </c>
      <c r="C105" s="7" t="s">
        <v>5723</v>
      </c>
      <c r="D105" s="7">
        <v>574458</v>
      </c>
      <c r="E105" s="7">
        <v>534238</v>
      </c>
      <c r="F105" s="7">
        <v>1108696</v>
      </c>
      <c r="G105" s="7">
        <v>1018143</v>
      </c>
      <c r="H105" s="7">
        <v>0</v>
      </c>
      <c r="I105" s="7">
        <v>55434.8</v>
      </c>
      <c r="J105" s="7">
        <v>40429</v>
      </c>
      <c r="K105" s="7">
        <v>40429</v>
      </c>
      <c r="L105" s="7">
        <v>0</v>
      </c>
      <c r="M105" s="7">
        <v>0</v>
      </c>
      <c r="N105" s="7">
        <v>1740</v>
      </c>
      <c r="O105" s="7">
        <v>0</v>
      </c>
      <c r="P105" s="7">
        <v>0</v>
      </c>
      <c r="Q105" s="7">
        <v>1740</v>
      </c>
      <c r="R105" s="7">
        <v>34.799999999999997</v>
      </c>
    </row>
    <row r="106" spans="1:21" x14ac:dyDescent="0.25">
      <c r="A106" s="6">
        <v>3</v>
      </c>
      <c r="B106" s="7" t="s">
        <v>226</v>
      </c>
      <c r="C106" s="7" t="s">
        <v>5723</v>
      </c>
      <c r="D106" s="7">
        <v>808268</v>
      </c>
      <c r="E106" s="7">
        <v>762407</v>
      </c>
      <c r="F106" s="7">
        <v>1570675</v>
      </c>
      <c r="G106" s="7">
        <v>1276023</v>
      </c>
      <c r="H106" s="7">
        <v>0</v>
      </c>
      <c r="I106" s="7">
        <v>78533.75</v>
      </c>
      <c r="J106" s="7">
        <v>63382</v>
      </c>
      <c r="K106" s="7">
        <v>63382</v>
      </c>
      <c r="L106" s="7">
        <v>0</v>
      </c>
      <c r="M106" s="7">
        <v>0</v>
      </c>
      <c r="N106" s="7">
        <v>250</v>
      </c>
      <c r="O106" s="7">
        <v>0</v>
      </c>
      <c r="P106" s="7">
        <v>0</v>
      </c>
      <c r="Q106" s="7">
        <v>250</v>
      </c>
      <c r="R106" s="7">
        <v>5</v>
      </c>
    </row>
    <row r="107" spans="1:21" x14ac:dyDescent="0.25">
      <c r="A107" s="6">
        <v>4</v>
      </c>
      <c r="B107" s="7" t="s">
        <v>227</v>
      </c>
      <c r="C107" s="7" t="s">
        <v>5723</v>
      </c>
      <c r="D107" s="7">
        <v>648947</v>
      </c>
      <c r="E107" s="7">
        <v>751869</v>
      </c>
      <c r="F107" s="7">
        <v>1400816</v>
      </c>
      <c r="G107" s="7">
        <v>1381808</v>
      </c>
      <c r="H107" s="7">
        <v>202</v>
      </c>
      <c r="I107" s="7">
        <v>70040.800000000003</v>
      </c>
      <c r="J107" s="7">
        <v>60545</v>
      </c>
      <c r="K107" s="7">
        <v>60545</v>
      </c>
      <c r="L107" s="7">
        <v>0</v>
      </c>
      <c r="M107" s="7">
        <v>0</v>
      </c>
      <c r="N107" s="7">
        <v>1960</v>
      </c>
      <c r="O107" s="7">
        <v>0</v>
      </c>
      <c r="P107" s="7">
        <v>0</v>
      </c>
      <c r="Q107" s="7">
        <v>1960</v>
      </c>
      <c r="R107" s="7">
        <v>39.200000000000003</v>
      </c>
    </row>
    <row r="108" spans="1:21" x14ac:dyDescent="0.25">
      <c r="A108" s="6">
        <v>5</v>
      </c>
      <c r="B108" s="7" t="s">
        <v>228</v>
      </c>
      <c r="C108" s="7" t="s">
        <v>5723</v>
      </c>
      <c r="D108" s="7">
        <v>291034</v>
      </c>
      <c r="E108" s="7">
        <v>264961</v>
      </c>
      <c r="F108" s="7">
        <v>555995</v>
      </c>
      <c r="G108" s="7">
        <v>469369</v>
      </c>
      <c r="H108" s="7">
        <v>0</v>
      </c>
      <c r="I108" s="7">
        <v>27799.75</v>
      </c>
      <c r="J108" s="7">
        <v>24289</v>
      </c>
      <c r="K108" s="7">
        <v>24289</v>
      </c>
      <c r="L108" s="7">
        <v>0</v>
      </c>
      <c r="M108" s="7">
        <v>0</v>
      </c>
      <c r="N108" s="7">
        <v>3225</v>
      </c>
      <c r="O108" s="7">
        <v>2000</v>
      </c>
      <c r="P108" s="7">
        <v>0</v>
      </c>
      <c r="Q108" s="7">
        <v>1225</v>
      </c>
      <c r="R108" s="7">
        <v>64.5</v>
      </c>
    </row>
    <row r="109" spans="1:21" x14ac:dyDescent="0.25">
      <c r="A109" s="6">
        <v>6</v>
      </c>
      <c r="B109" s="7" t="s">
        <v>229</v>
      </c>
      <c r="C109" s="7" t="s">
        <v>5723</v>
      </c>
      <c r="D109" s="7">
        <v>357610</v>
      </c>
      <c r="E109" s="7">
        <v>412037</v>
      </c>
      <c r="F109" s="7">
        <v>769647</v>
      </c>
      <c r="G109" s="7">
        <v>741991</v>
      </c>
      <c r="H109" s="7">
        <v>0</v>
      </c>
      <c r="I109" s="7">
        <v>38482.35</v>
      </c>
      <c r="J109" s="7">
        <v>28707</v>
      </c>
      <c r="K109" s="7">
        <v>28707</v>
      </c>
      <c r="L109" s="7">
        <v>0</v>
      </c>
      <c r="M109" s="7">
        <v>0</v>
      </c>
      <c r="N109" s="7">
        <v>1380</v>
      </c>
      <c r="O109" s="7">
        <v>800</v>
      </c>
      <c r="P109" s="7">
        <v>0</v>
      </c>
      <c r="Q109" s="7">
        <v>580</v>
      </c>
      <c r="R109" s="7">
        <v>27.6</v>
      </c>
    </row>
    <row r="110" spans="1:21" x14ac:dyDescent="0.25">
      <c r="A110" s="6">
        <v>7</v>
      </c>
      <c r="B110" s="7" t="s">
        <v>230</v>
      </c>
      <c r="C110" s="7" t="s">
        <v>5723</v>
      </c>
      <c r="D110" s="7">
        <v>149545</v>
      </c>
      <c r="E110" s="7">
        <v>235967</v>
      </c>
      <c r="F110" s="7">
        <v>385512</v>
      </c>
      <c r="G110" s="7">
        <v>318159</v>
      </c>
      <c r="H110" s="7">
        <v>0</v>
      </c>
      <c r="I110" s="7">
        <v>19275.599999999999</v>
      </c>
      <c r="J110" s="7">
        <v>27483</v>
      </c>
      <c r="K110" s="7">
        <v>27483</v>
      </c>
      <c r="L110" s="7">
        <v>0</v>
      </c>
      <c r="M110" s="7">
        <v>0</v>
      </c>
      <c r="N110" s="7">
        <v>700</v>
      </c>
      <c r="O110" s="7">
        <v>0</v>
      </c>
      <c r="P110" s="7">
        <v>0</v>
      </c>
      <c r="Q110" s="7">
        <v>700</v>
      </c>
      <c r="R110" s="7">
        <v>14</v>
      </c>
    </row>
    <row r="111" spans="1:21" x14ac:dyDescent="0.25">
      <c r="A111" s="6">
        <v>8</v>
      </c>
      <c r="B111" s="7" t="s">
        <v>232</v>
      </c>
      <c r="C111" s="7" t="s">
        <v>5723</v>
      </c>
      <c r="D111" s="7">
        <v>297494</v>
      </c>
      <c r="E111" s="7">
        <v>345546</v>
      </c>
      <c r="F111" s="7">
        <v>643040</v>
      </c>
      <c r="G111" s="7">
        <v>578484</v>
      </c>
      <c r="H111" s="7">
        <v>383</v>
      </c>
      <c r="I111" s="7">
        <v>32152</v>
      </c>
      <c r="J111" s="7">
        <v>24665</v>
      </c>
      <c r="K111" s="7">
        <v>24565</v>
      </c>
      <c r="L111" s="7">
        <v>0</v>
      </c>
      <c r="M111" s="7">
        <v>0</v>
      </c>
      <c r="N111" s="7">
        <v>2940</v>
      </c>
      <c r="O111" s="7">
        <v>800</v>
      </c>
      <c r="P111" s="7">
        <v>0</v>
      </c>
      <c r="Q111" s="7">
        <v>2140</v>
      </c>
      <c r="R111" s="7">
        <v>58.8</v>
      </c>
    </row>
    <row r="112" spans="1:21" x14ac:dyDescent="0.25">
      <c r="A112" s="6">
        <v>9</v>
      </c>
      <c r="B112" s="7" t="s">
        <v>234</v>
      </c>
      <c r="C112" s="7" t="s">
        <v>5723</v>
      </c>
      <c r="D112" s="7">
        <v>754207</v>
      </c>
      <c r="E112" s="7">
        <v>804185</v>
      </c>
      <c r="F112" s="7">
        <v>1558392</v>
      </c>
      <c r="G112" s="7">
        <v>1503173</v>
      </c>
      <c r="H112" s="7">
        <v>0</v>
      </c>
      <c r="I112" s="7">
        <v>77919.600000000006</v>
      </c>
      <c r="J112" s="7">
        <v>68655</v>
      </c>
      <c r="K112" s="7">
        <v>68449</v>
      </c>
      <c r="L112" s="7">
        <v>206</v>
      </c>
      <c r="M112" s="7">
        <v>0</v>
      </c>
      <c r="N112" s="7">
        <v>3590</v>
      </c>
      <c r="O112" s="7">
        <v>0</v>
      </c>
      <c r="P112" s="7">
        <v>0</v>
      </c>
      <c r="Q112" s="7">
        <v>3590</v>
      </c>
      <c r="R112" s="7">
        <v>71.8</v>
      </c>
    </row>
    <row r="113" spans="1:18" x14ac:dyDescent="0.25">
      <c r="A113" s="6">
        <v>10</v>
      </c>
      <c r="B113" s="7" t="s">
        <v>235</v>
      </c>
      <c r="C113" s="7" t="s">
        <v>5723</v>
      </c>
      <c r="D113" s="7">
        <v>521394</v>
      </c>
      <c r="E113" s="7">
        <v>540659</v>
      </c>
      <c r="F113" s="7">
        <v>1062053</v>
      </c>
      <c r="G113" s="7">
        <v>1119933</v>
      </c>
      <c r="H113" s="7">
        <v>0</v>
      </c>
      <c r="I113" s="7">
        <v>53102.65</v>
      </c>
      <c r="J113" s="7">
        <v>44567</v>
      </c>
      <c r="K113" s="7">
        <v>44567</v>
      </c>
      <c r="L113" s="7">
        <v>0</v>
      </c>
      <c r="M113" s="7">
        <v>0</v>
      </c>
      <c r="N113" s="7">
        <v>8105</v>
      </c>
      <c r="O113" s="7">
        <v>0</v>
      </c>
      <c r="P113" s="7">
        <v>0</v>
      </c>
      <c r="Q113" s="7">
        <v>8105</v>
      </c>
      <c r="R113" s="7">
        <v>162.1</v>
      </c>
    </row>
    <row r="114" spans="1:18" x14ac:dyDescent="0.25">
      <c r="A114" s="6">
        <v>11</v>
      </c>
      <c r="B114" s="7" t="s">
        <v>237</v>
      </c>
      <c r="C114" s="7" t="s">
        <v>5723</v>
      </c>
      <c r="D114" s="7">
        <v>219840</v>
      </c>
      <c r="E114" s="7">
        <v>211538</v>
      </c>
      <c r="F114" s="7">
        <v>431378</v>
      </c>
      <c r="G114" s="7">
        <v>403939</v>
      </c>
      <c r="H114" s="7">
        <v>0</v>
      </c>
      <c r="I114" s="7">
        <v>21568.9</v>
      </c>
      <c r="J114" s="7">
        <v>18685</v>
      </c>
      <c r="K114" s="7">
        <v>18685</v>
      </c>
      <c r="L114" s="7">
        <v>0</v>
      </c>
      <c r="M114" s="7">
        <v>0</v>
      </c>
      <c r="N114" s="7">
        <v>2734</v>
      </c>
      <c r="O114" s="7">
        <v>960</v>
      </c>
      <c r="P114" s="7">
        <v>0</v>
      </c>
      <c r="Q114" s="7">
        <v>1774</v>
      </c>
      <c r="R114" s="7">
        <v>54.68</v>
      </c>
    </row>
    <row r="115" spans="1:18" x14ac:dyDescent="0.25">
      <c r="A115" s="6">
        <v>12</v>
      </c>
      <c r="B115" s="7" t="s">
        <v>238</v>
      </c>
      <c r="C115" s="7" t="s">
        <v>5723</v>
      </c>
      <c r="D115" s="7">
        <v>160599</v>
      </c>
      <c r="E115" s="7">
        <v>176324</v>
      </c>
      <c r="F115" s="7">
        <v>336923</v>
      </c>
      <c r="G115" s="7">
        <v>317261</v>
      </c>
      <c r="H115" s="7">
        <v>0</v>
      </c>
      <c r="I115" s="7">
        <v>16846.150000000001</v>
      </c>
      <c r="J115" s="7">
        <v>14860</v>
      </c>
      <c r="K115" s="7">
        <v>14860</v>
      </c>
      <c r="L115" s="7">
        <v>0</v>
      </c>
      <c r="M115" s="7">
        <v>0</v>
      </c>
      <c r="N115" s="7">
        <v>550</v>
      </c>
      <c r="O115" s="7">
        <v>0</v>
      </c>
      <c r="P115" s="7">
        <v>0</v>
      </c>
      <c r="Q115" s="7">
        <v>550</v>
      </c>
      <c r="R115" s="7">
        <v>11</v>
      </c>
    </row>
    <row r="116" spans="1:18" x14ac:dyDescent="0.25">
      <c r="A116" s="6">
        <v>13</v>
      </c>
      <c r="B116" s="7" t="s">
        <v>239</v>
      </c>
      <c r="C116" s="7" t="s">
        <v>5723</v>
      </c>
      <c r="D116" s="7">
        <v>215090</v>
      </c>
      <c r="E116" s="7">
        <v>239783</v>
      </c>
      <c r="F116" s="7">
        <v>454873</v>
      </c>
      <c r="G116" s="7">
        <v>422886</v>
      </c>
      <c r="H116" s="7">
        <v>1515</v>
      </c>
      <c r="I116" s="7">
        <v>22743.65</v>
      </c>
      <c r="J116" s="7">
        <v>20044</v>
      </c>
      <c r="K116" s="7">
        <v>20044</v>
      </c>
      <c r="L116" s="7">
        <v>0</v>
      </c>
      <c r="M116" s="7">
        <v>0</v>
      </c>
      <c r="N116" s="7">
        <v>100</v>
      </c>
      <c r="O116" s="7">
        <v>0</v>
      </c>
      <c r="P116" s="7">
        <v>0</v>
      </c>
      <c r="Q116" s="7">
        <v>100</v>
      </c>
      <c r="R116" s="7">
        <v>2</v>
      </c>
    </row>
    <row r="117" spans="1:18" x14ac:dyDescent="0.25">
      <c r="A117" s="6">
        <v>14</v>
      </c>
      <c r="B117" s="7" t="s">
        <v>240</v>
      </c>
      <c r="C117" s="7" t="s">
        <v>5723</v>
      </c>
      <c r="D117" s="7">
        <v>701150</v>
      </c>
      <c r="E117" s="7">
        <v>672971</v>
      </c>
      <c r="F117" s="7">
        <v>1374121</v>
      </c>
      <c r="G117" s="7">
        <v>1325414</v>
      </c>
      <c r="H117" s="7">
        <v>0</v>
      </c>
      <c r="I117" s="7">
        <v>68706.05</v>
      </c>
      <c r="J117" s="7">
        <v>61193</v>
      </c>
      <c r="K117" s="7">
        <v>61193</v>
      </c>
      <c r="L117" s="7">
        <v>0</v>
      </c>
      <c r="M117" s="7">
        <v>0</v>
      </c>
      <c r="N117" s="7">
        <v>3095</v>
      </c>
      <c r="O117" s="7">
        <v>1600</v>
      </c>
      <c r="P117" s="7">
        <v>0</v>
      </c>
      <c r="Q117" s="7">
        <v>1495</v>
      </c>
      <c r="R117" s="7">
        <v>61.9</v>
      </c>
    </row>
    <row r="118" spans="1:18" x14ac:dyDescent="0.25">
      <c r="A118" s="6">
        <v>15</v>
      </c>
      <c r="B118" s="7" t="s">
        <v>241</v>
      </c>
      <c r="C118" s="7" t="s">
        <v>5723</v>
      </c>
      <c r="D118" s="7">
        <v>521844</v>
      </c>
      <c r="E118" s="7">
        <v>308324</v>
      </c>
      <c r="F118" s="7">
        <v>830168</v>
      </c>
      <c r="G118" s="7">
        <v>875816</v>
      </c>
      <c r="H118" s="7">
        <v>318</v>
      </c>
      <c r="I118" s="7">
        <v>41508.400000000001</v>
      </c>
      <c r="J118" s="7">
        <v>34738</v>
      </c>
      <c r="K118" s="7">
        <v>34738</v>
      </c>
      <c r="L118" s="7">
        <v>0</v>
      </c>
      <c r="M118" s="7">
        <v>0</v>
      </c>
      <c r="N118" s="7">
        <v>2010</v>
      </c>
      <c r="O118" s="7">
        <v>800</v>
      </c>
      <c r="P118" s="7">
        <v>0</v>
      </c>
      <c r="Q118" s="7">
        <v>1210</v>
      </c>
      <c r="R118" s="7">
        <v>40.200000000000003</v>
      </c>
    </row>
    <row r="119" spans="1:18" x14ac:dyDescent="0.25">
      <c r="A119" s="6">
        <v>16</v>
      </c>
      <c r="B119" s="7" t="s">
        <v>242</v>
      </c>
      <c r="C119" s="7" t="s">
        <v>5723</v>
      </c>
      <c r="D119" s="7">
        <v>752062</v>
      </c>
      <c r="E119" s="7">
        <v>754618</v>
      </c>
      <c r="F119" s="7">
        <v>1506680</v>
      </c>
      <c r="G119" s="7">
        <v>1396769</v>
      </c>
      <c r="H119" s="7">
        <v>0</v>
      </c>
      <c r="I119" s="7">
        <v>75334</v>
      </c>
      <c r="J119" s="7">
        <v>66019</v>
      </c>
      <c r="K119" s="7">
        <v>66019</v>
      </c>
      <c r="L119" s="7">
        <v>0</v>
      </c>
      <c r="M119" s="7">
        <v>0</v>
      </c>
      <c r="N119" s="7">
        <v>1900</v>
      </c>
      <c r="O119" s="7">
        <v>800</v>
      </c>
      <c r="P119" s="7">
        <v>0</v>
      </c>
      <c r="Q119" s="7">
        <v>1100</v>
      </c>
      <c r="R119" s="7">
        <v>38</v>
      </c>
    </row>
    <row r="120" spans="1:18" x14ac:dyDescent="0.25">
      <c r="A120" s="6">
        <v>17</v>
      </c>
      <c r="B120" s="7" t="s">
        <v>243</v>
      </c>
      <c r="C120" s="7" t="s">
        <v>5723</v>
      </c>
      <c r="D120" s="7">
        <v>349164</v>
      </c>
      <c r="E120" s="7">
        <v>399604</v>
      </c>
      <c r="F120" s="7">
        <v>748768</v>
      </c>
      <c r="G120" s="7">
        <v>742998</v>
      </c>
      <c r="H120" s="7">
        <v>0</v>
      </c>
      <c r="I120" s="7">
        <v>37438.400000000001</v>
      </c>
      <c r="J120" s="7">
        <v>24660</v>
      </c>
      <c r="K120" s="7">
        <v>24660</v>
      </c>
      <c r="L120" s="7">
        <v>0</v>
      </c>
      <c r="M120" s="7">
        <v>0</v>
      </c>
      <c r="N120" s="7">
        <v>5524</v>
      </c>
      <c r="O120" s="7">
        <v>5120</v>
      </c>
      <c r="P120" s="7">
        <v>0</v>
      </c>
      <c r="Q120" s="7">
        <v>404</v>
      </c>
      <c r="R120" s="7">
        <v>110.48</v>
      </c>
    </row>
    <row r="121" spans="1:18" x14ac:dyDescent="0.25">
      <c r="A121" s="6">
        <v>18</v>
      </c>
      <c r="B121" s="7" t="s">
        <v>244</v>
      </c>
      <c r="C121" s="7" t="s">
        <v>5723</v>
      </c>
      <c r="D121" s="7">
        <v>406162</v>
      </c>
      <c r="E121" s="7">
        <v>512644</v>
      </c>
      <c r="F121" s="7">
        <v>918806</v>
      </c>
      <c r="G121" s="7">
        <v>948573</v>
      </c>
      <c r="H121" s="7">
        <v>513</v>
      </c>
      <c r="I121" s="7">
        <v>45940.3</v>
      </c>
      <c r="J121" s="7">
        <v>42317</v>
      </c>
      <c r="K121" s="7">
        <v>42317</v>
      </c>
      <c r="L121" s="7">
        <v>0</v>
      </c>
      <c r="M121" s="7">
        <v>0</v>
      </c>
      <c r="N121" s="7">
        <v>800</v>
      </c>
      <c r="O121" s="7">
        <v>0</v>
      </c>
      <c r="P121" s="7">
        <v>0</v>
      </c>
      <c r="Q121" s="7">
        <v>800</v>
      </c>
      <c r="R121" s="7">
        <v>16</v>
      </c>
    </row>
    <row r="122" spans="1:18" x14ac:dyDescent="0.25">
      <c r="A122" s="6">
        <v>19</v>
      </c>
      <c r="B122" s="7" t="s">
        <v>246</v>
      </c>
      <c r="C122" s="7" t="s">
        <v>5723</v>
      </c>
      <c r="D122" s="7">
        <v>610254</v>
      </c>
      <c r="E122" s="7">
        <v>532734</v>
      </c>
      <c r="F122" s="7">
        <v>1142988</v>
      </c>
      <c r="G122" s="7">
        <v>1146376</v>
      </c>
      <c r="H122" s="7">
        <v>500</v>
      </c>
      <c r="I122" s="7">
        <v>57149.4</v>
      </c>
      <c r="J122" s="7">
        <v>67661</v>
      </c>
      <c r="K122" s="7">
        <v>67161</v>
      </c>
      <c r="L122" s="7">
        <v>0</v>
      </c>
      <c r="M122" s="7">
        <v>0</v>
      </c>
      <c r="N122" s="7">
        <v>4245</v>
      </c>
      <c r="O122" s="7">
        <v>3200</v>
      </c>
      <c r="P122" s="7">
        <v>0</v>
      </c>
      <c r="Q122" s="7">
        <v>1045</v>
      </c>
      <c r="R122" s="7">
        <v>84.9</v>
      </c>
    </row>
    <row r="123" spans="1:18" x14ac:dyDescent="0.25">
      <c r="A123" s="6">
        <v>20</v>
      </c>
      <c r="B123" s="7" t="s">
        <v>248</v>
      </c>
      <c r="C123" s="7" t="s">
        <v>5723</v>
      </c>
      <c r="D123" s="7">
        <v>442776</v>
      </c>
      <c r="E123" s="7">
        <v>480592</v>
      </c>
      <c r="F123" s="7">
        <v>923368</v>
      </c>
      <c r="G123" s="7">
        <v>813234</v>
      </c>
      <c r="H123" s="7">
        <v>0</v>
      </c>
      <c r="I123" s="7">
        <v>46168.4</v>
      </c>
      <c r="J123" s="7">
        <v>38211</v>
      </c>
      <c r="K123" s="7">
        <v>38211</v>
      </c>
      <c r="L123" s="7">
        <v>0</v>
      </c>
      <c r="M123" s="7">
        <v>0</v>
      </c>
      <c r="N123" s="7">
        <v>800</v>
      </c>
      <c r="O123" s="7">
        <v>800</v>
      </c>
      <c r="P123" s="7">
        <v>0</v>
      </c>
      <c r="Q123" s="7">
        <v>0</v>
      </c>
      <c r="R123" s="7">
        <v>16</v>
      </c>
    </row>
    <row r="124" spans="1:18" x14ac:dyDescent="0.25">
      <c r="A124" s="6">
        <v>21</v>
      </c>
      <c r="B124" s="7" t="s">
        <v>249</v>
      </c>
      <c r="C124" s="7" t="s">
        <v>5723</v>
      </c>
      <c r="D124" s="7">
        <v>318496</v>
      </c>
      <c r="E124" s="7">
        <v>302689</v>
      </c>
      <c r="F124" s="7">
        <v>621185</v>
      </c>
      <c r="G124" s="7">
        <v>547136</v>
      </c>
      <c r="H124" s="7">
        <v>0</v>
      </c>
      <c r="I124" s="7">
        <v>31059.25</v>
      </c>
      <c r="J124" s="7">
        <v>24623</v>
      </c>
      <c r="K124" s="7">
        <v>24623</v>
      </c>
      <c r="L124" s="7">
        <v>0</v>
      </c>
      <c r="M124" s="7">
        <v>0</v>
      </c>
      <c r="N124" s="7">
        <v>700</v>
      </c>
      <c r="O124" s="7">
        <v>0</v>
      </c>
      <c r="P124" s="7">
        <v>0</v>
      </c>
      <c r="Q124" s="7">
        <v>700</v>
      </c>
      <c r="R124" s="7">
        <v>14</v>
      </c>
    </row>
    <row r="125" spans="1:18" x14ac:dyDescent="0.25">
      <c r="A125" s="6">
        <v>22</v>
      </c>
      <c r="B125" s="7" t="s">
        <v>250</v>
      </c>
      <c r="C125" s="7" t="s">
        <v>5723</v>
      </c>
      <c r="D125" s="7">
        <v>350450</v>
      </c>
      <c r="E125" s="7">
        <v>405242</v>
      </c>
      <c r="F125" s="7">
        <v>755692</v>
      </c>
      <c r="G125" s="7">
        <v>687373</v>
      </c>
      <c r="H125" s="7">
        <v>331</v>
      </c>
      <c r="I125" s="7">
        <v>37784.6</v>
      </c>
      <c r="J125" s="7">
        <v>37870</v>
      </c>
      <c r="K125" s="7">
        <v>37870</v>
      </c>
      <c r="L125" s="7">
        <v>0</v>
      </c>
      <c r="M125" s="7">
        <v>0</v>
      </c>
      <c r="N125" s="7">
        <v>1950</v>
      </c>
      <c r="O125" s="7">
        <v>0</v>
      </c>
      <c r="P125" s="7">
        <v>0</v>
      </c>
      <c r="Q125" s="7">
        <v>1950</v>
      </c>
      <c r="R125" s="7">
        <v>39</v>
      </c>
    </row>
    <row r="126" spans="1:18" x14ac:dyDescent="0.25">
      <c r="A126" s="6">
        <v>23</v>
      </c>
      <c r="B126" s="7" t="s">
        <v>251</v>
      </c>
      <c r="C126" s="7" t="s">
        <v>5723</v>
      </c>
      <c r="D126" s="7">
        <v>248608</v>
      </c>
      <c r="E126" s="7">
        <v>232225</v>
      </c>
      <c r="F126" s="7">
        <v>480833</v>
      </c>
      <c r="G126" s="7">
        <v>435450</v>
      </c>
      <c r="H126" s="7">
        <v>0</v>
      </c>
      <c r="I126" s="7">
        <v>24041.65</v>
      </c>
      <c r="J126" s="7">
        <v>19419</v>
      </c>
      <c r="K126" s="7">
        <v>19419</v>
      </c>
      <c r="L126" s="7">
        <v>0</v>
      </c>
      <c r="M126" s="7">
        <v>0</v>
      </c>
      <c r="N126" s="7">
        <v>1100</v>
      </c>
      <c r="O126" s="7">
        <v>800</v>
      </c>
      <c r="P126" s="7">
        <v>0</v>
      </c>
      <c r="Q126" s="7">
        <v>300</v>
      </c>
      <c r="R126" s="7">
        <v>22</v>
      </c>
    </row>
    <row r="127" spans="1:18" x14ac:dyDescent="0.25">
      <c r="A127" s="6">
        <v>24</v>
      </c>
      <c r="B127" s="7" t="s">
        <v>252</v>
      </c>
      <c r="C127" s="7" t="s">
        <v>5723</v>
      </c>
      <c r="D127" s="7">
        <v>285772</v>
      </c>
      <c r="E127" s="7">
        <v>281669</v>
      </c>
      <c r="F127" s="7">
        <v>567441</v>
      </c>
      <c r="G127" s="7">
        <v>547116</v>
      </c>
      <c r="H127" s="7">
        <v>0</v>
      </c>
      <c r="I127" s="7">
        <v>28372.05</v>
      </c>
      <c r="J127" s="7">
        <v>20403</v>
      </c>
      <c r="K127" s="7">
        <v>20403</v>
      </c>
      <c r="L127" s="7">
        <v>0</v>
      </c>
      <c r="M127" s="7">
        <v>0</v>
      </c>
      <c r="N127" s="7">
        <v>6050</v>
      </c>
      <c r="O127" s="7">
        <v>2560</v>
      </c>
      <c r="P127" s="7">
        <v>0</v>
      </c>
      <c r="Q127" s="7">
        <v>3490</v>
      </c>
      <c r="R127" s="7">
        <v>121</v>
      </c>
    </row>
    <row r="128" spans="1:18" x14ac:dyDescent="0.25">
      <c r="A128" s="6">
        <v>25</v>
      </c>
      <c r="B128" s="7" t="s">
        <v>254</v>
      </c>
      <c r="C128" s="7" t="s">
        <v>5723</v>
      </c>
      <c r="D128" s="7">
        <v>180825</v>
      </c>
      <c r="E128" s="7">
        <v>262801</v>
      </c>
      <c r="F128" s="7">
        <v>443626</v>
      </c>
      <c r="G128" s="7">
        <v>405774</v>
      </c>
      <c r="H128" s="7">
        <v>0</v>
      </c>
      <c r="I128" s="7">
        <v>22181.3</v>
      </c>
      <c r="J128" s="7">
        <v>16420</v>
      </c>
      <c r="K128" s="7">
        <v>16420</v>
      </c>
      <c r="L128" s="7">
        <v>0</v>
      </c>
      <c r="M128" s="7">
        <v>0</v>
      </c>
      <c r="N128" s="7">
        <v>650</v>
      </c>
      <c r="O128" s="7">
        <v>0</v>
      </c>
      <c r="P128" s="7">
        <v>0</v>
      </c>
      <c r="Q128" s="7">
        <v>650</v>
      </c>
      <c r="R128" s="7">
        <v>13</v>
      </c>
    </row>
    <row r="129" spans="1:18" x14ac:dyDescent="0.25">
      <c r="A129" s="6">
        <v>26</v>
      </c>
      <c r="B129" s="7" t="s">
        <v>255</v>
      </c>
      <c r="C129" s="7" t="s">
        <v>5723</v>
      </c>
      <c r="D129" s="7">
        <v>84401</v>
      </c>
      <c r="E129" s="7">
        <v>84845</v>
      </c>
      <c r="F129" s="7">
        <v>169246</v>
      </c>
      <c r="G129" s="7">
        <v>170141</v>
      </c>
      <c r="H129" s="7">
        <v>0</v>
      </c>
      <c r="I129" s="7">
        <v>8462.2999999999993</v>
      </c>
      <c r="J129" s="7">
        <v>3140</v>
      </c>
      <c r="K129" s="7">
        <v>3140</v>
      </c>
      <c r="L129" s="7">
        <v>0</v>
      </c>
      <c r="M129" s="7">
        <v>0</v>
      </c>
      <c r="N129" s="7">
        <v>0</v>
      </c>
      <c r="O129" s="7">
        <v>0</v>
      </c>
      <c r="P129" s="7">
        <v>0</v>
      </c>
      <c r="Q129" s="7">
        <v>0</v>
      </c>
      <c r="R129" s="7">
        <v>0</v>
      </c>
    </row>
    <row r="130" spans="1:18" x14ac:dyDescent="0.25">
      <c r="A130" s="6">
        <v>27</v>
      </c>
      <c r="B130" s="7" t="s">
        <v>257</v>
      </c>
      <c r="C130" s="7" t="s">
        <v>5723</v>
      </c>
      <c r="D130" s="7">
        <v>85522</v>
      </c>
      <c r="E130" s="7">
        <v>82894</v>
      </c>
      <c r="F130" s="7">
        <v>168416</v>
      </c>
      <c r="G130" s="7">
        <v>146291</v>
      </c>
      <c r="H130" s="7">
        <v>0</v>
      </c>
      <c r="I130" s="7">
        <v>8420.7999999999993</v>
      </c>
      <c r="J130" s="7">
        <v>6432</v>
      </c>
      <c r="K130" s="7">
        <v>6432</v>
      </c>
      <c r="L130" s="7">
        <v>0</v>
      </c>
      <c r="M130" s="7">
        <v>0</v>
      </c>
      <c r="N130" s="7">
        <v>0</v>
      </c>
      <c r="O130" s="7">
        <v>0</v>
      </c>
      <c r="P130" s="7">
        <v>0</v>
      </c>
      <c r="Q130" s="7">
        <v>0</v>
      </c>
      <c r="R130" s="7">
        <v>0</v>
      </c>
    </row>
    <row r="131" spans="1:18" x14ac:dyDescent="0.25">
      <c r="A131" s="6">
        <v>28</v>
      </c>
      <c r="B131" s="7" t="s">
        <v>258</v>
      </c>
      <c r="C131" s="7" t="s">
        <v>5723</v>
      </c>
      <c r="D131" s="7">
        <v>1036077</v>
      </c>
      <c r="E131" s="7">
        <v>1031678</v>
      </c>
      <c r="F131" s="7">
        <v>2067755</v>
      </c>
      <c r="G131" s="7">
        <v>1917935</v>
      </c>
      <c r="H131" s="7">
        <v>250</v>
      </c>
      <c r="I131" s="7">
        <v>103387.75</v>
      </c>
      <c r="J131" s="7">
        <v>58932</v>
      </c>
      <c r="K131" s="7">
        <v>58682</v>
      </c>
      <c r="L131" s="7">
        <v>0</v>
      </c>
      <c r="M131" s="7">
        <v>0</v>
      </c>
      <c r="N131" s="7">
        <v>1500</v>
      </c>
      <c r="O131" s="7">
        <v>0</v>
      </c>
      <c r="P131" s="7">
        <v>0</v>
      </c>
      <c r="Q131" s="7">
        <v>1500</v>
      </c>
      <c r="R131" s="7">
        <v>30</v>
      </c>
    </row>
    <row r="132" spans="1:18" x14ac:dyDescent="0.25">
      <c r="A132" s="6">
        <v>29</v>
      </c>
      <c r="B132" s="7" t="s">
        <v>260</v>
      </c>
      <c r="C132" s="7" t="s">
        <v>5723</v>
      </c>
      <c r="D132" s="7">
        <v>653850</v>
      </c>
      <c r="E132" s="7">
        <v>561716</v>
      </c>
      <c r="F132" s="7">
        <v>1215566</v>
      </c>
      <c r="G132" s="7">
        <v>1181945</v>
      </c>
      <c r="H132" s="7">
        <v>0</v>
      </c>
      <c r="I132" s="7">
        <v>60778.3</v>
      </c>
      <c r="J132" s="7">
        <v>54596</v>
      </c>
      <c r="K132" s="7">
        <v>54596</v>
      </c>
      <c r="L132" s="7">
        <v>0</v>
      </c>
      <c r="M132" s="7">
        <v>0</v>
      </c>
      <c r="N132" s="7">
        <v>2790</v>
      </c>
      <c r="O132" s="7">
        <v>0</v>
      </c>
      <c r="P132" s="7">
        <v>0</v>
      </c>
      <c r="Q132" s="7">
        <v>2790</v>
      </c>
      <c r="R132" s="7">
        <v>55.8</v>
      </c>
    </row>
    <row r="133" spans="1:18" x14ac:dyDescent="0.25">
      <c r="A133" s="6">
        <v>30</v>
      </c>
      <c r="B133" s="7" t="s">
        <v>261</v>
      </c>
      <c r="C133" s="7" t="s">
        <v>5723</v>
      </c>
      <c r="D133" s="7">
        <v>289117</v>
      </c>
      <c r="E133" s="7">
        <v>310752</v>
      </c>
      <c r="F133" s="7">
        <v>599869</v>
      </c>
      <c r="G133" s="7">
        <v>549211</v>
      </c>
      <c r="H133" s="7">
        <v>0</v>
      </c>
      <c r="I133" s="7">
        <v>29993.45</v>
      </c>
      <c r="J133" s="7">
        <v>26320</v>
      </c>
      <c r="K133" s="7">
        <v>26320</v>
      </c>
      <c r="L133" s="7">
        <v>0</v>
      </c>
      <c r="M133" s="7">
        <v>0</v>
      </c>
      <c r="N133" s="7">
        <v>0</v>
      </c>
      <c r="O133" s="7">
        <v>0</v>
      </c>
      <c r="P133" s="7">
        <v>0</v>
      </c>
      <c r="Q133" s="7">
        <v>0</v>
      </c>
      <c r="R133" s="7">
        <v>0</v>
      </c>
    </row>
    <row r="134" spans="1:18" x14ac:dyDescent="0.25">
      <c r="A134" s="6">
        <v>31</v>
      </c>
      <c r="B134" s="7" t="s">
        <v>263</v>
      </c>
      <c r="C134" s="7" t="s">
        <v>5723</v>
      </c>
      <c r="D134" s="7">
        <v>477956</v>
      </c>
      <c r="E134" s="7">
        <v>471721</v>
      </c>
      <c r="F134" s="7">
        <v>949677</v>
      </c>
      <c r="G134" s="7">
        <v>938790</v>
      </c>
      <c r="H134" s="7">
        <v>0</v>
      </c>
      <c r="I134" s="7">
        <v>47483.85</v>
      </c>
      <c r="J134" s="7">
        <v>34148</v>
      </c>
      <c r="K134" s="7">
        <v>34148</v>
      </c>
      <c r="L134" s="7">
        <v>0</v>
      </c>
      <c r="M134" s="7">
        <v>0</v>
      </c>
      <c r="N134" s="7">
        <v>1170</v>
      </c>
      <c r="O134" s="7">
        <v>0</v>
      </c>
      <c r="P134" s="7">
        <v>0</v>
      </c>
      <c r="Q134" s="7">
        <v>1170</v>
      </c>
      <c r="R134" s="7">
        <v>23.4</v>
      </c>
    </row>
    <row r="135" spans="1:18" x14ac:dyDescent="0.25">
      <c r="A135" s="6">
        <v>32</v>
      </c>
      <c r="B135" s="7" t="s">
        <v>264</v>
      </c>
      <c r="C135" s="7" t="s">
        <v>5723</v>
      </c>
      <c r="D135" s="7">
        <v>784766</v>
      </c>
      <c r="E135" s="7">
        <v>634298</v>
      </c>
      <c r="F135" s="7">
        <v>1419064</v>
      </c>
      <c r="G135" s="7">
        <v>1285643</v>
      </c>
      <c r="H135" s="7">
        <v>433</v>
      </c>
      <c r="I135" s="7">
        <v>70953.2</v>
      </c>
      <c r="J135" s="7">
        <v>46702</v>
      </c>
      <c r="K135" s="7">
        <v>46702</v>
      </c>
      <c r="L135" s="7">
        <v>0</v>
      </c>
      <c r="M135" s="7">
        <v>0</v>
      </c>
      <c r="N135" s="7">
        <v>1050</v>
      </c>
      <c r="O135" s="7">
        <v>0</v>
      </c>
      <c r="P135" s="7">
        <v>0</v>
      </c>
      <c r="Q135" s="7">
        <v>1050</v>
      </c>
      <c r="R135" s="7">
        <v>21</v>
      </c>
    </row>
    <row r="136" spans="1:18" x14ac:dyDescent="0.25">
      <c r="A136" s="6">
        <v>33</v>
      </c>
      <c r="B136" s="7" t="s">
        <v>265</v>
      </c>
      <c r="C136" s="7" t="s">
        <v>5723</v>
      </c>
      <c r="D136" s="7">
        <v>322312</v>
      </c>
      <c r="E136" s="7">
        <v>347022</v>
      </c>
      <c r="F136" s="7">
        <v>669334</v>
      </c>
      <c r="G136" s="7">
        <v>608917</v>
      </c>
      <c r="H136" s="7">
        <v>0</v>
      </c>
      <c r="I136" s="7">
        <v>33466.699999999997</v>
      </c>
      <c r="J136" s="7">
        <v>28912</v>
      </c>
      <c r="K136" s="7">
        <v>28912</v>
      </c>
      <c r="L136" s="7">
        <v>0</v>
      </c>
      <c r="M136" s="7">
        <v>0</v>
      </c>
      <c r="N136" s="7">
        <v>1600</v>
      </c>
      <c r="O136" s="7">
        <v>4800</v>
      </c>
      <c r="P136" s="7">
        <v>0</v>
      </c>
      <c r="Q136" s="7">
        <v>-3200</v>
      </c>
      <c r="R136" s="7">
        <v>32</v>
      </c>
    </row>
    <row r="137" spans="1:18" x14ac:dyDescent="0.25">
      <c r="A137" s="6">
        <v>34</v>
      </c>
      <c r="B137" s="7" t="s">
        <v>267</v>
      </c>
      <c r="C137" s="7" t="s">
        <v>5723</v>
      </c>
      <c r="D137" s="7">
        <v>297900</v>
      </c>
      <c r="E137" s="7">
        <v>289090</v>
      </c>
      <c r="F137" s="7">
        <v>586990</v>
      </c>
      <c r="G137" s="7">
        <v>574282</v>
      </c>
      <c r="H137" s="7">
        <v>1488</v>
      </c>
      <c r="I137" s="7">
        <v>29349.5</v>
      </c>
      <c r="J137" s="7">
        <v>24134</v>
      </c>
      <c r="K137" s="7">
        <v>24134</v>
      </c>
      <c r="L137" s="7">
        <v>0</v>
      </c>
      <c r="M137" s="7">
        <v>0</v>
      </c>
      <c r="N137" s="7">
        <v>100</v>
      </c>
      <c r="O137" s="7">
        <v>0</v>
      </c>
      <c r="P137" s="7">
        <v>0</v>
      </c>
      <c r="Q137" s="7">
        <v>100</v>
      </c>
      <c r="R137" s="7">
        <v>2</v>
      </c>
    </row>
    <row r="138" spans="1:18" x14ac:dyDescent="0.25">
      <c r="A138" s="6">
        <v>35</v>
      </c>
      <c r="B138" s="7" t="s">
        <v>268</v>
      </c>
      <c r="C138" s="7" t="s">
        <v>5723</v>
      </c>
      <c r="D138" s="7">
        <v>830290</v>
      </c>
      <c r="E138" s="7">
        <v>1404734</v>
      </c>
      <c r="F138" s="7">
        <v>2235024</v>
      </c>
      <c r="G138" s="7">
        <v>1839152</v>
      </c>
      <c r="H138" s="7">
        <v>240</v>
      </c>
      <c r="I138" s="7">
        <v>111751.2</v>
      </c>
      <c r="J138" s="7">
        <v>56167</v>
      </c>
      <c r="K138" s="7">
        <v>55927</v>
      </c>
      <c r="L138" s="7">
        <v>0</v>
      </c>
      <c r="M138" s="7">
        <v>0</v>
      </c>
      <c r="N138" s="7">
        <v>520</v>
      </c>
      <c r="O138" s="7">
        <v>0</v>
      </c>
      <c r="P138" s="7">
        <v>0</v>
      </c>
      <c r="Q138" s="7">
        <v>520</v>
      </c>
      <c r="R138" s="7">
        <v>10.4</v>
      </c>
    </row>
    <row r="139" spans="1:18" x14ac:dyDescent="0.25">
      <c r="A139" s="6">
        <v>36</v>
      </c>
      <c r="B139" s="7" t="s">
        <v>269</v>
      </c>
      <c r="C139" s="7" t="s">
        <v>5723</v>
      </c>
      <c r="D139" s="7">
        <v>732602</v>
      </c>
      <c r="E139" s="7">
        <v>665987</v>
      </c>
      <c r="F139" s="7">
        <v>1398589</v>
      </c>
      <c r="G139" s="7">
        <v>1225399</v>
      </c>
      <c r="H139" s="7">
        <v>0</v>
      </c>
      <c r="I139" s="7">
        <v>69929.45</v>
      </c>
      <c r="J139" s="7">
        <v>55265</v>
      </c>
      <c r="K139" s="7">
        <v>55265</v>
      </c>
      <c r="L139" s="7">
        <v>0</v>
      </c>
      <c r="M139" s="7">
        <v>0</v>
      </c>
      <c r="N139" s="7">
        <v>900</v>
      </c>
      <c r="O139" s="7">
        <v>800</v>
      </c>
      <c r="P139" s="7">
        <v>0</v>
      </c>
      <c r="Q139" s="7">
        <v>100</v>
      </c>
      <c r="R139" s="7">
        <v>18</v>
      </c>
    </row>
    <row r="140" spans="1:18" x14ac:dyDescent="0.25">
      <c r="A140" s="6">
        <v>37</v>
      </c>
      <c r="B140" s="7" t="s">
        <v>271</v>
      </c>
      <c r="C140" s="7" t="s">
        <v>5723</v>
      </c>
      <c r="D140" s="7">
        <v>311166</v>
      </c>
      <c r="E140" s="7">
        <v>390447</v>
      </c>
      <c r="F140" s="7">
        <v>701613</v>
      </c>
      <c r="G140" s="7">
        <v>673867</v>
      </c>
      <c r="H140" s="7">
        <v>0</v>
      </c>
      <c r="I140" s="7">
        <v>35080.65</v>
      </c>
      <c r="J140" s="7">
        <v>29304</v>
      </c>
      <c r="K140" s="7">
        <v>29304</v>
      </c>
      <c r="L140" s="7">
        <v>0</v>
      </c>
      <c r="M140" s="7">
        <v>0</v>
      </c>
      <c r="N140" s="7">
        <v>400</v>
      </c>
      <c r="O140" s="7">
        <v>0</v>
      </c>
      <c r="P140" s="7">
        <v>0</v>
      </c>
      <c r="Q140" s="7">
        <v>400</v>
      </c>
      <c r="R140" s="7">
        <v>8</v>
      </c>
    </row>
    <row r="141" spans="1:18" x14ac:dyDescent="0.25">
      <c r="A141" s="6">
        <v>38</v>
      </c>
      <c r="B141" s="7" t="s">
        <v>272</v>
      </c>
      <c r="C141" s="7" t="s">
        <v>5723</v>
      </c>
      <c r="D141" s="7">
        <v>162774</v>
      </c>
      <c r="E141" s="7">
        <v>187730</v>
      </c>
      <c r="F141" s="7">
        <v>350504</v>
      </c>
      <c r="G141" s="7">
        <v>363047</v>
      </c>
      <c r="H141" s="7">
        <v>0</v>
      </c>
      <c r="I141" s="7">
        <v>17525.2</v>
      </c>
      <c r="J141" s="7">
        <v>18896</v>
      </c>
      <c r="K141" s="7">
        <v>18896</v>
      </c>
      <c r="L141" s="7">
        <v>0</v>
      </c>
      <c r="M141" s="7">
        <v>0</v>
      </c>
      <c r="N141" s="7">
        <v>1000</v>
      </c>
      <c r="O141" s="7">
        <v>0</v>
      </c>
      <c r="P141" s="7">
        <v>0</v>
      </c>
      <c r="Q141" s="7">
        <v>1000</v>
      </c>
      <c r="R141" s="7">
        <v>20</v>
      </c>
    </row>
    <row r="142" spans="1:18" x14ac:dyDescent="0.25">
      <c r="A142" s="6">
        <v>39</v>
      </c>
      <c r="B142" s="7" t="s">
        <v>273</v>
      </c>
      <c r="C142" s="7" t="s">
        <v>5723</v>
      </c>
      <c r="D142" s="7">
        <v>464835</v>
      </c>
      <c r="E142" s="7">
        <v>464865</v>
      </c>
      <c r="F142" s="7">
        <v>929700</v>
      </c>
      <c r="G142" s="7">
        <v>814983</v>
      </c>
      <c r="H142" s="7">
        <v>0</v>
      </c>
      <c r="I142" s="7">
        <v>46485</v>
      </c>
      <c r="J142" s="7">
        <v>45065</v>
      </c>
      <c r="K142" s="7">
        <v>45065</v>
      </c>
      <c r="L142" s="7">
        <v>0</v>
      </c>
      <c r="M142" s="7">
        <v>0</v>
      </c>
      <c r="N142" s="7">
        <v>3490</v>
      </c>
      <c r="O142" s="7">
        <v>2320</v>
      </c>
      <c r="P142" s="7">
        <v>0</v>
      </c>
      <c r="Q142" s="7">
        <v>1170</v>
      </c>
      <c r="R142" s="7">
        <v>69.8</v>
      </c>
    </row>
    <row r="143" spans="1:18" x14ac:dyDescent="0.25">
      <c r="A143" s="6">
        <v>40</v>
      </c>
      <c r="B143" s="7" t="s">
        <v>274</v>
      </c>
      <c r="C143" s="7" t="s">
        <v>5723</v>
      </c>
      <c r="D143" s="7">
        <v>107503</v>
      </c>
      <c r="E143" s="7">
        <v>82015</v>
      </c>
      <c r="F143" s="7">
        <v>189518</v>
      </c>
      <c r="G143" s="7">
        <v>156109</v>
      </c>
      <c r="H143" s="7">
        <v>0</v>
      </c>
      <c r="I143" s="7">
        <v>9475.9</v>
      </c>
      <c r="J143" s="7">
        <v>8620</v>
      </c>
      <c r="K143" s="7">
        <v>8620</v>
      </c>
      <c r="L143" s="7">
        <v>0</v>
      </c>
      <c r="M143" s="7">
        <v>0</v>
      </c>
      <c r="N143" s="7">
        <v>0</v>
      </c>
      <c r="O143" s="7">
        <v>0</v>
      </c>
      <c r="P143" s="7">
        <v>0</v>
      </c>
      <c r="Q143" s="7">
        <v>0</v>
      </c>
      <c r="R143" s="7">
        <v>0</v>
      </c>
    </row>
    <row r="144" spans="1:18" x14ac:dyDescent="0.25">
      <c r="A144" s="6">
        <v>41</v>
      </c>
      <c r="B144" s="7" t="s">
        <v>275</v>
      </c>
      <c r="C144" s="7" t="s">
        <v>5723</v>
      </c>
      <c r="D144" s="7">
        <v>38001</v>
      </c>
      <c r="E144" s="7">
        <v>38419</v>
      </c>
      <c r="F144" s="7">
        <v>76420</v>
      </c>
      <c r="G144" s="7">
        <v>95013</v>
      </c>
      <c r="H144" s="7">
        <v>0</v>
      </c>
      <c r="I144" s="7">
        <v>3821</v>
      </c>
      <c r="J144" s="7">
        <v>650</v>
      </c>
      <c r="K144" s="7">
        <v>650</v>
      </c>
      <c r="L144" s="7">
        <v>0</v>
      </c>
      <c r="M144" s="7">
        <v>0</v>
      </c>
      <c r="N144" s="7">
        <v>550</v>
      </c>
      <c r="O144" s="7">
        <v>0</v>
      </c>
      <c r="P144" s="7">
        <v>0</v>
      </c>
      <c r="Q144" s="7">
        <v>550</v>
      </c>
      <c r="R144" s="7">
        <v>11</v>
      </c>
    </row>
    <row r="145" spans="1:18" x14ac:dyDescent="0.25">
      <c r="A145" s="6">
        <v>42</v>
      </c>
      <c r="B145" s="7" t="s">
        <v>276</v>
      </c>
      <c r="C145" s="7" t="s">
        <v>5723</v>
      </c>
      <c r="D145" s="7">
        <v>275995</v>
      </c>
      <c r="E145" s="7">
        <v>304560</v>
      </c>
      <c r="F145" s="7">
        <v>580555</v>
      </c>
      <c r="G145" s="7">
        <v>553879</v>
      </c>
      <c r="H145" s="7">
        <v>0</v>
      </c>
      <c r="I145" s="7">
        <v>29027.75</v>
      </c>
      <c r="J145" s="7">
        <v>35232</v>
      </c>
      <c r="K145" s="7">
        <v>35232</v>
      </c>
      <c r="L145" s="7">
        <v>0</v>
      </c>
      <c r="M145" s="7">
        <v>0</v>
      </c>
      <c r="N145" s="7">
        <v>380</v>
      </c>
      <c r="O145" s="7">
        <v>0</v>
      </c>
      <c r="P145" s="7">
        <v>0</v>
      </c>
      <c r="Q145" s="7">
        <v>380</v>
      </c>
      <c r="R145" s="7">
        <v>7.6</v>
      </c>
    </row>
    <row r="146" spans="1:18" x14ac:dyDescent="0.25">
      <c r="A146" s="6">
        <v>43</v>
      </c>
      <c r="B146" s="7" t="s">
        <v>278</v>
      </c>
      <c r="C146" s="7" t="s">
        <v>5723</v>
      </c>
      <c r="D146" s="7">
        <v>487949</v>
      </c>
      <c r="E146" s="7">
        <v>550267</v>
      </c>
      <c r="F146" s="7">
        <v>1038216</v>
      </c>
      <c r="G146" s="7">
        <v>950459</v>
      </c>
      <c r="H146" s="7">
        <v>0</v>
      </c>
      <c r="I146" s="7">
        <v>51910.8</v>
      </c>
      <c r="J146" s="7">
        <v>49921</v>
      </c>
      <c r="K146" s="7">
        <v>49921</v>
      </c>
      <c r="L146" s="7">
        <v>0</v>
      </c>
      <c r="M146" s="7">
        <v>0</v>
      </c>
      <c r="N146" s="7">
        <v>1400</v>
      </c>
      <c r="O146" s="7">
        <v>0</v>
      </c>
      <c r="P146" s="7">
        <v>0</v>
      </c>
      <c r="Q146" s="7">
        <v>1400</v>
      </c>
      <c r="R146" s="7">
        <v>28</v>
      </c>
    </row>
    <row r="147" spans="1:18" x14ac:dyDescent="0.25">
      <c r="A147" s="6">
        <v>44</v>
      </c>
      <c r="B147" s="7" t="s">
        <v>279</v>
      </c>
      <c r="C147" s="7" t="s">
        <v>5723</v>
      </c>
      <c r="D147" s="7">
        <v>1153187</v>
      </c>
      <c r="E147" s="7">
        <v>1355096</v>
      </c>
      <c r="F147" s="7">
        <v>2508283</v>
      </c>
      <c r="G147" s="7">
        <v>2265726</v>
      </c>
      <c r="H147" s="7">
        <v>0</v>
      </c>
      <c r="I147" s="7">
        <v>125414.15</v>
      </c>
      <c r="J147" s="7">
        <v>93881</v>
      </c>
      <c r="K147" s="7">
        <v>93881</v>
      </c>
      <c r="L147" s="7">
        <v>0</v>
      </c>
      <c r="M147" s="7">
        <v>0</v>
      </c>
      <c r="N147" s="7">
        <v>3705</v>
      </c>
      <c r="O147" s="7">
        <v>0</v>
      </c>
      <c r="P147" s="7">
        <v>0</v>
      </c>
      <c r="Q147" s="7">
        <v>3705</v>
      </c>
      <c r="R147" s="7">
        <v>74.099999999999994</v>
      </c>
    </row>
    <row r="148" spans="1:18" x14ac:dyDescent="0.25">
      <c r="A148" s="6">
        <v>45</v>
      </c>
      <c r="B148" s="7" t="s">
        <v>280</v>
      </c>
      <c r="C148" s="7" t="s">
        <v>5723</v>
      </c>
      <c r="D148" s="7">
        <v>1874894</v>
      </c>
      <c r="E148" s="7">
        <v>1906397</v>
      </c>
      <c r="F148" s="7">
        <v>3781291</v>
      </c>
      <c r="G148" s="7">
        <v>3353658</v>
      </c>
      <c r="H148" s="7">
        <v>100</v>
      </c>
      <c r="I148" s="7">
        <v>189064.55</v>
      </c>
      <c r="J148" s="7">
        <v>191969</v>
      </c>
      <c r="K148" s="7">
        <v>191869</v>
      </c>
      <c r="L148" s="7">
        <v>0</v>
      </c>
      <c r="M148" s="7">
        <v>0</v>
      </c>
      <c r="N148" s="7">
        <v>2750</v>
      </c>
      <c r="O148" s="7">
        <v>800</v>
      </c>
      <c r="P148" s="7">
        <v>0</v>
      </c>
      <c r="Q148" s="7">
        <v>1950</v>
      </c>
      <c r="R148" s="7">
        <v>55</v>
      </c>
    </row>
    <row r="149" spans="1:18" x14ac:dyDescent="0.25">
      <c r="A149" s="6">
        <v>46</v>
      </c>
      <c r="B149" s="7" t="s">
        <v>282</v>
      </c>
      <c r="C149" s="7" t="s">
        <v>5723</v>
      </c>
      <c r="D149" s="7">
        <v>1897030</v>
      </c>
      <c r="E149" s="7">
        <v>1814422</v>
      </c>
      <c r="F149" s="7">
        <v>3711452</v>
      </c>
      <c r="G149" s="7">
        <v>3254141</v>
      </c>
      <c r="H149" s="7">
        <v>876</v>
      </c>
      <c r="I149" s="7">
        <v>185572.6</v>
      </c>
      <c r="J149" s="7">
        <v>97157</v>
      </c>
      <c r="K149" s="7">
        <v>97157</v>
      </c>
      <c r="L149" s="7">
        <v>0</v>
      </c>
      <c r="M149" s="7">
        <v>0</v>
      </c>
      <c r="N149" s="7">
        <v>5285</v>
      </c>
      <c r="O149" s="7">
        <v>800</v>
      </c>
      <c r="P149" s="7">
        <v>0</v>
      </c>
      <c r="Q149" s="7">
        <v>4485</v>
      </c>
      <c r="R149" s="7">
        <v>105.7</v>
      </c>
    </row>
    <row r="150" spans="1:18" x14ac:dyDescent="0.25">
      <c r="A150" s="23">
        <v>46</v>
      </c>
      <c r="B150" s="19" t="s">
        <v>282</v>
      </c>
      <c r="C150" s="19" t="s">
        <v>5722</v>
      </c>
      <c r="D150" s="19">
        <v>86400</v>
      </c>
      <c r="E150" s="19">
        <v>62985</v>
      </c>
      <c r="F150" s="19">
        <v>149385</v>
      </c>
      <c r="G150" s="19">
        <v>0</v>
      </c>
      <c r="H150" s="19">
        <v>0</v>
      </c>
      <c r="I150" s="19">
        <v>7469.25</v>
      </c>
      <c r="J150" s="19">
        <v>5400</v>
      </c>
      <c r="K150" s="19">
        <v>0</v>
      </c>
      <c r="L150" s="19">
        <v>0</v>
      </c>
      <c r="M150" s="19">
        <v>0</v>
      </c>
      <c r="N150" s="19">
        <v>2400</v>
      </c>
      <c r="O150" s="19">
        <v>0</v>
      </c>
      <c r="P150" s="19">
        <v>0</v>
      </c>
      <c r="Q150" s="19">
        <v>2400</v>
      </c>
      <c r="R150" s="19">
        <v>48</v>
      </c>
    </row>
    <row r="151" spans="1:18" x14ac:dyDescent="0.25">
      <c r="A151" s="6">
        <v>47</v>
      </c>
      <c r="B151" s="7" t="s">
        <v>289</v>
      </c>
      <c r="C151" s="7" t="s">
        <v>5723</v>
      </c>
      <c r="D151" s="7">
        <v>264747</v>
      </c>
      <c r="E151" s="7">
        <v>325424</v>
      </c>
      <c r="F151" s="7">
        <v>590171</v>
      </c>
      <c r="G151" s="7">
        <v>530552</v>
      </c>
      <c r="H151" s="7">
        <v>0</v>
      </c>
      <c r="I151" s="7">
        <v>29508.55</v>
      </c>
      <c r="J151" s="7">
        <v>27784</v>
      </c>
      <c r="K151" s="7">
        <v>27784</v>
      </c>
      <c r="L151" s="7">
        <v>0</v>
      </c>
      <c r="M151" s="7">
        <v>0</v>
      </c>
      <c r="N151" s="7">
        <v>400</v>
      </c>
      <c r="O151" s="7">
        <v>0</v>
      </c>
      <c r="P151" s="7">
        <v>0</v>
      </c>
      <c r="Q151" s="7">
        <v>400</v>
      </c>
      <c r="R151" s="7">
        <v>8</v>
      </c>
    </row>
    <row r="152" spans="1:18" x14ac:dyDescent="0.25">
      <c r="A152" s="6">
        <v>48</v>
      </c>
      <c r="B152" s="7" t="s">
        <v>290</v>
      </c>
      <c r="C152" s="7" t="s">
        <v>5723</v>
      </c>
      <c r="D152" s="7">
        <v>873861</v>
      </c>
      <c r="E152" s="7">
        <v>468130</v>
      </c>
      <c r="F152" s="7">
        <v>1341991</v>
      </c>
      <c r="G152" s="7">
        <v>1380381</v>
      </c>
      <c r="H152" s="7">
        <v>0</v>
      </c>
      <c r="I152" s="7">
        <v>67099.55</v>
      </c>
      <c r="J152" s="7">
        <v>44358</v>
      </c>
      <c r="K152" s="7">
        <v>44358</v>
      </c>
      <c r="L152" s="7">
        <v>0</v>
      </c>
      <c r="M152" s="7">
        <v>0</v>
      </c>
      <c r="N152" s="7">
        <v>3290</v>
      </c>
      <c r="O152" s="7">
        <v>3600</v>
      </c>
      <c r="P152" s="7">
        <v>0</v>
      </c>
      <c r="Q152" s="7">
        <v>-310</v>
      </c>
      <c r="R152" s="7">
        <v>65.8</v>
      </c>
    </row>
    <row r="153" spans="1:18" x14ac:dyDescent="0.25">
      <c r="A153" s="6">
        <v>49</v>
      </c>
      <c r="B153" s="7" t="s">
        <v>291</v>
      </c>
      <c r="C153" s="7" t="s">
        <v>5723</v>
      </c>
      <c r="D153" s="7">
        <v>660868</v>
      </c>
      <c r="E153" s="7">
        <v>693327</v>
      </c>
      <c r="F153" s="7">
        <v>1354195</v>
      </c>
      <c r="G153" s="7">
        <v>1287036</v>
      </c>
      <c r="H153" s="7">
        <v>0</v>
      </c>
      <c r="I153" s="7">
        <v>67709.75</v>
      </c>
      <c r="J153" s="7">
        <v>52245</v>
      </c>
      <c r="K153" s="7">
        <v>52245</v>
      </c>
      <c r="L153" s="7">
        <v>0</v>
      </c>
      <c r="M153" s="7">
        <v>0</v>
      </c>
      <c r="N153" s="7">
        <v>1120</v>
      </c>
      <c r="O153" s="7">
        <v>1600</v>
      </c>
      <c r="P153" s="7">
        <v>0</v>
      </c>
      <c r="Q153" s="7">
        <v>-480</v>
      </c>
      <c r="R153" s="7">
        <v>22.4</v>
      </c>
    </row>
    <row r="154" spans="1:18" x14ac:dyDescent="0.25">
      <c r="A154" s="6">
        <v>50</v>
      </c>
      <c r="B154" s="7" t="s">
        <v>293</v>
      </c>
      <c r="C154" s="7" t="s">
        <v>5723</v>
      </c>
      <c r="D154" s="7">
        <v>281361</v>
      </c>
      <c r="E154" s="7">
        <v>331086</v>
      </c>
      <c r="F154" s="7">
        <v>612447</v>
      </c>
      <c r="G154" s="7">
        <v>602334</v>
      </c>
      <c r="H154" s="7">
        <v>173</v>
      </c>
      <c r="I154" s="7">
        <v>30622.35</v>
      </c>
      <c r="J154" s="7">
        <v>26300</v>
      </c>
      <c r="K154" s="7">
        <v>26300</v>
      </c>
      <c r="L154" s="7">
        <v>0</v>
      </c>
      <c r="M154" s="7">
        <v>0</v>
      </c>
      <c r="N154" s="7">
        <v>1170</v>
      </c>
      <c r="O154" s="7">
        <v>800</v>
      </c>
      <c r="P154" s="7">
        <v>0</v>
      </c>
      <c r="Q154" s="7">
        <v>370</v>
      </c>
      <c r="R154" s="7">
        <v>23.4</v>
      </c>
    </row>
    <row r="155" spans="1:18" x14ac:dyDescent="0.25">
      <c r="A155" s="6">
        <v>51</v>
      </c>
      <c r="B155" s="7" t="s">
        <v>294</v>
      </c>
      <c r="C155" s="7" t="s">
        <v>5723</v>
      </c>
      <c r="D155" s="7">
        <v>411945</v>
      </c>
      <c r="E155" s="7">
        <v>503734</v>
      </c>
      <c r="F155" s="7">
        <v>915679</v>
      </c>
      <c r="G155" s="7">
        <v>866859</v>
      </c>
      <c r="H155" s="7">
        <v>0</v>
      </c>
      <c r="I155" s="7">
        <v>45783.95</v>
      </c>
      <c r="J155" s="7">
        <v>35702</v>
      </c>
      <c r="K155" s="7">
        <v>35702</v>
      </c>
      <c r="L155" s="7">
        <v>0</v>
      </c>
      <c r="M155" s="7">
        <v>0</v>
      </c>
      <c r="N155" s="7">
        <v>1100</v>
      </c>
      <c r="O155" s="7">
        <v>800</v>
      </c>
      <c r="P155" s="7">
        <v>0</v>
      </c>
      <c r="Q155" s="7">
        <v>300</v>
      </c>
      <c r="R155" s="7">
        <v>22</v>
      </c>
    </row>
    <row r="156" spans="1:18" x14ac:dyDescent="0.25">
      <c r="A156" s="6">
        <v>52</v>
      </c>
      <c r="B156" s="7" t="s">
        <v>295</v>
      </c>
      <c r="C156" s="7" t="s">
        <v>5723</v>
      </c>
      <c r="D156" s="7">
        <v>367032</v>
      </c>
      <c r="E156" s="7">
        <v>374550</v>
      </c>
      <c r="F156" s="7">
        <v>741582</v>
      </c>
      <c r="G156" s="7">
        <v>752751</v>
      </c>
      <c r="H156" s="7">
        <v>288</v>
      </c>
      <c r="I156" s="7">
        <v>37079.1</v>
      </c>
      <c r="J156" s="7">
        <v>29408</v>
      </c>
      <c r="K156" s="7">
        <v>29408</v>
      </c>
      <c r="L156" s="7">
        <v>0</v>
      </c>
      <c r="M156" s="7">
        <v>0</v>
      </c>
      <c r="N156" s="7">
        <v>3930</v>
      </c>
      <c r="O156" s="7">
        <v>800</v>
      </c>
      <c r="P156" s="7">
        <v>0</v>
      </c>
      <c r="Q156" s="7">
        <v>3130</v>
      </c>
      <c r="R156" s="7">
        <v>78.599999999999994</v>
      </c>
    </row>
    <row r="157" spans="1:18" x14ac:dyDescent="0.25">
      <c r="A157" s="6">
        <v>53</v>
      </c>
      <c r="B157" s="7" t="s">
        <v>296</v>
      </c>
      <c r="C157" s="7" t="s">
        <v>5723</v>
      </c>
      <c r="D157" s="7">
        <v>722025</v>
      </c>
      <c r="E157" s="7">
        <v>744215</v>
      </c>
      <c r="F157" s="7">
        <v>1466240</v>
      </c>
      <c r="G157" s="7">
        <v>1335565</v>
      </c>
      <c r="H157" s="7">
        <v>0</v>
      </c>
      <c r="I157" s="7">
        <v>73312</v>
      </c>
      <c r="J157" s="7">
        <v>46301</v>
      </c>
      <c r="K157" s="7">
        <v>46301</v>
      </c>
      <c r="L157" s="7">
        <v>0</v>
      </c>
      <c r="M157" s="7">
        <v>0</v>
      </c>
      <c r="N157" s="7">
        <v>200</v>
      </c>
      <c r="O157" s="7">
        <v>0</v>
      </c>
      <c r="P157" s="7">
        <v>0</v>
      </c>
      <c r="Q157" s="7">
        <v>200</v>
      </c>
      <c r="R157" s="7">
        <v>4</v>
      </c>
    </row>
    <row r="158" spans="1:18" x14ac:dyDescent="0.25">
      <c r="A158" s="6">
        <v>54</v>
      </c>
      <c r="B158" s="7" t="s">
        <v>297</v>
      </c>
      <c r="C158" s="7" t="s">
        <v>5723</v>
      </c>
      <c r="D158" s="7">
        <v>1024931</v>
      </c>
      <c r="E158" s="7">
        <v>995910</v>
      </c>
      <c r="F158" s="7">
        <v>2020841</v>
      </c>
      <c r="G158" s="7">
        <v>1939928</v>
      </c>
      <c r="H158" s="7">
        <v>0</v>
      </c>
      <c r="I158" s="7">
        <v>101042.05</v>
      </c>
      <c r="J158" s="7">
        <v>49792</v>
      </c>
      <c r="K158" s="7">
        <v>49792</v>
      </c>
      <c r="L158" s="7">
        <v>0</v>
      </c>
      <c r="M158" s="7">
        <v>0</v>
      </c>
      <c r="N158" s="7">
        <v>6040</v>
      </c>
      <c r="O158" s="7">
        <v>800</v>
      </c>
      <c r="P158" s="7">
        <v>0</v>
      </c>
      <c r="Q158" s="7">
        <v>5240</v>
      </c>
      <c r="R158" s="7">
        <v>120.8</v>
      </c>
    </row>
    <row r="159" spans="1:18" x14ac:dyDescent="0.25">
      <c r="A159" s="6">
        <v>55</v>
      </c>
      <c r="B159" s="7" t="s">
        <v>298</v>
      </c>
      <c r="C159" s="7" t="s">
        <v>5723</v>
      </c>
      <c r="D159" s="7">
        <v>1065551</v>
      </c>
      <c r="E159" s="7">
        <v>1061847</v>
      </c>
      <c r="F159" s="7">
        <v>2127398</v>
      </c>
      <c r="G159" s="7">
        <v>1944147</v>
      </c>
      <c r="H159" s="7">
        <v>351</v>
      </c>
      <c r="I159" s="7">
        <v>106369.9</v>
      </c>
      <c r="J159" s="7">
        <v>114919</v>
      </c>
      <c r="K159" s="7">
        <v>114568</v>
      </c>
      <c r="L159" s="7">
        <v>0</v>
      </c>
      <c r="M159" s="7">
        <v>0</v>
      </c>
      <c r="N159" s="7">
        <v>1250</v>
      </c>
      <c r="O159" s="7">
        <v>0</v>
      </c>
      <c r="P159" s="7">
        <v>0</v>
      </c>
      <c r="Q159" s="7">
        <v>1250</v>
      </c>
      <c r="R159" s="7">
        <v>25</v>
      </c>
    </row>
    <row r="160" spans="1:18" x14ac:dyDescent="0.25">
      <c r="A160" s="6">
        <v>56</v>
      </c>
      <c r="B160" s="7" t="s">
        <v>299</v>
      </c>
      <c r="C160" s="7" t="s">
        <v>5723</v>
      </c>
      <c r="D160" s="7">
        <v>180287</v>
      </c>
      <c r="E160" s="7">
        <v>248118</v>
      </c>
      <c r="F160" s="7">
        <v>428405</v>
      </c>
      <c r="G160" s="7">
        <v>353439</v>
      </c>
      <c r="H160" s="7">
        <v>0</v>
      </c>
      <c r="I160" s="7">
        <v>21420.25</v>
      </c>
      <c r="J160" s="7">
        <v>11665</v>
      </c>
      <c r="K160" s="7">
        <v>11665</v>
      </c>
      <c r="L160" s="7">
        <v>0</v>
      </c>
      <c r="M160" s="7">
        <v>0</v>
      </c>
      <c r="N160" s="7">
        <v>400</v>
      </c>
      <c r="O160" s="7">
        <v>0</v>
      </c>
      <c r="P160" s="7">
        <v>0</v>
      </c>
      <c r="Q160" s="7">
        <v>400</v>
      </c>
      <c r="R160" s="7">
        <v>8</v>
      </c>
    </row>
    <row r="161" spans="1:18" x14ac:dyDescent="0.25">
      <c r="A161" s="6">
        <v>57</v>
      </c>
      <c r="B161" s="7" t="s">
        <v>300</v>
      </c>
      <c r="C161" s="7" t="s">
        <v>5723</v>
      </c>
      <c r="D161" s="7">
        <v>192827</v>
      </c>
      <c r="E161" s="7">
        <v>153591</v>
      </c>
      <c r="F161" s="7">
        <v>346418</v>
      </c>
      <c r="G161" s="7">
        <v>330036</v>
      </c>
      <c r="H161" s="7">
        <v>0</v>
      </c>
      <c r="I161" s="7">
        <v>17320.900000000001</v>
      </c>
      <c r="J161" s="7">
        <v>10627</v>
      </c>
      <c r="K161" s="7">
        <v>10627</v>
      </c>
      <c r="L161" s="7">
        <v>0</v>
      </c>
      <c r="M161" s="7">
        <v>0</v>
      </c>
      <c r="N161" s="7">
        <v>300</v>
      </c>
      <c r="O161" s="7">
        <v>0</v>
      </c>
      <c r="P161" s="7">
        <v>0</v>
      </c>
      <c r="Q161" s="7">
        <v>300</v>
      </c>
      <c r="R161" s="7">
        <v>6</v>
      </c>
    </row>
    <row r="162" spans="1:18" x14ac:dyDescent="0.25">
      <c r="A162" s="6">
        <v>58</v>
      </c>
      <c r="B162" s="7" t="s">
        <v>301</v>
      </c>
      <c r="C162" s="7" t="s">
        <v>5723</v>
      </c>
      <c r="D162" s="7">
        <v>797562</v>
      </c>
      <c r="E162" s="7">
        <v>758263</v>
      </c>
      <c r="F162" s="7">
        <v>1555825</v>
      </c>
      <c r="G162" s="7">
        <v>1551950</v>
      </c>
      <c r="H162" s="7">
        <v>0</v>
      </c>
      <c r="I162" s="7">
        <v>77791.25</v>
      </c>
      <c r="J162" s="7">
        <v>41289</v>
      </c>
      <c r="K162" s="7">
        <v>41289</v>
      </c>
      <c r="L162" s="7">
        <v>0</v>
      </c>
      <c r="M162" s="7">
        <v>0</v>
      </c>
      <c r="N162" s="7">
        <v>1620</v>
      </c>
      <c r="O162" s="7">
        <v>0</v>
      </c>
      <c r="P162" s="7">
        <v>0</v>
      </c>
      <c r="Q162" s="7">
        <v>1620</v>
      </c>
      <c r="R162" s="7">
        <v>32.4</v>
      </c>
    </row>
    <row r="163" spans="1:18" x14ac:dyDescent="0.25">
      <c r="A163" s="6">
        <v>59</v>
      </c>
      <c r="B163" s="7" t="s">
        <v>302</v>
      </c>
      <c r="C163" s="7" t="s">
        <v>5723</v>
      </c>
      <c r="D163" s="7">
        <v>1179600</v>
      </c>
      <c r="E163" s="7">
        <v>950913</v>
      </c>
      <c r="F163" s="7">
        <v>2130513</v>
      </c>
      <c r="G163" s="7">
        <v>2324182</v>
      </c>
      <c r="H163" s="7">
        <v>170</v>
      </c>
      <c r="I163" s="7">
        <v>106525.65</v>
      </c>
      <c r="J163" s="7">
        <v>81473</v>
      </c>
      <c r="K163" s="7">
        <v>81473</v>
      </c>
      <c r="L163" s="7">
        <v>0</v>
      </c>
      <c r="M163" s="7">
        <v>0</v>
      </c>
      <c r="N163" s="7">
        <v>800</v>
      </c>
      <c r="O163" s="7">
        <v>0</v>
      </c>
      <c r="P163" s="7">
        <v>0</v>
      </c>
      <c r="Q163" s="7">
        <v>800</v>
      </c>
      <c r="R163" s="7">
        <v>16</v>
      </c>
    </row>
    <row r="164" spans="1:18" x14ac:dyDescent="0.25">
      <c r="A164" s="6">
        <v>60</v>
      </c>
      <c r="B164" s="7" t="s">
        <v>304</v>
      </c>
      <c r="C164" s="7" t="s">
        <v>5723</v>
      </c>
      <c r="D164" s="7">
        <v>1432601</v>
      </c>
      <c r="E164" s="7">
        <v>1075379</v>
      </c>
      <c r="F164" s="7">
        <v>2507980</v>
      </c>
      <c r="G164" s="7">
        <v>2518636</v>
      </c>
      <c r="H164" s="7">
        <v>0</v>
      </c>
      <c r="I164" s="7">
        <v>125399</v>
      </c>
      <c r="J164" s="7">
        <v>98230</v>
      </c>
      <c r="K164" s="7">
        <v>98230</v>
      </c>
      <c r="L164" s="7">
        <v>0</v>
      </c>
      <c r="M164" s="7">
        <v>0</v>
      </c>
      <c r="N164" s="7">
        <v>750</v>
      </c>
      <c r="O164" s="7">
        <v>0</v>
      </c>
      <c r="P164" s="7">
        <v>0</v>
      </c>
      <c r="Q164" s="7">
        <v>750</v>
      </c>
      <c r="R164" s="7">
        <v>15</v>
      </c>
    </row>
    <row r="165" spans="1:18" x14ac:dyDescent="0.25">
      <c r="A165" s="6">
        <v>61</v>
      </c>
      <c r="B165" s="7" t="s">
        <v>306</v>
      </c>
      <c r="C165" s="7" t="s">
        <v>5723</v>
      </c>
      <c r="D165" s="7">
        <v>1087336</v>
      </c>
      <c r="E165" s="7">
        <v>1081737</v>
      </c>
      <c r="F165" s="7">
        <v>2169073</v>
      </c>
      <c r="G165" s="7">
        <v>2057125</v>
      </c>
      <c r="H165" s="7">
        <v>0</v>
      </c>
      <c r="I165" s="7">
        <v>108453.65</v>
      </c>
      <c r="J165" s="7">
        <v>60951</v>
      </c>
      <c r="K165" s="7">
        <v>60951</v>
      </c>
      <c r="L165" s="7">
        <v>0</v>
      </c>
      <c r="M165" s="7">
        <v>0</v>
      </c>
      <c r="N165" s="7">
        <v>24507</v>
      </c>
      <c r="O165" s="7">
        <v>0</v>
      </c>
      <c r="P165" s="7">
        <v>0</v>
      </c>
      <c r="Q165" s="7">
        <v>24507</v>
      </c>
      <c r="R165" s="7">
        <v>490.14</v>
      </c>
    </row>
    <row r="166" spans="1:18" x14ac:dyDescent="0.25">
      <c r="A166" s="23">
        <v>61</v>
      </c>
      <c r="B166" s="19" t="s">
        <v>306</v>
      </c>
      <c r="C166" s="19" t="s">
        <v>5722</v>
      </c>
      <c r="D166" s="19">
        <v>18888</v>
      </c>
      <c r="E166" s="19">
        <v>21672</v>
      </c>
      <c r="F166" s="19">
        <v>40560</v>
      </c>
      <c r="G166" s="19">
        <v>0</v>
      </c>
      <c r="H166" s="19">
        <v>0</v>
      </c>
      <c r="I166" s="19">
        <v>2028</v>
      </c>
      <c r="J166" s="19">
        <v>4000</v>
      </c>
      <c r="K166" s="19">
        <v>0</v>
      </c>
      <c r="L166" s="19">
        <v>0</v>
      </c>
      <c r="M166" s="19">
        <v>0</v>
      </c>
      <c r="N166" s="19">
        <v>1000</v>
      </c>
      <c r="O166" s="19">
        <v>0</v>
      </c>
      <c r="P166" s="19">
        <v>0</v>
      </c>
      <c r="Q166" s="19">
        <v>1000</v>
      </c>
      <c r="R166" s="19">
        <v>20</v>
      </c>
    </row>
    <row r="167" spans="1:18" x14ac:dyDescent="0.25">
      <c r="A167" s="6">
        <v>62</v>
      </c>
      <c r="B167" s="7" t="s">
        <v>312</v>
      </c>
      <c r="C167" s="7" t="s">
        <v>5723</v>
      </c>
      <c r="D167" s="7">
        <v>241293</v>
      </c>
      <c r="E167" s="7">
        <v>267868</v>
      </c>
      <c r="F167" s="7">
        <v>509161</v>
      </c>
      <c r="G167" s="7">
        <v>427869</v>
      </c>
      <c r="H167" s="7">
        <v>0</v>
      </c>
      <c r="I167" s="7">
        <v>25458.05</v>
      </c>
      <c r="J167" s="7">
        <v>23505</v>
      </c>
      <c r="K167" s="7">
        <v>23505</v>
      </c>
      <c r="L167" s="7">
        <v>0</v>
      </c>
      <c r="M167" s="7">
        <v>0</v>
      </c>
      <c r="N167" s="7">
        <v>770</v>
      </c>
      <c r="O167" s="7">
        <v>960</v>
      </c>
      <c r="P167" s="7">
        <v>0</v>
      </c>
      <c r="Q167" s="7">
        <v>-190</v>
      </c>
      <c r="R167" s="7">
        <v>15.4</v>
      </c>
    </row>
    <row r="168" spans="1:18" x14ac:dyDescent="0.25">
      <c r="A168" s="6">
        <v>63</v>
      </c>
      <c r="B168" s="7" t="s">
        <v>313</v>
      </c>
      <c r="C168" s="7" t="s">
        <v>5723</v>
      </c>
      <c r="D168" s="7">
        <v>446763</v>
      </c>
      <c r="E168" s="7">
        <v>634402</v>
      </c>
      <c r="F168" s="7">
        <v>1081165</v>
      </c>
      <c r="G168" s="7">
        <v>1121304</v>
      </c>
      <c r="H168" s="7">
        <v>0</v>
      </c>
      <c r="I168" s="7">
        <v>54058.25</v>
      </c>
      <c r="J168" s="7">
        <v>51394</v>
      </c>
      <c r="K168" s="7">
        <v>51394</v>
      </c>
      <c r="L168" s="7">
        <v>0</v>
      </c>
      <c r="M168" s="7">
        <v>0</v>
      </c>
      <c r="N168" s="7">
        <v>38230</v>
      </c>
      <c r="O168" s="7">
        <v>20800</v>
      </c>
      <c r="P168" s="7">
        <v>0</v>
      </c>
      <c r="Q168" s="7">
        <v>17430</v>
      </c>
      <c r="R168" s="7">
        <v>764.6</v>
      </c>
    </row>
    <row r="169" spans="1:18" x14ac:dyDescent="0.25">
      <c r="A169" s="6">
        <v>64</v>
      </c>
      <c r="B169" s="7" t="s">
        <v>314</v>
      </c>
      <c r="C169" s="7" t="s">
        <v>5723</v>
      </c>
      <c r="D169" s="7">
        <v>546539</v>
      </c>
      <c r="E169" s="7">
        <v>1150813</v>
      </c>
      <c r="F169" s="7">
        <v>1697352</v>
      </c>
      <c r="G169" s="7">
        <v>1509023</v>
      </c>
      <c r="H169" s="7">
        <v>30646</v>
      </c>
      <c r="I169" s="7">
        <v>84867.6</v>
      </c>
      <c r="J169" s="7">
        <v>98460</v>
      </c>
      <c r="K169" s="7">
        <v>68460</v>
      </c>
      <c r="L169" s="7">
        <v>0</v>
      </c>
      <c r="M169" s="7">
        <v>0</v>
      </c>
      <c r="N169" s="7">
        <v>300</v>
      </c>
      <c r="O169" s="7">
        <v>0</v>
      </c>
      <c r="P169" s="7">
        <v>0</v>
      </c>
      <c r="Q169" s="7">
        <v>300</v>
      </c>
      <c r="R169" s="7">
        <v>6</v>
      </c>
    </row>
    <row r="170" spans="1:18" x14ac:dyDescent="0.25">
      <c r="A170" s="6">
        <v>65</v>
      </c>
      <c r="B170" s="7" t="s">
        <v>315</v>
      </c>
      <c r="C170" s="7" t="s">
        <v>5723</v>
      </c>
      <c r="D170" s="7">
        <v>38985</v>
      </c>
      <c r="E170" s="7">
        <v>48141</v>
      </c>
      <c r="F170" s="7">
        <v>87126</v>
      </c>
      <c r="G170" s="7">
        <v>68033</v>
      </c>
      <c r="H170" s="7">
        <v>0</v>
      </c>
      <c r="I170" s="7">
        <v>4356.3</v>
      </c>
      <c r="J170" s="7">
        <v>3398</v>
      </c>
      <c r="K170" s="7">
        <v>3398</v>
      </c>
      <c r="L170" s="7">
        <v>0</v>
      </c>
      <c r="M170" s="7">
        <v>0</v>
      </c>
      <c r="N170" s="7">
        <v>0</v>
      </c>
      <c r="O170" s="7">
        <v>0</v>
      </c>
      <c r="P170" s="7">
        <v>0</v>
      </c>
      <c r="Q170" s="7">
        <v>0</v>
      </c>
      <c r="R170" s="7">
        <v>0</v>
      </c>
    </row>
    <row r="171" spans="1:18" x14ac:dyDescent="0.25">
      <c r="A171" s="6">
        <v>66</v>
      </c>
      <c r="B171" s="7" t="s">
        <v>316</v>
      </c>
      <c r="C171" s="7" t="s">
        <v>5723</v>
      </c>
      <c r="D171" s="7">
        <v>1349739</v>
      </c>
      <c r="E171" s="7">
        <v>1232922</v>
      </c>
      <c r="F171" s="7">
        <v>2582661</v>
      </c>
      <c r="G171" s="7">
        <v>2650413</v>
      </c>
      <c r="H171" s="7">
        <v>0</v>
      </c>
      <c r="I171" s="7">
        <v>129133.05</v>
      </c>
      <c r="J171" s="7">
        <v>87634</v>
      </c>
      <c r="K171" s="7">
        <v>87634</v>
      </c>
      <c r="L171" s="7">
        <v>0</v>
      </c>
      <c r="M171" s="7">
        <v>0</v>
      </c>
      <c r="N171" s="7">
        <v>6810</v>
      </c>
      <c r="O171" s="7">
        <v>2160</v>
      </c>
      <c r="P171" s="7">
        <v>0</v>
      </c>
      <c r="Q171" s="7">
        <v>4650</v>
      </c>
      <c r="R171" s="7">
        <v>136.19999999999999</v>
      </c>
    </row>
    <row r="172" spans="1:18" x14ac:dyDescent="0.25">
      <c r="A172" s="6">
        <v>67</v>
      </c>
      <c r="B172" s="7" t="s">
        <v>318</v>
      </c>
      <c r="C172" s="7" t="s">
        <v>5723</v>
      </c>
      <c r="D172" s="7">
        <v>346230</v>
      </c>
      <c r="E172" s="7">
        <v>516742</v>
      </c>
      <c r="F172" s="7">
        <v>862972</v>
      </c>
      <c r="G172" s="7">
        <v>710679</v>
      </c>
      <c r="H172" s="7">
        <v>0</v>
      </c>
      <c r="I172" s="7">
        <v>43148.6</v>
      </c>
      <c r="J172" s="7">
        <v>44340</v>
      </c>
      <c r="K172" s="7">
        <v>44340</v>
      </c>
      <c r="L172" s="7">
        <v>0</v>
      </c>
      <c r="M172" s="7">
        <v>0</v>
      </c>
      <c r="N172" s="7">
        <v>500</v>
      </c>
      <c r="O172" s="7">
        <v>0</v>
      </c>
      <c r="P172" s="7">
        <v>0</v>
      </c>
      <c r="Q172" s="7">
        <v>500</v>
      </c>
      <c r="R172" s="7">
        <v>10</v>
      </c>
    </row>
    <row r="173" spans="1:18" x14ac:dyDescent="0.25">
      <c r="A173" s="6">
        <v>68</v>
      </c>
      <c r="B173" s="7" t="s">
        <v>319</v>
      </c>
      <c r="C173" s="7" t="s">
        <v>5723</v>
      </c>
      <c r="D173" s="7">
        <v>252601</v>
      </c>
      <c r="E173" s="7">
        <v>325246</v>
      </c>
      <c r="F173" s="7">
        <v>577847</v>
      </c>
      <c r="G173" s="7">
        <v>513667</v>
      </c>
      <c r="H173" s="7">
        <v>0</v>
      </c>
      <c r="I173" s="7">
        <v>28892.35</v>
      </c>
      <c r="J173" s="7">
        <v>20465</v>
      </c>
      <c r="K173" s="7">
        <v>20465</v>
      </c>
      <c r="L173" s="7">
        <v>0</v>
      </c>
      <c r="M173" s="7">
        <v>0</v>
      </c>
      <c r="N173" s="7">
        <v>5100</v>
      </c>
      <c r="O173" s="7">
        <v>0</v>
      </c>
      <c r="P173" s="7">
        <v>0</v>
      </c>
      <c r="Q173" s="7">
        <v>5100</v>
      </c>
      <c r="R173" s="7">
        <v>102</v>
      </c>
    </row>
    <row r="174" spans="1:18" x14ac:dyDescent="0.25">
      <c r="A174" s="6">
        <v>69</v>
      </c>
      <c r="B174" s="7" t="s">
        <v>320</v>
      </c>
      <c r="C174" s="7" t="s">
        <v>5723</v>
      </c>
      <c r="D174" s="7">
        <v>1019956</v>
      </c>
      <c r="E174" s="7">
        <v>1030099</v>
      </c>
      <c r="F174" s="7">
        <v>2050055</v>
      </c>
      <c r="G174" s="7">
        <v>1946559</v>
      </c>
      <c r="H174" s="7">
        <v>708</v>
      </c>
      <c r="I174" s="7">
        <v>102502.75</v>
      </c>
      <c r="J174" s="7">
        <v>84501</v>
      </c>
      <c r="K174" s="7">
        <v>84501</v>
      </c>
      <c r="L174" s="7">
        <v>0</v>
      </c>
      <c r="M174" s="7">
        <v>0</v>
      </c>
      <c r="N174" s="7">
        <v>2310</v>
      </c>
      <c r="O174" s="7">
        <v>3440</v>
      </c>
      <c r="P174" s="7">
        <v>0</v>
      </c>
      <c r="Q174" s="7">
        <v>-1130</v>
      </c>
      <c r="R174" s="7">
        <v>46.2</v>
      </c>
    </row>
    <row r="175" spans="1:18" x14ac:dyDescent="0.25">
      <c r="A175" s="6">
        <v>70</v>
      </c>
      <c r="B175" s="7" t="s">
        <v>322</v>
      </c>
      <c r="C175" s="7" t="s">
        <v>5723</v>
      </c>
      <c r="D175" s="7">
        <v>618774</v>
      </c>
      <c r="E175" s="7">
        <v>525800</v>
      </c>
      <c r="F175" s="7">
        <v>1144574</v>
      </c>
      <c r="G175" s="7">
        <v>1051915</v>
      </c>
      <c r="H175" s="7">
        <v>50636</v>
      </c>
      <c r="I175" s="7">
        <v>57228.7</v>
      </c>
      <c r="J175" s="7">
        <v>43790</v>
      </c>
      <c r="K175" s="7">
        <v>43790</v>
      </c>
      <c r="L175" s="7">
        <v>0</v>
      </c>
      <c r="M175" s="7">
        <v>0</v>
      </c>
      <c r="N175" s="7">
        <v>420</v>
      </c>
      <c r="O175" s="7">
        <v>0</v>
      </c>
      <c r="P175" s="7">
        <v>0</v>
      </c>
      <c r="Q175" s="7">
        <v>420</v>
      </c>
      <c r="R175" s="7">
        <v>8.4</v>
      </c>
    </row>
    <row r="176" spans="1:18" x14ac:dyDescent="0.25">
      <c r="A176" s="6">
        <v>71</v>
      </c>
      <c r="B176" s="7" t="s">
        <v>324</v>
      </c>
      <c r="C176" s="7" t="s">
        <v>5723</v>
      </c>
      <c r="D176" s="7">
        <v>543021</v>
      </c>
      <c r="E176" s="7">
        <v>517646</v>
      </c>
      <c r="F176" s="7">
        <v>1060667</v>
      </c>
      <c r="G176" s="7">
        <v>1045716</v>
      </c>
      <c r="H176" s="7">
        <v>0</v>
      </c>
      <c r="I176" s="7">
        <v>53033.35</v>
      </c>
      <c r="J176" s="7">
        <v>45830</v>
      </c>
      <c r="K176" s="7">
        <v>45830</v>
      </c>
      <c r="L176" s="7">
        <v>0</v>
      </c>
      <c r="M176" s="7">
        <v>0</v>
      </c>
      <c r="N176" s="7">
        <v>5990</v>
      </c>
      <c r="O176" s="7">
        <v>1600</v>
      </c>
      <c r="P176" s="7">
        <v>0</v>
      </c>
      <c r="Q176" s="7">
        <v>4390</v>
      </c>
      <c r="R176" s="7">
        <v>119.8</v>
      </c>
    </row>
    <row r="177" spans="1:18" x14ac:dyDescent="0.25">
      <c r="A177" s="6">
        <v>72</v>
      </c>
      <c r="B177" s="7" t="s">
        <v>325</v>
      </c>
      <c r="C177" s="7" t="s">
        <v>5723</v>
      </c>
      <c r="D177" s="7">
        <v>299455</v>
      </c>
      <c r="E177" s="7">
        <v>251138</v>
      </c>
      <c r="F177" s="7">
        <v>550593</v>
      </c>
      <c r="G177" s="7">
        <v>469769</v>
      </c>
      <c r="H177" s="7">
        <v>0</v>
      </c>
      <c r="I177" s="7">
        <v>27529.65</v>
      </c>
      <c r="J177" s="7">
        <v>33477</v>
      </c>
      <c r="K177" s="7">
        <v>33477</v>
      </c>
      <c r="L177" s="7">
        <v>0</v>
      </c>
      <c r="M177" s="7">
        <v>0</v>
      </c>
      <c r="N177" s="7">
        <v>0</v>
      </c>
      <c r="O177" s="7">
        <v>0</v>
      </c>
      <c r="P177" s="7">
        <v>0</v>
      </c>
      <c r="Q177" s="7">
        <v>0</v>
      </c>
      <c r="R177" s="7">
        <v>0</v>
      </c>
    </row>
    <row r="178" spans="1:18" x14ac:dyDescent="0.25">
      <c r="A178" s="6">
        <v>73</v>
      </c>
      <c r="B178" s="7" t="s">
        <v>326</v>
      </c>
      <c r="C178" s="7" t="s">
        <v>5723</v>
      </c>
      <c r="D178" s="7">
        <v>654834</v>
      </c>
      <c r="E178" s="7">
        <v>637974</v>
      </c>
      <c r="F178" s="7">
        <v>1292808</v>
      </c>
      <c r="G178" s="7">
        <v>1206963</v>
      </c>
      <c r="H178" s="7">
        <v>0</v>
      </c>
      <c r="I178" s="7">
        <v>64640.4</v>
      </c>
      <c r="J178" s="7">
        <v>41685</v>
      </c>
      <c r="K178" s="7">
        <v>41685</v>
      </c>
      <c r="L178" s="7">
        <v>0</v>
      </c>
      <c r="M178" s="7">
        <v>0</v>
      </c>
      <c r="N178" s="7">
        <v>3000</v>
      </c>
      <c r="O178" s="7">
        <v>0</v>
      </c>
      <c r="P178" s="7">
        <v>0</v>
      </c>
      <c r="Q178" s="7">
        <v>3000</v>
      </c>
      <c r="R178" s="7">
        <v>60</v>
      </c>
    </row>
    <row r="179" spans="1:18" x14ac:dyDescent="0.25">
      <c r="A179" s="6">
        <v>74</v>
      </c>
      <c r="B179" s="7" t="s">
        <v>327</v>
      </c>
      <c r="C179" s="7" t="s">
        <v>5723</v>
      </c>
      <c r="D179" s="7">
        <v>308093</v>
      </c>
      <c r="E179" s="7">
        <v>321562</v>
      </c>
      <c r="F179" s="7">
        <v>629655</v>
      </c>
      <c r="G179" s="7">
        <v>649104</v>
      </c>
      <c r="H179" s="7">
        <v>390</v>
      </c>
      <c r="I179" s="7">
        <v>31482.75</v>
      </c>
      <c r="J179" s="7">
        <v>21880</v>
      </c>
      <c r="K179" s="7">
        <v>21490</v>
      </c>
      <c r="L179" s="7">
        <v>0</v>
      </c>
      <c r="M179" s="7">
        <v>0</v>
      </c>
      <c r="N179" s="7">
        <v>0</v>
      </c>
      <c r="O179" s="7">
        <v>0</v>
      </c>
      <c r="P179" s="7">
        <v>0</v>
      </c>
      <c r="Q179" s="7">
        <v>0</v>
      </c>
      <c r="R179" s="7">
        <v>0</v>
      </c>
    </row>
    <row r="180" spans="1:18" x14ac:dyDescent="0.25">
      <c r="A180" s="6">
        <v>75</v>
      </c>
      <c r="B180" s="7" t="s">
        <v>328</v>
      </c>
      <c r="C180" s="7" t="s">
        <v>5723</v>
      </c>
      <c r="D180" s="7">
        <v>573814</v>
      </c>
      <c r="E180" s="7">
        <v>718729</v>
      </c>
      <c r="F180" s="7">
        <v>1292543</v>
      </c>
      <c r="G180" s="7">
        <v>1231448</v>
      </c>
      <c r="H180" s="7">
        <v>811</v>
      </c>
      <c r="I180" s="7">
        <v>64627.15</v>
      </c>
      <c r="J180" s="7">
        <v>62190</v>
      </c>
      <c r="K180" s="7">
        <v>62050</v>
      </c>
      <c r="L180" s="7">
        <v>0</v>
      </c>
      <c r="M180" s="7">
        <v>0</v>
      </c>
      <c r="N180" s="7">
        <v>7300</v>
      </c>
      <c r="O180" s="7">
        <v>0</v>
      </c>
      <c r="P180" s="7">
        <v>0</v>
      </c>
      <c r="Q180" s="7">
        <v>7300</v>
      </c>
      <c r="R180" s="7">
        <v>146</v>
      </c>
    </row>
    <row r="181" spans="1:18" x14ac:dyDescent="0.25">
      <c r="A181" s="6">
        <v>76</v>
      </c>
      <c r="B181" s="7" t="s">
        <v>329</v>
      </c>
      <c r="C181" s="7" t="s">
        <v>5723</v>
      </c>
      <c r="D181" s="7">
        <v>664260</v>
      </c>
      <c r="E181" s="7">
        <v>1024320</v>
      </c>
      <c r="F181" s="7">
        <v>1688580</v>
      </c>
      <c r="G181" s="7">
        <v>1583297</v>
      </c>
      <c r="H181" s="7">
        <v>1025</v>
      </c>
      <c r="I181" s="7">
        <v>84429</v>
      </c>
      <c r="J181" s="7">
        <v>54761</v>
      </c>
      <c r="K181" s="7">
        <v>54761</v>
      </c>
      <c r="L181" s="7">
        <v>0</v>
      </c>
      <c r="M181" s="7">
        <v>0</v>
      </c>
      <c r="N181" s="7">
        <v>2280</v>
      </c>
      <c r="O181" s="7">
        <v>0</v>
      </c>
      <c r="P181" s="7">
        <v>0</v>
      </c>
      <c r="Q181" s="7">
        <v>2280</v>
      </c>
      <c r="R181" s="7">
        <v>45.6</v>
      </c>
    </row>
    <row r="182" spans="1:18" x14ac:dyDescent="0.25">
      <c r="A182" s="6">
        <v>77</v>
      </c>
      <c r="B182" s="7" t="s">
        <v>331</v>
      </c>
      <c r="C182" s="7" t="s">
        <v>5723</v>
      </c>
      <c r="D182" s="7">
        <v>401697</v>
      </c>
      <c r="E182" s="7">
        <v>432002</v>
      </c>
      <c r="F182" s="7">
        <v>833699</v>
      </c>
      <c r="G182" s="7">
        <v>852566</v>
      </c>
      <c r="H182" s="7">
        <v>0</v>
      </c>
      <c r="I182" s="7">
        <v>41684.949999999997</v>
      </c>
      <c r="J182" s="7">
        <v>23480</v>
      </c>
      <c r="K182" s="7">
        <v>23480</v>
      </c>
      <c r="L182" s="7">
        <v>0</v>
      </c>
      <c r="M182" s="7">
        <v>0</v>
      </c>
      <c r="N182" s="7">
        <v>1170</v>
      </c>
      <c r="O182" s="7">
        <v>1600</v>
      </c>
      <c r="P182" s="7">
        <v>0</v>
      </c>
      <c r="Q182" s="7">
        <v>-430</v>
      </c>
      <c r="R182" s="7">
        <v>23.4</v>
      </c>
    </row>
    <row r="183" spans="1:18" x14ac:dyDescent="0.25">
      <c r="A183" s="6">
        <v>78</v>
      </c>
      <c r="B183" s="7" t="s">
        <v>333</v>
      </c>
      <c r="C183" s="7" t="s">
        <v>5723</v>
      </c>
      <c r="D183" s="7">
        <v>2579468</v>
      </c>
      <c r="E183" s="7">
        <v>387524</v>
      </c>
      <c r="F183" s="7">
        <v>2966992</v>
      </c>
      <c r="G183" s="7">
        <v>2204247</v>
      </c>
      <c r="H183" s="7">
        <v>0</v>
      </c>
      <c r="I183" s="7">
        <v>148349.6</v>
      </c>
      <c r="J183" s="7">
        <v>48008</v>
      </c>
      <c r="K183" s="7">
        <v>48008</v>
      </c>
      <c r="L183" s="7">
        <v>0</v>
      </c>
      <c r="M183" s="7">
        <v>0</v>
      </c>
      <c r="N183" s="7">
        <v>720</v>
      </c>
      <c r="O183" s="7">
        <v>800</v>
      </c>
      <c r="P183" s="7">
        <v>0</v>
      </c>
      <c r="Q183" s="7">
        <v>-80</v>
      </c>
      <c r="R183" s="7">
        <v>14.4</v>
      </c>
    </row>
    <row r="184" spans="1:18" x14ac:dyDescent="0.25">
      <c r="A184" s="6">
        <v>79</v>
      </c>
      <c r="B184" s="7" t="s">
        <v>335</v>
      </c>
      <c r="C184" s="7" t="s">
        <v>5723</v>
      </c>
      <c r="D184" s="7">
        <v>347468</v>
      </c>
      <c r="E184" s="7">
        <v>521025</v>
      </c>
      <c r="F184" s="7">
        <v>868493</v>
      </c>
      <c r="G184" s="7">
        <v>842493</v>
      </c>
      <c r="H184" s="7">
        <v>0</v>
      </c>
      <c r="I184" s="7">
        <v>43424.65</v>
      </c>
      <c r="J184" s="7">
        <v>43725</v>
      </c>
      <c r="K184" s="7">
        <v>43725</v>
      </c>
      <c r="L184" s="7">
        <v>0</v>
      </c>
      <c r="M184" s="7">
        <v>0</v>
      </c>
      <c r="N184" s="7">
        <v>900</v>
      </c>
      <c r="O184" s="7">
        <v>0</v>
      </c>
      <c r="P184" s="7">
        <v>0</v>
      </c>
      <c r="Q184" s="7">
        <v>900</v>
      </c>
      <c r="R184" s="7">
        <v>18</v>
      </c>
    </row>
    <row r="185" spans="1:18" x14ac:dyDescent="0.25">
      <c r="A185" s="6">
        <v>80</v>
      </c>
      <c r="B185" s="7" t="s">
        <v>336</v>
      </c>
      <c r="C185" s="7" t="s">
        <v>5723</v>
      </c>
      <c r="D185" s="7">
        <v>1912038</v>
      </c>
      <c r="E185" s="7">
        <v>1978476</v>
      </c>
      <c r="F185" s="7">
        <v>3890514</v>
      </c>
      <c r="G185" s="7">
        <v>3846866</v>
      </c>
      <c r="H185" s="7">
        <v>0</v>
      </c>
      <c r="I185" s="7">
        <v>194525.7</v>
      </c>
      <c r="J185" s="7">
        <v>121995</v>
      </c>
      <c r="K185" s="7">
        <v>121995</v>
      </c>
      <c r="L185" s="7">
        <v>0</v>
      </c>
      <c r="M185" s="7">
        <v>0</v>
      </c>
      <c r="N185" s="7">
        <v>1900</v>
      </c>
      <c r="O185" s="7">
        <v>1600</v>
      </c>
      <c r="P185" s="7">
        <v>0</v>
      </c>
      <c r="Q185" s="7">
        <v>300</v>
      </c>
      <c r="R185" s="7">
        <v>38</v>
      </c>
    </row>
    <row r="186" spans="1:18" x14ac:dyDescent="0.25">
      <c r="A186" s="6">
        <v>81</v>
      </c>
      <c r="B186" s="7" t="s">
        <v>338</v>
      </c>
      <c r="C186" s="7" t="s">
        <v>5723</v>
      </c>
      <c r="D186" s="7">
        <v>522539</v>
      </c>
      <c r="E186" s="7">
        <v>436308</v>
      </c>
      <c r="F186" s="7">
        <v>958847</v>
      </c>
      <c r="G186" s="7">
        <v>1015869</v>
      </c>
      <c r="H186" s="7">
        <v>0</v>
      </c>
      <c r="I186" s="7">
        <v>47942.35</v>
      </c>
      <c r="J186" s="7">
        <v>20602</v>
      </c>
      <c r="K186" s="7">
        <v>20602</v>
      </c>
      <c r="L186" s="7">
        <v>0</v>
      </c>
      <c r="M186" s="7">
        <v>0</v>
      </c>
      <c r="N186" s="7">
        <v>420</v>
      </c>
      <c r="O186" s="7">
        <v>0</v>
      </c>
      <c r="P186" s="7">
        <v>0</v>
      </c>
      <c r="Q186" s="7">
        <v>420</v>
      </c>
      <c r="R186" s="7">
        <v>8.4</v>
      </c>
    </row>
    <row r="187" spans="1:18" x14ac:dyDescent="0.25">
      <c r="A187" s="6">
        <v>82</v>
      </c>
      <c r="B187" s="7" t="s">
        <v>339</v>
      </c>
      <c r="C187" s="7" t="s">
        <v>5723</v>
      </c>
      <c r="D187" s="7">
        <v>199688</v>
      </c>
      <c r="E187" s="7">
        <v>223494</v>
      </c>
      <c r="F187" s="7">
        <v>423182</v>
      </c>
      <c r="G187" s="7">
        <v>387849</v>
      </c>
      <c r="H187" s="7">
        <v>0</v>
      </c>
      <c r="I187" s="7">
        <v>21159.1</v>
      </c>
      <c r="J187" s="7">
        <v>12498</v>
      </c>
      <c r="K187" s="7">
        <v>12498</v>
      </c>
      <c r="L187" s="7">
        <v>0</v>
      </c>
      <c r="M187" s="7">
        <v>0</v>
      </c>
      <c r="N187" s="7">
        <v>700</v>
      </c>
      <c r="O187" s="7">
        <v>0</v>
      </c>
      <c r="P187" s="7">
        <v>0</v>
      </c>
      <c r="Q187" s="7">
        <v>700</v>
      </c>
      <c r="R187" s="7">
        <v>14</v>
      </c>
    </row>
    <row r="188" spans="1:18" x14ac:dyDescent="0.25">
      <c r="A188" s="6">
        <v>83</v>
      </c>
      <c r="B188" s="7" t="s">
        <v>340</v>
      </c>
      <c r="C188" s="7" t="s">
        <v>5723</v>
      </c>
      <c r="D188" s="7">
        <v>578299</v>
      </c>
      <c r="E188" s="7">
        <v>598505</v>
      </c>
      <c r="F188" s="7">
        <v>1176804</v>
      </c>
      <c r="G188" s="7">
        <v>1114442</v>
      </c>
      <c r="H188" s="7">
        <v>0</v>
      </c>
      <c r="I188" s="7">
        <v>58840.2</v>
      </c>
      <c r="J188" s="7">
        <v>51155</v>
      </c>
      <c r="K188" s="7">
        <v>51155</v>
      </c>
      <c r="L188" s="7">
        <v>0</v>
      </c>
      <c r="M188" s="7">
        <v>0</v>
      </c>
      <c r="N188" s="7">
        <v>3010</v>
      </c>
      <c r="O188" s="7">
        <v>800</v>
      </c>
      <c r="P188" s="7">
        <v>0</v>
      </c>
      <c r="Q188" s="7">
        <v>2210</v>
      </c>
      <c r="R188" s="7">
        <v>60.2</v>
      </c>
    </row>
    <row r="189" spans="1:18" x14ac:dyDescent="0.25">
      <c r="A189" s="6">
        <v>84</v>
      </c>
      <c r="B189" s="7" t="s">
        <v>341</v>
      </c>
      <c r="C189" s="7" t="s">
        <v>5723</v>
      </c>
      <c r="D189" s="7">
        <v>233105</v>
      </c>
      <c r="E189" s="7">
        <v>231894</v>
      </c>
      <c r="F189" s="7">
        <v>464999</v>
      </c>
      <c r="G189" s="7">
        <v>437710</v>
      </c>
      <c r="H189" s="7">
        <v>0</v>
      </c>
      <c r="I189" s="7">
        <v>23249.95</v>
      </c>
      <c r="J189" s="7">
        <v>21793</v>
      </c>
      <c r="K189" s="7">
        <v>21793</v>
      </c>
      <c r="L189" s="7">
        <v>0</v>
      </c>
      <c r="M189" s="7">
        <v>0</v>
      </c>
      <c r="N189" s="7">
        <v>770</v>
      </c>
      <c r="O189" s="7">
        <v>0</v>
      </c>
      <c r="P189" s="7">
        <v>0</v>
      </c>
      <c r="Q189" s="7">
        <v>770</v>
      </c>
      <c r="R189" s="7">
        <v>15.4</v>
      </c>
    </row>
    <row r="190" spans="1:18" x14ac:dyDescent="0.25">
      <c r="A190" s="6">
        <v>85</v>
      </c>
      <c r="B190" s="7" t="s">
        <v>343</v>
      </c>
      <c r="C190" s="7" t="s">
        <v>5723</v>
      </c>
      <c r="D190" s="7">
        <v>242140</v>
      </c>
      <c r="E190" s="7">
        <v>372671</v>
      </c>
      <c r="F190" s="7">
        <v>614811</v>
      </c>
      <c r="G190" s="7">
        <v>610999</v>
      </c>
      <c r="H190" s="7">
        <v>0</v>
      </c>
      <c r="I190" s="7">
        <v>30740.55</v>
      </c>
      <c r="J190" s="7">
        <v>28160</v>
      </c>
      <c r="K190" s="7">
        <v>28160</v>
      </c>
      <c r="L190" s="7">
        <v>0</v>
      </c>
      <c r="M190" s="7">
        <v>0</v>
      </c>
      <c r="N190" s="7">
        <v>200</v>
      </c>
      <c r="O190" s="7">
        <v>0</v>
      </c>
      <c r="P190" s="7">
        <v>0</v>
      </c>
      <c r="Q190" s="7">
        <v>200</v>
      </c>
      <c r="R190" s="7">
        <v>4</v>
      </c>
    </row>
    <row r="191" spans="1:18" x14ac:dyDescent="0.25">
      <c r="A191" s="6">
        <v>86</v>
      </c>
      <c r="B191" s="7" t="s">
        <v>345</v>
      </c>
      <c r="C191" s="7" t="s">
        <v>5723</v>
      </c>
      <c r="D191" s="7">
        <v>928533</v>
      </c>
      <c r="E191" s="7">
        <v>967704</v>
      </c>
      <c r="F191" s="7">
        <v>1896237</v>
      </c>
      <c r="G191" s="7">
        <v>1738672</v>
      </c>
      <c r="H191" s="7">
        <v>0</v>
      </c>
      <c r="I191" s="7">
        <v>94811.85</v>
      </c>
      <c r="J191" s="7">
        <v>90380</v>
      </c>
      <c r="K191" s="7">
        <v>90380</v>
      </c>
      <c r="L191" s="7">
        <v>0</v>
      </c>
      <c r="M191" s="7">
        <v>0</v>
      </c>
      <c r="N191" s="7">
        <v>8700</v>
      </c>
      <c r="O191" s="7">
        <v>0</v>
      </c>
      <c r="P191" s="7">
        <v>0</v>
      </c>
      <c r="Q191" s="7">
        <v>8700</v>
      </c>
      <c r="R191" s="7">
        <v>174</v>
      </c>
    </row>
    <row r="192" spans="1:18" x14ac:dyDescent="0.25">
      <c r="A192" s="6">
        <v>87</v>
      </c>
      <c r="B192" s="7" t="s">
        <v>346</v>
      </c>
      <c r="C192" s="7" t="s">
        <v>5723</v>
      </c>
      <c r="D192" s="7">
        <v>225412</v>
      </c>
      <c r="E192" s="7">
        <v>258674</v>
      </c>
      <c r="F192" s="7">
        <v>484086</v>
      </c>
      <c r="G192" s="7">
        <v>433645</v>
      </c>
      <c r="H192" s="7">
        <v>1397</v>
      </c>
      <c r="I192" s="7">
        <v>24204.3</v>
      </c>
      <c r="J192" s="7">
        <v>23970</v>
      </c>
      <c r="K192" s="7">
        <v>23970</v>
      </c>
      <c r="L192" s="7">
        <v>0</v>
      </c>
      <c r="M192" s="7">
        <v>0</v>
      </c>
      <c r="N192" s="7">
        <v>1250</v>
      </c>
      <c r="O192" s="7">
        <v>800</v>
      </c>
      <c r="P192" s="7">
        <v>0</v>
      </c>
      <c r="Q192" s="7">
        <v>450</v>
      </c>
      <c r="R192" s="7">
        <v>25</v>
      </c>
    </row>
    <row r="193" spans="1:18" x14ac:dyDescent="0.25">
      <c r="A193" s="6">
        <v>88</v>
      </c>
      <c r="B193" s="7" t="s">
        <v>347</v>
      </c>
      <c r="C193" s="7" t="s">
        <v>5723</v>
      </c>
      <c r="D193" s="7">
        <v>4760429</v>
      </c>
      <c r="E193" s="7">
        <v>4648070</v>
      </c>
      <c r="F193" s="7">
        <v>9408499</v>
      </c>
      <c r="G193" s="7">
        <v>8844131</v>
      </c>
      <c r="H193" s="7">
        <v>3758</v>
      </c>
      <c r="I193" s="7">
        <v>470424.95</v>
      </c>
      <c r="J193" s="7">
        <v>446787</v>
      </c>
      <c r="K193" s="7">
        <v>446787</v>
      </c>
      <c r="L193" s="7">
        <v>0</v>
      </c>
      <c r="M193" s="7">
        <v>0</v>
      </c>
      <c r="N193" s="7">
        <v>9050</v>
      </c>
      <c r="O193" s="7">
        <v>0</v>
      </c>
      <c r="P193" s="7">
        <v>0</v>
      </c>
      <c r="Q193" s="7">
        <v>9050</v>
      </c>
      <c r="R193" s="7">
        <v>181</v>
      </c>
    </row>
    <row r="194" spans="1:18" x14ac:dyDescent="0.25">
      <c r="A194" s="6">
        <v>89</v>
      </c>
      <c r="B194" s="7" t="s">
        <v>349</v>
      </c>
      <c r="C194" s="7" t="s">
        <v>5723</v>
      </c>
      <c r="D194" s="7">
        <v>456673</v>
      </c>
      <c r="E194" s="7">
        <v>579098</v>
      </c>
      <c r="F194" s="7">
        <v>1035771</v>
      </c>
      <c r="G194" s="7">
        <v>1000144</v>
      </c>
      <c r="H194" s="7">
        <v>0</v>
      </c>
      <c r="I194" s="7">
        <v>51788.55</v>
      </c>
      <c r="J194" s="7">
        <v>40626</v>
      </c>
      <c r="K194" s="7">
        <v>40626</v>
      </c>
      <c r="L194" s="7">
        <v>0</v>
      </c>
      <c r="M194" s="7">
        <v>0</v>
      </c>
      <c r="N194" s="7">
        <v>2890</v>
      </c>
      <c r="O194" s="7">
        <v>0</v>
      </c>
      <c r="P194" s="7">
        <v>0</v>
      </c>
      <c r="Q194" s="7">
        <v>2890</v>
      </c>
      <c r="R194" s="7">
        <v>57.8</v>
      </c>
    </row>
    <row r="195" spans="1:18" x14ac:dyDescent="0.25">
      <c r="A195" s="6">
        <v>90</v>
      </c>
      <c r="B195" s="7" t="s">
        <v>351</v>
      </c>
      <c r="C195" s="7" t="s">
        <v>5723</v>
      </c>
      <c r="D195" s="7">
        <v>187054</v>
      </c>
      <c r="E195" s="7">
        <v>215541</v>
      </c>
      <c r="F195" s="7">
        <v>402595</v>
      </c>
      <c r="G195" s="7">
        <v>372409</v>
      </c>
      <c r="H195" s="7">
        <v>0</v>
      </c>
      <c r="I195" s="7">
        <v>20129.75</v>
      </c>
      <c r="J195" s="7">
        <v>20687</v>
      </c>
      <c r="K195" s="7">
        <v>20687</v>
      </c>
      <c r="L195" s="7">
        <v>0</v>
      </c>
      <c r="M195" s="7">
        <v>0</v>
      </c>
      <c r="N195" s="7">
        <v>300</v>
      </c>
      <c r="O195" s="7">
        <v>0</v>
      </c>
      <c r="P195" s="7">
        <v>0</v>
      </c>
      <c r="Q195" s="7">
        <v>300</v>
      </c>
      <c r="R195" s="7">
        <v>6</v>
      </c>
    </row>
    <row r="196" spans="1:18" x14ac:dyDescent="0.25">
      <c r="A196" s="6">
        <v>91</v>
      </c>
      <c r="B196" s="7" t="s">
        <v>352</v>
      </c>
      <c r="C196" s="7" t="s">
        <v>5723</v>
      </c>
      <c r="D196" s="7">
        <v>746994</v>
      </c>
      <c r="E196" s="7">
        <v>756977</v>
      </c>
      <c r="F196" s="7">
        <v>1503971</v>
      </c>
      <c r="G196" s="7">
        <v>1412507</v>
      </c>
      <c r="H196" s="7">
        <v>0</v>
      </c>
      <c r="I196" s="7">
        <v>75198.55</v>
      </c>
      <c r="J196" s="7">
        <v>48479</v>
      </c>
      <c r="K196" s="7">
        <v>48479</v>
      </c>
      <c r="L196" s="7">
        <v>0</v>
      </c>
      <c r="M196" s="7">
        <v>0</v>
      </c>
      <c r="N196" s="7">
        <v>1100</v>
      </c>
      <c r="O196" s="7">
        <v>0</v>
      </c>
      <c r="P196" s="7">
        <v>0</v>
      </c>
      <c r="Q196" s="7">
        <v>1100</v>
      </c>
      <c r="R196" s="7">
        <v>22</v>
      </c>
    </row>
    <row r="197" spans="1:18" x14ac:dyDescent="0.25">
      <c r="A197" s="23">
        <v>91</v>
      </c>
      <c r="B197" s="19" t="s">
        <v>352</v>
      </c>
      <c r="C197" s="19" t="s">
        <v>5722</v>
      </c>
      <c r="D197" s="19">
        <v>13507</v>
      </c>
      <c r="E197" s="19">
        <v>43473</v>
      </c>
      <c r="F197" s="19">
        <v>56980</v>
      </c>
      <c r="G197" s="19">
        <v>0</v>
      </c>
      <c r="H197" s="19">
        <v>0</v>
      </c>
      <c r="I197" s="19">
        <v>2849</v>
      </c>
      <c r="J197" s="19">
        <v>0</v>
      </c>
      <c r="K197" s="19">
        <v>0</v>
      </c>
      <c r="L197" s="19">
        <v>0</v>
      </c>
      <c r="M197" s="19">
        <v>0</v>
      </c>
      <c r="N197" s="19">
        <v>0</v>
      </c>
      <c r="O197" s="19">
        <v>0</v>
      </c>
      <c r="P197" s="19">
        <v>0</v>
      </c>
      <c r="Q197" s="19">
        <v>0</v>
      </c>
      <c r="R197" s="19">
        <v>0</v>
      </c>
    </row>
    <row r="198" spans="1:18" x14ac:dyDescent="0.25">
      <c r="A198" s="6">
        <v>92</v>
      </c>
      <c r="B198" s="7" t="s">
        <v>357</v>
      </c>
      <c r="C198" s="7" t="s">
        <v>5723</v>
      </c>
      <c r="D198" s="7">
        <v>46007</v>
      </c>
      <c r="E198" s="7">
        <v>53257</v>
      </c>
      <c r="F198" s="7">
        <v>99264</v>
      </c>
      <c r="G198" s="7">
        <v>85062</v>
      </c>
      <c r="H198" s="7">
        <v>0</v>
      </c>
      <c r="I198" s="7">
        <v>4963.2</v>
      </c>
      <c r="J198" s="7">
        <v>2900</v>
      </c>
      <c r="K198" s="7">
        <v>2900</v>
      </c>
      <c r="L198" s="7">
        <v>0</v>
      </c>
      <c r="M198" s="7">
        <v>0</v>
      </c>
      <c r="N198" s="7">
        <v>0</v>
      </c>
      <c r="O198" s="7">
        <v>0</v>
      </c>
      <c r="P198" s="7">
        <v>0</v>
      </c>
      <c r="Q198" s="7">
        <v>0</v>
      </c>
      <c r="R198" s="7">
        <v>0</v>
      </c>
    </row>
    <row r="199" spans="1:18" x14ac:dyDescent="0.25">
      <c r="A199" s="6">
        <v>93</v>
      </c>
      <c r="B199" s="7" t="s">
        <v>358</v>
      </c>
      <c r="C199" s="7" t="s">
        <v>5723</v>
      </c>
      <c r="D199" s="7">
        <v>107149</v>
      </c>
      <c r="E199" s="7">
        <v>114218</v>
      </c>
      <c r="F199" s="7">
        <v>221367</v>
      </c>
      <c r="G199" s="7">
        <v>219322</v>
      </c>
      <c r="H199" s="7">
        <v>0</v>
      </c>
      <c r="I199" s="7">
        <v>11068.35</v>
      </c>
      <c r="J199" s="7">
        <v>15988</v>
      </c>
      <c r="K199" s="7">
        <v>15988</v>
      </c>
      <c r="L199" s="7">
        <v>0</v>
      </c>
      <c r="M199" s="7">
        <v>0</v>
      </c>
      <c r="N199" s="7">
        <v>0</v>
      </c>
      <c r="O199" s="7">
        <v>0</v>
      </c>
      <c r="P199" s="7">
        <v>0</v>
      </c>
      <c r="Q199" s="7">
        <v>0</v>
      </c>
      <c r="R199" s="7">
        <v>0</v>
      </c>
    </row>
    <row r="200" spans="1:18" x14ac:dyDescent="0.25">
      <c r="A200" s="6">
        <v>94</v>
      </c>
      <c r="B200" s="7" t="s">
        <v>359</v>
      </c>
      <c r="C200" s="7" t="s">
        <v>5723</v>
      </c>
      <c r="D200" s="7">
        <v>543777</v>
      </c>
      <c r="E200" s="7">
        <v>534227</v>
      </c>
      <c r="F200" s="7">
        <v>1078004</v>
      </c>
      <c r="G200" s="7">
        <v>1003493</v>
      </c>
      <c r="H200" s="7">
        <v>0</v>
      </c>
      <c r="I200" s="7">
        <v>53900.2</v>
      </c>
      <c r="J200" s="7">
        <v>38410</v>
      </c>
      <c r="K200" s="7">
        <v>38410</v>
      </c>
      <c r="L200" s="7">
        <v>0</v>
      </c>
      <c r="M200" s="7">
        <v>0</v>
      </c>
      <c r="N200" s="7">
        <v>600</v>
      </c>
      <c r="O200" s="7">
        <v>1600</v>
      </c>
      <c r="P200" s="7">
        <v>0</v>
      </c>
      <c r="Q200" s="7">
        <v>-1000</v>
      </c>
      <c r="R200" s="7">
        <v>12</v>
      </c>
    </row>
    <row r="201" spans="1:18" x14ac:dyDescent="0.25">
      <c r="A201" s="6">
        <v>95</v>
      </c>
      <c r="B201" s="7" t="s">
        <v>361</v>
      </c>
      <c r="C201" s="7" t="s">
        <v>5723</v>
      </c>
      <c r="D201" s="7">
        <v>1399561</v>
      </c>
      <c r="E201" s="7">
        <v>1337241</v>
      </c>
      <c r="F201" s="7">
        <v>2736802</v>
      </c>
      <c r="G201" s="7">
        <v>2667477</v>
      </c>
      <c r="H201" s="7">
        <v>1005</v>
      </c>
      <c r="I201" s="7">
        <v>136840.1</v>
      </c>
      <c r="J201" s="7">
        <v>102830</v>
      </c>
      <c r="K201" s="7">
        <v>102430</v>
      </c>
      <c r="L201" s="7">
        <v>0</v>
      </c>
      <c r="M201" s="7">
        <v>0</v>
      </c>
      <c r="N201" s="7">
        <v>4940</v>
      </c>
      <c r="O201" s="7">
        <v>0</v>
      </c>
      <c r="P201" s="7">
        <v>0</v>
      </c>
      <c r="Q201" s="7">
        <v>4940</v>
      </c>
      <c r="R201" s="7">
        <v>98.8</v>
      </c>
    </row>
    <row r="202" spans="1:18" x14ac:dyDescent="0.25">
      <c r="A202" s="6">
        <v>96</v>
      </c>
      <c r="B202" s="7" t="s">
        <v>363</v>
      </c>
      <c r="C202" s="7" t="s">
        <v>5723</v>
      </c>
      <c r="D202" s="7">
        <v>456726</v>
      </c>
      <c r="E202" s="7">
        <v>433218</v>
      </c>
      <c r="F202" s="7">
        <v>889944</v>
      </c>
      <c r="G202" s="7">
        <v>884443</v>
      </c>
      <c r="H202" s="7">
        <v>672</v>
      </c>
      <c r="I202" s="7">
        <v>44497.2</v>
      </c>
      <c r="J202" s="7">
        <v>35227</v>
      </c>
      <c r="K202" s="7">
        <v>34927</v>
      </c>
      <c r="L202" s="7">
        <v>0</v>
      </c>
      <c r="M202" s="7">
        <v>0</v>
      </c>
      <c r="N202" s="7">
        <v>300</v>
      </c>
      <c r="O202" s="7">
        <v>0</v>
      </c>
      <c r="P202" s="7">
        <v>0</v>
      </c>
      <c r="Q202" s="7">
        <v>300</v>
      </c>
      <c r="R202" s="7">
        <v>6</v>
      </c>
    </row>
    <row r="203" spans="1:18" x14ac:dyDescent="0.25">
      <c r="A203" s="6">
        <v>97</v>
      </c>
      <c r="B203" s="7" t="s">
        <v>365</v>
      </c>
      <c r="C203" s="7" t="s">
        <v>5723</v>
      </c>
      <c r="D203" s="7">
        <v>360632</v>
      </c>
      <c r="E203" s="7">
        <v>387825</v>
      </c>
      <c r="F203" s="7">
        <v>748457</v>
      </c>
      <c r="G203" s="7">
        <v>664785</v>
      </c>
      <c r="H203" s="7">
        <v>0</v>
      </c>
      <c r="I203" s="7">
        <v>37422.85</v>
      </c>
      <c r="J203" s="7">
        <v>25765</v>
      </c>
      <c r="K203" s="7">
        <v>25765</v>
      </c>
      <c r="L203" s="7">
        <v>0</v>
      </c>
      <c r="M203" s="7">
        <v>0</v>
      </c>
      <c r="N203" s="7">
        <v>200</v>
      </c>
      <c r="O203" s="7">
        <v>0</v>
      </c>
      <c r="P203" s="7">
        <v>0</v>
      </c>
      <c r="Q203" s="7">
        <v>200</v>
      </c>
      <c r="R203" s="7">
        <v>4</v>
      </c>
    </row>
    <row r="204" spans="1:18" x14ac:dyDescent="0.25">
      <c r="A204" s="6">
        <v>98</v>
      </c>
      <c r="B204" s="7" t="s">
        <v>366</v>
      </c>
      <c r="C204" s="7" t="s">
        <v>5723</v>
      </c>
      <c r="D204" s="7">
        <v>139442</v>
      </c>
      <c r="E204" s="7">
        <v>127971</v>
      </c>
      <c r="F204" s="7">
        <v>267413</v>
      </c>
      <c r="G204" s="7">
        <v>290895</v>
      </c>
      <c r="H204" s="7">
        <v>0</v>
      </c>
      <c r="I204" s="7">
        <v>13370.65</v>
      </c>
      <c r="J204" s="7">
        <v>11707</v>
      </c>
      <c r="K204" s="7">
        <v>11707</v>
      </c>
      <c r="L204" s="7">
        <v>0</v>
      </c>
      <c r="M204" s="7">
        <v>0</v>
      </c>
      <c r="N204" s="7">
        <v>5890</v>
      </c>
      <c r="O204" s="7">
        <v>2400</v>
      </c>
      <c r="P204" s="7">
        <v>0</v>
      </c>
      <c r="Q204" s="7">
        <v>3490</v>
      </c>
      <c r="R204" s="7">
        <v>117.8</v>
      </c>
    </row>
    <row r="205" spans="1:18" x14ac:dyDescent="0.25">
      <c r="A205" s="6">
        <v>99</v>
      </c>
      <c r="B205" s="7" t="s">
        <v>368</v>
      </c>
      <c r="C205" s="7" t="s">
        <v>5723</v>
      </c>
      <c r="D205" s="7">
        <v>26798</v>
      </c>
      <c r="E205" s="7">
        <v>28279</v>
      </c>
      <c r="F205" s="7">
        <v>55077</v>
      </c>
      <c r="G205" s="7">
        <v>48320</v>
      </c>
      <c r="H205" s="7">
        <v>0</v>
      </c>
      <c r="I205" s="7">
        <v>2753.85</v>
      </c>
      <c r="J205" s="7">
        <v>1830</v>
      </c>
      <c r="K205" s="7">
        <v>1830</v>
      </c>
      <c r="L205" s="7">
        <v>0</v>
      </c>
      <c r="M205" s="7">
        <v>0</v>
      </c>
      <c r="N205" s="7">
        <v>0</v>
      </c>
      <c r="O205" s="7">
        <v>0</v>
      </c>
      <c r="P205" s="7">
        <v>0</v>
      </c>
      <c r="Q205" s="7">
        <v>0</v>
      </c>
      <c r="R205" s="7">
        <v>0</v>
      </c>
    </row>
    <row r="206" spans="1:18" x14ac:dyDescent="0.25">
      <c r="A206" s="6">
        <v>100</v>
      </c>
      <c r="B206" s="7" t="s">
        <v>370</v>
      </c>
      <c r="C206" s="7" t="s">
        <v>5723</v>
      </c>
      <c r="D206" s="7">
        <v>226422</v>
      </c>
      <c r="E206" s="7">
        <v>230519</v>
      </c>
      <c r="F206" s="7">
        <v>456941</v>
      </c>
      <c r="G206" s="7">
        <v>425429</v>
      </c>
      <c r="H206" s="7">
        <v>0</v>
      </c>
      <c r="I206" s="7">
        <v>22847.05</v>
      </c>
      <c r="J206" s="7">
        <v>19757</v>
      </c>
      <c r="K206" s="7">
        <v>19757</v>
      </c>
      <c r="L206" s="7">
        <v>0</v>
      </c>
      <c r="M206" s="7">
        <v>0</v>
      </c>
      <c r="N206" s="7">
        <v>100</v>
      </c>
      <c r="O206" s="7">
        <v>0</v>
      </c>
      <c r="P206" s="7">
        <v>0</v>
      </c>
      <c r="Q206" s="7">
        <v>100</v>
      </c>
      <c r="R206" s="7">
        <v>2</v>
      </c>
    </row>
    <row r="207" spans="1:18" x14ac:dyDescent="0.25">
      <c r="A207" s="6">
        <v>101</v>
      </c>
      <c r="B207" s="7" t="s">
        <v>371</v>
      </c>
      <c r="C207" s="7" t="s">
        <v>5723</v>
      </c>
      <c r="D207" s="7">
        <v>2532245</v>
      </c>
      <c r="E207" s="7">
        <v>1558631</v>
      </c>
      <c r="F207" s="7">
        <v>4090876</v>
      </c>
      <c r="G207" s="7">
        <v>4087364</v>
      </c>
      <c r="H207" s="7">
        <v>409</v>
      </c>
      <c r="I207" s="7">
        <v>204543.8</v>
      </c>
      <c r="J207" s="7">
        <v>106427</v>
      </c>
      <c r="K207" s="7">
        <v>106427</v>
      </c>
      <c r="L207" s="7">
        <v>0</v>
      </c>
      <c r="M207" s="7">
        <v>0</v>
      </c>
      <c r="N207" s="7">
        <v>2292</v>
      </c>
      <c r="O207" s="7">
        <v>800</v>
      </c>
      <c r="P207" s="7">
        <v>0</v>
      </c>
      <c r="Q207" s="7">
        <v>1492</v>
      </c>
      <c r="R207" s="7">
        <v>45.84</v>
      </c>
    </row>
    <row r="208" spans="1:18" x14ac:dyDescent="0.25">
      <c r="A208" s="6">
        <v>102</v>
      </c>
      <c r="B208" s="7" t="s">
        <v>373</v>
      </c>
      <c r="C208" s="7" t="s">
        <v>5723</v>
      </c>
      <c r="D208" s="7">
        <v>240757</v>
      </c>
      <c r="E208" s="7">
        <v>147484</v>
      </c>
      <c r="F208" s="7">
        <v>388241</v>
      </c>
      <c r="G208" s="7">
        <v>371073</v>
      </c>
      <c r="H208" s="7">
        <v>0</v>
      </c>
      <c r="I208" s="7">
        <v>19412.05</v>
      </c>
      <c r="J208" s="7">
        <v>19319</v>
      </c>
      <c r="K208" s="7">
        <v>19319</v>
      </c>
      <c r="L208" s="7">
        <v>0</v>
      </c>
      <c r="M208" s="7">
        <v>0</v>
      </c>
      <c r="N208" s="7">
        <v>0</v>
      </c>
      <c r="O208" s="7">
        <v>0</v>
      </c>
      <c r="P208" s="7">
        <v>0</v>
      </c>
      <c r="Q208" s="7">
        <v>0</v>
      </c>
      <c r="R208" s="7">
        <v>0</v>
      </c>
    </row>
    <row r="209" spans="1:18" x14ac:dyDescent="0.25">
      <c r="A209" s="6">
        <v>103</v>
      </c>
      <c r="B209" s="7" t="s">
        <v>374</v>
      </c>
      <c r="C209" s="7" t="s">
        <v>5723</v>
      </c>
      <c r="D209" s="7">
        <v>295140</v>
      </c>
      <c r="E209" s="7">
        <v>473103</v>
      </c>
      <c r="F209" s="7">
        <v>768243</v>
      </c>
      <c r="G209" s="7">
        <v>675535</v>
      </c>
      <c r="H209" s="7">
        <v>0</v>
      </c>
      <c r="I209" s="7">
        <v>38412.15</v>
      </c>
      <c r="J209" s="7">
        <v>30321</v>
      </c>
      <c r="K209" s="7">
        <v>30321</v>
      </c>
      <c r="L209" s="7">
        <v>0</v>
      </c>
      <c r="M209" s="7">
        <v>0</v>
      </c>
      <c r="N209" s="7">
        <v>200</v>
      </c>
      <c r="O209" s="7">
        <v>0</v>
      </c>
      <c r="P209" s="7">
        <v>0</v>
      </c>
      <c r="Q209" s="7">
        <v>200</v>
      </c>
      <c r="R209" s="7">
        <v>4</v>
      </c>
    </row>
    <row r="210" spans="1:18" x14ac:dyDescent="0.25">
      <c r="A210" s="6">
        <v>104</v>
      </c>
      <c r="B210" s="7" t="s">
        <v>375</v>
      </c>
      <c r="C210" s="7" t="s">
        <v>5723</v>
      </c>
      <c r="D210" s="7">
        <v>596989</v>
      </c>
      <c r="E210" s="7">
        <v>669374</v>
      </c>
      <c r="F210" s="7">
        <v>1266363</v>
      </c>
      <c r="G210" s="7">
        <v>1214781</v>
      </c>
      <c r="H210" s="7">
        <v>1099</v>
      </c>
      <c r="I210" s="7">
        <v>63318.15</v>
      </c>
      <c r="J210" s="7">
        <v>48711</v>
      </c>
      <c r="K210" s="7">
        <v>48546</v>
      </c>
      <c r="L210" s="7">
        <v>0</v>
      </c>
      <c r="M210" s="7">
        <v>0</v>
      </c>
      <c r="N210" s="7">
        <v>2480</v>
      </c>
      <c r="O210" s="7">
        <v>800</v>
      </c>
      <c r="P210" s="7">
        <v>0</v>
      </c>
      <c r="Q210" s="7">
        <v>1680</v>
      </c>
      <c r="R210" s="7">
        <v>49.6</v>
      </c>
    </row>
    <row r="211" spans="1:18" x14ac:dyDescent="0.25">
      <c r="A211" s="6">
        <v>105</v>
      </c>
      <c r="B211" s="7" t="s">
        <v>376</v>
      </c>
      <c r="C211" s="7" t="s">
        <v>5723</v>
      </c>
      <c r="D211" s="7">
        <v>320445</v>
      </c>
      <c r="E211" s="7">
        <v>396615</v>
      </c>
      <c r="F211" s="7">
        <v>717060</v>
      </c>
      <c r="G211" s="7">
        <v>685020</v>
      </c>
      <c r="H211" s="7">
        <v>190</v>
      </c>
      <c r="I211" s="7">
        <v>35853</v>
      </c>
      <c r="J211" s="7">
        <v>27808</v>
      </c>
      <c r="K211" s="7">
        <v>27808</v>
      </c>
      <c r="L211" s="7">
        <v>0</v>
      </c>
      <c r="M211" s="7">
        <v>0</v>
      </c>
      <c r="N211" s="7">
        <v>3080</v>
      </c>
      <c r="O211" s="7">
        <v>800</v>
      </c>
      <c r="P211" s="7">
        <v>0</v>
      </c>
      <c r="Q211" s="7">
        <v>2280</v>
      </c>
      <c r="R211" s="7">
        <v>61.6</v>
      </c>
    </row>
    <row r="212" spans="1:18" x14ac:dyDescent="0.25">
      <c r="A212" s="6">
        <v>106</v>
      </c>
      <c r="B212" s="7" t="s">
        <v>377</v>
      </c>
      <c r="C212" s="7" t="s">
        <v>5723</v>
      </c>
      <c r="D212" s="7">
        <v>647751</v>
      </c>
      <c r="E212" s="7">
        <v>988551</v>
      </c>
      <c r="F212" s="7">
        <v>1636302</v>
      </c>
      <c r="G212" s="7">
        <v>1529059</v>
      </c>
      <c r="H212" s="7">
        <v>900</v>
      </c>
      <c r="I212" s="7">
        <v>81815.100000000006</v>
      </c>
      <c r="J212" s="7">
        <v>64896</v>
      </c>
      <c r="K212" s="7">
        <v>64896</v>
      </c>
      <c r="L212" s="7">
        <v>0</v>
      </c>
      <c r="M212" s="7">
        <v>0</v>
      </c>
      <c r="N212" s="7">
        <v>5070</v>
      </c>
      <c r="O212" s="7">
        <v>3200</v>
      </c>
      <c r="P212" s="7">
        <v>0</v>
      </c>
      <c r="Q212" s="7">
        <v>1870</v>
      </c>
      <c r="R212" s="7">
        <v>101.4</v>
      </c>
    </row>
    <row r="213" spans="1:18" x14ac:dyDescent="0.25">
      <c r="A213" s="6">
        <v>107</v>
      </c>
      <c r="B213" s="7" t="s">
        <v>378</v>
      </c>
      <c r="C213" s="7" t="s">
        <v>5723</v>
      </c>
      <c r="D213" s="7">
        <v>233888</v>
      </c>
      <c r="E213" s="7">
        <v>233363</v>
      </c>
      <c r="F213" s="7">
        <v>467251</v>
      </c>
      <c r="G213" s="7">
        <v>416956</v>
      </c>
      <c r="H213" s="7">
        <v>0</v>
      </c>
      <c r="I213" s="7">
        <v>23362.55</v>
      </c>
      <c r="J213" s="7">
        <v>14512</v>
      </c>
      <c r="K213" s="7">
        <v>14512</v>
      </c>
      <c r="L213" s="7">
        <v>0</v>
      </c>
      <c r="M213" s="7">
        <v>0</v>
      </c>
      <c r="N213" s="7">
        <v>700</v>
      </c>
      <c r="O213" s="7">
        <v>800</v>
      </c>
      <c r="P213" s="7">
        <v>0</v>
      </c>
      <c r="Q213" s="7">
        <v>-100</v>
      </c>
      <c r="R213" s="7">
        <v>14</v>
      </c>
    </row>
    <row r="214" spans="1:18" x14ac:dyDescent="0.25">
      <c r="A214" s="6">
        <v>108</v>
      </c>
      <c r="B214" s="7" t="s">
        <v>379</v>
      </c>
      <c r="C214" s="7" t="s">
        <v>5723</v>
      </c>
      <c r="D214" s="7">
        <v>417167</v>
      </c>
      <c r="E214" s="7">
        <v>448964</v>
      </c>
      <c r="F214" s="7">
        <v>866131</v>
      </c>
      <c r="G214" s="7">
        <v>814681</v>
      </c>
      <c r="H214" s="7">
        <v>617</v>
      </c>
      <c r="I214" s="7">
        <v>43306.55</v>
      </c>
      <c r="J214" s="7">
        <v>36928</v>
      </c>
      <c r="K214" s="7">
        <v>36928</v>
      </c>
      <c r="L214" s="7">
        <v>0</v>
      </c>
      <c r="M214" s="7">
        <v>0</v>
      </c>
      <c r="N214" s="7">
        <v>3774</v>
      </c>
      <c r="O214" s="7">
        <v>800</v>
      </c>
      <c r="P214" s="7">
        <v>0</v>
      </c>
      <c r="Q214" s="7">
        <v>2974</v>
      </c>
      <c r="R214" s="7">
        <v>75.48</v>
      </c>
    </row>
    <row r="215" spans="1:18" x14ac:dyDescent="0.25">
      <c r="A215" s="23">
        <v>108</v>
      </c>
      <c r="B215" s="19" t="s">
        <v>379</v>
      </c>
      <c r="C215" s="19" t="s">
        <v>5722</v>
      </c>
      <c r="D215" s="19">
        <v>8157</v>
      </c>
      <c r="E215" s="19">
        <v>4650</v>
      </c>
      <c r="F215" s="19">
        <v>12807</v>
      </c>
      <c r="G215" s="19">
        <v>0</v>
      </c>
      <c r="H215" s="19">
        <v>0</v>
      </c>
      <c r="I215" s="19">
        <v>640.35</v>
      </c>
      <c r="J215" s="19">
        <v>787</v>
      </c>
      <c r="K215" s="19">
        <v>0</v>
      </c>
      <c r="L215" s="19">
        <v>0</v>
      </c>
      <c r="M215" s="19">
        <v>0</v>
      </c>
      <c r="N215" s="19">
        <v>200</v>
      </c>
      <c r="O215" s="19">
        <v>0</v>
      </c>
      <c r="P215" s="19">
        <v>0</v>
      </c>
      <c r="Q215" s="19">
        <v>200</v>
      </c>
      <c r="R215" s="19">
        <v>4</v>
      </c>
    </row>
    <row r="216" spans="1:18" x14ac:dyDescent="0.25">
      <c r="A216" s="6">
        <v>109</v>
      </c>
      <c r="B216" s="7" t="s">
        <v>385</v>
      </c>
      <c r="C216" s="7" t="s">
        <v>5723</v>
      </c>
      <c r="D216" s="7">
        <v>662070</v>
      </c>
      <c r="E216" s="7">
        <v>645593</v>
      </c>
      <c r="F216" s="7">
        <v>1307663</v>
      </c>
      <c r="G216" s="7">
        <v>1366229</v>
      </c>
      <c r="H216" s="7">
        <v>2413</v>
      </c>
      <c r="I216" s="7">
        <v>65383.15</v>
      </c>
      <c r="J216" s="7">
        <v>52746</v>
      </c>
      <c r="K216" s="7">
        <v>52746</v>
      </c>
      <c r="L216" s="7">
        <v>0</v>
      </c>
      <c r="M216" s="7">
        <v>0</v>
      </c>
      <c r="N216" s="7">
        <v>1230</v>
      </c>
      <c r="O216" s="7">
        <v>0</v>
      </c>
      <c r="P216" s="7">
        <v>0</v>
      </c>
      <c r="Q216" s="7">
        <v>1230</v>
      </c>
      <c r="R216" s="7">
        <v>24.6</v>
      </c>
    </row>
    <row r="217" spans="1:18" x14ac:dyDescent="0.25">
      <c r="A217" s="6">
        <v>110</v>
      </c>
      <c r="B217" s="7" t="s">
        <v>386</v>
      </c>
      <c r="C217" s="7" t="s">
        <v>5723</v>
      </c>
      <c r="D217" s="7">
        <v>200171</v>
      </c>
      <c r="E217" s="7">
        <v>197614</v>
      </c>
      <c r="F217" s="7">
        <v>397785</v>
      </c>
      <c r="G217" s="7">
        <v>396067</v>
      </c>
      <c r="H217" s="7">
        <v>179</v>
      </c>
      <c r="I217" s="7">
        <v>19889.25</v>
      </c>
      <c r="J217" s="7">
        <v>23812</v>
      </c>
      <c r="K217" s="7">
        <v>23812</v>
      </c>
      <c r="L217" s="7">
        <v>0</v>
      </c>
      <c r="M217" s="7">
        <v>0</v>
      </c>
      <c r="N217" s="7">
        <v>809</v>
      </c>
      <c r="O217" s="7">
        <v>800</v>
      </c>
      <c r="P217" s="7">
        <v>0</v>
      </c>
      <c r="Q217" s="7">
        <v>9</v>
      </c>
      <c r="R217" s="7">
        <v>16.18</v>
      </c>
    </row>
    <row r="218" spans="1:18" x14ac:dyDescent="0.25">
      <c r="A218" s="6">
        <v>111</v>
      </c>
      <c r="B218" s="7" t="s">
        <v>387</v>
      </c>
      <c r="C218" s="7" t="s">
        <v>5723</v>
      </c>
      <c r="D218" s="7">
        <v>166246</v>
      </c>
      <c r="E218" s="7">
        <v>198826</v>
      </c>
      <c r="F218" s="7">
        <v>365072</v>
      </c>
      <c r="G218" s="7">
        <v>334126</v>
      </c>
      <c r="H218" s="7">
        <v>0</v>
      </c>
      <c r="I218" s="7">
        <v>18253.599999999999</v>
      </c>
      <c r="J218" s="7">
        <v>15319</v>
      </c>
      <c r="K218" s="7">
        <v>15319</v>
      </c>
      <c r="L218" s="7">
        <v>0</v>
      </c>
      <c r="M218" s="7">
        <v>0</v>
      </c>
      <c r="N218" s="7">
        <v>800</v>
      </c>
      <c r="O218" s="7">
        <v>0</v>
      </c>
      <c r="P218" s="7">
        <v>0</v>
      </c>
      <c r="Q218" s="7">
        <v>800</v>
      </c>
      <c r="R218" s="7">
        <v>16</v>
      </c>
    </row>
    <row r="219" spans="1:18" x14ac:dyDescent="0.25">
      <c r="A219" s="6">
        <v>112</v>
      </c>
      <c r="B219" s="7" t="s">
        <v>388</v>
      </c>
      <c r="C219" s="7" t="s">
        <v>5723</v>
      </c>
      <c r="D219" s="7">
        <v>780835</v>
      </c>
      <c r="E219" s="7">
        <v>692956</v>
      </c>
      <c r="F219" s="7">
        <v>1473791</v>
      </c>
      <c r="G219" s="7">
        <v>1415343</v>
      </c>
      <c r="H219" s="7">
        <v>200</v>
      </c>
      <c r="I219" s="7">
        <v>73689.55</v>
      </c>
      <c r="J219" s="7">
        <v>79319</v>
      </c>
      <c r="K219" s="7">
        <v>79119</v>
      </c>
      <c r="L219" s="7">
        <v>0</v>
      </c>
      <c r="M219" s="7">
        <v>0</v>
      </c>
      <c r="N219" s="7">
        <v>1500</v>
      </c>
      <c r="O219" s="7">
        <v>800</v>
      </c>
      <c r="P219" s="7">
        <v>0</v>
      </c>
      <c r="Q219" s="7">
        <v>700</v>
      </c>
      <c r="R219" s="7">
        <v>30</v>
      </c>
    </row>
    <row r="220" spans="1:18" x14ac:dyDescent="0.25">
      <c r="A220" s="6">
        <v>113</v>
      </c>
      <c r="B220" s="7" t="s">
        <v>389</v>
      </c>
      <c r="C220" s="7" t="s">
        <v>5723</v>
      </c>
      <c r="D220" s="7">
        <v>424664</v>
      </c>
      <c r="E220" s="7">
        <v>559741</v>
      </c>
      <c r="F220" s="7">
        <v>984405</v>
      </c>
      <c r="G220" s="7">
        <v>939737</v>
      </c>
      <c r="H220" s="7">
        <v>0</v>
      </c>
      <c r="I220" s="7">
        <v>49220.25</v>
      </c>
      <c r="J220" s="7">
        <v>43283</v>
      </c>
      <c r="K220" s="7">
        <v>43283</v>
      </c>
      <c r="L220" s="7">
        <v>0</v>
      </c>
      <c r="M220" s="7">
        <v>0</v>
      </c>
      <c r="N220" s="7">
        <v>400</v>
      </c>
      <c r="O220" s="7">
        <v>0</v>
      </c>
      <c r="P220" s="7">
        <v>0</v>
      </c>
      <c r="Q220" s="7">
        <v>400</v>
      </c>
      <c r="R220" s="7">
        <v>8</v>
      </c>
    </row>
    <row r="221" spans="1:18" x14ac:dyDescent="0.25">
      <c r="A221" s="6">
        <v>114</v>
      </c>
      <c r="B221" s="7" t="s">
        <v>390</v>
      </c>
      <c r="C221" s="7" t="s">
        <v>5723</v>
      </c>
      <c r="D221" s="7">
        <v>155864</v>
      </c>
      <c r="E221" s="7">
        <v>194517</v>
      </c>
      <c r="F221" s="7">
        <v>350381</v>
      </c>
      <c r="G221" s="7">
        <v>311731</v>
      </c>
      <c r="H221" s="7">
        <v>728</v>
      </c>
      <c r="I221" s="7">
        <v>17519.05</v>
      </c>
      <c r="J221" s="7">
        <v>14289</v>
      </c>
      <c r="K221" s="7">
        <v>14289</v>
      </c>
      <c r="L221" s="7">
        <v>0</v>
      </c>
      <c r="M221" s="7">
        <v>0</v>
      </c>
      <c r="N221" s="7">
        <v>0</v>
      </c>
      <c r="O221" s="7">
        <v>0</v>
      </c>
      <c r="P221" s="7">
        <v>0</v>
      </c>
      <c r="Q221" s="7">
        <v>0</v>
      </c>
      <c r="R221" s="7">
        <v>0</v>
      </c>
    </row>
    <row r="222" spans="1:18" x14ac:dyDescent="0.25">
      <c r="A222" s="6">
        <v>115</v>
      </c>
      <c r="B222" s="7" t="s">
        <v>391</v>
      </c>
      <c r="C222" s="7" t="s">
        <v>5723</v>
      </c>
      <c r="D222" s="7">
        <v>490704</v>
      </c>
      <c r="E222" s="7">
        <v>446758</v>
      </c>
      <c r="F222" s="7">
        <v>937462</v>
      </c>
      <c r="G222" s="7">
        <v>932982</v>
      </c>
      <c r="H222" s="7">
        <v>574</v>
      </c>
      <c r="I222" s="7">
        <v>46873.1</v>
      </c>
      <c r="J222" s="7">
        <v>49761</v>
      </c>
      <c r="K222" s="7">
        <v>49761</v>
      </c>
      <c r="L222" s="7">
        <v>0</v>
      </c>
      <c r="M222" s="7">
        <v>0</v>
      </c>
      <c r="N222" s="7">
        <v>3600</v>
      </c>
      <c r="O222" s="7">
        <v>0</v>
      </c>
      <c r="P222" s="7">
        <v>0</v>
      </c>
      <c r="Q222" s="7">
        <v>3600</v>
      </c>
      <c r="R222" s="7">
        <v>72</v>
      </c>
    </row>
    <row r="223" spans="1:18" x14ac:dyDescent="0.25">
      <c r="A223" s="6">
        <v>116</v>
      </c>
      <c r="B223" s="7" t="s">
        <v>392</v>
      </c>
      <c r="C223" s="7" t="s">
        <v>5723</v>
      </c>
      <c r="D223" s="7">
        <v>369458</v>
      </c>
      <c r="E223" s="7">
        <v>340930</v>
      </c>
      <c r="F223" s="7">
        <v>710388</v>
      </c>
      <c r="G223" s="7">
        <v>675291</v>
      </c>
      <c r="H223" s="7">
        <v>0</v>
      </c>
      <c r="I223" s="7">
        <v>35519.4</v>
      </c>
      <c r="J223" s="7">
        <v>39391</v>
      </c>
      <c r="K223" s="7">
        <v>39391</v>
      </c>
      <c r="L223" s="7">
        <v>0</v>
      </c>
      <c r="M223" s="7">
        <v>0</v>
      </c>
      <c r="N223" s="7">
        <v>0</v>
      </c>
      <c r="O223" s="7">
        <v>0</v>
      </c>
      <c r="P223" s="7">
        <v>0</v>
      </c>
      <c r="Q223" s="7">
        <v>0</v>
      </c>
      <c r="R223" s="7">
        <v>0</v>
      </c>
    </row>
    <row r="224" spans="1:18" x14ac:dyDescent="0.25">
      <c r="A224" s="6">
        <v>117</v>
      </c>
      <c r="B224" s="7" t="s">
        <v>393</v>
      </c>
      <c r="C224" s="7" t="s">
        <v>5723</v>
      </c>
      <c r="D224" s="7">
        <v>172561</v>
      </c>
      <c r="E224" s="7">
        <v>213371</v>
      </c>
      <c r="F224" s="7">
        <v>385932</v>
      </c>
      <c r="G224" s="7">
        <v>344328</v>
      </c>
      <c r="H224" s="7">
        <v>1135</v>
      </c>
      <c r="I224" s="7">
        <v>19296.599999999999</v>
      </c>
      <c r="J224" s="7">
        <v>12417</v>
      </c>
      <c r="K224" s="7">
        <v>12247</v>
      </c>
      <c r="L224" s="7">
        <v>0</v>
      </c>
      <c r="M224" s="7">
        <v>0</v>
      </c>
      <c r="N224" s="7">
        <v>0</v>
      </c>
      <c r="O224" s="7">
        <v>0</v>
      </c>
      <c r="P224" s="7">
        <v>0</v>
      </c>
      <c r="Q224" s="7">
        <v>0</v>
      </c>
      <c r="R224" s="7">
        <v>0</v>
      </c>
    </row>
    <row r="225" spans="1:18" x14ac:dyDescent="0.25">
      <c r="A225" s="6">
        <v>118</v>
      </c>
      <c r="B225" s="7" t="s">
        <v>394</v>
      </c>
      <c r="C225" s="7" t="s">
        <v>5723</v>
      </c>
      <c r="D225" s="7">
        <v>121923</v>
      </c>
      <c r="E225" s="7">
        <v>164752</v>
      </c>
      <c r="F225" s="7">
        <v>286675</v>
      </c>
      <c r="G225" s="7">
        <v>253048</v>
      </c>
      <c r="H225" s="7">
        <v>0</v>
      </c>
      <c r="I225" s="7">
        <v>14333.75</v>
      </c>
      <c r="J225" s="7">
        <v>5663</v>
      </c>
      <c r="K225" s="7">
        <v>5663</v>
      </c>
      <c r="L225" s="7">
        <v>0</v>
      </c>
      <c r="M225" s="7">
        <v>0</v>
      </c>
      <c r="N225" s="7">
        <v>1000</v>
      </c>
      <c r="O225" s="7">
        <v>0</v>
      </c>
      <c r="P225" s="7">
        <v>0</v>
      </c>
      <c r="Q225" s="7">
        <v>1000</v>
      </c>
      <c r="R225" s="7">
        <v>20</v>
      </c>
    </row>
    <row r="226" spans="1:18" x14ac:dyDescent="0.25">
      <c r="A226" s="6">
        <v>119</v>
      </c>
      <c r="B226" s="7" t="s">
        <v>395</v>
      </c>
      <c r="C226" s="7" t="s">
        <v>5723</v>
      </c>
      <c r="D226" s="7">
        <v>196046</v>
      </c>
      <c r="E226" s="7">
        <v>179663</v>
      </c>
      <c r="F226" s="7">
        <v>375709</v>
      </c>
      <c r="G226" s="7">
        <v>336136</v>
      </c>
      <c r="H226" s="7">
        <v>0</v>
      </c>
      <c r="I226" s="7">
        <v>18785.45</v>
      </c>
      <c r="J226" s="7">
        <v>16691</v>
      </c>
      <c r="K226" s="7">
        <v>16691</v>
      </c>
      <c r="L226" s="7">
        <v>0</v>
      </c>
      <c r="M226" s="7">
        <v>0</v>
      </c>
      <c r="N226" s="7">
        <v>800</v>
      </c>
      <c r="O226" s="7">
        <v>800</v>
      </c>
      <c r="P226" s="7">
        <v>0</v>
      </c>
      <c r="Q226" s="7">
        <v>0</v>
      </c>
      <c r="R226" s="7">
        <v>16</v>
      </c>
    </row>
    <row r="227" spans="1:18" x14ac:dyDescent="0.25">
      <c r="A227" s="6">
        <v>120</v>
      </c>
      <c r="B227" s="7" t="s">
        <v>396</v>
      </c>
      <c r="C227" s="7" t="s">
        <v>5723</v>
      </c>
      <c r="D227" s="7">
        <v>113625</v>
      </c>
      <c r="E227" s="7">
        <v>161233</v>
      </c>
      <c r="F227" s="7">
        <v>274858</v>
      </c>
      <c r="G227" s="7">
        <v>247263</v>
      </c>
      <c r="H227" s="7">
        <v>0</v>
      </c>
      <c r="I227" s="7">
        <v>13742.9</v>
      </c>
      <c r="J227" s="7">
        <v>8000</v>
      </c>
      <c r="K227" s="7">
        <v>8000</v>
      </c>
      <c r="L227" s="7">
        <v>0</v>
      </c>
      <c r="M227" s="7">
        <v>0</v>
      </c>
      <c r="N227" s="7">
        <v>200</v>
      </c>
      <c r="O227" s="7">
        <v>800</v>
      </c>
      <c r="P227" s="7">
        <v>0</v>
      </c>
      <c r="Q227" s="7">
        <v>-600</v>
      </c>
      <c r="R227" s="7">
        <v>4</v>
      </c>
    </row>
    <row r="228" spans="1:18" x14ac:dyDescent="0.25">
      <c r="A228" s="6">
        <v>121</v>
      </c>
      <c r="B228" s="7" t="s">
        <v>397</v>
      </c>
      <c r="C228" s="7" t="s">
        <v>5723</v>
      </c>
      <c r="D228" s="7">
        <v>260328</v>
      </c>
      <c r="E228" s="7">
        <v>281498</v>
      </c>
      <c r="F228" s="7">
        <v>541826</v>
      </c>
      <c r="G228" s="7">
        <v>488277</v>
      </c>
      <c r="H228" s="7">
        <v>305</v>
      </c>
      <c r="I228" s="7">
        <v>27091.3</v>
      </c>
      <c r="J228" s="7">
        <v>24455</v>
      </c>
      <c r="K228" s="7">
        <v>24455</v>
      </c>
      <c r="L228" s="7">
        <v>0</v>
      </c>
      <c r="M228" s="7">
        <v>0</v>
      </c>
      <c r="N228" s="7">
        <v>870</v>
      </c>
      <c r="O228" s="7">
        <v>800</v>
      </c>
      <c r="P228" s="7">
        <v>0</v>
      </c>
      <c r="Q228" s="7">
        <v>70</v>
      </c>
      <c r="R228" s="7">
        <v>17.399999999999999</v>
      </c>
    </row>
    <row r="229" spans="1:18" x14ac:dyDescent="0.25">
      <c r="A229" s="6">
        <v>122</v>
      </c>
      <c r="B229" s="7" t="s">
        <v>398</v>
      </c>
      <c r="C229" s="7" t="s">
        <v>5723</v>
      </c>
      <c r="D229" s="7">
        <v>197556</v>
      </c>
      <c r="E229" s="7">
        <v>297817</v>
      </c>
      <c r="F229" s="7">
        <v>495373</v>
      </c>
      <c r="G229" s="7">
        <v>417677</v>
      </c>
      <c r="H229" s="7">
        <v>0</v>
      </c>
      <c r="I229" s="7">
        <v>24768.65</v>
      </c>
      <c r="J229" s="7">
        <v>18095</v>
      </c>
      <c r="K229" s="7">
        <v>18095</v>
      </c>
      <c r="L229" s="7">
        <v>0</v>
      </c>
      <c r="M229" s="7">
        <v>0</v>
      </c>
      <c r="N229" s="7">
        <v>1320</v>
      </c>
      <c r="O229" s="7">
        <v>0</v>
      </c>
      <c r="P229" s="7">
        <v>0</v>
      </c>
      <c r="Q229" s="7">
        <v>1320</v>
      </c>
      <c r="R229" s="7">
        <v>26.4</v>
      </c>
    </row>
    <row r="230" spans="1:18" x14ac:dyDescent="0.25">
      <c r="A230" s="23">
        <v>122</v>
      </c>
      <c r="B230" s="19" t="s">
        <v>398</v>
      </c>
      <c r="C230" s="19" t="s">
        <v>5722</v>
      </c>
      <c r="D230" s="19">
        <v>7479</v>
      </c>
      <c r="E230" s="19">
        <v>2924</v>
      </c>
      <c r="F230" s="19">
        <v>10403</v>
      </c>
      <c r="G230" s="19">
        <v>0</v>
      </c>
      <c r="H230" s="19">
        <v>0</v>
      </c>
      <c r="I230" s="19">
        <v>520.15</v>
      </c>
      <c r="J230" s="19">
        <v>0</v>
      </c>
      <c r="K230" s="19">
        <v>0</v>
      </c>
      <c r="L230" s="19">
        <v>0</v>
      </c>
      <c r="M230" s="19">
        <v>0</v>
      </c>
      <c r="N230" s="19">
        <v>0</v>
      </c>
      <c r="O230" s="19">
        <v>0</v>
      </c>
      <c r="P230" s="19">
        <v>0</v>
      </c>
      <c r="Q230" s="19">
        <v>0</v>
      </c>
      <c r="R230" s="19">
        <v>0</v>
      </c>
    </row>
    <row r="231" spans="1:18" x14ac:dyDescent="0.25">
      <c r="A231" s="6">
        <v>123</v>
      </c>
      <c r="B231" s="7" t="s">
        <v>404</v>
      </c>
      <c r="C231" s="7" t="s">
        <v>5723</v>
      </c>
      <c r="D231" s="7">
        <v>216988</v>
      </c>
      <c r="E231" s="7">
        <v>239943</v>
      </c>
      <c r="F231" s="7">
        <v>456931</v>
      </c>
      <c r="G231" s="7">
        <v>415189</v>
      </c>
      <c r="H231" s="7">
        <v>195</v>
      </c>
      <c r="I231" s="7">
        <v>22846.55</v>
      </c>
      <c r="J231" s="7">
        <v>17343</v>
      </c>
      <c r="K231" s="7">
        <v>17343</v>
      </c>
      <c r="L231" s="7">
        <v>0</v>
      </c>
      <c r="M231" s="7">
        <v>0</v>
      </c>
      <c r="N231" s="7">
        <v>700</v>
      </c>
      <c r="O231" s="7">
        <v>0</v>
      </c>
      <c r="P231" s="7">
        <v>0</v>
      </c>
      <c r="Q231" s="7">
        <v>700</v>
      </c>
      <c r="R231" s="7">
        <v>14</v>
      </c>
    </row>
    <row r="232" spans="1:18" x14ac:dyDescent="0.25">
      <c r="A232" s="6">
        <v>124</v>
      </c>
      <c r="B232" s="7" t="s">
        <v>405</v>
      </c>
      <c r="C232" s="7" t="s">
        <v>5723</v>
      </c>
      <c r="D232" s="7">
        <v>112261</v>
      </c>
      <c r="E232" s="7">
        <v>128613</v>
      </c>
      <c r="F232" s="7">
        <v>240874</v>
      </c>
      <c r="G232" s="7">
        <v>205003</v>
      </c>
      <c r="H232" s="7">
        <v>0</v>
      </c>
      <c r="I232" s="7">
        <v>12043.7</v>
      </c>
      <c r="J232" s="7">
        <v>11556</v>
      </c>
      <c r="K232" s="7">
        <v>11556</v>
      </c>
      <c r="L232" s="7">
        <v>0</v>
      </c>
      <c r="M232" s="7">
        <v>0</v>
      </c>
      <c r="N232" s="7">
        <v>1300</v>
      </c>
      <c r="O232" s="7">
        <v>0</v>
      </c>
      <c r="P232" s="7">
        <v>0</v>
      </c>
      <c r="Q232" s="7">
        <v>1300</v>
      </c>
      <c r="R232" s="7">
        <v>26</v>
      </c>
    </row>
    <row r="233" spans="1:18" x14ac:dyDescent="0.25">
      <c r="A233" s="6">
        <v>125</v>
      </c>
      <c r="B233" s="7" t="s">
        <v>406</v>
      </c>
      <c r="C233" s="7" t="s">
        <v>5723</v>
      </c>
      <c r="D233" s="7">
        <v>115181</v>
      </c>
      <c r="E233" s="7">
        <v>134166</v>
      </c>
      <c r="F233" s="7">
        <v>249347</v>
      </c>
      <c r="G233" s="7">
        <v>218761</v>
      </c>
      <c r="H233" s="7">
        <v>0</v>
      </c>
      <c r="I233" s="7">
        <v>12467.35</v>
      </c>
      <c r="J233" s="7">
        <v>10491</v>
      </c>
      <c r="K233" s="7">
        <v>10491</v>
      </c>
      <c r="L233" s="7">
        <v>0</v>
      </c>
      <c r="M233" s="7">
        <v>0</v>
      </c>
      <c r="N233" s="7">
        <v>1400</v>
      </c>
      <c r="O233" s="7">
        <v>0</v>
      </c>
      <c r="P233" s="7">
        <v>0</v>
      </c>
      <c r="Q233" s="7">
        <v>1400</v>
      </c>
      <c r="R233" s="7">
        <v>28</v>
      </c>
    </row>
    <row r="234" spans="1:18" x14ac:dyDescent="0.25">
      <c r="A234" s="6">
        <v>126</v>
      </c>
      <c r="B234" s="7" t="s">
        <v>407</v>
      </c>
      <c r="C234" s="7" t="s">
        <v>5723</v>
      </c>
      <c r="D234" s="7">
        <v>302894</v>
      </c>
      <c r="E234" s="7">
        <v>324216</v>
      </c>
      <c r="F234" s="7">
        <v>627110</v>
      </c>
      <c r="G234" s="7">
        <v>660170</v>
      </c>
      <c r="H234" s="7">
        <v>681</v>
      </c>
      <c r="I234" s="7">
        <v>31355.5</v>
      </c>
      <c r="J234" s="7">
        <v>31492</v>
      </c>
      <c r="K234" s="7">
        <v>31492</v>
      </c>
      <c r="L234" s="7">
        <v>0</v>
      </c>
      <c r="M234" s="7">
        <v>0</v>
      </c>
      <c r="N234" s="7">
        <v>1005</v>
      </c>
      <c r="O234" s="7">
        <v>0</v>
      </c>
      <c r="P234" s="7">
        <v>0</v>
      </c>
      <c r="Q234" s="7">
        <v>1005</v>
      </c>
      <c r="R234" s="7">
        <v>20.100000000000001</v>
      </c>
    </row>
    <row r="235" spans="1:18" x14ac:dyDescent="0.25">
      <c r="A235" s="6">
        <v>127</v>
      </c>
      <c r="B235" s="7" t="s">
        <v>408</v>
      </c>
      <c r="C235" s="7" t="s">
        <v>5723</v>
      </c>
      <c r="D235" s="7">
        <v>6920</v>
      </c>
      <c r="E235" s="7">
        <v>3930</v>
      </c>
      <c r="F235" s="7">
        <v>10850</v>
      </c>
      <c r="G235" s="7">
        <v>10124</v>
      </c>
      <c r="H235" s="7">
        <v>250</v>
      </c>
      <c r="I235" s="7">
        <v>542.5</v>
      </c>
      <c r="J235" s="7">
        <v>250</v>
      </c>
      <c r="K235" s="7">
        <v>0</v>
      </c>
      <c r="L235" s="7">
        <v>0</v>
      </c>
      <c r="M235" s="7">
        <v>0</v>
      </c>
      <c r="N235" s="7">
        <v>0</v>
      </c>
      <c r="O235" s="7">
        <v>0</v>
      </c>
      <c r="P235" s="7">
        <v>0</v>
      </c>
      <c r="Q235" s="7">
        <v>0</v>
      </c>
      <c r="R235" s="7">
        <v>0</v>
      </c>
    </row>
    <row r="236" spans="1:18" x14ac:dyDescent="0.25">
      <c r="A236" s="6">
        <v>128</v>
      </c>
      <c r="B236" s="7" t="s">
        <v>409</v>
      </c>
      <c r="C236" s="7" t="s">
        <v>5723</v>
      </c>
      <c r="D236" s="7">
        <v>311750</v>
      </c>
      <c r="E236" s="7">
        <v>369159</v>
      </c>
      <c r="F236" s="7">
        <v>680909</v>
      </c>
      <c r="G236" s="7">
        <v>582125</v>
      </c>
      <c r="H236" s="7">
        <v>0</v>
      </c>
      <c r="I236" s="7">
        <v>34045.449999999997</v>
      </c>
      <c r="J236" s="7">
        <v>24800</v>
      </c>
      <c r="K236" s="7">
        <v>24600</v>
      </c>
      <c r="L236" s="7">
        <v>200</v>
      </c>
      <c r="M236" s="7">
        <v>0</v>
      </c>
      <c r="N236" s="7">
        <v>400</v>
      </c>
      <c r="O236" s="7">
        <v>0</v>
      </c>
      <c r="P236" s="7">
        <v>0</v>
      </c>
      <c r="Q236" s="7">
        <v>400</v>
      </c>
      <c r="R236" s="7">
        <v>8</v>
      </c>
    </row>
    <row r="237" spans="1:18" x14ac:dyDescent="0.25">
      <c r="A237" s="6">
        <v>129</v>
      </c>
      <c r="B237" s="7" t="s">
        <v>410</v>
      </c>
      <c r="C237" s="7" t="s">
        <v>5723</v>
      </c>
      <c r="D237" s="7">
        <v>131447</v>
      </c>
      <c r="E237" s="7">
        <v>150621</v>
      </c>
      <c r="F237" s="7">
        <v>282068</v>
      </c>
      <c r="G237" s="7">
        <v>246767</v>
      </c>
      <c r="H237" s="7">
        <v>0</v>
      </c>
      <c r="I237" s="7">
        <v>14103.4</v>
      </c>
      <c r="J237" s="7">
        <v>4352</v>
      </c>
      <c r="K237" s="7">
        <v>4352</v>
      </c>
      <c r="L237" s="7">
        <v>0</v>
      </c>
      <c r="M237" s="7">
        <v>0</v>
      </c>
      <c r="N237" s="7">
        <v>0</v>
      </c>
      <c r="O237" s="7">
        <v>0</v>
      </c>
      <c r="P237" s="7">
        <v>0</v>
      </c>
      <c r="Q237" s="7">
        <v>0</v>
      </c>
      <c r="R237" s="7">
        <v>0</v>
      </c>
    </row>
    <row r="238" spans="1:18" x14ac:dyDescent="0.25">
      <c r="A238" s="6">
        <v>130</v>
      </c>
      <c r="B238" s="7" t="s">
        <v>411</v>
      </c>
      <c r="C238" s="7" t="s">
        <v>5723</v>
      </c>
      <c r="D238" s="7">
        <v>383157</v>
      </c>
      <c r="E238" s="7">
        <v>475764</v>
      </c>
      <c r="F238" s="7">
        <v>858921</v>
      </c>
      <c r="G238" s="7">
        <v>780703</v>
      </c>
      <c r="H238" s="7">
        <v>477</v>
      </c>
      <c r="I238" s="7">
        <v>42946.05</v>
      </c>
      <c r="J238" s="7">
        <v>38181</v>
      </c>
      <c r="K238" s="7">
        <v>38181</v>
      </c>
      <c r="L238" s="7">
        <v>0</v>
      </c>
      <c r="M238" s="7">
        <v>0</v>
      </c>
      <c r="N238" s="7">
        <v>831</v>
      </c>
      <c r="O238" s="7">
        <v>0</v>
      </c>
      <c r="P238" s="7">
        <v>0</v>
      </c>
      <c r="Q238" s="7">
        <v>831</v>
      </c>
      <c r="R238" s="7">
        <v>16.62</v>
      </c>
    </row>
    <row r="239" spans="1:18" x14ac:dyDescent="0.25">
      <c r="A239" s="6">
        <v>131</v>
      </c>
      <c r="B239" s="7" t="s">
        <v>412</v>
      </c>
      <c r="C239" s="7" t="s">
        <v>5723</v>
      </c>
      <c r="D239" s="7">
        <v>8690</v>
      </c>
      <c r="E239" s="7">
        <v>6665</v>
      </c>
      <c r="F239" s="7">
        <v>15355</v>
      </c>
      <c r="G239" s="7">
        <v>13411</v>
      </c>
      <c r="H239" s="7">
        <v>0</v>
      </c>
      <c r="I239" s="7">
        <v>767.75</v>
      </c>
      <c r="J239" s="7">
        <v>720</v>
      </c>
      <c r="K239" s="7">
        <v>720</v>
      </c>
      <c r="L239" s="7">
        <v>0</v>
      </c>
      <c r="M239" s="7">
        <v>0</v>
      </c>
      <c r="N239" s="7">
        <v>0</v>
      </c>
      <c r="O239" s="7">
        <v>0</v>
      </c>
      <c r="P239" s="7">
        <v>0</v>
      </c>
      <c r="Q239" s="7">
        <v>0</v>
      </c>
      <c r="R239" s="7">
        <v>0</v>
      </c>
    </row>
    <row r="240" spans="1:18" x14ac:dyDescent="0.25">
      <c r="A240" s="6">
        <v>132</v>
      </c>
      <c r="B240" s="7" t="s">
        <v>413</v>
      </c>
      <c r="C240" s="7" t="s">
        <v>5723</v>
      </c>
      <c r="D240" s="7">
        <v>154852</v>
      </c>
      <c r="E240" s="7">
        <v>127633</v>
      </c>
      <c r="F240" s="7">
        <v>282485</v>
      </c>
      <c r="G240" s="7">
        <v>267266</v>
      </c>
      <c r="H240" s="7">
        <v>1884</v>
      </c>
      <c r="I240" s="7">
        <v>14124.25</v>
      </c>
      <c r="J240" s="7">
        <v>9553</v>
      </c>
      <c r="K240" s="7">
        <v>9553</v>
      </c>
      <c r="L240" s="7">
        <v>0</v>
      </c>
      <c r="M240" s="7">
        <v>0</v>
      </c>
      <c r="N240" s="7">
        <v>200</v>
      </c>
      <c r="O240" s="7">
        <v>0</v>
      </c>
      <c r="P240" s="7">
        <v>0</v>
      </c>
      <c r="Q240" s="7">
        <v>200</v>
      </c>
      <c r="R240" s="7">
        <v>4</v>
      </c>
    </row>
    <row r="241" spans="1:18" x14ac:dyDescent="0.25">
      <c r="A241" s="6">
        <v>133</v>
      </c>
      <c r="B241" s="7" t="s">
        <v>414</v>
      </c>
      <c r="C241" s="7" t="s">
        <v>5723</v>
      </c>
      <c r="D241" s="7">
        <v>69770</v>
      </c>
      <c r="E241" s="7">
        <v>71413</v>
      </c>
      <c r="F241" s="7">
        <v>141183</v>
      </c>
      <c r="G241" s="7">
        <v>139696</v>
      </c>
      <c r="H241" s="7">
        <v>0</v>
      </c>
      <c r="I241" s="7">
        <v>7059.15</v>
      </c>
      <c r="J241" s="7">
        <v>4907</v>
      </c>
      <c r="K241" s="7">
        <v>4907</v>
      </c>
      <c r="L241" s="7">
        <v>0</v>
      </c>
      <c r="M241" s="7">
        <v>0</v>
      </c>
      <c r="N241" s="7">
        <v>0</v>
      </c>
      <c r="O241" s="7">
        <v>0</v>
      </c>
      <c r="P241" s="7">
        <v>0</v>
      </c>
      <c r="Q241" s="7">
        <v>0</v>
      </c>
      <c r="R241" s="7">
        <v>0</v>
      </c>
    </row>
    <row r="242" spans="1:18" x14ac:dyDescent="0.25">
      <c r="A242" s="6">
        <v>134</v>
      </c>
      <c r="B242" s="7" t="s">
        <v>415</v>
      </c>
      <c r="C242" s="7" t="s">
        <v>5723</v>
      </c>
      <c r="D242" s="7">
        <v>337342</v>
      </c>
      <c r="E242" s="7">
        <v>317203</v>
      </c>
      <c r="F242" s="7">
        <v>654545</v>
      </c>
      <c r="G242" s="7">
        <v>564225</v>
      </c>
      <c r="H242" s="7">
        <v>0</v>
      </c>
      <c r="I242" s="7">
        <v>32727.25</v>
      </c>
      <c r="J242" s="7">
        <v>13924</v>
      </c>
      <c r="K242" s="7">
        <v>13924</v>
      </c>
      <c r="L242" s="7">
        <v>0</v>
      </c>
      <c r="M242" s="7">
        <v>0</v>
      </c>
      <c r="N242" s="7">
        <v>1750</v>
      </c>
      <c r="O242" s="7">
        <v>0</v>
      </c>
      <c r="P242" s="7">
        <v>0</v>
      </c>
      <c r="Q242" s="7">
        <v>1750</v>
      </c>
      <c r="R242" s="7">
        <v>35</v>
      </c>
    </row>
    <row r="243" spans="1:18" x14ac:dyDescent="0.25">
      <c r="A243" s="6">
        <v>135</v>
      </c>
      <c r="B243" s="7" t="s">
        <v>416</v>
      </c>
      <c r="C243" s="7" t="s">
        <v>5723</v>
      </c>
      <c r="D243" s="7">
        <v>30378</v>
      </c>
      <c r="E243" s="7">
        <v>31166</v>
      </c>
      <c r="F243" s="7">
        <v>61544</v>
      </c>
      <c r="G243" s="7">
        <v>26817</v>
      </c>
      <c r="H243" s="7">
        <v>0</v>
      </c>
      <c r="I243" s="7">
        <v>3077.2</v>
      </c>
      <c r="J243" s="7">
        <v>0</v>
      </c>
      <c r="K243" s="7">
        <v>0</v>
      </c>
      <c r="L243" s="7">
        <v>0</v>
      </c>
      <c r="M243" s="7">
        <v>0</v>
      </c>
      <c r="N243" s="7">
        <v>500</v>
      </c>
      <c r="O243" s="7">
        <v>0</v>
      </c>
      <c r="P243" s="7">
        <v>0</v>
      </c>
      <c r="Q243" s="7">
        <v>500</v>
      </c>
      <c r="R243" s="7">
        <v>10</v>
      </c>
    </row>
    <row r="244" spans="1:18" x14ac:dyDescent="0.25">
      <c r="A244" s="6">
        <v>136</v>
      </c>
      <c r="B244" s="7" t="s">
        <v>417</v>
      </c>
      <c r="C244" s="7" t="s">
        <v>5723</v>
      </c>
      <c r="D244" s="7">
        <v>206301</v>
      </c>
      <c r="E244" s="7">
        <v>222878</v>
      </c>
      <c r="F244" s="7">
        <v>429179</v>
      </c>
      <c r="G244" s="7">
        <v>391580</v>
      </c>
      <c r="H244" s="7">
        <v>198</v>
      </c>
      <c r="I244" s="7">
        <v>21458.95</v>
      </c>
      <c r="J244" s="7">
        <v>14567</v>
      </c>
      <c r="K244" s="7">
        <v>14567</v>
      </c>
      <c r="L244" s="7">
        <v>0</v>
      </c>
      <c r="M244" s="7">
        <v>0</v>
      </c>
      <c r="N244" s="7">
        <v>4600</v>
      </c>
      <c r="O244" s="7">
        <v>2400</v>
      </c>
      <c r="P244" s="7">
        <v>0</v>
      </c>
      <c r="Q244" s="7">
        <v>2200</v>
      </c>
      <c r="R244" s="7">
        <v>92</v>
      </c>
    </row>
    <row r="245" spans="1:18" x14ac:dyDescent="0.25">
      <c r="A245" s="6">
        <v>137</v>
      </c>
      <c r="B245" s="7" t="s">
        <v>418</v>
      </c>
      <c r="C245" s="7" t="s">
        <v>5723</v>
      </c>
      <c r="D245" s="7">
        <v>894158</v>
      </c>
      <c r="E245" s="7">
        <v>942584</v>
      </c>
      <c r="F245" s="7">
        <v>1836742</v>
      </c>
      <c r="G245" s="7">
        <v>1714993</v>
      </c>
      <c r="H245" s="7">
        <v>0</v>
      </c>
      <c r="I245" s="7">
        <v>91837.1</v>
      </c>
      <c r="J245" s="7">
        <v>83850</v>
      </c>
      <c r="K245" s="7">
        <v>83850</v>
      </c>
      <c r="L245" s="7">
        <v>0</v>
      </c>
      <c r="M245" s="7">
        <v>0</v>
      </c>
      <c r="N245" s="7">
        <v>1975</v>
      </c>
      <c r="O245" s="7">
        <v>0</v>
      </c>
      <c r="P245" s="7">
        <v>0</v>
      </c>
      <c r="Q245" s="7">
        <v>1975</v>
      </c>
      <c r="R245" s="7">
        <v>39.5</v>
      </c>
    </row>
    <row r="246" spans="1:18" x14ac:dyDescent="0.25">
      <c r="A246" s="6">
        <v>138</v>
      </c>
      <c r="B246" s="7" t="s">
        <v>419</v>
      </c>
      <c r="C246" s="7" t="s">
        <v>5723</v>
      </c>
      <c r="D246" s="7">
        <v>609431</v>
      </c>
      <c r="E246" s="7">
        <v>638330</v>
      </c>
      <c r="F246" s="7">
        <v>1247761</v>
      </c>
      <c r="G246" s="7">
        <v>1186923</v>
      </c>
      <c r="H246" s="7">
        <v>2133</v>
      </c>
      <c r="I246" s="7">
        <v>62388.05</v>
      </c>
      <c r="J246" s="7">
        <v>51097</v>
      </c>
      <c r="K246" s="7">
        <v>51097</v>
      </c>
      <c r="L246" s="7">
        <v>0</v>
      </c>
      <c r="M246" s="7">
        <v>0</v>
      </c>
      <c r="N246" s="7">
        <v>3150</v>
      </c>
      <c r="O246" s="7">
        <v>1600</v>
      </c>
      <c r="P246" s="7">
        <v>0</v>
      </c>
      <c r="Q246" s="7">
        <v>1550</v>
      </c>
      <c r="R246" s="7">
        <v>63</v>
      </c>
    </row>
    <row r="247" spans="1:18" x14ac:dyDescent="0.25">
      <c r="A247" s="6">
        <v>139</v>
      </c>
      <c r="B247" s="7" t="s">
        <v>421</v>
      </c>
      <c r="C247" s="7" t="s">
        <v>5723</v>
      </c>
      <c r="D247" s="7">
        <v>1355874</v>
      </c>
      <c r="E247" s="7">
        <v>1387576</v>
      </c>
      <c r="F247" s="7">
        <v>2743450</v>
      </c>
      <c r="G247" s="7">
        <v>2499931</v>
      </c>
      <c r="H247" s="7">
        <v>626</v>
      </c>
      <c r="I247" s="7">
        <v>137172.5</v>
      </c>
      <c r="J247" s="7">
        <v>124746</v>
      </c>
      <c r="K247" s="7">
        <v>124746</v>
      </c>
      <c r="L247" s="7">
        <v>0</v>
      </c>
      <c r="M247" s="7">
        <v>0</v>
      </c>
      <c r="N247" s="7">
        <v>5630</v>
      </c>
      <c r="O247" s="7">
        <v>4000</v>
      </c>
      <c r="P247" s="7">
        <v>0</v>
      </c>
      <c r="Q247" s="7">
        <v>1630</v>
      </c>
      <c r="R247" s="7">
        <v>112.6</v>
      </c>
    </row>
    <row r="248" spans="1:18" x14ac:dyDescent="0.25">
      <c r="A248" s="6">
        <v>140</v>
      </c>
      <c r="B248" s="7" t="s">
        <v>422</v>
      </c>
      <c r="C248" s="7" t="s">
        <v>5723</v>
      </c>
      <c r="D248" s="7">
        <v>287228</v>
      </c>
      <c r="E248" s="7">
        <v>262801</v>
      </c>
      <c r="F248" s="7">
        <v>550029</v>
      </c>
      <c r="G248" s="7">
        <v>480913</v>
      </c>
      <c r="H248" s="7">
        <v>0</v>
      </c>
      <c r="I248" s="7">
        <v>27501.45</v>
      </c>
      <c r="J248" s="7">
        <v>21760</v>
      </c>
      <c r="K248" s="7">
        <v>21760</v>
      </c>
      <c r="L248" s="7">
        <v>0</v>
      </c>
      <c r="M248" s="7">
        <v>0</v>
      </c>
      <c r="N248" s="7">
        <v>660</v>
      </c>
      <c r="O248" s="7">
        <v>0</v>
      </c>
      <c r="P248" s="7">
        <v>0</v>
      </c>
      <c r="Q248" s="7">
        <v>660</v>
      </c>
      <c r="R248" s="7">
        <v>13.2</v>
      </c>
    </row>
    <row r="249" spans="1:18" x14ac:dyDescent="0.25">
      <c r="A249" s="6">
        <v>141</v>
      </c>
      <c r="B249" s="7" t="s">
        <v>423</v>
      </c>
      <c r="C249" s="7" t="s">
        <v>5723</v>
      </c>
      <c r="D249" s="7">
        <v>396530</v>
      </c>
      <c r="E249" s="7">
        <v>454520</v>
      </c>
      <c r="F249" s="7">
        <v>851050</v>
      </c>
      <c r="G249" s="7">
        <v>778711</v>
      </c>
      <c r="H249" s="7">
        <v>991</v>
      </c>
      <c r="I249" s="7">
        <v>42552.5</v>
      </c>
      <c r="J249" s="7">
        <v>38827</v>
      </c>
      <c r="K249" s="7">
        <v>38827</v>
      </c>
      <c r="L249" s="7">
        <v>0</v>
      </c>
      <c r="M249" s="7">
        <v>0</v>
      </c>
      <c r="N249" s="7">
        <v>400</v>
      </c>
      <c r="O249" s="7">
        <v>0</v>
      </c>
      <c r="P249" s="7">
        <v>0</v>
      </c>
      <c r="Q249" s="7">
        <v>400</v>
      </c>
      <c r="R249" s="7">
        <v>8</v>
      </c>
    </row>
    <row r="250" spans="1:18" x14ac:dyDescent="0.25">
      <c r="A250" s="6">
        <v>142</v>
      </c>
      <c r="B250" s="7" t="s">
        <v>424</v>
      </c>
      <c r="C250" s="7" t="s">
        <v>5723</v>
      </c>
      <c r="D250" s="7">
        <v>271272</v>
      </c>
      <c r="E250" s="7">
        <v>347810</v>
      </c>
      <c r="F250" s="7">
        <v>619082</v>
      </c>
      <c r="G250" s="7">
        <v>587363</v>
      </c>
      <c r="H250" s="7">
        <v>0</v>
      </c>
      <c r="I250" s="7">
        <v>30954.1</v>
      </c>
      <c r="J250" s="7">
        <v>24884</v>
      </c>
      <c r="K250" s="7">
        <v>24884</v>
      </c>
      <c r="L250" s="7">
        <v>0</v>
      </c>
      <c r="M250" s="7">
        <v>0</v>
      </c>
      <c r="N250" s="7">
        <v>2040</v>
      </c>
      <c r="O250" s="7">
        <v>0</v>
      </c>
      <c r="P250" s="7">
        <v>0</v>
      </c>
      <c r="Q250" s="7">
        <v>2040</v>
      </c>
      <c r="R250" s="7">
        <v>40.799999999999997</v>
      </c>
    </row>
    <row r="251" spans="1:18" x14ac:dyDescent="0.25">
      <c r="A251" s="6">
        <v>143</v>
      </c>
      <c r="B251" s="7" t="s">
        <v>425</v>
      </c>
      <c r="C251" s="7" t="s">
        <v>5723</v>
      </c>
      <c r="D251" s="7">
        <v>739127</v>
      </c>
      <c r="E251" s="7">
        <v>645024</v>
      </c>
      <c r="F251" s="7">
        <v>1384151</v>
      </c>
      <c r="G251" s="7">
        <v>1317017</v>
      </c>
      <c r="H251" s="7">
        <v>0</v>
      </c>
      <c r="I251" s="7">
        <v>69207.55</v>
      </c>
      <c r="J251" s="7">
        <v>69877</v>
      </c>
      <c r="K251" s="7">
        <v>69877</v>
      </c>
      <c r="L251" s="7">
        <v>0</v>
      </c>
      <c r="M251" s="7">
        <v>0</v>
      </c>
      <c r="N251" s="7">
        <v>900</v>
      </c>
      <c r="O251" s="7">
        <v>0</v>
      </c>
      <c r="P251" s="7">
        <v>0</v>
      </c>
      <c r="Q251" s="7">
        <v>900</v>
      </c>
      <c r="R251" s="7">
        <v>18</v>
      </c>
    </row>
    <row r="252" spans="1:18" x14ac:dyDescent="0.25">
      <c r="A252" s="6">
        <v>144</v>
      </c>
      <c r="B252" s="7" t="s">
        <v>427</v>
      </c>
      <c r="C252" s="7" t="s">
        <v>5723</v>
      </c>
      <c r="D252" s="7">
        <v>288633</v>
      </c>
      <c r="E252" s="7">
        <v>288327</v>
      </c>
      <c r="F252" s="7">
        <v>576960</v>
      </c>
      <c r="G252" s="7">
        <v>509488</v>
      </c>
      <c r="H252" s="7">
        <v>0</v>
      </c>
      <c r="I252" s="7">
        <v>28848</v>
      </c>
      <c r="J252" s="7">
        <v>22599</v>
      </c>
      <c r="K252" s="7">
        <v>22599</v>
      </c>
      <c r="L252" s="7">
        <v>0</v>
      </c>
      <c r="M252" s="7">
        <v>0</v>
      </c>
      <c r="N252" s="7">
        <v>0</v>
      </c>
      <c r="O252" s="7">
        <v>0</v>
      </c>
      <c r="P252" s="7">
        <v>0</v>
      </c>
      <c r="Q252" s="7">
        <v>0</v>
      </c>
      <c r="R252" s="7">
        <v>0</v>
      </c>
    </row>
    <row r="253" spans="1:18" x14ac:dyDescent="0.25">
      <c r="A253" s="6">
        <v>145</v>
      </c>
      <c r="B253" s="7" t="s">
        <v>428</v>
      </c>
      <c r="C253" s="7" t="s">
        <v>5723</v>
      </c>
      <c r="D253" s="7">
        <v>235770</v>
      </c>
      <c r="E253" s="7">
        <v>246861</v>
      </c>
      <c r="F253" s="7">
        <v>482631</v>
      </c>
      <c r="G253" s="7">
        <v>442019</v>
      </c>
      <c r="H253" s="7">
        <v>607</v>
      </c>
      <c r="I253" s="7">
        <v>24131.55</v>
      </c>
      <c r="J253" s="7">
        <v>26755</v>
      </c>
      <c r="K253" s="7">
        <v>26755</v>
      </c>
      <c r="L253" s="7">
        <v>0</v>
      </c>
      <c r="M253" s="7">
        <v>0</v>
      </c>
      <c r="N253" s="7">
        <v>150</v>
      </c>
      <c r="O253" s="7">
        <v>0</v>
      </c>
      <c r="P253" s="7">
        <v>0</v>
      </c>
      <c r="Q253" s="7">
        <v>150</v>
      </c>
      <c r="R253" s="7">
        <v>3</v>
      </c>
    </row>
    <row r="254" spans="1:18" x14ac:dyDescent="0.25">
      <c r="A254" s="6">
        <v>146</v>
      </c>
      <c r="B254" s="7" t="s">
        <v>430</v>
      </c>
      <c r="C254" s="7" t="s">
        <v>5723</v>
      </c>
      <c r="D254" s="7">
        <v>850518</v>
      </c>
      <c r="E254" s="7">
        <v>930665</v>
      </c>
      <c r="F254" s="7">
        <v>1781183</v>
      </c>
      <c r="G254" s="7">
        <v>1649813</v>
      </c>
      <c r="H254" s="7">
        <v>100</v>
      </c>
      <c r="I254" s="7">
        <v>89059.15</v>
      </c>
      <c r="J254" s="7">
        <v>84696</v>
      </c>
      <c r="K254" s="7">
        <v>84596</v>
      </c>
      <c r="L254" s="7">
        <v>0</v>
      </c>
      <c r="M254" s="7">
        <v>0</v>
      </c>
      <c r="N254" s="7">
        <v>2850</v>
      </c>
      <c r="O254" s="7">
        <v>0</v>
      </c>
      <c r="P254" s="7">
        <v>0</v>
      </c>
      <c r="Q254" s="7">
        <v>2850</v>
      </c>
      <c r="R254" s="7">
        <v>57</v>
      </c>
    </row>
    <row r="255" spans="1:18" x14ac:dyDescent="0.25">
      <c r="A255" s="6">
        <v>147</v>
      </c>
      <c r="B255" s="7" t="s">
        <v>431</v>
      </c>
      <c r="C255" s="7" t="s">
        <v>5723</v>
      </c>
      <c r="D255" s="7">
        <v>413773</v>
      </c>
      <c r="E255" s="7">
        <v>499542</v>
      </c>
      <c r="F255" s="7">
        <v>913315</v>
      </c>
      <c r="G255" s="7">
        <v>782277</v>
      </c>
      <c r="H255" s="7">
        <v>0</v>
      </c>
      <c r="I255" s="7">
        <v>45665.75</v>
      </c>
      <c r="J255" s="7">
        <v>39975</v>
      </c>
      <c r="K255" s="7">
        <v>39975</v>
      </c>
      <c r="L255" s="7">
        <v>0</v>
      </c>
      <c r="M255" s="7">
        <v>0</v>
      </c>
      <c r="N255" s="7">
        <v>3100</v>
      </c>
      <c r="O255" s="7">
        <v>0</v>
      </c>
      <c r="P255" s="7">
        <v>0</v>
      </c>
      <c r="Q255" s="7">
        <v>3100</v>
      </c>
      <c r="R255" s="7">
        <v>62</v>
      </c>
    </row>
    <row r="256" spans="1:18" x14ac:dyDescent="0.25">
      <c r="A256" s="6">
        <v>148</v>
      </c>
      <c r="B256" s="7" t="s">
        <v>432</v>
      </c>
      <c r="C256" s="7" t="s">
        <v>5723</v>
      </c>
      <c r="D256" s="7">
        <v>216457</v>
      </c>
      <c r="E256" s="7">
        <v>210841</v>
      </c>
      <c r="F256" s="7">
        <v>427298</v>
      </c>
      <c r="G256" s="7">
        <v>400138</v>
      </c>
      <c r="H256" s="7">
        <v>9237</v>
      </c>
      <c r="I256" s="7">
        <v>21364.9</v>
      </c>
      <c r="J256" s="7">
        <v>15264</v>
      </c>
      <c r="K256" s="7">
        <v>15164</v>
      </c>
      <c r="L256" s="7">
        <v>0</v>
      </c>
      <c r="M256" s="7">
        <v>0</v>
      </c>
      <c r="N256" s="7">
        <v>300</v>
      </c>
      <c r="O256" s="7">
        <v>800</v>
      </c>
      <c r="P256" s="7">
        <v>0</v>
      </c>
      <c r="Q256" s="7">
        <v>-500</v>
      </c>
      <c r="R256" s="7">
        <v>6</v>
      </c>
    </row>
    <row r="257" spans="1:18" x14ac:dyDescent="0.25">
      <c r="A257" s="6">
        <v>149</v>
      </c>
      <c r="B257" s="7" t="s">
        <v>433</v>
      </c>
      <c r="C257" s="7" t="s">
        <v>5723</v>
      </c>
      <c r="D257" s="7">
        <v>838608</v>
      </c>
      <c r="E257" s="7">
        <v>760946</v>
      </c>
      <c r="F257" s="7">
        <v>1599554</v>
      </c>
      <c r="G257" s="7">
        <v>1486474</v>
      </c>
      <c r="H257" s="7">
        <v>0</v>
      </c>
      <c r="I257" s="7">
        <v>79977.7</v>
      </c>
      <c r="J257" s="7">
        <v>71051</v>
      </c>
      <c r="K257" s="7">
        <v>71051</v>
      </c>
      <c r="L257" s="7">
        <v>0</v>
      </c>
      <c r="M257" s="7">
        <v>0</v>
      </c>
      <c r="N257" s="7">
        <v>500</v>
      </c>
      <c r="O257" s="7">
        <v>0</v>
      </c>
      <c r="P257" s="7">
        <v>0</v>
      </c>
      <c r="Q257" s="7">
        <v>500</v>
      </c>
      <c r="R257" s="7">
        <v>10</v>
      </c>
    </row>
    <row r="258" spans="1:18" x14ac:dyDescent="0.25">
      <c r="A258" s="6">
        <v>150</v>
      </c>
      <c r="B258" s="7" t="s">
        <v>434</v>
      </c>
      <c r="C258" s="7" t="s">
        <v>5723</v>
      </c>
      <c r="D258" s="7">
        <v>953412</v>
      </c>
      <c r="E258" s="7">
        <v>658713</v>
      </c>
      <c r="F258" s="7">
        <v>1612125</v>
      </c>
      <c r="G258" s="7">
        <v>1658772</v>
      </c>
      <c r="H258" s="7">
        <v>0</v>
      </c>
      <c r="I258" s="7">
        <v>80606.25</v>
      </c>
      <c r="J258" s="7">
        <v>77063</v>
      </c>
      <c r="K258" s="7">
        <v>77063</v>
      </c>
      <c r="L258" s="7">
        <v>0</v>
      </c>
      <c r="M258" s="7">
        <v>0</v>
      </c>
      <c r="N258" s="7">
        <v>2350</v>
      </c>
      <c r="O258" s="7">
        <v>0</v>
      </c>
      <c r="P258" s="7">
        <v>0</v>
      </c>
      <c r="Q258" s="7">
        <v>2350</v>
      </c>
      <c r="R258" s="7">
        <v>47</v>
      </c>
    </row>
    <row r="259" spans="1:18" x14ac:dyDescent="0.25">
      <c r="A259" s="6">
        <v>151</v>
      </c>
      <c r="B259" s="7" t="s">
        <v>435</v>
      </c>
      <c r="C259" s="7" t="s">
        <v>5723</v>
      </c>
      <c r="D259" s="7">
        <v>632267</v>
      </c>
      <c r="E259" s="7">
        <v>701803</v>
      </c>
      <c r="F259" s="7">
        <v>1334070</v>
      </c>
      <c r="G259" s="7">
        <v>1329692</v>
      </c>
      <c r="H259" s="7">
        <v>341</v>
      </c>
      <c r="I259" s="7">
        <v>66703.5</v>
      </c>
      <c r="J259" s="7">
        <v>60520</v>
      </c>
      <c r="K259" s="7">
        <v>60520</v>
      </c>
      <c r="L259" s="7">
        <v>0</v>
      </c>
      <c r="M259" s="7">
        <v>0</v>
      </c>
      <c r="N259" s="7">
        <v>8220</v>
      </c>
      <c r="O259" s="7">
        <v>2000</v>
      </c>
      <c r="P259" s="7">
        <v>0</v>
      </c>
      <c r="Q259" s="7">
        <v>6220</v>
      </c>
      <c r="R259" s="7">
        <v>164.4</v>
      </c>
    </row>
    <row r="260" spans="1:18" x14ac:dyDescent="0.25">
      <c r="A260" s="6">
        <v>152</v>
      </c>
      <c r="B260" s="7" t="s">
        <v>436</v>
      </c>
      <c r="C260" s="7" t="s">
        <v>5723</v>
      </c>
      <c r="D260" s="7">
        <v>1135230</v>
      </c>
      <c r="E260" s="7">
        <v>1247789</v>
      </c>
      <c r="F260" s="7">
        <v>2383019</v>
      </c>
      <c r="G260" s="7">
        <v>2316544</v>
      </c>
      <c r="H260" s="7">
        <v>0</v>
      </c>
      <c r="I260" s="7">
        <v>119150.95</v>
      </c>
      <c r="J260" s="7">
        <v>115614</v>
      </c>
      <c r="K260" s="7">
        <v>115614</v>
      </c>
      <c r="L260" s="7">
        <v>0</v>
      </c>
      <c r="M260" s="7">
        <v>0</v>
      </c>
      <c r="N260" s="7">
        <v>2825</v>
      </c>
      <c r="O260" s="7">
        <v>800</v>
      </c>
      <c r="P260" s="7">
        <v>0</v>
      </c>
      <c r="Q260" s="7">
        <v>2025</v>
      </c>
      <c r="R260" s="7">
        <v>56.5</v>
      </c>
    </row>
    <row r="261" spans="1:18" x14ac:dyDescent="0.25">
      <c r="A261" s="6">
        <v>153</v>
      </c>
      <c r="B261" s="7" t="s">
        <v>437</v>
      </c>
      <c r="C261" s="7" t="s">
        <v>5723</v>
      </c>
      <c r="D261" s="7">
        <v>198621</v>
      </c>
      <c r="E261" s="7">
        <v>241257</v>
      </c>
      <c r="F261" s="7">
        <v>439878</v>
      </c>
      <c r="G261" s="7">
        <v>419902</v>
      </c>
      <c r="H261" s="7">
        <v>317</v>
      </c>
      <c r="I261" s="7">
        <v>21993.9</v>
      </c>
      <c r="J261" s="7">
        <v>16708</v>
      </c>
      <c r="K261" s="7">
        <v>16708</v>
      </c>
      <c r="L261" s="7">
        <v>0</v>
      </c>
      <c r="M261" s="7">
        <v>0</v>
      </c>
      <c r="N261" s="7">
        <v>2130</v>
      </c>
      <c r="O261" s="7">
        <v>800</v>
      </c>
      <c r="P261" s="7">
        <v>0</v>
      </c>
      <c r="Q261" s="7">
        <v>1330</v>
      </c>
      <c r="R261" s="7">
        <v>42.6</v>
      </c>
    </row>
    <row r="262" spans="1:18" x14ac:dyDescent="0.25">
      <c r="A262" s="6">
        <v>154</v>
      </c>
      <c r="B262" s="7" t="s">
        <v>438</v>
      </c>
      <c r="C262" s="7" t="s">
        <v>5723</v>
      </c>
      <c r="D262" s="7">
        <v>683885</v>
      </c>
      <c r="E262" s="7">
        <v>760348</v>
      </c>
      <c r="F262" s="7">
        <v>1444233</v>
      </c>
      <c r="G262" s="7">
        <v>1375788</v>
      </c>
      <c r="H262" s="7">
        <v>1223</v>
      </c>
      <c r="I262" s="7">
        <v>72211.649999999994</v>
      </c>
      <c r="J262" s="7">
        <v>90899</v>
      </c>
      <c r="K262" s="7">
        <v>90479</v>
      </c>
      <c r="L262" s="7">
        <v>0</v>
      </c>
      <c r="M262" s="7">
        <v>0</v>
      </c>
      <c r="N262" s="7">
        <v>2410</v>
      </c>
      <c r="O262" s="7">
        <v>2400</v>
      </c>
      <c r="P262" s="7">
        <v>0</v>
      </c>
      <c r="Q262" s="7">
        <v>10</v>
      </c>
      <c r="R262" s="7">
        <v>48.2</v>
      </c>
    </row>
    <row r="263" spans="1:18" x14ac:dyDescent="0.25">
      <c r="A263" s="6">
        <v>155</v>
      </c>
      <c r="B263" s="7" t="s">
        <v>439</v>
      </c>
      <c r="C263" s="7" t="s">
        <v>5723</v>
      </c>
      <c r="D263" s="7">
        <v>708294</v>
      </c>
      <c r="E263" s="7">
        <v>833843</v>
      </c>
      <c r="F263" s="7">
        <v>1542137</v>
      </c>
      <c r="G263" s="7">
        <v>1542343</v>
      </c>
      <c r="H263" s="7">
        <v>0</v>
      </c>
      <c r="I263" s="7">
        <v>77106.850000000006</v>
      </c>
      <c r="J263" s="7">
        <v>80965</v>
      </c>
      <c r="K263" s="7">
        <v>80965</v>
      </c>
      <c r="L263" s="7">
        <v>0</v>
      </c>
      <c r="M263" s="7">
        <v>0</v>
      </c>
      <c r="N263" s="7">
        <v>2310</v>
      </c>
      <c r="O263" s="7">
        <v>800</v>
      </c>
      <c r="P263" s="7">
        <v>0</v>
      </c>
      <c r="Q263" s="7">
        <v>1510</v>
      </c>
      <c r="R263" s="7">
        <v>46.2</v>
      </c>
    </row>
    <row r="264" spans="1:18" x14ac:dyDescent="0.25">
      <c r="A264" s="6">
        <v>156</v>
      </c>
      <c r="B264" s="7" t="s">
        <v>440</v>
      </c>
      <c r="C264" s="7" t="s">
        <v>5723</v>
      </c>
      <c r="D264" s="7">
        <v>778600</v>
      </c>
      <c r="E264" s="7">
        <v>761950</v>
      </c>
      <c r="F264" s="7">
        <v>1540550</v>
      </c>
      <c r="G264" s="7">
        <v>1557183</v>
      </c>
      <c r="H264" s="7">
        <v>3145</v>
      </c>
      <c r="I264" s="7">
        <v>77027.5</v>
      </c>
      <c r="J264" s="7">
        <v>61891</v>
      </c>
      <c r="K264" s="7">
        <v>61741</v>
      </c>
      <c r="L264" s="7">
        <v>0</v>
      </c>
      <c r="M264" s="7">
        <v>0</v>
      </c>
      <c r="N264" s="7">
        <v>10230</v>
      </c>
      <c r="O264" s="7">
        <v>2560</v>
      </c>
      <c r="P264" s="7">
        <v>0</v>
      </c>
      <c r="Q264" s="7">
        <v>7670</v>
      </c>
      <c r="R264" s="7">
        <v>204.6</v>
      </c>
    </row>
    <row r="265" spans="1:18" x14ac:dyDescent="0.25">
      <c r="A265" s="6">
        <v>157</v>
      </c>
      <c r="B265" s="7" t="s">
        <v>441</v>
      </c>
      <c r="C265" s="7" t="s">
        <v>5723</v>
      </c>
      <c r="D265" s="7">
        <v>444007</v>
      </c>
      <c r="E265" s="7">
        <v>589862</v>
      </c>
      <c r="F265" s="7">
        <v>1033869</v>
      </c>
      <c r="G265" s="7">
        <v>941003</v>
      </c>
      <c r="H265" s="7">
        <v>1800</v>
      </c>
      <c r="I265" s="7">
        <v>51693.45</v>
      </c>
      <c r="J265" s="7">
        <v>33630</v>
      </c>
      <c r="K265" s="7">
        <v>31830</v>
      </c>
      <c r="L265" s="7">
        <v>0</v>
      </c>
      <c r="M265" s="7">
        <v>0</v>
      </c>
      <c r="N265" s="7">
        <v>1040</v>
      </c>
      <c r="O265" s="7">
        <v>0</v>
      </c>
      <c r="P265" s="7">
        <v>0</v>
      </c>
      <c r="Q265" s="7">
        <v>1040</v>
      </c>
      <c r="R265" s="7">
        <v>20.8</v>
      </c>
    </row>
    <row r="266" spans="1:18" x14ac:dyDescent="0.25">
      <c r="A266" s="6">
        <v>158</v>
      </c>
      <c r="B266" s="7" t="s">
        <v>442</v>
      </c>
      <c r="C266" s="7" t="s">
        <v>5723</v>
      </c>
      <c r="D266" s="7">
        <v>519821</v>
      </c>
      <c r="E266" s="7">
        <v>290756</v>
      </c>
      <c r="F266" s="7">
        <v>810577</v>
      </c>
      <c r="G266" s="7">
        <v>711743</v>
      </c>
      <c r="H266" s="7">
        <v>179</v>
      </c>
      <c r="I266" s="7">
        <v>40528.85</v>
      </c>
      <c r="J266" s="7">
        <v>40150</v>
      </c>
      <c r="K266" s="7">
        <v>40150</v>
      </c>
      <c r="L266" s="7">
        <v>0</v>
      </c>
      <c r="M266" s="7">
        <v>0</v>
      </c>
      <c r="N266" s="7">
        <v>3800</v>
      </c>
      <c r="O266" s="7">
        <v>800</v>
      </c>
      <c r="P266" s="7">
        <v>0</v>
      </c>
      <c r="Q266" s="7">
        <v>3000</v>
      </c>
      <c r="R266" s="7">
        <v>76</v>
      </c>
    </row>
    <row r="267" spans="1:18" x14ac:dyDescent="0.25">
      <c r="A267" s="6">
        <v>159</v>
      </c>
      <c r="B267" s="7" t="s">
        <v>444</v>
      </c>
      <c r="C267" s="7" t="s">
        <v>5723</v>
      </c>
      <c r="D267" s="7">
        <v>1000602</v>
      </c>
      <c r="E267" s="7">
        <v>1043068</v>
      </c>
      <c r="F267" s="7">
        <v>2043670</v>
      </c>
      <c r="G267" s="7">
        <v>1786339</v>
      </c>
      <c r="H267" s="7">
        <v>1362</v>
      </c>
      <c r="I267" s="7">
        <v>102183.5</v>
      </c>
      <c r="J267" s="7">
        <v>80518</v>
      </c>
      <c r="K267" s="7">
        <v>80278</v>
      </c>
      <c r="L267" s="7">
        <v>0</v>
      </c>
      <c r="M267" s="7">
        <v>0</v>
      </c>
      <c r="N267" s="7">
        <v>4500</v>
      </c>
      <c r="O267" s="7">
        <v>0</v>
      </c>
      <c r="P267" s="7">
        <v>0</v>
      </c>
      <c r="Q267" s="7">
        <v>4500</v>
      </c>
      <c r="R267" s="7">
        <v>90</v>
      </c>
    </row>
    <row r="268" spans="1:18" x14ac:dyDescent="0.25">
      <c r="A268" s="6">
        <v>160</v>
      </c>
      <c r="B268" s="7" t="s">
        <v>445</v>
      </c>
      <c r="C268" s="7" t="s">
        <v>5723</v>
      </c>
      <c r="D268" s="7">
        <v>275827</v>
      </c>
      <c r="E268" s="7">
        <v>302074</v>
      </c>
      <c r="F268" s="7">
        <v>577901</v>
      </c>
      <c r="G268" s="7">
        <v>532724</v>
      </c>
      <c r="H268" s="7">
        <v>1484</v>
      </c>
      <c r="I268" s="7">
        <v>28895.05</v>
      </c>
      <c r="J268" s="7">
        <v>26390</v>
      </c>
      <c r="K268" s="7">
        <v>26390</v>
      </c>
      <c r="L268" s="7">
        <v>0</v>
      </c>
      <c r="M268" s="7">
        <v>0</v>
      </c>
      <c r="N268" s="7">
        <v>0</v>
      </c>
      <c r="O268" s="7">
        <v>0</v>
      </c>
      <c r="P268" s="7">
        <v>0</v>
      </c>
      <c r="Q268" s="7">
        <v>0</v>
      </c>
      <c r="R268" s="7">
        <v>0</v>
      </c>
    </row>
    <row r="269" spans="1:18" x14ac:dyDescent="0.25">
      <c r="A269" s="6">
        <v>161</v>
      </c>
      <c r="B269" s="7" t="s">
        <v>446</v>
      </c>
      <c r="C269" s="7" t="s">
        <v>5723</v>
      </c>
      <c r="D269" s="7">
        <v>576194</v>
      </c>
      <c r="E269" s="7">
        <v>697506</v>
      </c>
      <c r="F269" s="7">
        <v>1273700</v>
      </c>
      <c r="G269" s="7">
        <v>1161338</v>
      </c>
      <c r="H269" s="7">
        <v>305</v>
      </c>
      <c r="I269" s="7">
        <v>63685</v>
      </c>
      <c r="J269" s="7">
        <v>46467</v>
      </c>
      <c r="K269" s="7">
        <v>46467</v>
      </c>
      <c r="L269" s="7">
        <v>0</v>
      </c>
      <c r="M269" s="7">
        <v>0</v>
      </c>
      <c r="N269" s="7">
        <v>3070</v>
      </c>
      <c r="O269" s="7">
        <v>0</v>
      </c>
      <c r="P269" s="7">
        <v>0</v>
      </c>
      <c r="Q269" s="7">
        <v>3070</v>
      </c>
      <c r="R269" s="7">
        <v>61.4</v>
      </c>
    </row>
    <row r="270" spans="1:18" x14ac:dyDescent="0.25">
      <c r="A270" s="6">
        <v>162</v>
      </c>
      <c r="B270" s="7" t="s">
        <v>447</v>
      </c>
      <c r="C270" s="7" t="s">
        <v>5723</v>
      </c>
      <c r="D270" s="7">
        <v>2148812</v>
      </c>
      <c r="E270" s="7">
        <v>2436114</v>
      </c>
      <c r="F270" s="7">
        <v>4584926</v>
      </c>
      <c r="G270" s="7">
        <v>4620452</v>
      </c>
      <c r="H270" s="7">
        <v>4060</v>
      </c>
      <c r="I270" s="7">
        <v>229246.3</v>
      </c>
      <c r="J270" s="7">
        <v>217481</v>
      </c>
      <c r="K270" s="7">
        <v>217381</v>
      </c>
      <c r="L270" s="7">
        <v>0</v>
      </c>
      <c r="M270" s="7">
        <v>0</v>
      </c>
      <c r="N270" s="7">
        <v>12930</v>
      </c>
      <c r="O270" s="7">
        <v>2400</v>
      </c>
      <c r="P270" s="7">
        <v>0</v>
      </c>
      <c r="Q270" s="7">
        <v>10530</v>
      </c>
      <c r="R270" s="7">
        <v>258.60000000000002</v>
      </c>
    </row>
    <row r="271" spans="1:18" x14ac:dyDescent="0.25">
      <c r="A271" s="6">
        <v>163</v>
      </c>
      <c r="B271" s="7" t="s">
        <v>449</v>
      </c>
      <c r="C271" s="7" t="s">
        <v>5723</v>
      </c>
      <c r="D271" s="7">
        <v>1108168</v>
      </c>
      <c r="E271" s="7">
        <v>1237798</v>
      </c>
      <c r="F271" s="7">
        <v>2345966</v>
      </c>
      <c r="G271" s="7">
        <v>2171614</v>
      </c>
      <c r="H271" s="7">
        <v>1894</v>
      </c>
      <c r="I271" s="7">
        <v>117298.3</v>
      </c>
      <c r="J271" s="7">
        <v>97303</v>
      </c>
      <c r="K271" s="7">
        <v>97303</v>
      </c>
      <c r="L271" s="7">
        <v>0</v>
      </c>
      <c r="M271" s="7">
        <v>0</v>
      </c>
      <c r="N271" s="7">
        <v>1500</v>
      </c>
      <c r="O271" s="7">
        <v>1600</v>
      </c>
      <c r="P271" s="7">
        <v>0</v>
      </c>
      <c r="Q271" s="7">
        <v>-100</v>
      </c>
      <c r="R271" s="7">
        <v>30</v>
      </c>
    </row>
    <row r="272" spans="1:18" x14ac:dyDescent="0.25">
      <c r="A272" s="6">
        <v>164</v>
      </c>
      <c r="B272" s="7" t="s">
        <v>450</v>
      </c>
      <c r="C272" s="7" t="s">
        <v>5723</v>
      </c>
      <c r="D272" s="7">
        <v>1074295</v>
      </c>
      <c r="E272" s="7">
        <v>1365893</v>
      </c>
      <c r="F272" s="7">
        <v>2440188</v>
      </c>
      <c r="G272" s="7">
        <v>2173826</v>
      </c>
      <c r="H272" s="7">
        <v>1547</v>
      </c>
      <c r="I272" s="7">
        <v>122009.4</v>
      </c>
      <c r="J272" s="7">
        <v>89162</v>
      </c>
      <c r="K272" s="7">
        <v>84162</v>
      </c>
      <c r="L272" s="7">
        <v>5000</v>
      </c>
      <c r="M272" s="7">
        <v>0</v>
      </c>
      <c r="N272" s="7">
        <v>6360</v>
      </c>
      <c r="O272" s="7">
        <v>800</v>
      </c>
      <c r="P272" s="7">
        <v>0</v>
      </c>
      <c r="Q272" s="7">
        <v>5560</v>
      </c>
      <c r="R272" s="7">
        <v>127.2</v>
      </c>
    </row>
    <row r="273" spans="1:18" x14ac:dyDescent="0.25">
      <c r="A273" s="6">
        <v>165</v>
      </c>
      <c r="B273" s="7" t="s">
        <v>451</v>
      </c>
      <c r="C273" s="7" t="s">
        <v>5723</v>
      </c>
      <c r="D273" s="7">
        <v>442565</v>
      </c>
      <c r="E273" s="7">
        <v>401695</v>
      </c>
      <c r="F273" s="7">
        <v>844260</v>
      </c>
      <c r="G273" s="7">
        <v>841541</v>
      </c>
      <c r="H273" s="7">
        <v>100</v>
      </c>
      <c r="I273" s="7">
        <v>42213</v>
      </c>
      <c r="J273" s="7">
        <v>33046</v>
      </c>
      <c r="K273" s="7">
        <v>32946</v>
      </c>
      <c r="L273" s="7">
        <v>0</v>
      </c>
      <c r="M273" s="7">
        <v>0</v>
      </c>
      <c r="N273" s="7">
        <v>6521</v>
      </c>
      <c r="O273" s="7">
        <v>4640</v>
      </c>
      <c r="P273" s="7">
        <v>0</v>
      </c>
      <c r="Q273" s="7">
        <v>1881</v>
      </c>
      <c r="R273" s="7">
        <v>130.41999999999999</v>
      </c>
    </row>
    <row r="274" spans="1:18" x14ac:dyDescent="0.25">
      <c r="A274" s="6">
        <v>166</v>
      </c>
      <c r="B274" s="7" t="s">
        <v>452</v>
      </c>
      <c r="C274" s="7" t="s">
        <v>5723</v>
      </c>
      <c r="D274" s="7">
        <v>426449</v>
      </c>
      <c r="E274" s="7">
        <v>463926</v>
      </c>
      <c r="F274" s="7">
        <v>890375</v>
      </c>
      <c r="G274" s="7">
        <v>797934</v>
      </c>
      <c r="H274" s="7">
        <v>0</v>
      </c>
      <c r="I274" s="7">
        <v>44518.75</v>
      </c>
      <c r="J274" s="7">
        <v>43297</v>
      </c>
      <c r="K274" s="7">
        <v>43297</v>
      </c>
      <c r="L274" s="7">
        <v>0</v>
      </c>
      <c r="M274" s="7">
        <v>0</v>
      </c>
      <c r="N274" s="7">
        <v>600</v>
      </c>
      <c r="O274" s="7">
        <v>0</v>
      </c>
      <c r="P274" s="7">
        <v>0</v>
      </c>
      <c r="Q274" s="7">
        <v>600</v>
      </c>
      <c r="R274" s="7">
        <v>12</v>
      </c>
    </row>
    <row r="275" spans="1:18" x14ac:dyDescent="0.25">
      <c r="A275" s="6">
        <v>167</v>
      </c>
      <c r="B275" s="7" t="s">
        <v>453</v>
      </c>
      <c r="C275" s="7" t="s">
        <v>5723</v>
      </c>
      <c r="D275" s="7">
        <v>810878</v>
      </c>
      <c r="E275" s="7">
        <v>957744</v>
      </c>
      <c r="F275" s="7">
        <v>1768622</v>
      </c>
      <c r="G275" s="7">
        <v>1601442</v>
      </c>
      <c r="H275" s="7">
        <v>0</v>
      </c>
      <c r="I275" s="7">
        <v>88431.1</v>
      </c>
      <c r="J275" s="7">
        <v>89899</v>
      </c>
      <c r="K275" s="7">
        <v>89899</v>
      </c>
      <c r="L275" s="7">
        <v>0</v>
      </c>
      <c r="M275" s="7">
        <v>0</v>
      </c>
      <c r="N275" s="7">
        <v>500</v>
      </c>
      <c r="O275" s="7">
        <v>0</v>
      </c>
      <c r="P275" s="7">
        <v>0</v>
      </c>
      <c r="Q275" s="7">
        <v>500</v>
      </c>
      <c r="R275" s="7">
        <v>10</v>
      </c>
    </row>
    <row r="276" spans="1:18" x14ac:dyDescent="0.25">
      <c r="A276" s="6">
        <v>168</v>
      </c>
      <c r="B276" s="7" t="s">
        <v>455</v>
      </c>
      <c r="C276" s="7" t="s">
        <v>5723</v>
      </c>
      <c r="D276" s="7">
        <v>776569</v>
      </c>
      <c r="E276" s="7">
        <v>833576</v>
      </c>
      <c r="F276" s="7">
        <v>1610145</v>
      </c>
      <c r="G276" s="7">
        <v>1511679</v>
      </c>
      <c r="H276" s="7">
        <v>0</v>
      </c>
      <c r="I276" s="7">
        <v>80507.25</v>
      </c>
      <c r="J276" s="7">
        <v>67560</v>
      </c>
      <c r="K276" s="7">
        <v>67560</v>
      </c>
      <c r="L276" s="7">
        <v>0</v>
      </c>
      <c r="M276" s="7">
        <v>0</v>
      </c>
      <c r="N276" s="7">
        <v>100</v>
      </c>
      <c r="O276" s="7">
        <v>0</v>
      </c>
      <c r="P276" s="7">
        <v>0</v>
      </c>
      <c r="Q276" s="7">
        <v>100</v>
      </c>
      <c r="R276" s="7">
        <v>2</v>
      </c>
    </row>
    <row r="277" spans="1:18" x14ac:dyDescent="0.25">
      <c r="A277" s="6">
        <v>169</v>
      </c>
      <c r="B277" s="7" t="s">
        <v>456</v>
      </c>
      <c r="C277" s="7" t="s">
        <v>5723</v>
      </c>
      <c r="D277" s="7">
        <v>300908</v>
      </c>
      <c r="E277" s="7">
        <v>323270</v>
      </c>
      <c r="F277" s="7">
        <v>624178</v>
      </c>
      <c r="G277" s="7">
        <v>521561</v>
      </c>
      <c r="H277" s="7">
        <v>0</v>
      </c>
      <c r="I277" s="7">
        <v>31208.9</v>
      </c>
      <c r="J277" s="7">
        <v>18790</v>
      </c>
      <c r="K277" s="7">
        <v>18790</v>
      </c>
      <c r="L277" s="7">
        <v>0</v>
      </c>
      <c r="M277" s="7">
        <v>0</v>
      </c>
      <c r="N277" s="7">
        <v>1100</v>
      </c>
      <c r="O277" s="7">
        <v>800</v>
      </c>
      <c r="P277" s="7">
        <v>0</v>
      </c>
      <c r="Q277" s="7">
        <v>300</v>
      </c>
      <c r="R277" s="7">
        <v>22</v>
      </c>
    </row>
    <row r="278" spans="1:18" x14ac:dyDescent="0.25">
      <c r="A278" s="6">
        <v>170</v>
      </c>
      <c r="B278" s="7" t="s">
        <v>457</v>
      </c>
      <c r="C278" s="7" t="s">
        <v>5723</v>
      </c>
      <c r="D278" s="7">
        <v>1033688</v>
      </c>
      <c r="E278" s="7">
        <v>1090546</v>
      </c>
      <c r="F278" s="7">
        <v>2124234</v>
      </c>
      <c r="G278" s="7">
        <v>2017587</v>
      </c>
      <c r="H278" s="7">
        <v>1439</v>
      </c>
      <c r="I278" s="7">
        <v>106211.7</v>
      </c>
      <c r="J278" s="7">
        <v>109966</v>
      </c>
      <c r="K278" s="7">
        <v>109966</v>
      </c>
      <c r="L278" s="7">
        <v>0</v>
      </c>
      <c r="M278" s="7">
        <v>0</v>
      </c>
      <c r="N278" s="7">
        <v>3260</v>
      </c>
      <c r="O278" s="7">
        <v>4160</v>
      </c>
      <c r="P278" s="7">
        <v>0</v>
      </c>
      <c r="Q278" s="7">
        <v>-900</v>
      </c>
      <c r="R278" s="7">
        <v>65.2</v>
      </c>
    </row>
    <row r="279" spans="1:18" x14ac:dyDescent="0.25">
      <c r="A279" s="6">
        <v>171</v>
      </c>
      <c r="B279" s="7" t="s">
        <v>458</v>
      </c>
      <c r="C279" s="7" t="s">
        <v>5723</v>
      </c>
      <c r="D279" s="7">
        <v>168600</v>
      </c>
      <c r="E279" s="7">
        <v>161119</v>
      </c>
      <c r="F279" s="7">
        <v>329719</v>
      </c>
      <c r="G279" s="7">
        <v>327309</v>
      </c>
      <c r="H279" s="7">
        <v>201</v>
      </c>
      <c r="I279" s="7">
        <v>16485.95</v>
      </c>
      <c r="J279" s="7">
        <v>21402</v>
      </c>
      <c r="K279" s="7">
        <v>21402</v>
      </c>
      <c r="L279" s="7">
        <v>0</v>
      </c>
      <c r="M279" s="7">
        <v>0</v>
      </c>
      <c r="N279" s="7">
        <v>300</v>
      </c>
      <c r="O279" s="7">
        <v>0</v>
      </c>
      <c r="P279" s="7">
        <v>0</v>
      </c>
      <c r="Q279" s="7">
        <v>300</v>
      </c>
      <c r="R279" s="7">
        <v>6</v>
      </c>
    </row>
    <row r="280" spans="1:18" x14ac:dyDescent="0.25">
      <c r="A280" s="6">
        <v>172</v>
      </c>
      <c r="B280" s="7" t="s">
        <v>459</v>
      </c>
      <c r="C280" s="7" t="s">
        <v>5723</v>
      </c>
      <c r="D280" s="7">
        <v>425915</v>
      </c>
      <c r="E280" s="7">
        <v>352544</v>
      </c>
      <c r="F280" s="7">
        <v>778459</v>
      </c>
      <c r="G280" s="7">
        <v>675530</v>
      </c>
      <c r="H280" s="7">
        <v>0</v>
      </c>
      <c r="I280" s="7">
        <v>38922.949999999997</v>
      </c>
      <c r="J280" s="7">
        <v>43315</v>
      </c>
      <c r="K280" s="7">
        <v>43315</v>
      </c>
      <c r="L280" s="7">
        <v>0</v>
      </c>
      <c r="M280" s="7">
        <v>0</v>
      </c>
      <c r="N280" s="7">
        <v>900</v>
      </c>
      <c r="O280" s="7">
        <v>0</v>
      </c>
      <c r="P280" s="7">
        <v>0</v>
      </c>
      <c r="Q280" s="7">
        <v>900</v>
      </c>
      <c r="R280" s="7">
        <v>18</v>
      </c>
    </row>
    <row r="281" spans="1:18" x14ac:dyDescent="0.25">
      <c r="A281" s="6">
        <v>173</v>
      </c>
      <c r="B281" s="7" t="s">
        <v>460</v>
      </c>
      <c r="C281" s="7" t="s">
        <v>5723</v>
      </c>
      <c r="D281" s="7">
        <v>649493</v>
      </c>
      <c r="E281" s="7">
        <v>691913</v>
      </c>
      <c r="F281" s="7">
        <v>1341406</v>
      </c>
      <c r="G281" s="7">
        <v>1258537</v>
      </c>
      <c r="H281" s="7">
        <v>0</v>
      </c>
      <c r="I281" s="7">
        <v>67070.3</v>
      </c>
      <c r="J281" s="7">
        <v>51931</v>
      </c>
      <c r="K281" s="7">
        <v>51931</v>
      </c>
      <c r="L281" s="7">
        <v>0</v>
      </c>
      <c r="M281" s="7">
        <v>0</v>
      </c>
      <c r="N281" s="7">
        <v>2405</v>
      </c>
      <c r="O281" s="7">
        <v>0</v>
      </c>
      <c r="P281" s="7">
        <v>0</v>
      </c>
      <c r="Q281" s="7">
        <v>2405</v>
      </c>
      <c r="R281" s="7">
        <v>48.1</v>
      </c>
    </row>
    <row r="282" spans="1:18" x14ac:dyDescent="0.25">
      <c r="A282" s="6">
        <v>174</v>
      </c>
      <c r="B282" s="7" t="s">
        <v>461</v>
      </c>
      <c r="C282" s="7" t="s">
        <v>5723</v>
      </c>
      <c r="D282" s="7">
        <v>783986</v>
      </c>
      <c r="E282" s="7">
        <v>869520</v>
      </c>
      <c r="F282" s="7">
        <v>1653506</v>
      </c>
      <c r="G282" s="7">
        <v>1635215</v>
      </c>
      <c r="H282" s="7">
        <v>0</v>
      </c>
      <c r="I282" s="7">
        <v>82675.3</v>
      </c>
      <c r="J282" s="7">
        <v>69847</v>
      </c>
      <c r="K282" s="7">
        <v>69847</v>
      </c>
      <c r="L282" s="7">
        <v>0</v>
      </c>
      <c r="M282" s="7">
        <v>0</v>
      </c>
      <c r="N282" s="7">
        <v>500</v>
      </c>
      <c r="O282" s="7">
        <v>0</v>
      </c>
      <c r="P282" s="7">
        <v>0</v>
      </c>
      <c r="Q282" s="7">
        <v>500</v>
      </c>
      <c r="R282" s="7">
        <v>10</v>
      </c>
    </row>
    <row r="283" spans="1:18" x14ac:dyDescent="0.25">
      <c r="A283" s="6">
        <v>175</v>
      </c>
      <c r="B283" s="7" t="s">
        <v>462</v>
      </c>
      <c r="C283" s="7" t="s">
        <v>5723</v>
      </c>
      <c r="D283" s="7">
        <v>375310</v>
      </c>
      <c r="E283" s="7">
        <v>191935</v>
      </c>
      <c r="F283" s="7">
        <v>567245</v>
      </c>
      <c r="G283" s="7">
        <v>628396</v>
      </c>
      <c r="H283" s="7">
        <v>0</v>
      </c>
      <c r="I283" s="7">
        <v>28362.25</v>
      </c>
      <c r="J283" s="7">
        <v>42211</v>
      </c>
      <c r="K283" s="7">
        <v>42211</v>
      </c>
      <c r="L283" s="7">
        <v>0</v>
      </c>
      <c r="M283" s="7">
        <v>0</v>
      </c>
      <c r="N283" s="7">
        <v>0</v>
      </c>
      <c r="O283" s="7">
        <v>0</v>
      </c>
      <c r="P283" s="7">
        <v>0</v>
      </c>
      <c r="Q283" s="7">
        <v>0</v>
      </c>
      <c r="R283" s="7">
        <v>0</v>
      </c>
    </row>
    <row r="284" spans="1:18" x14ac:dyDescent="0.25">
      <c r="A284" s="6">
        <v>176</v>
      </c>
      <c r="B284" s="7" t="s">
        <v>463</v>
      </c>
      <c r="C284" s="7" t="s">
        <v>5723</v>
      </c>
      <c r="D284" s="7">
        <v>617058</v>
      </c>
      <c r="E284" s="7">
        <v>491018</v>
      </c>
      <c r="F284" s="7">
        <v>1108076</v>
      </c>
      <c r="G284" s="7">
        <v>1033711</v>
      </c>
      <c r="H284" s="7">
        <v>698</v>
      </c>
      <c r="I284" s="7">
        <v>55403.8</v>
      </c>
      <c r="J284" s="7">
        <v>43913</v>
      </c>
      <c r="K284" s="7">
        <v>43913</v>
      </c>
      <c r="L284" s="7">
        <v>0</v>
      </c>
      <c r="M284" s="7">
        <v>0</v>
      </c>
      <c r="N284" s="7">
        <v>100</v>
      </c>
      <c r="O284" s="7">
        <v>0</v>
      </c>
      <c r="P284" s="7">
        <v>0</v>
      </c>
      <c r="Q284" s="7">
        <v>100</v>
      </c>
      <c r="R284" s="7">
        <v>2</v>
      </c>
    </row>
    <row r="285" spans="1:18" x14ac:dyDescent="0.25">
      <c r="A285" s="6">
        <v>177</v>
      </c>
      <c r="B285" s="7" t="s">
        <v>464</v>
      </c>
      <c r="C285" s="7" t="s">
        <v>5723</v>
      </c>
      <c r="D285" s="7">
        <v>434765</v>
      </c>
      <c r="E285" s="7">
        <v>378225</v>
      </c>
      <c r="F285" s="7">
        <v>812990</v>
      </c>
      <c r="G285" s="7">
        <v>730381</v>
      </c>
      <c r="H285" s="7">
        <v>386</v>
      </c>
      <c r="I285" s="7">
        <v>40649.5</v>
      </c>
      <c r="J285" s="7">
        <v>30900</v>
      </c>
      <c r="K285" s="7">
        <v>30700</v>
      </c>
      <c r="L285" s="7">
        <v>0</v>
      </c>
      <c r="M285" s="7">
        <v>0</v>
      </c>
      <c r="N285" s="7">
        <v>930</v>
      </c>
      <c r="O285" s="7">
        <v>800</v>
      </c>
      <c r="P285" s="7">
        <v>0</v>
      </c>
      <c r="Q285" s="7">
        <v>130</v>
      </c>
      <c r="R285" s="7">
        <v>18.600000000000001</v>
      </c>
    </row>
    <row r="286" spans="1:18" x14ac:dyDescent="0.25">
      <c r="A286" s="6">
        <v>178</v>
      </c>
      <c r="B286" s="7" t="s">
        <v>465</v>
      </c>
      <c r="C286" s="7" t="s">
        <v>5723</v>
      </c>
      <c r="D286" s="7">
        <v>624589</v>
      </c>
      <c r="E286" s="7">
        <v>714043</v>
      </c>
      <c r="F286" s="7">
        <v>1338632</v>
      </c>
      <c r="G286" s="7">
        <v>1280541</v>
      </c>
      <c r="H286" s="7">
        <v>0</v>
      </c>
      <c r="I286" s="7">
        <v>66931.600000000006</v>
      </c>
      <c r="J286" s="7">
        <v>53335</v>
      </c>
      <c r="K286" s="7">
        <v>53335</v>
      </c>
      <c r="L286" s="7">
        <v>0</v>
      </c>
      <c r="M286" s="7">
        <v>0</v>
      </c>
      <c r="N286" s="7">
        <v>2610</v>
      </c>
      <c r="O286" s="7">
        <v>800</v>
      </c>
      <c r="P286" s="7">
        <v>0</v>
      </c>
      <c r="Q286" s="7">
        <v>1810</v>
      </c>
      <c r="R286" s="7">
        <v>52.2</v>
      </c>
    </row>
    <row r="287" spans="1:18" x14ac:dyDescent="0.25">
      <c r="A287" s="6">
        <v>179</v>
      </c>
      <c r="B287" s="7" t="s">
        <v>466</v>
      </c>
      <c r="C287" s="7" t="s">
        <v>5723</v>
      </c>
      <c r="D287" s="7">
        <v>1569147</v>
      </c>
      <c r="E287" s="7">
        <v>1703206</v>
      </c>
      <c r="F287" s="7">
        <v>3272353</v>
      </c>
      <c r="G287" s="7">
        <v>3036834</v>
      </c>
      <c r="H287" s="7">
        <v>4089</v>
      </c>
      <c r="I287" s="7">
        <v>163617.65</v>
      </c>
      <c r="J287" s="7">
        <v>134706</v>
      </c>
      <c r="K287" s="7">
        <v>134456</v>
      </c>
      <c r="L287" s="7">
        <v>0</v>
      </c>
      <c r="M287" s="7">
        <v>0</v>
      </c>
      <c r="N287" s="7">
        <v>2810</v>
      </c>
      <c r="O287" s="7">
        <v>1600</v>
      </c>
      <c r="P287" s="7">
        <v>0</v>
      </c>
      <c r="Q287" s="7">
        <v>1210</v>
      </c>
      <c r="R287" s="7">
        <v>56.2</v>
      </c>
    </row>
    <row r="288" spans="1:18" x14ac:dyDescent="0.25">
      <c r="A288" s="6">
        <v>180</v>
      </c>
      <c r="B288" s="7" t="s">
        <v>467</v>
      </c>
      <c r="C288" s="7" t="s">
        <v>5723</v>
      </c>
      <c r="D288" s="7">
        <v>379357</v>
      </c>
      <c r="E288" s="7">
        <v>423498</v>
      </c>
      <c r="F288" s="7">
        <v>802855</v>
      </c>
      <c r="G288" s="7">
        <v>762363</v>
      </c>
      <c r="H288" s="7">
        <v>0</v>
      </c>
      <c r="I288" s="7">
        <v>40142.75</v>
      </c>
      <c r="J288" s="7">
        <v>37274</v>
      </c>
      <c r="K288" s="7">
        <v>37274</v>
      </c>
      <c r="L288" s="7">
        <v>0</v>
      </c>
      <c r="M288" s="7">
        <v>0</v>
      </c>
      <c r="N288" s="7">
        <v>400</v>
      </c>
      <c r="O288" s="7">
        <v>0</v>
      </c>
      <c r="P288" s="7">
        <v>0</v>
      </c>
      <c r="Q288" s="7">
        <v>400</v>
      </c>
      <c r="R288" s="7">
        <v>8</v>
      </c>
    </row>
    <row r="289" spans="1:18" x14ac:dyDescent="0.25">
      <c r="A289" s="6">
        <v>181</v>
      </c>
      <c r="B289" s="7" t="s">
        <v>468</v>
      </c>
      <c r="C289" s="7" t="s">
        <v>5723</v>
      </c>
      <c r="D289" s="7">
        <v>241684</v>
      </c>
      <c r="E289" s="7">
        <v>259738</v>
      </c>
      <c r="F289" s="7">
        <v>501422</v>
      </c>
      <c r="G289" s="7">
        <v>461052</v>
      </c>
      <c r="H289" s="7">
        <v>1891</v>
      </c>
      <c r="I289" s="7">
        <v>25071.1</v>
      </c>
      <c r="J289" s="7">
        <v>13844</v>
      </c>
      <c r="K289" s="7">
        <v>13844</v>
      </c>
      <c r="L289" s="7">
        <v>0</v>
      </c>
      <c r="M289" s="7">
        <v>0</v>
      </c>
      <c r="N289" s="7">
        <v>100</v>
      </c>
      <c r="O289" s="7">
        <v>0</v>
      </c>
      <c r="P289" s="7">
        <v>0</v>
      </c>
      <c r="Q289" s="7">
        <v>100</v>
      </c>
      <c r="R289" s="7">
        <v>2</v>
      </c>
    </row>
    <row r="290" spans="1:18" x14ac:dyDescent="0.25">
      <c r="A290" s="6">
        <v>182</v>
      </c>
      <c r="B290" s="7" t="s">
        <v>469</v>
      </c>
      <c r="C290" s="7" t="s">
        <v>5723</v>
      </c>
      <c r="D290" s="7">
        <v>67888</v>
      </c>
      <c r="E290" s="7">
        <v>70381</v>
      </c>
      <c r="F290" s="7">
        <v>138269</v>
      </c>
      <c r="G290" s="7">
        <v>124993</v>
      </c>
      <c r="H290" s="7">
        <v>0</v>
      </c>
      <c r="I290" s="7">
        <v>6913.45</v>
      </c>
      <c r="J290" s="7">
        <v>6068</v>
      </c>
      <c r="K290" s="7">
        <v>6068</v>
      </c>
      <c r="L290" s="7">
        <v>0</v>
      </c>
      <c r="M290" s="7">
        <v>0</v>
      </c>
      <c r="N290" s="7">
        <v>0</v>
      </c>
      <c r="O290" s="7">
        <v>0</v>
      </c>
      <c r="P290" s="7">
        <v>0</v>
      </c>
      <c r="Q290" s="7">
        <v>0</v>
      </c>
      <c r="R290" s="7">
        <v>0</v>
      </c>
    </row>
    <row r="291" spans="1:18" x14ac:dyDescent="0.25">
      <c r="A291" s="6">
        <v>183</v>
      </c>
      <c r="B291" s="7" t="s">
        <v>470</v>
      </c>
      <c r="C291" s="7" t="s">
        <v>5723</v>
      </c>
      <c r="D291" s="7">
        <v>590679</v>
      </c>
      <c r="E291" s="7">
        <v>513501</v>
      </c>
      <c r="F291" s="7">
        <v>1104180</v>
      </c>
      <c r="G291" s="7">
        <v>1071898</v>
      </c>
      <c r="H291" s="7">
        <v>645</v>
      </c>
      <c r="I291" s="7">
        <v>55209</v>
      </c>
      <c r="J291" s="7">
        <v>48829</v>
      </c>
      <c r="K291" s="7">
        <v>48829</v>
      </c>
      <c r="L291" s="7">
        <v>0</v>
      </c>
      <c r="M291" s="7">
        <v>0</v>
      </c>
      <c r="N291" s="7">
        <v>350</v>
      </c>
      <c r="O291" s="7">
        <v>0</v>
      </c>
      <c r="P291" s="7">
        <v>0</v>
      </c>
      <c r="Q291" s="7">
        <v>350</v>
      </c>
      <c r="R291" s="7">
        <v>7</v>
      </c>
    </row>
    <row r="292" spans="1:18" x14ac:dyDescent="0.25">
      <c r="A292" s="6">
        <v>184</v>
      </c>
      <c r="B292" s="7" t="s">
        <v>472</v>
      </c>
      <c r="C292" s="7" t="s">
        <v>5723</v>
      </c>
      <c r="D292" s="7">
        <v>309852</v>
      </c>
      <c r="E292" s="7">
        <v>246555</v>
      </c>
      <c r="F292" s="7">
        <v>556407</v>
      </c>
      <c r="G292" s="7">
        <v>546306</v>
      </c>
      <c r="H292" s="7">
        <v>150</v>
      </c>
      <c r="I292" s="7">
        <v>27820.35</v>
      </c>
      <c r="J292" s="7">
        <v>23981</v>
      </c>
      <c r="K292" s="7">
        <v>23831</v>
      </c>
      <c r="L292" s="7">
        <v>0</v>
      </c>
      <c r="M292" s="7">
        <v>0</v>
      </c>
      <c r="N292" s="7">
        <v>1700</v>
      </c>
      <c r="O292" s="7">
        <v>0</v>
      </c>
      <c r="P292" s="7">
        <v>0</v>
      </c>
      <c r="Q292" s="7">
        <v>1700</v>
      </c>
      <c r="R292" s="7">
        <v>34</v>
      </c>
    </row>
    <row r="293" spans="1:18" x14ac:dyDescent="0.25">
      <c r="A293" s="6">
        <v>185</v>
      </c>
      <c r="B293" s="7" t="s">
        <v>473</v>
      </c>
      <c r="C293" s="7" t="s">
        <v>5723</v>
      </c>
      <c r="D293" s="7">
        <v>298912</v>
      </c>
      <c r="E293" s="7">
        <v>294951</v>
      </c>
      <c r="F293" s="7">
        <v>593863</v>
      </c>
      <c r="G293" s="7">
        <v>488565</v>
      </c>
      <c r="H293" s="7">
        <v>0</v>
      </c>
      <c r="I293" s="7">
        <v>29693.15</v>
      </c>
      <c r="J293" s="7">
        <v>20626</v>
      </c>
      <c r="K293" s="7">
        <v>20626</v>
      </c>
      <c r="L293" s="7">
        <v>0</v>
      </c>
      <c r="M293" s="7">
        <v>0</v>
      </c>
      <c r="N293" s="7">
        <v>6045</v>
      </c>
      <c r="O293" s="7">
        <v>0</v>
      </c>
      <c r="P293" s="7">
        <v>0</v>
      </c>
      <c r="Q293" s="7">
        <v>6045</v>
      </c>
      <c r="R293" s="7">
        <v>120.9</v>
      </c>
    </row>
    <row r="294" spans="1:18" x14ac:dyDescent="0.25">
      <c r="A294" s="6">
        <v>186</v>
      </c>
      <c r="B294" s="7" t="s">
        <v>474</v>
      </c>
      <c r="C294" s="7" t="s">
        <v>5723</v>
      </c>
      <c r="D294" s="7">
        <v>613441</v>
      </c>
      <c r="E294" s="7">
        <v>703380</v>
      </c>
      <c r="F294" s="7">
        <v>1316821</v>
      </c>
      <c r="G294" s="7">
        <v>1225401</v>
      </c>
      <c r="H294" s="7">
        <v>2622</v>
      </c>
      <c r="I294" s="7">
        <v>65841.05</v>
      </c>
      <c r="J294" s="7">
        <v>47234</v>
      </c>
      <c r="K294" s="7">
        <v>46834</v>
      </c>
      <c r="L294" s="7">
        <v>0</v>
      </c>
      <c r="M294" s="7">
        <v>0</v>
      </c>
      <c r="N294" s="7">
        <v>900</v>
      </c>
      <c r="O294" s="7">
        <v>0</v>
      </c>
      <c r="P294" s="7">
        <v>0</v>
      </c>
      <c r="Q294" s="7">
        <v>900</v>
      </c>
      <c r="R294" s="7">
        <v>18</v>
      </c>
    </row>
    <row r="295" spans="1:18" x14ac:dyDescent="0.25">
      <c r="A295" s="6">
        <v>187</v>
      </c>
      <c r="B295" s="7" t="s">
        <v>475</v>
      </c>
      <c r="C295" s="7" t="s">
        <v>5723</v>
      </c>
      <c r="D295" s="7">
        <v>431902</v>
      </c>
      <c r="E295" s="7">
        <v>477372</v>
      </c>
      <c r="F295" s="7">
        <v>909274</v>
      </c>
      <c r="G295" s="7">
        <v>875915</v>
      </c>
      <c r="H295" s="7">
        <v>177</v>
      </c>
      <c r="I295" s="7">
        <v>45463.7</v>
      </c>
      <c r="J295" s="7">
        <v>47633</v>
      </c>
      <c r="K295" s="7">
        <v>47633</v>
      </c>
      <c r="L295" s="7">
        <v>0</v>
      </c>
      <c r="M295" s="7">
        <v>0</v>
      </c>
      <c r="N295" s="7">
        <v>450</v>
      </c>
      <c r="O295" s="7">
        <v>0</v>
      </c>
      <c r="P295" s="7">
        <v>0</v>
      </c>
      <c r="Q295" s="7">
        <v>450</v>
      </c>
      <c r="R295" s="7">
        <v>9</v>
      </c>
    </row>
    <row r="296" spans="1:18" x14ac:dyDescent="0.25">
      <c r="A296" s="6">
        <v>188</v>
      </c>
      <c r="B296" s="7" t="s">
        <v>476</v>
      </c>
      <c r="C296" s="7" t="s">
        <v>5723</v>
      </c>
      <c r="D296" s="7">
        <v>491172</v>
      </c>
      <c r="E296" s="7">
        <v>550256</v>
      </c>
      <c r="F296" s="7">
        <v>1041428</v>
      </c>
      <c r="G296" s="7">
        <v>973367</v>
      </c>
      <c r="H296" s="7">
        <v>0</v>
      </c>
      <c r="I296" s="7">
        <v>52071.4</v>
      </c>
      <c r="J296" s="7">
        <v>46001</v>
      </c>
      <c r="K296" s="7">
        <v>46001</v>
      </c>
      <c r="L296" s="7">
        <v>0</v>
      </c>
      <c r="M296" s="7">
        <v>0</v>
      </c>
      <c r="N296" s="7">
        <v>100</v>
      </c>
      <c r="O296" s="7">
        <v>0</v>
      </c>
      <c r="P296" s="7">
        <v>0</v>
      </c>
      <c r="Q296" s="7">
        <v>100</v>
      </c>
      <c r="R296" s="7">
        <v>2</v>
      </c>
    </row>
    <row r="297" spans="1:18" x14ac:dyDescent="0.25">
      <c r="A297" s="6">
        <v>189</v>
      </c>
      <c r="B297" s="7" t="s">
        <v>477</v>
      </c>
      <c r="C297" s="7" t="s">
        <v>5723</v>
      </c>
      <c r="D297" s="7">
        <v>626859</v>
      </c>
      <c r="E297" s="7">
        <v>543628</v>
      </c>
      <c r="F297" s="7">
        <v>1170487</v>
      </c>
      <c r="G297" s="7">
        <v>1127329</v>
      </c>
      <c r="H297" s="7">
        <v>0</v>
      </c>
      <c r="I297" s="7">
        <v>58524.35</v>
      </c>
      <c r="J297" s="7">
        <v>50402</v>
      </c>
      <c r="K297" s="7">
        <v>50402</v>
      </c>
      <c r="L297" s="7">
        <v>0</v>
      </c>
      <c r="M297" s="7">
        <v>0</v>
      </c>
      <c r="N297" s="7">
        <v>1100</v>
      </c>
      <c r="O297" s="7">
        <v>1600</v>
      </c>
      <c r="P297" s="7">
        <v>0</v>
      </c>
      <c r="Q297" s="7">
        <v>-500</v>
      </c>
      <c r="R297" s="7">
        <v>22</v>
      </c>
    </row>
    <row r="298" spans="1:18" x14ac:dyDescent="0.25">
      <c r="A298" s="6">
        <v>190</v>
      </c>
      <c r="B298" s="7" t="s">
        <v>478</v>
      </c>
      <c r="C298" s="7" t="s">
        <v>5723</v>
      </c>
      <c r="D298" s="7">
        <v>302077</v>
      </c>
      <c r="E298" s="7">
        <v>330702</v>
      </c>
      <c r="F298" s="7">
        <v>632779</v>
      </c>
      <c r="G298" s="7">
        <v>593539</v>
      </c>
      <c r="H298" s="7">
        <v>325</v>
      </c>
      <c r="I298" s="7">
        <v>31638.95</v>
      </c>
      <c r="J298" s="7">
        <v>34128</v>
      </c>
      <c r="K298" s="7">
        <v>34128</v>
      </c>
      <c r="L298" s="7">
        <v>0</v>
      </c>
      <c r="M298" s="7">
        <v>0</v>
      </c>
      <c r="N298" s="7">
        <v>100</v>
      </c>
      <c r="O298" s="7">
        <v>0</v>
      </c>
      <c r="P298" s="7">
        <v>0</v>
      </c>
      <c r="Q298" s="7">
        <v>100</v>
      </c>
      <c r="R298" s="7">
        <v>2</v>
      </c>
    </row>
    <row r="299" spans="1:18" x14ac:dyDescent="0.25">
      <c r="A299" s="6">
        <v>191</v>
      </c>
      <c r="B299" s="7" t="s">
        <v>479</v>
      </c>
      <c r="C299" s="7" t="s">
        <v>5723</v>
      </c>
      <c r="D299" s="7">
        <v>131191</v>
      </c>
      <c r="E299" s="7">
        <v>176725</v>
      </c>
      <c r="F299" s="7">
        <v>307916</v>
      </c>
      <c r="G299" s="7">
        <v>272601</v>
      </c>
      <c r="H299" s="7">
        <v>100</v>
      </c>
      <c r="I299" s="7">
        <v>15395.8</v>
      </c>
      <c r="J299" s="7">
        <v>8005</v>
      </c>
      <c r="K299" s="7">
        <v>7905</v>
      </c>
      <c r="L299" s="7">
        <v>0</v>
      </c>
      <c r="M299" s="7">
        <v>0</v>
      </c>
      <c r="N299" s="7">
        <v>100</v>
      </c>
      <c r="O299" s="7">
        <v>0</v>
      </c>
      <c r="P299" s="7">
        <v>0</v>
      </c>
      <c r="Q299" s="7">
        <v>100</v>
      </c>
      <c r="R299" s="7">
        <v>2</v>
      </c>
    </row>
    <row r="300" spans="1:18" x14ac:dyDescent="0.25">
      <c r="A300" s="6">
        <v>192</v>
      </c>
      <c r="B300" s="7" t="s">
        <v>480</v>
      </c>
      <c r="C300" s="7" t="s">
        <v>5723</v>
      </c>
      <c r="D300" s="7">
        <v>531300</v>
      </c>
      <c r="E300" s="7">
        <v>573625</v>
      </c>
      <c r="F300" s="7">
        <v>1104925</v>
      </c>
      <c r="G300" s="7">
        <v>1094918</v>
      </c>
      <c r="H300" s="7">
        <v>796</v>
      </c>
      <c r="I300" s="7">
        <v>55246.25</v>
      </c>
      <c r="J300" s="7">
        <v>52970</v>
      </c>
      <c r="K300" s="7">
        <v>52970</v>
      </c>
      <c r="L300" s="7">
        <v>0</v>
      </c>
      <c r="M300" s="7">
        <v>0</v>
      </c>
      <c r="N300" s="7">
        <v>1440</v>
      </c>
      <c r="O300" s="7">
        <v>800</v>
      </c>
      <c r="P300" s="7">
        <v>0</v>
      </c>
      <c r="Q300" s="7">
        <v>640</v>
      </c>
      <c r="R300" s="7">
        <v>28.8</v>
      </c>
    </row>
    <row r="301" spans="1:18" x14ac:dyDescent="0.25">
      <c r="A301" s="6">
        <v>193</v>
      </c>
      <c r="B301" s="7" t="s">
        <v>481</v>
      </c>
      <c r="C301" s="7" t="s">
        <v>5723</v>
      </c>
      <c r="D301" s="7">
        <v>1007889</v>
      </c>
      <c r="E301" s="7">
        <v>961178</v>
      </c>
      <c r="F301" s="7">
        <v>1969067</v>
      </c>
      <c r="G301" s="7">
        <v>1879964</v>
      </c>
      <c r="H301" s="7">
        <v>0</v>
      </c>
      <c r="I301" s="7">
        <v>98453.35</v>
      </c>
      <c r="J301" s="7">
        <v>65088</v>
      </c>
      <c r="K301" s="7">
        <v>65088</v>
      </c>
      <c r="L301" s="7">
        <v>0</v>
      </c>
      <c r="M301" s="7">
        <v>0</v>
      </c>
      <c r="N301" s="7">
        <v>9450</v>
      </c>
      <c r="O301" s="7">
        <v>11200</v>
      </c>
      <c r="P301" s="7">
        <v>0</v>
      </c>
      <c r="Q301" s="7">
        <v>-1750</v>
      </c>
      <c r="R301" s="7">
        <v>189</v>
      </c>
    </row>
    <row r="302" spans="1:18" x14ac:dyDescent="0.25">
      <c r="A302" s="6">
        <v>194</v>
      </c>
      <c r="B302" s="7" t="s">
        <v>483</v>
      </c>
      <c r="C302" s="7" t="s">
        <v>5723</v>
      </c>
      <c r="D302" s="7">
        <v>215925</v>
      </c>
      <c r="E302" s="7">
        <v>183290</v>
      </c>
      <c r="F302" s="7">
        <v>399215</v>
      </c>
      <c r="G302" s="7">
        <v>376913</v>
      </c>
      <c r="H302" s="7">
        <v>0</v>
      </c>
      <c r="I302" s="7">
        <v>19960.75</v>
      </c>
      <c r="J302" s="7">
        <v>21000</v>
      </c>
      <c r="K302" s="7">
        <v>21000</v>
      </c>
      <c r="L302" s="7">
        <v>0</v>
      </c>
      <c r="M302" s="7">
        <v>0</v>
      </c>
      <c r="N302" s="7">
        <v>800</v>
      </c>
      <c r="O302" s="7">
        <v>1600</v>
      </c>
      <c r="P302" s="7">
        <v>0</v>
      </c>
      <c r="Q302" s="7">
        <v>-800</v>
      </c>
      <c r="R302" s="7">
        <v>16</v>
      </c>
    </row>
    <row r="303" spans="1:18" x14ac:dyDescent="0.25">
      <c r="A303" s="6">
        <v>195</v>
      </c>
      <c r="B303" s="7" t="s">
        <v>485</v>
      </c>
      <c r="C303" s="7" t="s">
        <v>5723</v>
      </c>
      <c r="D303" s="7">
        <v>663434</v>
      </c>
      <c r="E303" s="7">
        <v>650792</v>
      </c>
      <c r="F303" s="7">
        <v>1314226</v>
      </c>
      <c r="G303" s="7">
        <v>1230181</v>
      </c>
      <c r="H303" s="7">
        <v>426</v>
      </c>
      <c r="I303" s="7">
        <v>65711.3</v>
      </c>
      <c r="J303" s="7">
        <v>65680</v>
      </c>
      <c r="K303" s="7">
        <v>65442</v>
      </c>
      <c r="L303" s="7">
        <v>0</v>
      </c>
      <c r="M303" s="7">
        <v>0</v>
      </c>
      <c r="N303" s="7">
        <v>3420</v>
      </c>
      <c r="O303" s="7">
        <v>2400</v>
      </c>
      <c r="P303" s="7">
        <v>0</v>
      </c>
      <c r="Q303" s="7">
        <v>1020</v>
      </c>
      <c r="R303" s="7">
        <v>68.400000000000006</v>
      </c>
    </row>
    <row r="304" spans="1:18" x14ac:dyDescent="0.25">
      <c r="A304" s="6">
        <v>196</v>
      </c>
      <c r="B304" s="7" t="s">
        <v>486</v>
      </c>
      <c r="C304" s="7" t="s">
        <v>5723</v>
      </c>
      <c r="D304" s="7">
        <v>568140</v>
      </c>
      <c r="E304" s="7">
        <v>522807</v>
      </c>
      <c r="F304" s="7">
        <v>1090947</v>
      </c>
      <c r="G304" s="7">
        <v>1100000</v>
      </c>
      <c r="H304" s="7">
        <v>0</v>
      </c>
      <c r="I304" s="7">
        <v>54547.35</v>
      </c>
      <c r="J304" s="7">
        <v>100248</v>
      </c>
      <c r="K304" s="7">
        <v>100248</v>
      </c>
      <c r="L304" s="7">
        <v>0</v>
      </c>
      <c r="M304" s="7">
        <v>0</v>
      </c>
      <c r="N304" s="7">
        <v>3600</v>
      </c>
      <c r="O304" s="7">
        <v>0</v>
      </c>
      <c r="P304" s="7">
        <v>0</v>
      </c>
      <c r="Q304" s="7">
        <v>3600</v>
      </c>
      <c r="R304" s="7">
        <v>72</v>
      </c>
    </row>
    <row r="305" spans="1:18" x14ac:dyDescent="0.25">
      <c r="A305" s="6">
        <v>197</v>
      </c>
      <c r="B305" s="7" t="s">
        <v>487</v>
      </c>
      <c r="C305" s="7" t="s">
        <v>5723</v>
      </c>
      <c r="D305" s="7">
        <v>277411</v>
      </c>
      <c r="E305" s="7">
        <v>259895</v>
      </c>
      <c r="F305" s="7">
        <v>537306</v>
      </c>
      <c r="G305" s="7">
        <v>525296</v>
      </c>
      <c r="H305" s="7">
        <v>562</v>
      </c>
      <c r="I305" s="7">
        <v>26865.3</v>
      </c>
      <c r="J305" s="7">
        <v>42198</v>
      </c>
      <c r="K305" s="7">
        <v>42198</v>
      </c>
      <c r="L305" s="7">
        <v>0</v>
      </c>
      <c r="M305" s="7">
        <v>0</v>
      </c>
      <c r="N305" s="7">
        <v>1350</v>
      </c>
      <c r="O305" s="7">
        <v>1600</v>
      </c>
      <c r="P305" s="7">
        <v>0</v>
      </c>
      <c r="Q305" s="7">
        <v>-250</v>
      </c>
      <c r="R305" s="7">
        <v>27</v>
      </c>
    </row>
    <row r="306" spans="1:18" x14ac:dyDescent="0.25">
      <c r="A306" s="6">
        <v>198</v>
      </c>
      <c r="B306" s="7" t="s">
        <v>488</v>
      </c>
      <c r="C306" s="7" t="s">
        <v>5723</v>
      </c>
      <c r="D306" s="7">
        <v>446458</v>
      </c>
      <c r="E306" s="7">
        <v>404653</v>
      </c>
      <c r="F306" s="7">
        <v>851111</v>
      </c>
      <c r="G306" s="7">
        <v>790959</v>
      </c>
      <c r="H306" s="7">
        <v>1373</v>
      </c>
      <c r="I306" s="7">
        <v>42555.55</v>
      </c>
      <c r="J306" s="7">
        <v>41183</v>
      </c>
      <c r="K306" s="7">
        <v>40778</v>
      </c>
      <c r="L306" s="7">
        <v>0</v>
      </c>
      <c r="M306" s="7">
        <v>0</v>
      </c>
      <c r="N306" s="7">
        <v>1750</v>
      </c>
      <c r="O306" s="7">
        <v>2400</v>
      </c>
      <c r="P306" s="7">
        <v>0</v>
      </c>
      <c r="Q306" s="7">
        <v>-650</v>
      </c>
      <c r="R306" s="7">
        <v>35</v>
      </c>
    </row>
    <row r="307" spans="1:18" x14ac:dyDescent="0.25">
      <c r="A307" s="23">
        <v>198</v>
      </c>
      <c r="B307" s="19" t="s">
        <v>488</v>
      </c>
      <c r="C307" s="19" t="s">
        <v>5722</v>
      </c>
      <c r="D307" s="19">
        <v>8000</v>
      </c>
      <c r="E307" s="19">
        <v>10090</v>
      </c>
      <c r="F307" s="19">
        <v>18090</v>
      </c>
      <c r="G307" s="19">
        <v>0</v>
      </c>
      <c r="H307" s="19">
        <v>0</v>
      </c>
      <c r="I307" s="19">
        <v>904.5</v>
      </c>
      <c r="J307" s="19">
        <v>500</v>
      </c>
      <c r="K307" s="19">
        <v>0</v>
      </c>
      <c r="L307" s="19">
        <v>0</v>
      </c>
      <c r="M307" s="19">
        <v>0</v>
      </c>
      <c r="N307" s="19">
        <v>0</v>
      </c>
      <c r="O307" s="19">
        <v>0</v>
      </c>
      <c r="P307" s="19">
        <v>0</v>
      </c>
      <c r="Q307" s="19">
        <v>0</v>
      </c>
      <c r="R307" s="19">
        <v>0</v>
      </c>
    </row>
    <row r="308" spans="1:18" x14ac:dyDescent="0.25">
      <c r="A308" s="6">
        <v>199</v>
      </c>
      <c r="B308" s="7" t="s">
        <v>492</v>
      </c>
      <c r="C308" s="7" t="s">
        <v>5723</v>
      </c>
      <c r="D308" s="7">
        <v>353003</v>
      </c>
      <c r="E308" s="7">
        <v>350839</v>
      </c>
      <c r="F308" s="7">
        <v>703842</v>
      </c>
      <c r="G308" s="7">
        <v>679680</v>
      </c>
      <c r="H308" s="7">
        <v>913</v>
      </c>
      <c r="I308" s="7">
        <v>35192.1</v>
      </c>
      <c r="J308" s="7">
        <v>29514</v>
      </c>
      <c r="K308" s="7">
        <v>29514</v>
      </c>
      <c r="L308" s="7">
        <v>0</v>
      </c>
      <c r="M308" s="7">
        <v>0</v>
      </c>
      <c r="N308" s="7">
        <v>870</v>
      </c>
      <c r="O308" s="7">
        <v>0</v>
      </c>
      <c r="P308" s="7">
        <v>0</v>
      </c>
      <c r="Q308" s="7">
        <v>870</v>
      </c>
      <c r="R308" s="7">
        <v>17.399999999999999</v>
      </c>
    </row>
    <row r="309" spans="1:18" x14ac:dyDescent="0.25">
      <c r="A309" s="6">
        <v>200</v>
      </c>
      <c r="B309" s="7" t="s">
        <v>493</v>
      </c>
      <c r="C309" s="7" t="s">
        <v>5723</v>
      </c>
      <c r="D309" s="7">
        <v>719664</v>
      </c>
      <c r="E309" s="7">
        <v>789538</v>
      </c>
      <c r="F309" s="7">
        <v>1509202</v>
      </c>
      <c r="G309" s="7">
        <v>1424694</v>
      </c>
      <c r="H309" s="7">
        <v>921</v>
      </c>
      <c r="I309" s="7">
        <v>75460.100000000006</v>
      </c>
      <c r="J309" s="7">
        <v>79144</v>
      </c>
      <c r="K309" s="7">
        <v>79144</v>
      </c>
      <c r="L309" s="7">
        <v>0</v>
      </c>
      <c r="M309" s="7">
        <v>0</v>
      </c>
      <c r="N309" s="7">
        <v>1700</v>
      </c>
      <c r="O309" s="7">
        <v>1600</v>
      </c>
      <c r="P309" s="7">
        <v>0</v>
      </c>
      <c r="Q309" s="7">
        <v>100</v>
      </c>
      <c r="R309" s="7">
        <v>34</v>
      </c>
    </row>
    <row r="310" spans="1:18" x14ac:dyDescent="0.25">
      <c r="A310" s="6">
        <v>201</v>
      </c>
      <c r="B310" s="7" t="s">
        <v>494</v>
      </c>
      <c r="C310" s="7" t="s">
        <v>5723</v>
      </c>
      <c r="D310" s="7">
        <v>593718</v>
      </c>
      <c r="E310" s="7">
        <v>622323</v>
      </c>
      <c r="F310" s="7">
        <v>1216041</v>
      </c>
      <c r="G310" s="7">
        <v>1074118</v>
      </c>
      <c r="H310" s="7">
        <v>0</v>
      </c>
      <c r="I310" s="7">
        <v>60802.05</v>
      </c>
      <c r="J310" s="7">
        <v>54666</v>
      </c>
      <c r="K310" s="7">
        <v>54666</v>
      </c>
      <c r="L310" s="7">
        <v>0</v>
      </c>
      <c r="M310" s="7">
        <v>0</v>
      </c>
      <c r="N310" s="7">
        <v>3950</v>
      </c>
      <c r="O310" s="7">
        <v>800</v>
      </c>
      <c r="P310" s="7">
        <v>0</v>
      </c>
      <c r="Q310" s="7">
        <v>3150</v>
      </c>
      <c r="R310" s="7">
        <v>79</v>
      </c>
    </row>
    <row r="311" spans="1:18" x14ac:dyDescent="0.25">
      <c r="A311" s="6">
        <v>202</v>
      </c>
      <c r="B311" s="7" t="s">
        <v>495</v>
      </c>
      <c r="C311" s="7" t="s">
        <v>5723</v>
      </c>
      <c r="D311" s="7">
        <v>1472453</v>
      </c>
      <c r="E311" s="7">
        <v>1778718</v>
      </c>
      <c r="F311" s="7">
        <v>3251171</v>
      </c>
      <c r="G311" s="7">
        <v>3038044</v>
      </c>
      <c r="H311" s="7">
        <v>1342</v>
      </c>
      <c r="I311" s="7">
        <v>162558.54999999999</v>
      </c>
      <c r="J311" s="7">
        <v>143888</v>
      </c>
      <c r="K311" s="7">
        <v>143388</v>
      </c>
      <c r="L311" s="7">
        <v>0</v>
      </c>
      <c r="M311" s="7">
        <v>0</v>
      </c>
      <c r="N311" s="7">
        <v>1320</v>
      </c>
      <c r="O311" s="7">
        <v>0</v>
      </c>
      <c r="P311" s="7">
        <v>0</v>
      </c>
      <c r="Q311" s="7">
        <v>1320</v>
      </c>
      <c r="R311" s="7">
        <v>26.4</v>
      </c>
    </row>
    <row r="312" spans="1:18" x14ac:dyDescent="0.25">
      <c r="A312" s="6">
        <v>203</v>
      </c>
      <c r="B312" s="7" t="s">
        <v>496</v>
      </c>
      <c r="C312" s="7" t="s">
        <v>5723</v>
      </c>
      <c r="D312" s="7">
        <v>500849</v>
      </c>
      <c r="E312" s="7">
        <v>468285</v>
      </c>
      <c r="F312" s="7">
        <v>969134</v>
      </c>
      <c r="G312" s="7">
        <v>877458</v>
      </c>
      <c r="H312" s="7">
        <v>8031</v>
      </c>
      <c r="I312" s="7">
        <v>48456.7</v>
      </c>
      <c r="J312" s="7">
        <v>46290</v>
      </c>
      <c r="K312" s="7">
        <v>46290</v>
      </c>
      <c r="L312" s="7">
        <v>0</v>
      </c>
      <c r="M312" s="7">
        <v>0</v>
      </c>
      <c r="N312" s="7">
        <v>200</v>
      </c>
      <c r="O312" s="7">
        <v>0</v>
      </c>
      <c r="P312" s="7">
        <v>0</v>
      </c>
      <c r="Q312" s="7">
        <v>200</v>
      </c>
      <c r="R312" s="7">
        <v>4</v>
      </c>
    </row>
    <row r="313" spans="1:18" x14ac:dyDescent="0.25">
      <c r="A313" s="6">
        <v>204</v>
      </c>
      <c r="B313" s="7" t="s">
        <v>498</v>
      </c>
      <c r="C313" s="7" t="s">
        <v>5723</v>
      </c>
      <c r="D313" s="7">
        <v>283098</v>
      </c>
      <c r="E313" s="7">
        <v>269058</v>
      </c>
      <c r="F313" s="7">
        <v>552156</v>
      </c>
      <c r="G313" s="7">
        <v>550225</v>
      </c>
      <c r="H313" s="7">
        <v>4122</v>
      </c>
      <c r="I313" s="7">
        <v>27607.8</v>
      </c>
      <c r="J313" s="7">
        <v>22965</v>
      </c>
      <c r="K313" s="7">
        <v>22965</v>
      </c>
      <c r="L313" s="7">
        <v>0</v>
      </c>
      <c r="M313" s="7">
        <v>0</v>
      </c>
      <c r="N313" s="7">
        <v>700</v>
      </c>
      <c r="O313" s="7">
        <v>800</v>
      </c>
      <c r="P313" s="7">
        <v>0</v>
      </c>
      <c r="Q313" s="7">
        <v>-100</v>
      </c>
      <c r="R313" s="7">
        <v>14</v>
      </c>
    </row>
    <row r="314" spans="1:18" x14ac:dyDescent="0.25">
      <c r="A314" s="6">
        <v>205</v>
      </c>
      <c r="B314" s="7" t="s">
        <v>499</v>
      </c>
      <c r="C314" s="7" t="s">
        <v>5723</v>
      </c>
      <c r="D314" s="7">
        <v>1195905</v>
      </c>
      <c r="E314" s="7">
        <v>1465843</v>
      </c>
      <c r="F314" s="7">
        <v>2661748</v>
      </c>
      <c r="G314" s="7">
        <v>2457855</v>
      </c>
      <c r="H314" s="7">
        <v>8879</v>
      </c>
      <c r="I314" s="7">
        <v>133087.4</v>
      </c>
      <c r="J314" s="7">
        <v>66560</v>
      </c>
      <c r="K314" s="7">
        <v>66360</v>
      </c>
      <c r="L314" s="7">
        <v>0</v>
      </c>
      <c r="M314" s="7">
        <v>0</v>
      </c>
      <c r="N314" s="7">
        <v>3300</v>
      </c>
      <c r="O314" s="7">
        <v>0</v>
      </c>
      <c r="P314" s="7">
        <v>0</v>
      </c>
      <c r="Q314" s="7">
        <v>3300</v>
      </c>
      <c r="R314" s="7">
        <v>66</v>
      </c>
    </row>
    <row r="315" spans="1:18" x14ac:dyDescent="0.25">
      <c r="A315" s="6">
        <v>206</v>
      </c>
      <c r="B315" s="7" t="s">
        <v>500</v>
      </c>
      <c r="C315" s="7" t="s">
        <v>5723</v>
      </c>
      <c r="D315" s="7">
        <v>615623</v>
      </c>
      <c r="E315" s="7">
        <v>559024</v>
      </c>
      <c r="F315" s="7">
        <v>1174647</v>
      </c>
      <c r="G315" s="7">
        <v>1149252</v>
      </c>
      <c r="H315" s="7">
        <v>173</v>
      </c>
      <c r="I315" s="7">
        <v>58732.35</v>
      </c>
      <c r="J315" s="7">
        <v>55566</v>
      </c>
      <c r="K315" s="7">
        <v>55566</v>
      </c>
      <c r="L315" s="7">
        <v>0</v>
      </c>
      <c r="M315" s="7">
        <v>0</v>
      </c>
      <c r="N315" s="7">
        <v>1460</v>
      </c>
      <c r="O315" s="7">
        <v>0</v>
      </c>
      <c r="P315" s="7">
        <v>0</v>
      </c>
      <c r="Q315" s="7">
        <v>1460</v>
      </c>
      <c r="R315" s="7">
        <v>29.2</v>
      </c>
    </row>
    <row r="316" spans="1:18" x14ac:dyDescent="0.25">
      <c r="A316" s="6">
        <v>207</v>
      </c>
      <c r="B316" s="7" t="s">
        <v>502</v>
      </c>
      <c r="C316" s="7" t="s">
        <v>5723</v>
      </c>
      <c r="D316" s="7">
        <v>2951862</v>
      </c>
      <c r="E316" s="7">
        <v>4257537</v>
      </c>
      <c r="F316" s="7">
        <v>7209399</v>
      </c>
      <c r="G316" s="7">
        <v>6057705</v>
      </c>
      <c r="H316" s="7">
        <v>518</v>
      </c>
      <c r="I316" s="7">
        <v>360469.95</v>
      </c>
      <c r="J316" s="7">
        <v>232845</v>
      </c>
      <c r="K316" s="7">
        <v>232845</v>
      </c>
      <c r="L316" s="7">
        <v>0</v>
      </c>
      <c r="M316" s="7">
        <v>0</v>
      </c>
      <c r="N316" s="7">
        <v>4670</v>
      </c>
      <c r="O316" s="7">
        <v>2400</v>
      </c>
      <c r="P316" s="7">
        <v>0</v>
      </c>
      <c r="Q316" s="7">
        <v>2270</v>
      </c>
      <c r="R316" s="7">
        <v>93.4</v>
      </c>
    </row>
    <row r="317" spans="1:18" x14ac:dyDescent="0.25">
      <c r="A317" s="6">
        <v>208</v>
      </c>
      <c r="B317" s="7" t="s">
        <v>504</v>
      </c>
      <c r="C317" s="7" t="s">
        <v>5723</v>
      </c>
      <c r="D317" s="7">
        <v>649043</v>
      </c>
      <c r="E317" s="7">
        <v>862152</v>
      </c>
      <c r="F317" s="7">
        <v>1511195</v>
      </c>
      <c r="G317" s="7">
        <v>1355616</v>
      </c>
      <c r="H317" s="7">
        <v>0</v>
      </c>
      <c r="I317" s="7">
        <v>75559.75</v>
      </c>
      <c r="J317" s="7">
        <v>54415</v>
      </c>
      <c r="K317" s="7">
        <v>54415</v>
      </c>
      <c r="L317" s="7">
        <v>0</v>
      </c>
      <c r="M317" s="7">
        <v>0</v>
      </c>
      <c r="N317" s="7">
        <v>2450</v>
      </c>
      <c r="O317" s="7">
        <v>800</v>
      </c>
      <c r="P317" s="7">
        <v>0</v>
      </c>
      <c r="Q317" s="7">
        <v>1650</v>
      </c>
      <c r="R317" s="7">
        <v>49</v>
      </c>
    </row>
    <row r="318" spans="1:18" x14ac:dyDescent="0.25">
      <c r="A318" s="6">
        <v>209</v>
      </c>
      <c r="B318" s="7" t="s">
        <v>505</v>
      </c>
      <c r="C318" s="7" t="s">
        <v>5723</v>
      </c>
      <c r="D318" s="7">
        <v>2098380</v>
      </c>
      <c r="E318" s="7">
        <v>2448039</v>
      </c>
      <c r="F318" s="7">
        <v>4546419</v>
      </c>
      <c r="G318" s="7">
        <v>4814829</v>
      </c>
      <c r="H318" s="7">
        <v>0</v>
      </c>
      <c r="I318" s="7">
        <v>227320.95</v>
      </c>
      <c r="J318" s="7">
        <v>98105</v>
      </c>
      <c r="K318" s="7">
        <v>98105</v>
      </c>
      <c r="L318" s="7">
        <v>0</v>
      </c>
      <c r="M318" s="7">
        <v>0</v>
      </c>
      <c r="N318" s="7">
        <v>2350</v>
      </c>
      <c r="O318" s="7">
        <v>1600</v>
      </c>
      <c r="P318" s="7">
        <v>0</v>
      </c>
      <c r="Q318" s="7">
        <v>750</v>
      </c>
      <c r="R318" s="7">
        <v>47</v>
      </c>
    </row>
    <row r="319" spans="1:18" x14ac:dyDescent="0.25">
      <c r="A319" s="23">
        <v>209</v>
      </c>
      <c r="B319" s="19" t="s">
        <v>505</v>
      </c>
      <c r="C319" s="19" t="s">
        <v>5722</v>
      </c>
      <c r="D319" s="19">
        <v>30516</v>
      </c>
      <c r="E319" s="19">
        <v>20492</v>
      </c>
      <c r="F319" s="19">
        <v>51008</v>
      </c>
      <c r="G319" s="19">
        <v>0</v>
      </c>
      <c r="H319" s="19">
        <v>0</v>
      </c>
      <c r="I319" s="19">
        <v>2550.4</v>
      </c>
      <c r="J319" s="19">
        <v>0</v>
      </c>
      <c r="K319" s="19">
        <v>0</v>
      </c>
      <c r="L319" s="19">
        <v>0</v>
      </c>
      <c r="M319" s="19">
        <v>0</v>
      </c>
      <c r="N319" s="19">
        <v>0</v>
      </c>
      <c r="O319" s="19">
        <v>0</v>
      </c>
      <c r="P319" s="19">
        <v>0</v>
      </c>
      <c r="Q319" s="19">
        <v>0</v>
      </c>
      <c r="R319" s="19">
        <v>0</v>
      </c>
    </row>
    <row r="320" spans="1:18" x14ac:dyDescent="0.25">
      <c r="A320" s="6">
        <v>210</v>
      </c>
      <c r="B320" s="7" t="s">
        <v>510</v>
      </c>
      <c r="C320" s="7" t="s">
        <v>5723</v>
      </c>
      <c r="D320" s="7">
        <v>790541</v>
      </c>
      <c r="E320" s="7">
        <v>872469</v>
      </c>
      <c r="F320" s="7">
        <v>1663010</v>
      </c>
      <c r="G320" s="7">
        <v>1601995</v>
      </c>
      <c r="H320" s="7">
        <v>0</v>
      </c>
      <c r="I320" s="7">
        <v>83150.5</v>
      </c>
      <c r="J320" s="7">
        <v>77427</v>
      </c>
      <c r="K320" s="7">
        <v>77427</v>
      </c>
      <c r="L320" s="7">
        <v>0</v>
      </c>
      <c r="M320" s="7">
        <v>0</v>
      </c>
      <c r="N320" s="7">
        <v>1350</v>
      </c>
      <c r="O320" s="7">
        <v>0</v>
      </c>
      <c r="P320" s="7">
        <v>0</v>
      </c>
      <c r="Q320" s="7">
        <v>1350</v>
      </c>
      <c r="R320" s="7">
        <v>27</v>
      </c>
    </row>
    <row r="321" spans="1:18" x14ac:dyDescent="0.25">
      <c r="A321" s="23">
        <v>210</v>
      </c>
      <c r="B321" s="19" t="s">
        <v>510</v>
      </c>
      <c r="C321" s="19" t="s">
        <v>5722</v>
      </c>
      <c r="D321" s="19">
        <v>18484</v>
      </c>
      <c r="E321" s="19">
        <v>14606</v>
      </c>
      <c r="F321" s="19">
        <v>33090</v>
      </c>
      <c r="G321" s="19">
        <v>0</v>
      </c>
      <c r="H321" s="19">
        <v>0</v>
      </c>
      <c r="I321" s="19">
        <v>1654.5</v>
      </c>
      <c r="J321" s="19">
        <v>591</v>
      </c>
      <c r="K321" s="19">
        <v>0</v>
      </c>
      <c r="L321" s="19">
        <v>0</v>
      </c>
      <c r="M321" s="19">
        <v>0</v>
      </c>
      <c r="N321" s="19">
        <v>0</v>
      </c>
      <c r="O321" s="19">
        <v>0</v>
      </c>
      <c r="P321" s="19">
        <v>0</v>
      </c>
      <c r="Q321" s="19">
        <v>0</v>
      </c>
      <c r="R321" s="19">
        <v>0</v>
      </c>
    </row>
    <row r="322" spans="1:18" x14ac:dyDescent="0.25">
      <c r="A322" s="6">
        <v>211</v>
      </c>
      <c r="B322" s="7" t="s">
        <v>517</v>
      </c>
      <c r="C322" s="7" t="s">
        <v>5723</v>
      </c>
      <c r="D322" s="7">
        <v>1071020</v>
      </c>
      <c r="E322" s="7">
        <v>923021</v>
      </c>
      <c r="F322" s="7">
        <v>1994041</v>
      </c>
      <c r="G322" s="7">
        <v>1924422</v>
      </c>
      <c r="H322" s="7">
        <v>3425</v>
      </c>
      <c r="I322" s="7">
        <v>99702.05</v>
      </c>
      <c r="J322" s="7">
        <v>113340</v>
      </c>
      <c r="K322" s="7">
        <v>113340</v>
      </c>
      <c r="L322" s="7">
        <v>0</v>
      </c>
      <c r="M322" s="7">
        <v>0</v>
      </c>
      <c r="N322" s="7">
        <v>3750</v>
      </c>
      <c r="O322" s="7">
        <v>0</v>
      </c>
      <c r="P322" s="7">
        <v>0</v>
      </c>
      <c r="Q322" s="7">
        <v>3750</v>
      </c>
      <c r="R322" s="7">
        <v>75</v>
      </c>
    </row>
    <row r="323" spans="1:18" x14ac:dyDescent="0.25">
      <c r="A323" s="6">
        <v>212</v>
      </c>
      <c r="B323" s="7" t="s">
        <v>518</v>
      </c>
      <c r="C323" s="7" t="s">
        <v>5723</v>
      </c>
      <c r="D323" s="7">
        <v>1513031</v>
      </c>
      <c r="E323" s="7">
        <v>1887687</v>
      </c>
      <c r="F323" s="7">
        <v>3400718</v>
      </c>
      <c r="G323" s="7">
        <v>3101630</v>
      </c>
      <c r="H323" s="7">
        <v>1132</v>
      </c>
      <c r="I323" s="7">
        <v>170035.9</v>
      </c>
      <c r="J323" s="7">
        <v>133376</v>
      </c>
      <c r="K323" s="7">
        <v>133376</v>
      </c>
      <c r="L323" s="7">
        <v>0</v>
      </c>
      <c r="M323" s="7">
        <v>0</v>
      </c>
      <c r="N323" s="7">
        <v>4244</v>
      </c>
      <c r="O323" s="7">
        <v>0</v>
      </c>
      <c r="P323" s="7">
        <v>0</v>
      </c>
      <c r="Q323" s="7">
        <v>4244</v>
      </c>
      <c r="R323" s="7">
        <v>84.88</v>
      </c>
    </row>
    <row r="324" spans="1:18" x14ac:dyDescent="0.25">
      <c r="A324" s="6">
        <v>213</v>
      </c>
      <c r="B324" s="7" t="s">
        <v>520</v>
      </c>
      <c r="C324" s="7" t="s">
        <v>5723</v>
      </c>
      <c r="D324" s="7">
        <v>1691830</v>
      </c>
      <c r="E324" s="7">
        <v>1740382</v>
      </c>
      <c r="F324" s="7">
        <v>3432212</v>
      </c>
      <c r="G324" s="7">
        <v>3191482</v>
      </c>
      <c r="H324" s="7">
        <v>0</v>
      </c>
      <c r="I324" s="7">
        <v>171610.6</v>
      </c>
      <c r="J324" s="7">
        <v>142745</v>
      </c>
      <c r="K324" s="7">
        <v>142745</v>
      </c>
      <c r="L324" s="7">
        <v>0</v>
      </c>
      <c r="M324" s="7">
        <v>0</v>
      </c>
      <c r="N324" s="7">
        <v>10490</v>
      </c>
      <c r="O324" s="7">
        <v>0</v>
      </c>
      <c r="P324" s="7">
        <v>0</v>
      </c>
      <c r="Q324" s="7">
        <v>10490</v>
      </c>
      <c r="R324" s="7">
        <v>209.8</v>
      </c>
    </row>
    <row r="325" spans="1:18" x14ac:dyDescent="0.25">
      <c r="A325" s="23">
        <v>214</v>
      </c>
      <c r="B325" s="19" t="s">
        <v>522</v>
      </c>
      <c r="C325" s="19" t="s">
        <v>5722</v>
      </c>
      <c r="D325" s="19">
        <v>5370</v>
      </c>
      <c r="E325" s="19">
        <v>3499</v>
      </c>
      <c r="F325" s="19">
        <v>8869</v>
      </c>
      <c r="G325" s="19">
        <v>0</v>
      </c>
      <c r="H325" s="19">
        <v>0</v>
      </c>
      <c r="I325" s="19">
        <v>443.45</v>
      </c>
      <c r="J325" s="19">
        <v>313</v>
      </c>
      <c r="K325" s="19">
        <v>0</v>
      </c>
      <c r="L325" s="19">
        <v>0</v>
      </c>
      <c r="M325" s="19">
        <v>0</v>
      </c>
      <c r="N325" s="19">
        <v>0</v>
      </c>
      <c r="O325" s="19">
        <v>0</v>
      </c>
      <c r="P325" s="19">
        <v>0</v>
      </c>
      <c r="Q325" s="19">
        <v>0</v>
      </c>
      <c r="R325" s="19">
        <v>0</v>
      </c>
    </row>
    <row r="326" spans="1:18" x14ac:dyDescent="0.25">
      <c r="A326" s="6">
        <v>215</v>
      </c>
      <c r="B326" s="7" t="s">
        <v>528</v>
      </c>
      <c r="C326" s="7" t="s">
        <v>5723</v>
      </c>
      <c r="D326" s="7">
        <v>627211</v>
      </c>
      <c r="E326" s="7">
        <v>715035</v>
      </c>
      <c r="F326" s="7">
        <v>1342246</v>
      </c>
      <c r="G326" s="7">
        <v>1539887</v>
      </c>
      <c r="H326" s="7">
        <v>989</v>
      </c>
      <c r="I326" s="7">
        <v>67112.3</v>
      </c>
      <c r="J326" s="7">
        <v>58440</v>
      </c>
      <c r="K326" s="7">
        <v>58440</v>
      </c>
      <c r="L326" s="7">
        <v>0</v>
      </c>
      <c r="M326" s="7">
        <v>0</v>
      </c>
      <c r="N326" s="7">
        <v>300</v>
      </c>
      <c r="O326" s="7">
        <v>0</v>
      </c>
      <c r="P326" s="7">
        <v>0</v>
      </c>
      <c r="Q326" s="7">
        <v>300</v>
      </c>
      <c r="R326" s="7">
        <v>6</v>
      </c>
    </row>
    <row r="327" spans="1:18" x14ac:dyDescent="0.25">
      <c r="A327" s="6">
        <v>216</v>
      </c>
      <c r="B327" s="7" t="s">
        <v>530</v>
      </c>
      <c r="C327" s="7" t="s">
        <v>5723</v>
      </c>
      <c r="D327" s="7">
        <v>708313</v>
      </c>
      <c r="E327" s="7">
        <v>889080</v>
      </c>
      <c r="F327" s="7">
        <v>1597393</v>
      </c>
      <c r="G327" s="7">
        <v>1473005</v>
      </c>
      <c r="H327" s="7">
        <v>872</v>
      </c>
      <c r="I327" s="7">
        <v>79869.649999999994</v>
      </c>
      <c r="J327" s="7">
        <v>82362</v>
      </c>
      <c r="K327" s="7">
        <v>82362</v>
      </c>
      <c r="L327" s="7">
        <v>0</v>
      </c>
      <c r="M327" s="7">
        <v>0</v>
      </c>
      <c r="N327" s="7">
        <v>5150</v>
      </c>
      <c r="O327" s="7">
        <v>800</v>
      </c>
      <c r="P327" s="7">
        <v>0</v>
      </c>
      <c r="Q327" s="7">
        <v>4350</v>
      </c>
      <c r="R327" s="7">
        <v>103</v>
      </c>
    </row>
    <row r="328" spans="1:18" x14ac:dyDescent="0.25">
      <c r="A328" s="6">
        <v>217</v>
      </c>
      <c r="B328" s="7" t="s">
        <v>531</v>
      </c>
      <c r="C328" s="7" t="s">
        <v>5723</v>
      </c>
      <c r="D328" s="7">
        <v>1727928</v>
      </c>
      <c r="E328" s="7">
        <v>2119942</v>
      </c>
      <c r="F328" s="7">
        <v>3847870</v>
      </c>
      <c r="G328" s="7">
        <v>3754921</v>
      </c>
      <c r="H328" s="7">
        <v>0</v>
      </c>
      <c r="I328" s="7">
        <v>192393.5</v>
      </c>
      <c r="J328" s="7">
        <v>142530</v>
      </c>
      <c r="K328" s="7">
        <v>142530</v>
      </c>
      <c r="L328" s="7">
        <v>0</v>
      </c>
      <c r="M328" s="7">
        <v>0</v>
      </c>
      <c r="N328" s="7">
        <v>840</v>
      </c>
      <c r="O328" s="7">
        <v>0</v>
      </c>
      <c r="P328" s="7">
        <v>0</v>
      </c>
      <c r="Q328" s="7">
        <v>840</v>
      </c>
      <c r="R328" s="7">
        <v>16.8</v>
      </c>
    </row>
    <row r="329" spans="1:18" x14ac:dyDescent="0.25">
      <c r="A329" s="6">
        <v>218</v>
      </c>
      <c r="B329" s="7" t="s">
        <v>533</v>
      </c>
      <c r="C329" s="7" t="s">
        <v>5723</v>
      </c>
      <c r="D329" s="7">
        <v>553710</v>
      </c>
      <c r="E329" s="7">
        <v>681892</v>
      </c>
      <c r="F329" s="7">
        <v>1235602</v>
      </c>
      <c r="G329" s="7">
        <v>1174677</v>
      </c>
      <c r="H329" s="7">
        <v>3689</v>
      </c>
      <c r="I329" s="7">
        <v>61780.1</v>
      </c>
      <c r="J329" s="7">
        <v>41495</v>
      </c>
      <c r="K329" s="7">
        <v>41495</v>
      </c>
      <c r="L329" s="7">
        <v>0</v>
      </c>
      <c r="M329" s="7">
        <v>0</v>
      </c>
      <c r="N329" s="7">
        <v>805</v>
      </c>
      <c r="O329" s="7">
        <v>840</v>
      </c>
      <c r="P329" s="7">
        <v>0</v>
      </c>
      <c r="Q329" s="7">
        <v>-35</v>
      </c>
      <c r="R329" s="7">
        <v>16.100000000000001</v>
      </c>
    </row>
    <row r="330" spans="1:18" x14ac:dyDescent="0.25">
      <c r="A330" s="23">
        <v>218</v>
      </c>
      <c r="B330" s="19" t="s">
        <v>533</v>
      </c>
      <c r="C330" s="19" t="s">
        <v>5722</v>
      </c>
      <c r="D330" s="19">
        <v>58076</v>
      </c>
      <c r="E330" s="19">
        <v>44584</v>
      </c>
      <c r="F330" s="19">
        <v>102660</v>
      </c>
      <c r="G330" s="19">
        <v>0</v>
      </c>
      <c r="H330" s="19">
        <v>0</v>
      </c>
      <c r="I330" s="19">
        <v>5133</v>
      </c>
      <c r="J330" s="19">
        <v>3155</v>
      </c>
      <c r="K330" s="19">
        <v>0</v>
      </c>
      <c r="L330" s="19">
        <v>0</v>
      </c>
      <c r="M330" s="19">
        <v>0</v>
      </c>
      <c r="N330" s="19">
        <v>0</v>
      </c>
      <c r="O330" s="19">
        <v>0</v>
      </c>
      <c r="P330" s="19">
        <v>0</v>
      </c>
      <c r="Q330" s="19">
        <v>0</v>
      </c>
      <c r="R330" s="19">
        <v>0</v>
      </c>
    </row>
    <row r="331" spans="1:18" x14ac:dyDescent="0.25">
      <c r="A331" s="6">
        <v>219</v>
      </c>
      <c r="B331" s="7" t="s">
        <v>539</v>
      </c>
      <c r="C331" s="7" t="s">
        <v>5723</v>
      </c>
      <c r="D331" s="7">
        <v>595222</v>
      </c>
      <c r="E331" s="7">
        <v>618962</v>
      </c>
      <c r="F331" s="7">
        <v>1214184</v>
      </c>
      <c r="G331" s="7">
        <v>1149970</v>
      </c>
      <c r="H331" s="7">
        <v>375</v>
      </c>
      <c r="I331" s="7">
        <v>60709.2</v>
      </c>
      <c r="J331" s="7">
        <v>41765</v>
      </c>
      <c r="K331" s="7">
        <v>41765</v>
      </c>
      <c r="L331" s="7">
        <v>0</v>
      </c>
      <c r="M331" s="7">
        <v>0</v>
      </c>
      <c r="N331" s="7">
        <v>900</v>
      </c>
      <c r="O331" s="7">
        <v>0</v>
      </c>
      <c r="P331" s="7">
        <v>0</v>
      </c>
      <c r="Q331" s="7">
        <v>900</v>
      </c>
      <c r="R331" s="7">
        <v>18</v>
      </c>
    </row>
    <row r="332" spans="1:18" x14ac:dyDescent="0.25">
      <c r="A332" s="23">
        <v>219</v>
      </c>
      <c r="B332" s="19" t="s">
        <v>539</v>
      </c>
      <c r="C332" s="19" t="s">
        <v>5722</v>
      </c>
      <c r="D332" s="19">
        <v>4370068</v>
      </c>
      <c r="E332" s="19">
        <v>3960707</v>
      </c>
      <c r="F332" s="19">
        <v>8330775</v>
      </c>
      <c r="G332" s="19">
        <v>0</v>
      </c>
      <c r="H332" s="19">
        <v>0</v>
      </c>
      <c r="I332" s="19">
        <v>416538.75</v>
      </c>
      <c r="J332" s="19">
        <v>458176</v>
      </c>
      <c r="K332" s="19">
        <v>0</v>
      </c>
      <c r="L332" s="19">
        <v>0</v>
      </c>
      <c r="M332" s="19">
        <v>0</v>
      </c>
      <c r="N332" s="19">
        <v>78754</v>
      </c>
      <c r="O332" s="19">
        <v>0</v>
      </c>
      <c r="P332" s="19">
        <v>0</v>
      </c>
      <c r="Q332" s="19">
        <v>78754</v>
      </c>
      <c r="R332" s="19">
        <v>1575.08</v>
      </c>
    </row>
    <row r="333" spans="1:18" x14ac:dyDescent="0.25">
      <c r="A333" s="6">
        <v>220</v>
      </c>
      <c r="B333" s="7" t="s">
        <v>548</v>
      </c>
      <c r="C333" s="7" t="s">
        <v>5723</v>
      </c>
      <c r="D333" s="7">
        <v>522509</v>
      </c>
      <c r="E333" s="7">
        <v>493478</v>
      </c>
      <c r="F333" s="7">
        <v>1015987</v>
      </c>
      <c r="G333" s="7">
        <v>1086752</v>
      </c>
      <c r="H333" s="7">
        <v>0</v>
      </c>
      <c r="I333" s="7">
        <v>50799.35</v>
      </c>
      <c r="J333" s="7">
        <v>24610</v>
      </c>
      <c r="K333" s="7">
        <v>24610</v>
      </c>
      <c r="L333" s="7">
        <v>0</v>
      </c>
      <c r="M333" s="7">
        <v>0</v>
      </c>
      <c r="N333" s="7">
        <v>700</v>
      </c>
      <c r="O333" s="7">
        <v>0</v>
      </c>
      <c r="P333" s="7">
        <v>0</v>
      </c>
      <c r="Q333" s="7">
        <v>700</v>
      </c>
      <c r="R333" s="7">
        <v>14</v>
      </c>
    </row>
    <row r="334" spans="1:18" x14ac:dyDescent="0.25">
      <c r="A334" s="6">
        <v>221</v>
      </c>
      <c r="B334" s="7" t="s">
        <v>549</v>
      </c>
      <c r="C334" s="7" t="s">
        <v>5723</v>
      </c>
      <c r="D334" s="7">
        <v>815658</v>
      </c>
      <c r="E334" s="7">
        <v>951223</v>
      </c>
      <c r="F334" s="7">
        <v>1766881</v>
      </c>
      <c r="G334" s="7">
        <v>1622961</v>
      </c>
      <c r="H334" s="7">
        <v>0</v>
      </c>
      <c r="I334" s="7">
        <v>88344.05</v>
      </c>
      <c r="J334" s="7">
        <v>67259</v>
      </c>
      <c r="K334" s="7">
        <v>67159</v>
      </c>
      <c r="L334" s="7">
        <v>100</v>
      </c>
      <c r="M334" s="7">
        <v>0</v>
      </c>
      <c r="N334" s="7">
        <v>1770</v>
      </c>
      <c r="O334" s="7">
        <v>800</v>
      </c>
      <c r="P334" s="7">
        <v>0</v>
      </c>
      <c r="Q334" s="7">
        <v>970</v>
      </c>
      <c r="R334" s="7">
        <v>35.4</v>
      </c>
    </row>
    <row r="335" spans="1:18" x14ac:dyDescent="0.25">
      <c r="A335" s="23">
        <v>221</v>
      </c>
      <c r="B335" s="19" t="s">
        <v>549</v>
      </c>
      <c r="C335" s="19" t="s">
        <v>5722</v>
      </c>
      <c r="D335" s="19">
        <v>8929</v>
      </c>
      <c r="E335" s="19">
        <v>15230</v>
      </c>
      <c r="F335" s="19">
        <v>24159</v>
      </c>
      <c r="G335" s="19">
        <v>0</v>
      </c>
      <c r="H335" s="19">
        <v>0</v>
      </c>
      <c r="I335" s="19">
        <v>1207.95</v>
      </c>
      <c r="J335" s="19">
        <v>968</v>
      </c>
      <c r="K335" s="19">
        <v>0</v>
      </c>
      <c r="L335" s="19">
        <v>0</v>
      </c>
      <c r="M335" s="19">
        <v>0</v>
      </c>
      <c r="N335" s="19">
        <v>0</v>
      </c>
      <c r="O335" s="19">
        <v>0</v>
      </c>
      <c r="P335" s="19">
        <v>0</v>
      </c>
      <c r="Q335" s="19">
        <v>0</v>
      </c>
      <c r="R335" s="19">
        <v>0</v>
      </c>
    </row>
    <row r="336" spans="1:18" x14ac:dyDescent="0.25">
      <c r="A336" s="6">
        <v>222</v>
      </c>
      <c r="B336" s="7" t="s">
        <v>556</v>
      </c>
      <c r="C336" s="7" t="s">
        <v>5723</v>
      </c>
      <c r="D336" s="7">
        <v>1699077</v>
      </c>
      <c r="E336" s="7">
        <v>1602007</v>
      </c>
      <c r="F336" s="7">
        <v>3301084</v>
      </c>
      <c r="G336" s="7">
        <v>3065336</v>
      </c>
      <c r="H336" s="7">
        <v>2305</v>
      </c>
      <c r="I336" s="7">
        <v>165054.20000000001</v>
      </c>
      <c r="J336" s="7">
        <v>172981</v>
      </c>
      <c r="K336" s="7">
        <v>172981</v>
      </c>
      <c r="L336" s="7">
        <v>0</v>
      </c>
      <c r="M336" s="7">
        <v>0</v>
      </c>
      <c r="N336" s="7">
        <v>1290</v>
      </c>
      <c r="O336" s="7">
        <v>0</v>
      </c>
      <c r="P336" s="7">
        <v>0</v>
      </c>
      <c r="Q336" s="7">
        <v>1290</v>
      </c>
      <c r="R336" s="7">
        <v>25.8</v>
      </c>
    </row>
    <row r="337" spans="1:18" x14ac:dyDescent="0.25">
      <c r="A337" s="6">
        <v>223</v>
      </c>
      <c r="B337" s="7" t="s">
        <v>558</v>
      </c>
      <c r="C337" s="7" t="s">
        <v>5723</v>
      </c>
      <c r="D337" s="7">
        <v>1578873</v>
      </c>
      <c r="E337" s="7">
        <v>1758120</v>
      </c>
      <c r="F337" s="7">
        <v>3336993</v>
      </c>
      <c r="G337" s="7">
        <v>3261253</v>
      </c>
      <c r="H337" s="7">
        <v>500</v>
      </c>
      <c r="I337" s="7">
        <v>166849.65</v>
      </c>
      <c r="J337" s="7">
        <v>147305</v>
      </c>
      <c r="K337" s="7">
        <v>146805</v>
      </c>
      <c r="L337" s="7">
        <v>0</v>
      </c>
      <c r="M337" s="7">
        <v>0</v>
      </c>
      <c r="N337" s="7">
        <v>1800</v>
      </c>
      <c r="O337" s="7">
        <v>0</v>
      </c>
      <c r="P337" s="7">
        <v>0</v>
      </c>
      <c r="Q337" s="7">
        <v>1800</v>
      </c>
      <c r="R337" s="7">
        <v>36</v>
      </c>
    </row>
    <row r="338" spans="1:18" x14ac:dyDescent="0.25">
      <c r="A338" s="6">
        <v>224</v>
      </c>
      <c r="B338" s="7" t="s">
        <v>560</v>
      </c>
      <c r="C338" s="7" t="s">
        <v>5723</v>
      </c>
      <c r="D338" s="7">
        <v>382055</v>
      </c>
      <c r="E338" s="7">
        <v>404086</v>
      </c>
      <c r="F338" s="7">
        <v>786141</v>
      </c>
      <c r="G338" s="7">
        <v>808078</v>
      </c>
      <c r="H338" s="7">
        <v>0</v>
      </c>
      <c r="I338" s="7">
        <v>39307.050000000003</v>
      </c>
      <c r="J338" s="7">
        <v>34905</v>
      </c>
      <c r="K338" s="7">
        <v>34905</v>
      </c>
      <c r="L338" s="7">
        <v>0</v>
      </c>
      <c r="M338" s="7">
        <v>0</v>
      </c>
      <c r="N338" s="7">
        <v>470</v>
      </c>
      <c r="O338" s="7">
        <v>0</v>
      </c>
      <c r="P338" s="7">
        <v>0</v>
      </c>
      <c r="Q338" s="7">
        <v>470</v>
      </c>
      <c r="R338" s="7">
        <v>9.4</v>
      </c>
    </row>
    <row r="339" spans="1:18" x14ac:dyDescent="0.25">
      <c r="A339" s="6">
        <v>225</v>
      </c>
      <c r="B339" s="7" t="s">
        <v>561</v>
      </c>
      <c r="C339" s="7" t="s">
        <v>5723</v>
      </c>
      <c r="D339" s="7">
        <v>1009309</v>
      </c>
      <c r="E339" s="7">
        <v>929175</v>
      </c>
      <c r="F339" s="7">
        <v>1938484</v>
      </c>
      <c r="G339" s="7">
        <v>1830702</v>
      </c>
      <c r="H339" s="7">
        <v>452</v>
      </c>
      <c r="I339" s="7">
        <v>96924.2</v>
      </c>
      <c r="J339" s="7">
        <v>90680</v>
      </c>
      <c r="K339" s="7">
        <v>90680</v>
      </c>
      <c r="L339" s="7">
        <v>0</v>
      </c>
      <c r="M339" s="7">
        <v>0</v>
      </c>
      <c r="N339" s="7">
        <v>8570</v>
      </c>
      <c r="O339" s="7">
        <v>0</v>
      </c>
      <c r="P339" s="7">
        <v>0</v>
      </c>
      <c r="Q339" s="7">
        <v>8570</v>
      </c>
      <c r="R339" s="7">
        <v>171.4</v>
      </c>
    </row>
    <row r="340" spans="1:18" x14ac:dyDescent="0.25">
      <c r="A340" s="6">
        <v>226</v>
      </c>
      <c r="B340" s="7" t="s">
        <v>562</v>
      </c>
      <c r="C340" s="7" t="s">
        <v>5723</v>
      </c>
      <c r="D340" s="7">
        <v>1064091</v>
      </c>
      <c r="E340" s="7">
        <v>1215992</v>
      </c>
      <c r="F340" s="7">
        <v>2280083</v>
      </c>
      <c r="G340" s="7">
        <v>1756369</v>
      </c>
      <c r="H340" s="7">
        <v>803</v>
      </c>
      <c r="I340" s="7">
        <v>114004.15</v>
      </c>
      <c r="J340" s="7">
        <v>66970</v>
      </c>
      <c r="K340" s="7">
        <v>66970</v>
      </c>
      <c r="L340" s="7">
        <v>0</v>
      </c>
      <c r="M340" s="7">
        <v>0</v>
      </c>
      <c r="N340" s="7">
        <v>750</v>
      </c>
      <c r="O340" s="7">
        <v>0</v>
      </c>
      <c r="P340" s="7">
        <v>0</v>
      </c>
      <c r="Q340" s="7">
        <v>750</v>
      </c>
      <c r="R340" s="7">
        <v>15</v>
      </c>
    </row>
    <row r="341" spans="1:18" x14ac:dyDescent="0.25">
      <c r="A341" s="23">
        <v>226</v>
      </c>
      <c r="B341" s="19" t="s">
        <v>562</v>
      </c>
      <c r="C341" s="19" t="s">
        <v>5722</v>
      </c>
      <c r="D341" s="19">
        <v>658852</v>
      </c>
      <c r="E341" s="19">
        <v>655955</v>
      </c>
      <c r="F341" s="19">
        <v>1314807</v>
      </c>
      <c r="G341" s="19">
        <v>0</v>
      </c>
      <c r="H341" s="19">
        <v>0</v>
      </c>
      <c r="I341" s="19">
        <v>65740.350000000006</v>
      </c>
      <c r="J341" s="19">
        <v>3000</v>
      </c>
      <c r="K341" s="19">
        <v>0</v>
      </c>
      <c r="L341" s="19">
        <v>0</v>
      </c>
      <c r="M341" s="19">
        <v>0</v>
      </c>
      <c r="N341" s="19">
        <v>0</v>
      </c>
      <c r="O341" s="19">
        <v>0</v>
      </c>
      <c r="P341" s="19">
        <v>0</v>
      </c>
      <c r="Q341" s="19">
        <v>0</v>
      </c>
      <c r="R341" s="19">
        <v>0</v>
      </c>
    </row>
    <row r="342" spans="1:18" x14ac:dyDescent="0.25">
      <c r="A342" s="6">
        <v>227</v>
      </c>
      <c r="B342" s="7" t="s">
        <v>568</v>
      </c>
      <c r="C342" s="7" t="s">
        <v>5723</v>
      </c>
      <c r="D342" s="7">
        <v>1420058</v>
      </c>
      <c r="E342" s="7">
        <v>1422259</v>
      </c>
      <c r="F342" s="7">
        <v>2842317</v>
      </c>
      <c r="G342" s="7">
        <v>2587719</v>
      </c>
      <c r="H342" s="7">
        <v>560</v>
      </c>
      <c r="I342" s="7">
        <v>142115.85</v>
      </c>
      <c r="J342" s="7">
        <v>110799</v>
      </c>
      <c r="K342" s="7">
        <v>110799</v>
      </c>
      <c r="L342" s="7">
        <v>0</v>
      </c>
      <c r="M342" s="7">
        <v>0</v>
      </c>
      <c r="N342" s="7">
        <v>1370</v>
      </c>
      <c r="O342" s="7">
        <v>0</v>
      </c>
      <c r="P342" s="7">
        <v>0</v>
      </c>
      <c r="Q342" s="7">
        <v>1370</v>
      </c>
      <c r="R342" s="7">
        <v>27.4</v>
      </c>
    </row>
    <row r="343" spans="1:18" x14ac:dyDescent="0.25">
      <c r="A343" s="6">
        <v>228</v>
      </c>
      <c r="B343" s="7" t="s">
        <v>569</v>
      </c>
      <c r="C343" s="7" t="s">
        <v>5723</v>
      </c>
      <c r="D343" s="7">
        <v>1283199</v>
      </c>
      <c r="E343" s="7">
        <v>1356225</v>
      </c>
      <c r="F343" s="7">
        <v>2639424</v>
      </c>
      <c r="G343" s="7">
        <v>2532451</v>
      </c>
      <c r="H343" s="7">
        <v>3098</v>
      </c>
      <c r="I343" s="7">
        <v>131971.20000000001</v>
      </c>
      <c r="J343" s="7">
        <v>112127</v>
      </c>
      <c r="K343" s="7">
        <v>112127</v>
      </c>
      <c r="L343" s="7">
        <v>0</v>
      </c>
      <c r="M343" s="7">
        <v>0</v>
      </c>
      <c r="N343" s="7">
        <v>1100</v>
      </c>
      <c r="O343" s="7">
        <v>0</v>
      </c>
      <c r="P343" s="7">
        <v>0</v>
      </c>
      <c r="Q343" s="7">
        <v>1100</v>
      </c>
      <c r="R343" s="7">
        <v>22</v>
      </c>
    </row>
    <row r="344" spans="1:18" x14ac:dyDescent="0.25">
      <c r="A344" s="6">
        <v>229</v>
      </c>
      <c r="B344" s="7" t="s">
        <v>570</v>
      </c>
      <c r="C344" s="7" t="s">
        <v>5723</v>
      </c>
      <c r="D344" s="7">
        <v>43210</v>
      </c>
      <c r="E344" s="7">
        <v>56736</v>
      </c>
      <c r="F344" s="7">
        <v>99946</v>
      </c>
      <c r="G344" s="7">
        <v>93302</v>
      </c>
      <c r="H344" s="7">
        <v>0</v>
      </c>
      <c r="I344" s="7">
        <v>4997.3</v>
      </c>
      <c r="J344" s="7">
        <v>2029</v>
      </c>
      <c r="K344" s="7">
        <v>2029</v>
      </c>
      <c r="L344" s="7">
        <v>0</v>
      </c>
      <c r="M344" s="7">
        <v>0</v>
      </c>
      <c r="N344" s="7">
        <v>1000</v>
      </c>
      <c r="O344" s="7">
        <v>0</v>
      </c>
      <c r="P344" s="7">
        <v>0</v>
      </c>
      <c r="Q344" s="7">
        <v>1000</v>
      </c>
      <c r="R344" s="7">
        <v>20</v>
      </c>
    </row>
    <row r="345" spans="1:18" x14ac:dyDescent="0.25">
      <c r="A345" s="6">
        <v>230</v>
      </c>
      <c r="B345" s="7" t="s">
        <v>571</v>
      </c>
      <c r="C345" s="7" t="s">
        <v>5723</v>
      </c>
      <c r="D345" s="7">
        <v>7900</v>
      </c>
      <c r="E345" s="7">
        <v>12050</v>
      </c>
      <c r="F345" s="7">
        <v>19950</v>
      </c>
      <c r="G345" s="7">
        <v>21299</v>
      </c>
      <c r="H345" s="7">
        <v>0</v>
      </c>
      <c r="I345" s="7">
        <v>997.5</v>
      </c>
      <c r="J345" s="7">
        <v>2500</v>
      </c>
      <c r="K345" s="7">
        <v>2500</v>
      </c>
      <c r="L345" s="7">
        <v>0</v>
      </c>
      <c r="M345" s="7">
        <v>0</v>
      </c>
      <c r="N345" s="7">
        <v>0</v>
      </c>
      <c r="O345" s="7">
        <v>0</v>
      </c>
      <c r="P345" s="7">
        <v>0</v>
      </c>
      <c r="Q345" s="7">
        <v>0</v>
      </c>
      <c r="R345" s="7">
        <v>0</v>
      </c>
    </row>
    <row r="346" spans="1:18" x14ac:dyDescent="0.25">
      <c r="A346" s="6">
        <v>231</v>
      </c>
      <c r="B346" s="7" t="s">
        <v>572</v>
      </c>
      <c r="C346" s="7" t="s">
        <v>5723</v>
      </c>
      <c r="D346" s="7">
        <v>6427</v>
      </c>
      <c r="E346" s="7">
        <v>7792</v>
      </c>
      <c r="F346" s="7">
        <v>14219</v>
      </c>
      <c r="G346" s="7">
        <v>15108</v>
      </c>
      <c r="H346" s="7">
        <v>0</v>
      </c>
      <c r="I346" s="7">
        <v>710.95</v>
      </c>
      <c r="J346" s="7">
        <v>707</v>
      </c>
      <c r="K346" s="7">
        <v>707</v>
      </c>
      <c r="L346" s="7">
        <v>0</v>
      </c>
      <c r="M346" s="7">
        <v>0</v>
      </c>
      <c r="N346" s="7">
        <v>0</v>
      </c>
      <c r="O346" s="7">
        <v>0</v>
      </c>
      <c r="P346" s="7">
        <v>0</v>
      </c>
      <c r="Q346" s="7">
        <v>0</v>
      </c>
      <c r="R346" s="7">
        <v>0</v>
      </c>
    </row>
    <row r="347" spans="1:18" x14ac:dyDescent="0.25">
      <c r="A347" s="6">
        <v>232</v>
      </c>
      <c r="B347" s="7" t="s">
        <v>573</v>
      </c>
      <c r="C347" s="7" t="s">
        <v>5723</v>
      </c>
      <c r="D347" s="7">
        <v>834055</v>
      </c>
      <c r="E347" s="7">
        <v>1017884</v>
      </c>
      <c r="F347" s="7">
        <v>1851939</v>
      </c>
      <c r="G347" s="7">
        <v>1642980</v>
      </c>
      <c r="H347" s="7">
        <v>861</v>
      </c>
      <c r="I347" s="7">
        <v>92596.95</v>
      </c>
      <c r="J347" s="7">
        <v>75795</v>
      </c>
      <c r="K347" s="7">
        <v>75795</v>
      </c>
      <c r="L347" s="7">
        <v>0</v>
      </c>
      <c r="M347" s="7">
        <v>0</v>
      </c>
      <c r="N347" s="7">
        <v>2300</v>
      </c>
      <c r="O347" s="7">
        <v>800</v>
      </c>
      <c r="P347" s="7">
        <v>0</v>
      </c>
      <c r="Q347" s="7">
        <v>1500</v>
      </c>
      <c r="R347" s="7">
        <v>46</v>
      </c>
    </row>
    <row r="348" spans="1:18" x14ac:dyDescent="0.25">
      <c r="A348" s="23">
        <v>232</v>
      </c>
      <c r="B348" s="19" t="s">
        <v>573</v>
      </c>
      <c r="C348" s="19" t="s">
        <v>5722</v>
      </c>
      <c r="D348" s="19">
        <v>5226</v>
      </c>
      <c r="E348" s="19">
        <v>7492</v>
      </c>
      <c r="F348" s="19">
        <v>12718</v>
      </c>
      <c r="G348" s="19">
        <v>0</v>
      </c>
      <c r="H348" s="19">
        <v>0</v>
      </c>
      <c r="I348" s="19">
        <v>635.9</v>
      </c>
      <c r="J348" s="19">
        <v>0</v>
      </c>
      <c r="K348" s="19">
        <v>0</v>
      </c>
      <c r="L348" s="19">
        <v>0</v>
      </c>
      <c r="M348" s="19">
        <v>0</v>
      </c>
      <c r="N348" s="19">
        <v>0</v>
      </c>
      <c r="O348" s="19">
        <v>0</v>
      </c>
      <c r="P348" s="19">
        <v>0</v>
      </c>
      <c r="Q348" s="19">
        <v>0</v>
      </c>
      <c r="R348" s="19">
        <v>0</v>
      </c>
    </row>
    <row r="349" spans="1:18" x14ac:dyDescent="0.25">
      <c r="A349" s="6">
        <v>233</v>
      </c>
      <c r="B349" s="7" t="s">
        <v>579</v>
      </c>
      <c r="C349" s="7" t="s">
        <v>5723</v>
      </c>
      <c r="D349" s="7">
        <v>864125</v>
      </c>
      <c r="E349" s="7">
        <v>1030712</v>
      </c>
      <c r="F349" s="7">
        <v>1894837</v>
      </c>
      <c r="G349" s="7">
        <v>1680263</v>
      </c>
      <c r="H349" s="7">
        <v>0</v>
      </c>
      <c r="I349" s="7">
        <v>94741.85</v>
      </c>
      <c r="J349" s="7">
        <v>83580</v>
      </c>
      <c r="K349" s="7">
        <v>83580</v>
      </c>
      <c r="L349" s="7">
        <v>0</v>
      </c>
      <c r="M349" s="7">
        <v>0</v>
      </c>
      <c r="N349" s="7">
        <v>1270</v>
      </c>
      <c r="O349" s="7">
        <v>0</v>
      </c>
      <c r="P349" s="7">
        <v>0</v>
      </c>
      <c r="Q349" s="7">
        <v>1270</v>
      </c>
      <c r="R349" s="7">
        <v>25.4</v>
      </c>
    </row>
    <row r="350" spans="1:18" x14ac:dyDescent="0.25">
      <c r="A350" s="6">
        <v>234</v>
      </c>
      <c r="B350" s="7" t="s">
        <v>580</v>
      </c>
      <c r="C350" s="7" t="s">
        <v>5723</v>
      </c>
      <c r="D350" s="7">
        <v>846971</v>
      </c>
      <c r="E350" s="7">
        <v>823472</v>
      </c>
      <c r="F350" s="7">
        <v>1670443</v>
      </c>
      <c r="G350" s="7">
        <v>1473335</v>
      </c>
      <c r="H350" s="7">
        <v>0</v>
      </c>
      <c r="I350" s="7">
        <v>83522.149999999994</v>
      </c>
      <c r="J350" s="7">
        <v>112148</v>
      </c>
      <c r="K350" s="7">
        <v>112148</v>
      </c>
      <c r="L350" s="7">
        <v>0</v>
      </c>
      <c r="M350" s="7">
        <v>0</v>
      </c>
      <c r="N350" s="7">
        <v>800</v>
      </c>
      <c r="O350" s="7">
        <v>800</v>
      </c>
      <c r="P350" s="7">
        <v>0</v>
      </c>
      <c r="Q350" s="7">
        <v>0</v>
      </c>
      <c r="R350" s="7">
        <v>16</v>
      </c>
    </row>
    <row r="351" spans="1:18" x14ac:dyDescent="0.25">
      <c r="A351" s="6">
        <v>235</v>
      </c>
      <c r="B351" s="7" t="s">
        <v>581</v>
      </c>
      <c r="C351" s="7" t="s">
        <v>5723</v>
      </c>
      <c r="D351" s="7">
        <v>138778</v>
      </c>
      <c r="E351" s="7">
        <v>137981</v>
      </c>
      <c r="F351" s="7">
        <v>276759</v>
      </c>
      <c r="G351" s="7">
        <v>246952</v>
      </c>
      <c r="H351" s="7">
        <v>0</v>
      </c>
      <c r="I351" s="7">
        <v>13837.95</v>
      </c>
      <c r="J351" s="7">
        <v>11193</v>
      </c>
      <c r="K351" s="7">
        <v>11193</v>
      </c>
      <c r="L351" s="7">
        <v>0</v>
      </c>
      <c r="M351" s="7">
        <v>0</v>
      </c>
      <c r="N351" s="7">
        <v>0</v>
      </c>
      <c r="O351" s="7">
        <v>0</v>
      </c>
      <c r="P351" s="7">
        <v>0</v>
      </c>
      <c r="Q351" s="7">
        <v>0</v>
      </c>
      <c r="R351" s="7">
        <v>0</v>
      </c>
    </row>
    <row r="352" spans="1:18" x14ac:dyDescent="0.25">
      <c r="A352" s="6">
        <v>236</v>
      </c>
      <c r="B352" s="7" t="s">
        <v>582</v>
      </c>
      <c r="C352" s="7" t="s">
        <v>5723</v>
      </c>
      <c r="D352" s="7">
        <v>32562</v>
      </c>
      <c r="E352" s="7">
        <v>33859</v>
      </c>
      <c r="F352" s="7">
        <v>66421</v>
      </c>
      <c r="G352" s="7">
        <v>52801</v>
      </c>
      <c r="H352" s="7">
        <v>0</v>
      </c>
      <c r="I352" s="7">
        <v>3321.05</v>
      </c>
      <c r="J352" s="7">
        <v>2540</v>
      </c>
      <c r="K352" s="7">
        <v>2540</v>
      </c>
      <c r="L352" s="7">
        <v>0</v>
      </c>
      <c r="M352" s="7">
        <v>0</v>
      </c>
      <c r="N352" s="7">
        <v>300</v>
      </c>
      <c r="O352" s="7">
        <v>0</v>
      </c>
      <c r="P352" s="7">
        <v>0</v>
      </c>
      <c r="Q352" s="7">
        <v>300</v>
      </c>
      <c r="R352" s="7">
        <v>6</v>
      </c>
    </row>
    <row r="353" spans="1:18" x14ac:dyDescent="0.25">
      <c r="A353" s="6">
        <v>237</v>
      </c>
      <c r="B353" s="7" t="s">
        <v>583</v>
      </c>
      <c r="C353" s="7" t="s">
        <v>5723</v>
      </c>
      <c r="D353" s="7">
        <v>57332</v>
      </c>
      <c r="E353" s="7">
        <v>67065</v>
      </c>
      <c r="F353" s="7">
        <v>124397</v>
      </c>
      <c r="G353" s="7">
        <v>103588</v>
      </c>
      <c r="H353" s="7">
        <v>0</v>
      </c>
      <c r="I353" s="7">
        <v>6219.85</v>
      </c>
      <c r="J353" s="7">
        <v>6935</v>
      </c>
      <c r="K353" s="7">
        <v>6935</v>
      </c>
      <c r="L353" s="7">
        <v>0</v>
      </c>
      <c r="M353" s="7">
        <v>0</v>
      </c>
      <c r="N353" s="7">
        <v>300</v>
      </c>
      <c r="O353" s="7">
        <v>0</v>
      </c>
      <c r="P353" s="7">
        <v>0</v>
      </c>
      <c r="Q353" s="7">
        <v>300</v>
      </c>
      <c r="R353" s="7">
        <v>6</v>
      </c>
    </row>
    <row r="354" spans="1:18" x14ac:dyDescent="0.25">
      <c r="A354" s="6">
        <v>238</v>
      </c>
      <c r="B354" s="7" t="s">
        <v>584</v>
      </c>
      <c r="C354" s="7" t="s">
        <v>5723</v>
      </c>
      <c r="D354" s="7">
        <v>477619</v>
      </c>
      <c r="E354" s="7">
        <v>518129</v>
      </c>
      <c r="F354" s="7">
        <v>995748</v>
      </c>
      <c r="G354" s="7">
        <v>890847</v>
      </c>
      <c r="H354" s="7">
        <v>0</v>
      </c>
      <c r="I354" s="7">
        <v>49787.4</v>
      </c>
      <c r="J354" s="7">
        <v>61173</v>
      </c>
      <c r="K354" s="7">
        <v>61173</v>
      </c>
      <c r="L354" s="7">
        <v>0</v>
      </c>
      <c r="M354" s="7">
        <v>0</v>
      </c>
      <c r="N354" s="7">
        <v>100</v>
      </c>
      <c r="O354" s="7">
        <v>0</v>
      </c>
      <c r="P354" s="7">
        <v>0</v>
      </c>
      <c r="Q354" s="7">
        <v>100</v>
      </c>
      <c r="R354" s="7">
        <v>2</v>
      </c>
    </row>
    <row r="355" spans="1:18" x14ac:dyDescent="0.25">
      <c r="A355" s="6">
        <v>239</v>
      </c>
      <c r="B355" s="7" t="s">
        <v>585</v>
      </c>
      <c r="C355" s="7" t="s">
        <v>5723</v>
      </c>
      <c r="D355" s="7">
        <v>175956</v>
      </c>
      <c r="E355" s="7">
        <v>169460</v>
      </c>
      <c r="F355" s="7">
        <v>345416</v>
      </c>
      <c r="G355" s="7">
        <v>324240</v>
      </c>
      <c r="H355" s="7">
        <v>0</v>
      </c>
      <c r="I355" s="7">
        <v>17270.8</v>
      </c>
      <c r="J355" s="7">
        <v>10563</v>
      </c>
      <c r="K355" s="7">
        <v>10563</v>
      </c>
      <c r="L355" s="7">
        <v>0</v>
      </c>
      <c r="M355" s="7">
        <v>0</v>
      </c>
      <c r="N355" s="7">
        <v>200</v>
      </c>
      <c r="O355" s="7">
        <v>0</v>
      </c>
      <c r="P355" s="7">
        <v>0</v>
      </c>
      <c r="Q355" s="7">
        <v>200</v>
      </c>
      <c r="R355" s="7">
        <v>4</v>
      </c>
    </row>
    <row r="356" spans="1:18" x14ac:dyDescent="0.25">
      <c r="A356" s="6">
        <v>240</v>
      </c>
      <c r="B356" s="7" t="s">
        <v>586</v>
      </c>
      <c r="C356" s="7" t="s">
        <v>5723</v>
      </c>
      <c r="D356" s="7">
        <v>374149</v>
      </c>
      <c r="E356" s="7">
        <v>445223</v>
      </c>
      <c r="F356" s="7">
        <v>819372</v>
      </c>
      <c r="G356" s="7">
        <v>793428</v>
      </c>
      <c r="H356" s="7">
        <v>258</v>
      </c>
      <c r="I356" s="7">
        <v>40968.6</v>
      </c>
      <c r="J356" s="7">
        <v>31553</v>
      </c>
      <c r="K356" s="7">
        <v>31553</v>
      </c>
      <c r="L356" s="7">
        <v>0</v>
      </c>
      <c r="M356" s="7">
        <v>0</v>
      </c>
      <c r="N356" s="7">
        <v>700</v>
      </c>
      <c r="O356" s="7">
        <v>0</v>
      </c>
      <c r="P356" s="7">
        <v>0</v>
      </c>
      <c r="Q356" s="7">
        <v>700</v>
      </c>
      <c r="R356" s="7">
        <v>14</v>
      </c>
    </row>
    <row r="357" spans="1:18" x14ac:dyDescent="0.25">
      <c r="A357" s="6">
        <v>241</v>
      </c>
      <c r="B357" s="7" t="s">
        <v>587</v>
      </c>
      <c r="C357" s="7" t="s">
        <v>5723</v>
      </c>
      <c r="D357" s="7">
        <v>164242</v>
      </c>
      <c r="E357" s="7">
        <v>186037</v>
      </c>
      <c r="F357" s="7">
        <v>350279</v>
      </c>
      <c r="G357" s="7">
        <v>300966</v>
      </c>
      <c r="H357" s="7">
        <v>0</v>
      </c>
      <c r="I357" s="7">
        <v>17513.95</v>
      </c>
      <c r="J357" s="7">
        <v>8944</v>
      </c>
      <c r="K357" s="7">
        <v>8944</v>
      </c>
      <c r="L357" s="7">
        <v>0</v>
      </c>
      <c r="M357" s="7">
        <v>0</v>
      </c>
      <c r="N357" s="7">
        <v>500</v>
      </c>
      <c r="O357" s="7">
        <v>0</v>
      </c>
      <c r="P357" s="7">
        <v>0</v>
      </c>
      <c r="Q357" s="7">
        <v>500</v>
      </c>
      <c r="R357" s="7">
        <v>10</v>
      </c>
    </row>
    <row r="358" spans="1:18" x14ac:dyDescent="0.25">
      <c r="A358" s="6">
        <v>242</v>
      </c>
      <c r="B358" s="7" t="s">
        <v>588</v>
      </c>
      <c r="C358" s="7" t="s">
        <v>5723</v>
      </c>
      <c r="D358" s="7">
        <v>482841</v>
      </c>
      <c r="E358" s="7">
        <v>574474</v>
      </c>
      <c r="F358" s="7">
        <v>1057315</v>
      </c>
      <c r="G358" s="7">
        <v>1013051</v>
      </c>
      <c r="H358" s="7">
        <v>0</v>
      </c>
      <c r="I358" s="7">
        <v>52865.75</v>
      </c>
      <c r="J358" s="7">
        <v>40511</v>
      </c>
      <c r="K358" s="7">
        <v>40511</v>
      </c>
      <c r="L358" s="7">
        <v>0</v>
      </c>
      <c r="M358" s="7">
        <v>0</v>
      </c>
      <c r="N358" s="7">
        <v>1760</v>
      </c>
      <c r="O358" s="7">
        <v>0</v>
      </c>
      <c r="P358" s="7">
        <v>0</v>
      </c>
      <c r="Q358" s="7">
        <v>1760</v>
      </c>
      <c r="R358" s="7">
        <v>35.200000000000003</v>
      </c>
    </row>
    <row r="359" spans="1:18" x14ac:dyDescent="0.25">
      <c r="A359" s="6">
        <v>243</v>
      </c>
      <c r="B359" s="7" t="s">
        <v>589</v>
      </c>
      <c r="C359" s="7" t="s">
        <v>5723</v>
      </c>
      <c r="D359" s="7">
        <v>275611</v>
      </c>
      <c r="E359" s="7">
        <v>334035</v>
      </c>
      <c r="F359" s="7">
        <v>609646</v>
      </c>
      <c r="G359" s="7">
        <v>569504</v>
      </c>
      <c r="H359" s="7">
        <v>0</v>
      </c>
      <c r="I359" s="7">
        <v>30482.3</v>
      </c>
      <c r="J359" s="7">
        <v>20772</v>
      </c>
      <c r="K359" s="7">
        <v>20772</v>
      </c>
      <c r="L359" s="7">
        <v>0</v>
      </c>
      <c r="M359" s="7">
        <v>0</v>
      </c>
      <c r="N359" s="7">
        <v>2580</v>
      </c>
      <c r="O359" s="7">
        <v>0</v>
      </c>
      <c r="P359" s="7">
        <v>0</v>
      </c>
      <c r="Q359" s="7">
        <v>2580</v>
      </c>
      <c r="R359" s="7">
        <v>51.6</v>
      </c>
    </row>
    <row r="360" spans="1:18" x14ac:dyDescent="0.25">
      <c r="A360" s="6">
        <v>244</v>
      </c>
      <c r="B360" s="7" t="s">
        <v>590</v>
      </c>
      <c r="C360" s="7" t="s">
        <v>5723</v>
      </c>
      <c r="D360" s="7">
        <v>314218</v>
      </c>
      <c r="E360" s="7">
        <v>404114</v>
      </c>
      <c r="F360" s="7">
        <v>718332</v>
      </c>
      <c r="G360" s="7">
        <v>709745</v>
      </c>
      <c r="H360" s="7">
        <v>0</v>
      </c>
      <c r="I360" s="7">
        <v>35916.6</v>
      </c>
      <c r="J360" s="7">
        <v>30005</v>
      </c>
      <c r="K360" s="7">
        <v>30005</v>
      </c>
      <c r="L360" s="7">
        <v>0</v>
      </c>
      <c r="M360" s="7">
        <v>0</v>
      </c>
      <c r="N360" s="7">
        <v>1040</v>
      </c>
      <c r="O360" s="7">
        <v>0</v>
      </c>
      <c r="P360" s="7">
        <v>0</v>
      </c>
      <c r="Q360" s="7">
        <v>1040</v>
      </c>
      <c r="R360" s="7">
        <v>20.8</v>
      </c>
    </row>
    <row r="361" spans="1:18" x14ac:dyDescent="0.25">
      <c r="A361" s="6">
        <v>245</v>
      </c>
      <c r="B361" s="7" t="s">
        <v>591</v>
      </c>
      <c r="C361" s="7" t="s">
        <v>5723</v>
      </c>
      <c r="D361" s="7">
        <v>622555</v>
      </c>
      <c r="E361" s="7">
        <v>651305</v>
      </c>
      <c r="F361" s="7">
        <v>1273860</v>
      </c>
      <c r="G361" s="7">
        <v>1228828</v>
      </c>
      <c r="H361" s="7">
        <v>0</v>
      </c>
      <c r="I361" s="7">
        <v>63693</v>
      </c>
      <c r="J361" s="7">
        <v>39850</v>
      </c>
      <c r="K361" s="7">
        <v>39850</v>
      </c>
      <c r="L361" s="7">
        <v>0</v>
      </c>
      <c r="M361" s="7">
        <v>0</v>
      </c>
      <c r="N361" s="7">
        <v>2280</v>
      </c>
      <c r="O361" s="7">
        <v>800</v>
      </c>
      <c r="P361" s="7">
        <v>0</v>
      </c>
      <c r="Q361" s="7">
        <v>1480</v>
      </c>
      <c r="R361" s="7">
        <v>45.6</v>
      </c>
    </row>
    <row r="362" spans="1:18" x14ac:dyDescent="0.25">
      <c r="A362" s="6">
        <v>246</v>
      </c>
      <c r="B362" s="7" t="s">
        <v>592</v>
      </c>
      <c r="C362" s="7" t="s">
        <v>5723</v>
      </c>
      <c r="D362" s="7">
        <v>282930</v>
      </c>
      <c r="E362" s="7">
        <v>248670</v>
      </c>
      <c r="F362" s="7">
        <v>531600</v>
      </c>
      <c r="G362" s="7">
        <v>565763</v>
      </c>
      <c r="H362" s="7">
        <v>0</v>
      </c>
      <c r="I362" s="7">
        <v>26580</v>
      </c>
      <c r="J362" s="7">
        <v>29845</v>
      </c>
      <c r="K362" s="7">
        <v>29845</v>
      </c>
      <c r="L362" s="7">
        <v>0</v>
      </c>
      <c r="M362" s="7">
        <v>0</v>
      </c>
      <c r="N362" s="7">
        <v>1345</v>
      </c>
      <c r="O362" s="7">
        <v>0</v>
      </c>
      <c r="P362" s="7">
        <v>0</v>
      </c>
      <c r="Q362" s="7">
        <v>1345</v>
      </c>
      <c r="R362" s="7">
        <v>26.9</v>
      </c>
    </row>
    <row r="363" spans="1:18" x14ac:dyDescent="0.25">
      <c r="A363" s="6">
        <v>247</v>
      </c>
      <c r="B363" s="7" t="s">
        <v>593</v>
      </c>
      <c r="C363" s="7" t="s">
        <v>5723</v>
      </c>
      <c r="D363" s="7">
        <v>143614</v>
      </c>
      <c r="E363" s="7">
        <v>149857</v>
      </c>
      <c r="F363" s="7">
        <v>293471</v>
      </c>
      <c r="G363" s="7">
        <v>294842</v>
      </c>
      <c r="H363" s="7">
        <v>0</v>
      </c>
      <c r="I363" s="7">
        <v>14673.55</v>
      </c>
      <c r="J363" s="7">
        <v>10107</v>
      </c>
      <c r="K363" s="7">
        <v>10107</v>
      </c>
      <c r="L363" s="7">
        <v>0</v>
      </c>
      <c r="M363" s="7">
        <v>0</v>
      </c>
      <c r="N363" s="7">
        <v>100</v>
      </c>
      <c r="O363" s="7">
        <v>0</v>
      </c>
      <c r="P363" s="7">
        <v>0</v>
      </c>
      <c r="Q363" s="7">
        <v>100</v>
      </c>
      <c r="R363" s="7">
        <v>2</v>
      </c>
    </row>
    <row r="364" spans="1:18" x14ac:dyDescent="0.25">
      <c r="A364" s="6">
        <v>248</v>
      </c>
      <c r="B364" s="7" t="s">
        <v>594</v>
      </c>
      <c r="C364" s="7" t="s">
        <v>5723</v>
      </c>
      <c r="D364" s="7">
        <v>530409</v>
      </c>
      <c r="E364" s="7">
        <v>530072</v>
      </c>
      <c r="F364" s="7">
        <v>1060481</v>
      </c>
      <c r="G364" s="7">
        <v>1017562</v>
      </c>
      <c r="H364" s="7">
        <v>419</v>
      </c>
      <c r="I364" s="7">
        <v>53024.05</v>
      </c>
      <c r="J364" s="7">
        <v>43457</v>
      </c>
      <c r="K364" s="7">
        <v>43457</v>
      </c>
      <c r="L364" s="7">
        <v>0</v>
      </c>
      <c r="M364" s="7">
        <v>0</v>
      </c>
      <c r="N364" s="7">
        <v>2000</v>
      </c>
      <c r="O364" s="7">
        <v>800</v>
      </c>
      <c r="P364" s="7">
        <v>0</v>
      </c>
      <c r="Q364" s="7">
        <v>1200</v>
      </c>
      <c r="R364" s="7">
        <v>40</v>
      </c>
    </row>
    <row r="365" spans="1:18" x14ac:dyDescent="0.25">
      <c r="A365" s="6">
        <v>249</v>
      </c>
      <c r="B365" s="7" t="s">
        <v>595</v>
      </c>
      <c r="C365" s="7" t="s">
        <v>5723</v>
      </c>
      <c r="D365" s="7">
        <v>201206</v>
      </c>
      <c r="E365" s="7">
        <v>169147</v>
      </c>
      <c r="F365" s="7">
        <v>370353</v>
      </c>
      <c r="G365" s="7">
        <v>350860</v>
      </c>
      <c r="H365" s="7">
        <v>494</v>
      </c>
      <c r="I365" s="7">
        <v>18517.650000000001</v>
      </c>
      <c r="J365" s="7">
        <v>15079</v>
      </c>
      <c r="K365" s="7">
        <v>15079</v>
      </c>
      <c r="L365" s="7">
        <v>0</v>
      </c>
      <c r="M365" s="7">
        <v>0</v>
      </c>
      <c r="N365" s="7">
        <v>1920</v>
      </c>
      <c r="O365" s="7">
        <v>800</v>
      </c>
      <c r="P365" s="7">
        <v>0</v>
      </c>
      <c r="Q365" s="7">
        <v>1120</v>
      </c>
      <c r="R365" s="7">
        <v>38.4</v>
      </c>
    </row>
    <row r="366" spans="1:18" x14ac:dyDescent="0.25">
      <c r="A366" s="6">
        <v>250</v>
      </c>
      <c r="B366" s="7" t="s">
        <v>596</v>
      </c>
      <c r="C366" s="7" t="s">
        <v>5723</v>
      </c>
      <c r="D366" s="7">
        <v>134285</v>
      </c>
      <c r="E366" s="7">
        <v>159787</v>
      </c>
      <c r="F366" s="7">
        <v>294072</v>
      </c>
      <c r="G366" s="7">
        <v>286143</v>
      </c>
      <c r="H366" s="7">
        <v>0</v>
      </c>
      <c r="I366" s="7">
        <v>14703.6</v>
      </c>
      <c r="J366" s="7">
        <v>11150</v>
      </c>
      <c r="K366" s="7">
        <v>11150</v>
      </c>
      <c r="L366" s="7">
        <v>0</v>
      </c>
      <c r="M366" s="7">
        <v>0</v>
      </c>
      <c r="N366" s="7">
        <v>500</v>
      </c>
      <c r="O366" s="7">
        <v>800</v>
      </c>
      <c r="P366" s="7">
        <v>0</v>
      </c>
      <c r="Q366" s="7">
        <v>-300</v>
      </c>
      <c r="R366" s="7">
        <v>10</v>
      </c>
    </row>
    <row r="367" spans="1:18" x14ac:dyDescent="0.25">
      <c r="A367" s="6">
        <v>251</v>
      </c>
      <c r="B367" s="7" t="s">
        <v>597</v>
      </c>
      <c r="C367" s="7" t="s">
        <v>5723</v>
      </c>
      <c r="D367" s="7">
        <v>400925</v>
      </c>
      <c r="E367" s="7">
        <v>394803</v>
      </c>
      <c r="F367" s="7">
        <v>795728</v>
      </c>
      <c r="G367" s="7">
        <v>788359</v>
      </c>
      <c r="H367" s="7">
        <v>848</v>
      </c>
      <c r="I367" s="7">
        <v>39786.400000000001</v>
      </c>
      <c r="J367" s="7">
        <v>32613</v>
      </c>
      <c r="K367" s="7">
        <v>32613</v>
      </c>
      <c r="L367" s="7">
        <v>0</v>
      </c>
      <c r="M367" s="7">
        <v>0</v>
      </c>
      <c r="N367" s="7">
        <v>200</v>
      </c>
      <c r="O367" s="7">
        <v>0</v>
      </c>
      <c r="P367" s="7">
        <v>0</v>
      </c>
      <c r="Q367" s="7">
        <v>200</v>
      </c>
      <c r="R367" s="7">
        <v>4</v>
      </c>
    </row>
    <row r="368" spans="1:18" x14ac:dyDescent="0.25">
      <c r="A368" s="6">
        <v>252</v>
      </c>
      <c r="B368" s="7" t="s">
        <v>598</v>
      </c>
      <c r="C368" s="7" t="s">
        <v>5723</v>
      </c>
      <c r="D368" s="7">
        <v>61640</v>
      </c>
      <c r="E368" s="7">
        <v>82667</v>
      </c>
      <c r="F368" s="7">
        <v>144307</v>
      </c>
      <c r="G368" s="7">
        <v>133168</v>
      </c>
      <c r="H368" s="7">
        <v>0</v>
      </c>
      <c r="I368" s="7">
        <v>7215.35</v>
      </c>
      <c r="J368" s="7">
        <v>4530</v>
      </c>
      <c r="K368" s="7">
        <v>4530</v>
      </c>
      <c r="L368" s="7">
        <v>0</v>
      </c>
      <c r="M368" s="7">
        <v>0</v>
      </c>
      <c r="N368" s="7">
        <v>0</v>
      </c>
      <c r="O368" s="7">
        <v>0</v>
      </c>
      <c r="P368" s="7">
        <v>0</v>
      </c>
      <c r="Q368" s="7">
        <v>0</v>
      </c>
      <c r="R368" s="7">
        <v>0</v>
      </c>
    </row>
    <row r="369" spans="1:18" x14ac:dyDescent="0.25">
      <c r="A369" s="6">
        <v>253</v>
      </c>
      <c r="B369" s="7" t="s">
        <v>599</v>
      </c>
      <c r="C369" s="7" t="s">
        <v>5723</v>
      </c>
      <c r="D369" s="7">
        <v>418271</v>
      </c>
      <c r="E369" s="7">
        <v>450812</v>
      </c>
      <c r="F369" s="7">
        <v>869083</v>
      </c>
      <c r="G369" s="7">
        <v>859518</v>
      </c>
      <c r="H369" s="7">
        <v>0</v>
      </c>
      <c r="I369" s="7">
        <v>43454.15</v>
      </c>
      <c r="J369" s="7">
        <v>20899</v>
      </c>
      <c r="K369" s="7">
        <v>20899</v>
      </c>
      <c r="L369" s="7">
        <v>0</v>
      </c>
      <c r="M369" s="7">
        <v>0</v>
      </c>
      <c r="N369" s="7">
        <v>1530</v>
      </c>
      <c r="O369" s="7">
        <v>0</v>
      </c>
      <c r="P369" s="7">
        <v>0</v>
      </c>
      <c r="Q369" s="7">
        <v>1530</v>
      </c>
      <c r="R369" s="7">
        <v>30.6</v>
      </c>
    </row>
    <row r="370" spans="1:18" x14ac:dyDescent="0.25">
      <c r="A370" s="6">
        <v>254</v>
      </c>
      <c r="B370" s="7" t="s">
        <v>600</v>
      </c>
      <c r="C370" s="7" t="s">
        <v>5723</v>
      </c>
      <c r="D370" s="7">
        <v>492540</v>
      </c>
      <c r="E370" s="7">
        <v>451091</v>
      </c>
      <c r="F370" s="7">
        <v>943631</v>
      </c>
      <c r="G370" s="7">
        <v>866004</v>
      </c>
      <c r="H370" s="7">
        <v>1677</v>
      </c>
      <c r="I370" s="7">
        <v>47181.55</v>
      </c>
      <c r="J370" s="7">
        <v>47175</v>
      </c>
      <c r="K370" s="7">
        <v>47175</v>
      </c>
      <c r="L370" s="7">
        <v>0</v>
      </c>
      <c r="M370" s="7">
        <v>0</v>
      </c>
      <c r="N370" s="7">
        <v>1100</v>
      </c>
      <c r="O370" s="7">
        <v>0</v>
      </c>
      <c r="P370" s="7">
        <v>0</v>
      </c>
      <c r="Q370" s="7">
        <v>1100</v>
      </c>
      <c r="R370" s="7">
        <v>22</v>
      </c>
    </row>
    <row r="371" spans="1:18" x14ac:dyDescent="0.25">
      <c r="A371" s="6">
        <v>255</v>
      </c>
      <c r="B371" s="7" t="s">
        <v>601</v>
      </c>
      <c r="C371" s="7" t="s">
        <v>5723</v>
      </c>
      <c r="D371" s="7">
        <v>511371</v>
      </c>
      <c r="E371" s="7">
        <v>553886</v>
      </c>
      <c r="F371" s="7">
        <v>1065257</v>
      </c>
      <c r="G371" s="7">
        <v>1070922</v>
      </c>
      <c r="H371" s="7">
        <v>0</v>
      </c>
      <c r="I371" s="7">
        <v>53262.85</v>
      </c>
      <c r="J371" s="7">
        <v>38813</v>
      </c>
      <c r="K371" s="7">
        <v>38813</v>
      </c>
      <c r="L371" s="7">
        <v>0</v>
      </c>
      <c r="M371" s="7">
        <v>0</v>
      </c>
      <c r="N371" s="7">
        <v>1100</v>
      </c>
      <c r="O371" s="7">
        <v>0</v>
      </c>
      <c r="P371" s="7">
        <v>0</v>
      </c>
      <c r="Q371" s="7">
        <v>1100</v>
      </c>
      <c r="R371" s="7">
        <v>22</v>
      </c>
    </row>
    <row r="372" spans="1:18" x14ac:dyDescent="0.25">
      <c r="A372" s="6">
        <v>256</v>
      </c>
      <c r="B372" s="7" t="s">
        <v>602</v>
      </c>
      <c r="C372" s="7" t="s">
        <v>5723</v>
      </c>
      <c r="D372" s="7">
        <v>2483174</v>
      </c>
      <c r="E372" s="7">
        <v>1821330</v>
      </c>
      <c r="F372" s="7">
        <v>4304504</v>
      </c>
      <c r="G372" s="7">
        <v>4559831</v>
      </c>
      <c r="H372" s="7">
        <v>746</v>
      </c>
      <c r="I372" s="7">
        <v>215225.2</v>
      </c>
      <c r="J372" s="7">
        <v>163084</v>
      </c>
      <c r="K372" s="7">
        <v>163084</v>
      </c>
      <c r="L372" s="7">
        <v>0</v>
      </c>
      <c r="M372" s="7">
        <v>0</v>
      </c>
      <c r="N372" s="7">
        <v>5400</v>
      </c>
      <c r="O372" s="7">
        <v>0</v>
      </c>
      <c r="P372" s="7">
        <v>0</v>
      </c>
      <c r="Q372" s="7">
        <v>5400</v>
      </c>
      <c r="R372" s="7">
        <v>108</v>
      </c>
    </row>
    <row r="373" spans="1:18" x14ac:dyDescent="0.25">
      <c r="A373" s="6">
        <v>257</v>
      </c>
      <c r="B373" s="7" t="s">
        <v>604</v>
      </c>
      <c r="C373" s="7" t="s">
        <v>5723</v>
      </c>
      <c r="D373" s="7">
        <v>290900</v>
      </c>
      <c r="E373" s="7">
        <v>278417</v>
      </c>
      <c r="F373" s="7">
        <v>569317</v>
      </c>
      <c r="G373" s="7">
        <v>553329</v>
      </c>
      <c r="H373" s="7">
        <v>0</v>
      </c>
      <c r="I373" s="7">
        <v>28465.85</v>
      </c>
      <c r="J373" s="7">
        <v>26446</v>
      </c>
      <c r="K373" s="7">
        <v>26446</v>
      </c>
      <c r="L373" s="7">
        <v>0</v>
      </c>
      <c r="M373" s="7">
        <v>0</v>
      </c>
      <c r="N373" s="7">
        <v>200</v>
      </c>
      <c r="O373" s="7">
        <v>0</v>
      </c>
      <c r="P373" s="7">
        <v>0</v>
      </c>
      <c r="Q373" s="7">
        <v>200</v>
      </c>
      <c r="R373" s="7">
        <v>4</v>
      </c>
    </row>
    <row r="374" spans="1:18" x14ac:dyDescent="0.25">
      <c r="A374" s="6">
        <v>258</v>
      </c>
      <c r="B374" s="7" t="s">
        <v>605</v>
      </c>
      <c r="C374" s="7" t="s">
        <v>5723</v>
      </c>
      <c r="D374" s="7">
        <v>116529</v>
      </c>
      <c r="E374" s="7">
        <v>107751</v>
      </c>
      <c r="F374" s="7">
        <v>224280</v>
      </c>
      <c r="G374" s="7">
        <v>231008</v>
      </c>
      <c r="H374" s="7">
        <v>0</v>
      </c>
      <c r="I374" s="7">
        <v>11214</v>
      </c>
      <c r="J374" s="7">
        <v>13075</v>
      </c>
      <c r="K374" s="7">
        <v>13075</v>
      </c>
      <c r="L374" s="7">
        <v>0</v>
      </c>
      <c r="M374" s="7">
        <v>0</v>
      </c>
      <c r="N374" s="7">
        <v>0</v>
      </c>
      <c r="O374" s="7">
        <v>0</v>
      </c>
      <c r="P374" s="7">
        <v>0</v>
      </c>
      <c r="Q374" s="7">
        <v>0</v>
      </c>
      <c r="R374" s="7">
        <v>0</v>
      </c>
    </row>
    <row r="375" spans="1:18" x14ac:dyDescent="0.25">
      <c r="A375" s="6">
        <v>259</v>
      </c>
      <c r="B375" s="7" t="s">
        <v>606</v>
      </c>
      <c r="C375" s="7" t="s">
        <v>5723</v>
      </c>
      <c r="D375" s="7">
        <v>369917</v>
      </c>
      <c r="E375" s="7">
        <v>423435</v>
      </c>
      <c r="F375" s="7">
        <v>793352</v>
      </c>
      <c r="G375" s="7">
        <v>751627</v>
      </c>
      <c r="H375" s="7">
        <v>1190</v>
      </c>
      <c r="I375" s="7">
        <v>39667.599999999999</v>
      </c>
      <c r="J375" s="7">
        <v>47824</v>
      </c>
      <c r="K375" s="7">
        <v>46634</v>
      </c>
      <c r="L375" s="7">
        <v>0</v>
      </c>
      <c r="M375" s="7">
        <v>0</v>
      </c>
      <c r="N375" s="7">
        <v>4970</v>
      </c>
      <c r="O375" s="7">
        <v>1600</v>
      </c>
      <c r="P375" s="7">
        <v>0</v>
      </c>
      <c r="Q375" s="7">
        <v>3370</v>
      </c>
      <c r="R375" s="7">
        <v>99.4</v>
      </c>
    </row>
    <row r="376" spans="1:18" x14ac:dyDescent="0.25">
      <c r="A376" s="6">
        <v>260</v>
      </c>
      <c r="B376" s="7" t="s">
        <v>607</v>
      </c>
      <c r="C376" s="7" t="s">
        <v>5723</v>
      </c>
      <c r="D376" s="7">
        <v>1409809</v>
      </c>
      <c r="E376" s="7">
        <v>1202816</v>
      </c>
      <c r="F376" s="7">
        <v>2612625</v>
      </c>
      <c r="G376" s="7">
        <v>2596240</v>
      </c>
      <c r="H376" s="7">
        <v>0</v>
      </c>
      <c r="I376" s="7">
        <v>130631.25</v>
      </c>
      <c r="J376" s="7">
        <v>112826</v>
      </c>
      <c r="K376" s="7">
        <v>112826</v>
      </c>
      <c r="L376" s="7">
        <v>0</v>
      </c>
      <c r="M376" s="7">
        <v>0</v>
      </c>
      <c r="N376" s="7">
        <v>5270</v>
      </c>
      <c r="O376" s="7">
        <v>0</v>
      </c>
      <c r="P376" s="7">
        <v>0</v>
      </c>
      <c r="Q376" s="7">
        <v>5270</v>
      </c>
      <c r="R376" s="7">
        <v>105.4</v>
      </c>
    </row>
    <row r="377" spans="1:18" x14ac:dyDescent="0.25">
      <c r="A377" s="6">
        <v>261</v>
      </c>
      <c r="B377" s="7" t="s">
        <v>609</v>
      </c>
      <c r="C377" s="7" t="s">
        <v>5723</v>
      </c>
      <c r="D377" s="7">
        <v>208270</v>
      </c>
      <c r="E377" s="7">
        <v>165380</v>
      </c>
      <c r="F377" s="7">
        <v>373650</v>
      </c>
      <c r="G377" s="7">
        <v>328509</v>
      </c>
      <c r="H377" s="7">
        <v>0</v>
      </c>
      <c r="I377" s="7">
        <v>18682.5</v>
      </c>
      <c r="J377" s="7">
        <v>13160</v>
      </c>
      <c r="K377" s="7">
        <v>13160</v>
      </c>
      <c r="L377" s="7">
        <v>0</v>
      </c>
      <c r="M377" s="7">
        <v>0</v>
      </c>
      <c r="N377" s="7">
        <v>300</v>
      </c>
      <c r="O377" s="7">
        <v>0</v>
      </c>
      <c r="P377" s="7">
        <v>0</v>
      </c>
      <c r="Q377" s="7">
        <v>300</v>
      </c>
      <c r="R377" s="7">
        <v>6</v>
      </c>
    </row>
    <row r="378" spans="1:18" x14ac:dyDescent="0.25">
      <c r="A378" s="6">
        <v>262</v>
      </c>
      <c r="B378" s="7" t="s">
        <v>610</v>
      </c>
      <c r="C378" s="7" t="s">
        <v>5723</v>
      </c>
      <c r="D378" s="7">
        <v>314660</v>
      </c>
      <c r="E378" s="7">
        <v>303805</v>
      </c>
      <c r="F378" s="7">
        <v>618465</v>
      </c>
      <c r="G378" s="7">
        <v>497140</v>
      </c>
      <c r="H378" s="7">
        <v>0</v>
      </c>
      <c r="I378" s="7">
        <v>30923.25</v>
      </c>
      <c r="J378" s="7">
        <v>34904</v>
      </c>
      <c r="K378" s="7">
        <v>34904</v>
      </c>
      <c r="L378" s="7">
        <v>0</v>
      </c>
      <c r="M378" s="7">
        <v>0</v>
      </c>
      <c r="N378" s="7">
        <v>200</v>
      </c>
      <c r="O378" s="7">
        <v>0</v>
      </c>
      <c r="P378" s="7">
        <v>0</v>
      </c>
      <c r="Q378" s="7">
        <v>200</v>
      </c>
      <c r="R378" s="7">
        <v>4</v>
      </c>
    </row>
    <row r="379" spans="1:18" x14ac:dyDescent="0.25">
      <c r="A379" s="6">
        <v>263</v>
      </c>
      <c r="B379" s="7" t="s">
        <v>611</v>
      </c>
      <c r="C379" s="7" t="s">
        <v>5723</v>
      </c>
      <c r="D379" s="7">
        <v>120043</v>
      </c>
      <c r="E379" s="7">
        <v>157517</v>
      </c>
      <c r="F379" s="7">
        <v>277560</v>
      </c>
      <c r="G379" s="7">
        <v>271210</v>
      </c>
      <c r="H379" s="7">
        <v>0</v>
      </c>
      <c r="I379" s="7">
        <v>13878</v>
      </c>
      <c r="J379" s="7">
        <v>11625</v>
      </c>
      <c r="K379" s="7">
        <v>11625</v>
      </c>
      <c r="L379" s="7">
        <v>0</v>
      </c>
      <c r="M379" s="7">
        <v>0</v>
      </c>
      <c r="N379" s="7">
        <v>1923</v>
      </c>
      <c r="O379" s="7">
        <v>1120</v>
      </c>
      <c r="P379" s="7">
        <v>0</v>
      </c>
      <c r="Q379" s="7">
        <v>803</v>
      </c>
      <c r="R379" s="7">
        <v>38.46</v>
      </c>
    </row>
    <row r="380" spans="1:18" x14ac:dyDescent="0.25">
      <c r="A380" s="6">
        <v>264</v>
      </c>
      <c r="B380" s="7" t="s">
        <v>612</v>
      </c>
      <c r="C380" s="7" t="s">
        <v>5723</v>
      </c>
      <c r="D380" s="7">
        <v>357668</v>
      </c>
      <c r="E380" s="7">
        <v>364302</v>
      </c>
      <c r="F380" s="7">
        <v>721970</v>
      </c>
      <c r="G380" s="7">
        <v>711523</v>
      </c>
      <c r="H380" s="7">
        <v>0</v>
      </c>
      <c r="I380" s="7">
        <v>36098.5</v>
      </c>
      <c r="J380" s="7">
        <v>29466</v>
      </c>
      <c r="K380" s="7">
        <v>29466</v>
      </c>
      <c r="L380" s="7">
        <v>0</v>
      </c>
      <c r="M380" s="7">
        <v>0</v>
      </c>
      <c r="N380" s="7">
        <v>900</v>
      </c>
      <c r="O380" s="7">
        <v>0</v>
      </c>
      <c r="P380" s="7">
        <v>0</v>
      </c>
      <c r="Q380" s="7">
        <v>900</v>
      </c>
      <c r="R380" s="7">
        <v>18</v>
      </c>
    </row>
    <row r="381" spans="1:18" x14ac:dyDescent="0.25">
      <c r="A381" s="6">
        <v>265</v>
      </c>
      <c r="B381" s="7" t="s">
        <v>613</v>
      </c>
      <c r="C381" s="7" t="s">
        <v>5723</v>
      </c>
      <c r="D381" s="7">
        <v>183182</v>
      </c>
      <c r="E381" s="7">
        <v>175608</v>
      </c>
      <c r="F381" s="7">
        <v>358790</v>
      </c>
      <c r="G381" s="7">
        <v>347090</v>
      </c>
      <c r="H381" s="7">
        <v>0</v>
      </c>
      <c r="I381" s="7">
        <v>17939.5</v>
      </c>
      <c r="J381" s="7">
        <v>13577</v>
      </c>
      <c r="K381" s="7">
        <v>13577</v>
      </c>
      <c r="L381" s="7">
        <v>0</v>
      </c>
      <c r="M381" s="7">
        <v>0</v>
      </c>
      <c r="N381" s="7">
        <v>200</v>
      </c>
      <c r="O381" s="7">
        <v>0</v>
      </c>
      <c r="P381" s="7">
        <v>0</v>
      </c>
      <c r="Q381" s="7">
        <v>200</v>
      </c>
      <c r="R381" s="7">
        <v>4</v>
      </c>
    </row>
    <row r="382" spans="1:18" x14ac:dyDescent="0.25">
      <c r="A382" s="6">
        <v>266</v>
      </c>
      <c r="B382" s="7" t="s">
        <v>614</v>
      </c>
      <c r="C382" s="7" t="s">
        <v>5723</v>
      </c>
      <c r="D382" s="7">
        <v>156579</v>
      </c>
      <c r="E382" s="7">
        <v>179528</v>
      </c>
      <c r="F382" s="7">
        <v>336107</v>
      </c>
      <c r="G382" s="7">
        <v>316323</v>
      </c>
      <c r="H382" s="7">
        <v>0</v>
      </c>
      <c r="I382" s="7">
        <v>16805.349999999999</v>
      </c>
      <c r="J382" s="7">
        <v>14913</v>
      </c>
      <c r="K382" s="7">
        <v>14913</v>
      </c>
      <c r="L382" s="7">
        <v>0</v>
      </c>
      <c r="M382" s="7">
        <v>0</v>
      </c>
      <c r="N382" s="7">
        <v>400</v>
      </c>
      <c r="O382" s="7">
        <v>0</v>
      </c>
      <c r="P382" s="7">
        <v>0</v>
      </c>
      <c r="Q382" s="7">
        <v>400</v>
      </c>
      <c r="R382" s="7">
        <v>8</v>
      </c>
    </row>
    <row r="383" spans="1:18" x14ac:dyDescent="0.25">
      <c r="A383" s="6">
        <v>267</v>
      </c>
      <c r="B383" s="7" t="s">
        <v>615</v>
      </c>
      <c r="C383" s="7" t="s">
        <v>5723</v>
      </c>
      <c r="D383" s="7">
        <v>196831</v>
      </c>
      <c r="E383" s="7">
        <v>180894</v>
      </c>
      <c r="F383" s="7">
        <v>377725</v>
      </c>
      <c r="G383" s="7">
        <v>344952</v>
      </c>
      <c r="H383" s="7">
        <v>0</v>
      </c>
      <c r="I383" s="7">
        <v>18886.25</v>
      </c>
      <c r="J383" s="7">
        <v>19541</v>
      </c>
      <c r="K383" s="7">
        <v>19541</v>
      </c>
      <c r="L383" s="7">
        <v>0</v>
      </c>
      <c r="M383" s="7">
        <v>0</v>
      </c>
      <c r="N383" s="7">
        <v>200</v>
      </c>
      <c r="O383" s="7">
        <v>0</v>
      </c>
      <c r="P383" s="7">
        <v>0</v>
      </c>
      <c r="Q383" s="7">
        <v>200</v>
      </c>
      <c r="R383" s="7">
        <v>4</v>
      </c>
    </row>
    <row r="384" spans="1:18" x14ac:dyDescent="0.25">
      <c r="A384" s="6">
        <v>268</v>
      </c>
      <c r="B384" s="7" t="s">
        <v>616</v>
      </c>
      <c r="C384" s="7" t="s">
        <v>5723</v>
      </c>
      <c r="D384" s="7">
        <v>189610</v>
      </c>
      <c r="E384" s="7">
        <v>190725</v>
      </c>
      <c r="F384" s="7">
        <v>380335</v>
      </c>
      <c r="G384" s="7">
        <v>391834</v>
      </c>
      <c r="H384" s="7">
        <v>0</v>
      </c>
      <c r="I384" s="7">
        <v>19016.75</v>
      </c>
      <c r="J384" s="7">
        <v>16474</v>
      </c>
      <c r="K384" s="7">
        <v>16474</v>
      </c>
      <c r="L384" s="7">
        <v>0</v>
      </c>
      <c r="M384" s="7">
        <v>0</v>
      </c>
      <c r="N384" s="7">
        <v>1493</v>
      </c>
      <c r="O384" s="7">
        <v>0</v>
      </c>
      <c r="P384" s="7">
        <v>0</v>
      </c>
      <c r="Q384" s="7">
        <v>1493</v>
      </c>
      <c r="R384" s="7">
        <v>29.86</v>
      </c>
    </row>
    <row r="385" spans="1:18" x14ac:dyDescent="0.25">
      <c r="A385" s="6">
        <v>269</v>
      </c>
      <c r="B385" s="7" t="s">
        <v>618</v>
      </c>
      <c r="C385" s="7" t="s">
        <v>5723</v>
      </c>
      <c r="D385" s="7">
        <v>348316</v>
      </c>
      <c r="E385" s="7">
        <v>375216</v>
      </c>
      <c r="F385" s="7">
        <v>723532</v>
      </c>
      <c r="G385" s="7">
        <v>679983</v>
      </c>
      <c r="H385" s="7">
        <v>0</v>
      </c>
      <c r="I385" s="7">
        <v>36176.6</v>
      </c>
      <c r="J385" s="7">
        <v>29253</v>
      </c>
      <c r="K385" s="7">
        <v>29253</v>
      </c>
      <c r="L385" s="7">
        <v>0</v>
      </c>
      <c r="M385" s="7">
        <v>0</v>
      </c>
      <c r="N385" s="7">
        <v>1100</v>
      </c>
      <c r="O385" s="7">
        <v>0</v>
      </c>
      <c r="P385" s="7">
        <v>0</v>
      </c>
      <c r="Q385" s="7">
        <v>1100</v>
      </c>
      <c r="R385" s="7">
        <v>22</v>
      </c>
    </row>
    <row r="386" spans="1:18" x14ac:dyDescent="0.25">
      <c r="A386" s="6">
        <v>270</v>
      </c>
      <c r="B386" s="7" t="s">
        <v>619</v>
      </c>
      <c r="C386" s="7" t="s">
        <v>5723</v>
      </c>
      <c r="D386" s="7">
        <v>388965</v>
      </c>
      <c r="E386" s="7">
        <v>409627</v>
      </c>
      <c r="F386" s="7">
        <v>798592</v>
      </c>
      <c r="G386" s="7">
        <v>772632</v>
      </c>
      <c r="H386" s="7">
        <v>0</v>
      </c>
      <c r="I386" s="7">
        <v>39929.599999999999</v>
      </c>
      <c r="J386" s="7">
        <v>41775</v>
      </c>
      <c r="K386" s="7">
        <v>41775</v>
      </c>
      <c r="L386" s="7">
        <v>0</v>
      </c>
      <c r="M386" s="7">
        <v>0</v>
      </c>
      <c r="N386" s="7">
        <v>100</v>
      </c>
      <c r="O386" s="7">
        <v>0</v>
      </c>
      <c r="P386" s="7">
        <v>0</v>
      </c>
      <c r="Q386" s="7">
        <v>100</v>
      </c>
      <c r="R386" s="7">
        <v>2</v>
      </c>
    </row>
    <row r="387" spans="1:18" x14ac:dyDescent="0.25">
      <c r="A387" s="6">
        <v>271</v>
      </c>
      <c r="B387" s="7" t="s">
        <v>620</v>
      </c>
      <c r="C387" s="7" t="s">
        <v>5723</v>
      </c>
      <c r="D387" s="7">
        <v>184486</v>
      </c>
      <c r="E387" s="7">
        <v>230760</v>
      </c>
      <c r="F387" s="7">
        <v>415246</v>
      </c>
      <c r="G387" s="7">
        <v>430718</v>
      </c>
      <c r="H387" s="7">
        <v>201</v>
      </c>
      <c r="I387" s="7">
        <v>20762.3</v>
      </c>
      <c r="J387" s="7">
        <v>15755</v>
      </c>
      <c r="K387" s="7">
        <v>15755</v>
      </c>
      <c r="L387" s="7">
        <v>0</v>
      </c>
      <c r="M387" s="7">
        <v>0</v>
      </c>
      <c r="N387" s="7">
        <v>1560</v>
      </c>
      <c r="O387" s="7">
        <v>0</v>
      </c>
      <c r="P387" s="7">
        <v>0</v>
      </c>
      <c r="Q387" s="7">
        <v>1560</v>
      </c>
      <c r="R387" s="7">
        <v>31.2</v>
      </c>
    </row>
    <row r="388" spans="1:18" x14ac:dyDescent="0.25">
      <c r="A388" s="6">
        <v>272</v>
      </c>
      <c r="B388" s="7" t="s">
        <v>621</v>
      </c>
      <c r="C388" s="7" t="s">
        <v>5723</v>
      </c>
      <c r="D388" s="7">
        <v>282061</v>
      </c>
      <c r="E388" s="7">
        <v>335175</v>
      </c>
      <c r="F388" s="7">
        <v>617236</v>
      </c>
      <c r="G388" s="7">
        <v>491394</v>
      </c>
      <c r="H388" s="7">
        <v>0</v>
      </c>
      <c r="I388" s="7">
        <v>30861.8</v>
      </c>
      <c r="J388" s="7">
        <v>29486</v>
      </c>
      <c r="K388" s="7">
        <v>29486</v>
      </c>
      <c r="L388" s="7">
        <v>0</v>
      </c>
      <c r="M388" s="7">
        <v>0</v>
      </c>
      <c r="N388" s="7">
        <v>100</v>
      </c>
      <c r="O388" s="7">
        <v>0</v>
      </c>
      <c r="P388" s="7">
        <v>0</v>
      </c>
      <c r="Q388" s="7">
        <v>100</v>
      </c>
      <c r="R388" s="7">
        <v>2</v>
      </c>
    </row>
    <row r="389" spans="1:18" x14ac:dyDescent="0.25">
      <c r="A389" s="6">
        <v>273</v>
      </c>
      <c r="B389" s="7" t="s">
        <v>622</v>
      </c>
      <c r="C389" s="7" t="s">
        <v>5723</v>
      </c>
      <c r="D389" s="7">
        <v>418320</v>
      </c>
      <c r="E389" s="7">
        <v>653986</v>
      </c>
      <c r="F389" s="7">
        <v>1072306</v>
      </c>
      <c r="G389" s="7">
        <v>947041</v>
      </c>
      <c r="H389" s="7">
        <v>1785</v>
      </c>
      <c r="I389" s="7">
        <v>53615.3</v>
      </c>
      <c r="J389" s="7">
        <v>39755</v>
      </c>
      <c r="K389" s="7">
        <v>39355</v>
      </c>
      <c r="L389" s="7">
        <v>0</v>
      </c>
      <c r="M389" s="7">
        <v>0</v>
      </c>
      <c r="N389" s="7">
        <v>10370</v>
      </c>
      <c r="O389" s="7">
        <v>2400</v>
      </c>
      <c r="P389" s="7">
        <v>0</v>
      </c>
      <c r="Q389" s="7">
        <v>7970</v>
      </c>
      <c r="R389" s="7">
        <v>207.4</v>
      </c>
    </row>
    <row r="390" spans="1:18" x14ac:dyDescent="0.25">
      <c r="A390" s="6">
        <v>274</v>
      </c>
      <c r="B390" s="7" t="s">
        <v>623</v>
      </c>
      <c r="C390" s="7" t="s">
        <v>5723</v>
      </c>
      <c r="D390" s="7">
        <v>751915</v>
      </c>
      <c r="E390" s="7">
        <v>882972</v>
      </c>
      <c r="F390" s="7">
        <v>1634887</v>
      </c>
      <c r="G390" s="7">
        <v>1501779</v>
      </c>
      <c r="H390" s="7">
        <v>0</v>
      </c>
      <c r="I390" s="7">
        <v>81744.350000000006</v>
      </c>
      <c r="J390" s="7">
        <v>50600</v>
      </c>
      <c r="K390" s="7">
        <v>50600</v>
      </c>
      <c r="L390" s="7">
        <v>0</v>
      </c>
      <c r="M390" s="7">
        <v>0</v>
      </c>
      <c r="N390" s="7">
        <v>1450</v>
      </c>
      <c r="O390" s="7">
        <v>0</v>
      </c>
      <c r="P390" s="7">
        <v>0</v>
      </c>
      <c r="Q390" s="7">
        <v>1450</v>
      </c>
      <c r="R390" s="7">
        <v>29</v>
      </c>
    </row>
    <row r="391" spans="1:18" x14ac:dyDescent="0.25">
      <c r="A391" s="23">
        <v>274</v>
      </c>
      <c r="B391" s="19" t="s">
        <v>623</v>
      </c>
      <c r="C391" s="19" t="s">
        <v>5722</v>
      </c>
      <c r="D391" s="19">
        <v>600</v>
      </c>
      <c r="E391" s="19">
        <v>400</v>
      </c>
      <c r="F391" s="19">
        <v>1000</v>
      </c>
      <c r="G391" s="19">
        <v>0</v>
      </c>
      <c r="H391" s="19">
        <v>0</v>
      </c>
      <c r="I391" s="19">
        <v>50</v>
      </c>
      <c r="J391" s="19">
        <v>400</v>
      </c>
      <c r="K391" s="19">
        <v>0</v>
      </c>
      <c r="L391" s="19">
        <v>0</v>
      </c>
      <c r="M391" s="19">
        <v>0</v>
      </c>
      <c r="N391" s="19">
        <v>0</v>
      </c>
      <c r="O391" s="19">
        <v>0</v>
      </c>
      <c r="P391" s="19">
        <v>0</v>
      </c>
      <c r="Q391" s="19">
        <v>0</v>
      </c>
      <c r="R391" s="19">
        <v>0</v>
      </c>
    </row>
    <row r="392" spans="1:18" x14ac:dyDescent="0.25">
      <c r="A392" s="6">
        <v>275</v>
      </c>
      <c r="B392" s="7" t="s">
        <v>626</v>
      </c>
      <c r="C392" s="7" t="s">
        <v>5723</v>
      </c>
      <c r="D392" s="7">
        <v>920228</v>
      </c>
      <c r="E392" s="7">
        <v>875852</v>
      </c>
      <c r="F392" s="7">
        <v>1796080</v>
      </c>
      <c r="G392" s="7">
        <v>1688542</v>
      </c>
      <c r="H392" s="7">
        <v>0</v>
      </c>
      <c r="I392" s="7">
        <v>89804</v>
      </c>
      <c r="J392" s="7">
        <v>61881</v>
      </c>
      <c r="K392" s="7">
        <v>61881</v>
      </c>
      <c r="L392" s="7">
        <v>0</v>
      </c>
      <c r="M392" s="7">
        <v>0</v>
      </c>
      <c r="N392" s="7">
        <v>1200</v>
      </c>
      <c r="O392" s="7">
        <v>0</v>
      </c>
      <c r="P392" s="7">
        <v>0</v>
      </c>
      <c r="Q392" s="7">
        <v>1200</v>
      </c>
      <c r="R392" s="7">
        <v>24</v>
      </c>
    </row>
    <row r="393" spans="1:18" x14ac:dyDescent="0.25">
      <c r="A393" s="23">
        <v>275</v>
      </c>
      <c r="B393" s="19" t="s">
        <v>626</v>
      </c>
      <c r="C393" s="19" t="s">
        <v>5722</v>
      </c>
      <c r="D393" s="19">
        <v>65339</v>
      </c>
      <c r="E393" s="19">
        <v>62987</v>
      </c>
      <c r="F393" s="19">
        <v>128326</v>
      </c>
      <c r="G393" s="19">
        <v>0</v>
      </c>
      <c r="H393" s="19">
        <v>0</v>
      </c>
      <c r="I393" s="19">
        <v>6416.3</v>
      </c>
      <c r="J393" s="19">
        <v>5244</v>
      </c>
      <c r="K393" s="19">
        <v>0</v>
      </c>
      <c r="L393" s="19">
        <v>0</v>
      </c>
      <c r="M393" s="19">
        <v>0</v>
      </c>
      <c r="N393" s="19">
        <v>0</v>
      </c>
      <c r="O393" s="19">
        <v>0</v>
      </c>
      <c r="P393" s="19">
        <v>0</v>
      </c>
      <c r="Q393" s="19">
        <v>0</v>
      </c>
      <c r="R393" s="19">
        <v>0</v>
      </c>
    </row>
    <row r="394" spans="1:18" x14ac:dyDescent="0.25">
      <c r="A394" s="6">
        <v>276</v>
      </c>
      <c r="B394" s="7" t="s">
        <v>633</v>
      </c>
      <c r="C394" s="7" t="s">
        <v>5723</v>
      </c>
      <c r="D394" s="7">
        <v>165523</v>
      </c>
      <c r="E394" s="7">
        <v>206534</v>
      </c>
      <c r="F394" s="7">
        <v>372057</v>
      </c>
      <c r="G394" s="7">
        <v>357106</v>
      </c>
      <c r="H394" s="7">
        <v>0</v>
      </c>
      <c r="I394" s="7">
        <v>18602.849999999999</v>
      </c>
      <c r="J394" s="7">
        <v>18440</v>
      </c>
      <c r="K394" s="7">
        <v>18440</v>
      </c>
      <c r="L394" s="7">
        <v>0</v>
      </c>
      <c r="M394" s="7">
        <v>0</v>
      </c>
      <c r="N394" s="7">
        <v>900</v>
      </c>
      <c r="O394" s="7">
        <v>0</v>
      </c>
      <c r="P394" s="7">
        <v>0</v>
      </c>
      <c r="Q394" s="7">
        <v>900</v>
      </c>
      <c r="R394" s="7">
        <v>18</v>
      </c>
    </row>
    <row r="395" spans="1:18" x14ac:dyDescent="0.25">
      <c r="A395" s="6">
        <v>277</v>
      </c>
      <c r="B395" s="7" t="s">
        <v>634</v>
      </c>
      <c r="C395" s="7" t="s">
        <v>5723</v>
      </c>
      <c r="D395" s="7">
        <v>1126064</v>
      </c>
      <c r="E395" s="7">
        <v>1047988</v>
      </c>
      <c r="F395" s="7">
        <v>2174052</v>
      </c>
      <c r="G395" s="7">
        <v>2634313</v>
      </c>
      <c r="H395" s="7">
        <v>913</v>
      </c>
      <c r="I395" s="7">
        <v>108702.6</v>
      </c>
      <c r="J395" s="7">
        <v>53048</v>
      </c>
      <c r="K395" s="7">
        <v>53048</v>
      </c>
      <c r="L395" s="7">
        <v>0</v>
      </c>
      <c r="M395" s="7">
        <v>0</v>
      </c>
      <c r="N395" s="7">
        <v>12870</v>
      </c>
      <c r="O395" s="7">
        <v>0</v>
      </c>
      <c r="P395" s="7">
        <v>0</v>
      </c>
      <c r="Q395" s="7">
        <v>12870</v>
      </c>
      <c r="R395" s="7">
        <v>257.39999999999998</v>
      </c>
    </row>
    <row r="396" spans="1:18" x14ac:dyDescent="0.25">
      <c r="A396" s="6">
        <v>278</v>
      </c>
      <c r="B396" s="7" t="s">
        <v>635</v>
      </c>
      <c r="C396" s="7" t="s">
        <v>5723</v>
      </c>
      <c r="D396" s="7">
        <v>461663</v>
      </c>
      <c r="E396" s="7">
        <v>476758</v>
      </c>
      <c r="F396" s="7">
        <v>938421</v>
      </c>
      <c r="G396" s="7">
        <v>955104</v>
      </c>
      <c r="H396" s="7">
        <v>0</v>
      </c>
      <c r="I396" s="7">
        <v>46921.05</v>
      </c>
      <c r="J396" s="7">
        <v>20868</v>
      </c>
      <c r="K396" s="7">
        <v>20868</v>
      </c>
      <c r="L396" s="7">
        <v>0</v>
      </c>
      <c r="M396" s="7">
        <v>0</v>
      </c>
      <c r="N396" s="7">
        <v>1160</v>
      </c>
      <c r="O396" s="7">
        <v>0</v>
      </c>
      <c r="P396" s="7">
        <v>0</v>
      </c>
      <c r="Q396" s="7">
        <v>1160</v>
      </c>
      <c r="R396" s="7">
        <v>23.2</v>
      </c>
    </row>
    <row r="397" spans="1:18" x14ac:dyDescent="0.25">
      <c r="A397" s="6">
        <v>279</v>
      </c>
      <c r="B397" s="7" t="s">
        <v>636</v>
      </c>
      <c r="C397" s="7" t="s">
        <v>5723</v>
      </c>
      <c r="D397" s="7">
        <v>62869</v>
      </c>
      <c r="E397" s="7">
        <v>92476</v>
      </c>
      <c r="F397" s="7">
        <v>155345</v>
      </c>
      <c r="G397" s="7">
        <v>139664</v>
      </c>
      <c r="H397" s="7">
        <v>0</v>
      </c>
      <c r="I397" s="7">
        <v>7767.25</v>
      </c>
      <c r="J397" s="7">
        <v>9530</v>
      </c>
      <c r="K397" s="7">
        <v>9530</v>
      </c>
      <c r="L397" s="7">
        <v>0</v>
      </c>
      <c r="M397" s="7">
        <v>0</v>
      </c>
      <c r="N397" s="7">
        <v>0</v>
      </c>
      <c r="O397" s="7">
        <v>0</v>
      </c>
      <c r="P397" s="7">
        <v>0</v>
      </c>
      <c r="Q397" s="7">
        <v>0</v>
      </c>
      <c r="R397" s="7">
        <v>0</v>
      </c>
    </row>
    <row r="398" spans="1:18" x14ac:dyDescent="0.25">
      <c r="A398" s="6">
        <v>280</v>
      </c>
      <c r="B398" s="7" t="s">
        <v>637</v>
      </c>
      <c r="C398" s="7" t="s">
        <v>5723</v>
      </c>
      <c r="D398" s="7">
        <v>510262</v>
      </c>
      <c r="E398" s="7">
        <v>568499</v>
      </c>
      <c r="F398" s="7">
        <v>1078761</v>
      </c>
      <c r="G398" s="7">
        <v>1085746</v>
      </c>
      <c r="H398" s="7">
        <v>2309</v>
      </c>
      <c r="I398" s="7">
        <v>53938.05</v>
      </c>
      <c r="J398" s="7">
        <v>46664</v>
      </c>
      <c r="K398" s="7">
        <v>46664</v>
      </c>
      <c r="L398" s="7">
        <v>0</v>
      </c>
      <c r="M398" s="7">
        <v>0</v>
      </c>
      <c r="N398" s="7">
        <v>1100</v>
      </c>
      <c r="O398" s="7">
        <v>0</v>
      </c>
      <c r="P398" s="7">
        <v>0</v>
      </c>
      <c r="Q398" s="7">
        <v>1100</v>
      </c>
      <c r="R398" s="7">
        <v>22</v>
      </c>
    </row>
    <row r="399" spans="1:18" x14ac:dyDescent="0.25">
      <c r="A399" s="6">
        <v>281</v>
      </c>
      <c r="B399" s="7" t="s">
        <v>638</v>
      </c>
      <c r="C399" s="7" t="s">
        <v>5723</v>
      </c>
      <c r="D399" s="7">
        <v>418487</v>
      </c>
      <c r="E399" s="7">
        <v>500951</v>
      </c>
      <c r="F399" s="7">
        <v>919438</v>
      </c>
      <c r="G399" s="7">
        <v>830265</v>
      </c>
      <c r="H399" s="7">
        <v>788</v>
      </c>
      <c r="I399" s="7">
        <v>45971.9</v>
      </c>
      <c r="J399" s="7">
        <v>41413</v>
      </c>
      <c r="K399" s="7">
        <v>41413</v>
      </c>
      <c r="L399" s="7">
        <v>0</v>
      </c>
      <c r="M399" s="7">
        <v>0</v>
      </c>
      <c r="N399" s="7">
        <v>320</v>
      </c>
      <c r="O399" s="7">
        <v>0</v>
      </c>
      <c r="P399" s="7">
        <v>0</v>
      </c>
      <c r="Q399" s="7">
        <v>320</v>
      </c>
      <c r="R399" s="7">
        <v>6.4</v>
      </c>
    </row>
    <row r="400" spans="1:18" x14ac:dyDescent="0.25">
      <c r="A400" s="6">
        <v>282</v>
      </c>
      <c r="B400" s="7" t="s">
        <v>639</v>
      </c>
      <c r="C400" s="7" t="s">
        <v>5723</v>
      </c>
      <c r="D400" s="7">
        <v>112392</v>
      </c>
      <c r="E400" s="7">
        <v>119969</v>
      </c>
      <c r="F400" s="7">
        <v>232361</v>
      </c>
      <c r="G400" s="7">
        <v>220103</v>
      </c>
      <c r="H400" s="7">
        <v>0</v>
      </c>
      <c r="I400" s="7">
        <v>11618.05</v>
      </c>
      <c r="J400" s="7">
        <v>6867</v>
      </c>
      <c r="K400" s="7">
        <v>6867</v>
      </c>
      <c r="L400" s="7">
        <v>0</v>
      </c>
      <c r="M400" s="7">
        <v>0</v>
      </c>
      <c r="N400" s="7">
        <v>0</v>
      </c>
      <c r="O400" s="7">
        <v>0</v>
      </c>
      <c r="P400" s="7">
        <v>0</v>
      </c>
      <c r="Q400" s="7">
        <v>0</v>
      </c>
      <c r="R400" s="7">
        <v>0</v>
      </c>
    </row>
    <row r="401" spans="1:18" x14ac:dyDescent="0.25">
      <c r="A401" s="6">
        <v>283</v>
      </c>
      <c r="B401" s="7" t="s">
        <v>640</v>
      </c>
      <c r="C401" s="7" t="s">
        <v>5723</v>
      </c>
      <c r="D401" s="7">
        <v>749305</v>
      </c>
      <c r="E401" s="7">
        <v>875165</v>
      </c>
      <c r="F401" s="7">
        <v>1624470</v>
      </c>
      <c r="G401" s="7">
        <v>1556803</v>
      </c>
      <c r="H401" s="7">
        <v>2140</v>
      </c>
      <c r="I401" s="7">
        <v>81223.5</v>
      </c>
      <c r="J401" s="7">
        <v>70240</v>
      </c>
      <c r="K401" s="7">
        <v>69640</v>
      </c>
      <c r="L401" s="7">
        <v>0</v>
      </c>
      <c r="M401" s="7">
        <v>0</v>
      </c>
      <c r="N401" s="7">
        <v>3380</v>
      </c>
      <c r="O401" s="7">
        <v>2400</v>
      </c>
      <c r="P401" s="7">
        <v>0</v>
      </c>
      <c r="Q401" s="7">
        <v>980</v>
      </c>
      <c r="R401" s="7">
        <v>67.599999999999994</v>
      </c>
    </row>
    <row r="402" spans="1:18" x14ac:dyDescent="0.25">
      <c r="A402" s="6">
        <v>284</v>
      </c>
      <c r="B402" s="7" t="s">
        <v>642</v>
      </c>
      <c r="C402" s="7" t="s">
        <v>5723</v>
      </c>
      <c r="D402" s="7">
        <v>379877</v>
      </c>
      <c r="E402" s="7">
        <v>441457</v>
      </c>
      <c r="F402" s="7">
        <v>821334</v>
      </c>
      <c r="G402" s="7">
        <v>765121</v>
      </c>
      <c r="H402" s="7">
        <v>0</v>
      </c>
      <c r="I402" s="7">
        <v>41066.699999999997</v>
      </c>
      <c r="J402" s="7">
        <v>27617</v>
      </c>
      <c r="K402" s="7">
        <v>27617</v>
      </c>
      <c r="L402" s="7">
        <v>0</v>
      </c>
      <c r="M402" s="7">
        <v>0</v>
      </c>
      <c r="N402" s="7">
        <v>500</v>
      </c>
      <c r="O402" s="7">
        <v>800</v>
      </c>
      <c r="P402" s="7">
        <v>0</v>
      </c>
      <c r="Q402" s="7">
        <v>-300</v>
      </c>
      <c r="R402" s="7">
        <v>10</v>
      </c>
    </row>
    <row r="403" spans="1:18" x14ac:dyDescent="0.25">
      <c r="A403" s="6">
        <v>285</v>
      </c>
      <c r="B403" s="7" t="s">
        <v>643</v>
      </c>
      <c r="C403" s="7" t="s">
        <v>5723</v>
      </c>
      <c r="D403" s="7">
        <v>131922</v>
      </c>
      <c r="E403" s="7">
        <v>128308</v>
      </c>
      <c r="F403" s="7">
        <v>260230</v>
      </c>
      <c r="G403" s="7">
        <v>254289</v>
      </c>
      <c r="H403" s="7">
        <v>0</v>
      </c>
      <c r="I403" s="7">
        <v>13011.5</v>
      </c>
      <c r="J403" s="7">
        <v>19085</v>
      </c>
      <c r="K403" s="7">
        <v>19085</v>
      </c>
      <c r="L403" s="7">
        <v>0</v>
      </c>
      <c r="M403" s="7">
        <v>0</v>
      </c>
      <c r="N403" s="7">
        <v>1730</v>
      </c>
      <c r="O403" s="7">
        <v>960</v>
      </c>
      <c r="P403" s="7">
        <v>0</v>
      </c>
      <c r="Q403" s="7">
        <v>770</v>
      </c>
      <c r="R403" s="7">
        <v>34.6</v>
      </c>
    </row>
    <row r="404" spans="1:18" x14ac:dyDescent="0.25">
      <c r="A404" s="6">
        <v>286</v>
      </c>
      <c r="B404" s="7" t="s">
        <v>644</v>
      </c>
      <c r="C404" s="7" t="s">
        <v>5723</v>
      </c>
      <c r="D404" s="7">
        <v>284486</v>
      </c>
      <c r="E404" s="7">
        <v>282933</v>
      </c>
      <c r="F404" s="7">
        <v>567419</v>
      </c>
      <c r="G404" s="7">
        <v>547763</v>
      </c>
      <c r="H404" s="7">
        <v>0</v>
      </c>
      <c r="I404" s="7">
        <v>28370.95</v>
      </c>
      <c r="J404" s="7">
        <v>26877</v>
      </c>
      <c r="K404" s="7">
        <v>26877</v>
      </c>
      <c r="L404" s="7">
        <v>0</v>
      </c>
      <c r="M404" s="7">
        <v>0</v>
      </c>
      <c r="N404" s="7">
        <v>1000</v>
      </c>
      <c r="O404" s="7">
        <v>0</v>
      </c>
      <c r="P404" s="7">
        <v>0</v>
      </c>
      <c r="Q404" s="7">
        <v>1000</v>
      </c>
      <c r="R404" s="7">
        <v>20</v>
      </c>
    </row>
    <row r="405" spans="1:18" x14ac:dyDescent="0.25">
      <c r="A405" s="6">
        <v>287</v>
      </c>
      <c r="B405" s="7" t="s">
        <v>645</v>
      </c>
      <c r="C405" s="7" t="s">
        <v>5723</v>
      </c>
      <c r="D405" s="7">
        <v>585059</v>
      </c>
      <c r="E405" s="7">
        <v>406870</v>
      </c>
      <c r="F405" s="7">
        <v>991929</v>
      </c>
      <c r="G405" s="7">
        <v>887632</v>
      </c>
      <c r="H405" s="7">
        <v>0</v>
      </c>
      <c r="I405" s="7">
        <v>49596.45</v>
      </c>
      <c r="J405" s="7">
        <v>18308</v>
      </c>
      <c r="K405" s="7">
        <v>18308</v>
      </c>
      <c r="L405" s="7">
        <v>0</v>
      </c>
      <c r="M405" s="7">
        <v>0</v>
      </c>
      <c r="N405" s="7">
        <v>4526</v>
      </c>
      <c r="O405" s="7">
        <v>0</v>
      </c>
      <c r="P405" s="7">
        <v>0</v>
      </c>
      <c r="Q405" s="7">
        <v>4526</v>
      </c>
      <c r="R405" s="7">
        <v>90.52</v>
      </c>
    </row>
    <row r="406" spans="1:18" x14ac:dyDescent="0.25">
      <c r="A406" s="6">
        <v>288</v>
      </c>
      <c r="B406" s="7" t="s">
        <v>646</v>
      </c>
      <c r="C406" s="7" t="s">
        <v>5723</v>
      </c>
      <c r="D406" s="7">
        <v>409800</v>
      </c>
      <c r="E406" s="7">
        <v>395036</v>
      </c>
      <c r="F406" s="7">
        <v>804836</v>
      </c>
      <c r="G406" s="7">
        <v>780013</v>
      </c>
      <c r="H406" s="7">
        <v>691</v>
      </c>
      <c r="I406" s="7">
        <v>40241.800000000003</v>
      </c>
      <c r="J406" s="7">
        <v>26999</v>
      </c>
      <c r="K406" s="7">
        <v>26999</v>
      </c>
      <c r="L406" s="7">
        <v>0</v>
      </c>
      <c r="M406" s="7">
        <v>0</v>
      </c>
      <c r="N406" s="7">
        <v>350</v>
      </c>
      <c r="O406" s="7">
        <v>0</v>
      </c>
      <c r="P406" s="7">
        <v>0</v>
      </c>
      <c r="Q406" s="7">
        <v>350</v>
      </c>
      <c r="R406" s="7">
        <v>7</v>
      </c>
    </row>
    <row r="407" spans="1:18" x14ac:dyDescent="0.25">
      <c r="A407" s="6">
        <v>289</v>
      </c>
      <c r="B407" s="7" t="s">
        <v>647</v>
      </c>
      <c r="C407" s="7" t="s">
        <v>5723</v>
      </c>
      <c r="D407" s="7">
        <v>210601</v>
      </c>
      <c r="E407" s="7">
        <v>193203</v>
      </c>
      <c r="F407" s="7">
        <v>403804</v>
      </c>
      <c r="G407" s="7">
        <v>416591</v>
      </c>
      <c r="H407" s="7">
        <v>0</v>
      </c>
      <c r="I407" s="7">
        <v>20190.2</v>
      </c>
      <c r="J407" s="7">
        <v>14185</v>
      </c>
      <c r="K407" s="7">
        <v>14185</v>
      </c>
      <c r="L407" s="7">
        <v>0</v>
      </c>
      <c r="M407" s="7">
        <v>0</v>
      </c>
      <c r="N407" s="7">
        <v>200</v>
      </c>
      <c r="O407" s="7">
        <v>0</v>
      </c>
      <c r="P407" s="7">
        <v>0</v>
      </c>
      <c r="Q407" s="7">
        <v>200</v>
      </c>
      <c r="R407" s="7">
        <v>4</v>
      </c>
    </row>
    <row r="408" spans="1:18" x14ac:dyDescent="0.25">
      <c r="A408" s="6">
        <v>290</v>
      </c>
      <c r="B408" s="7" t="s">
        <v>648</v>
      </c>
      <c r="C408" s="7" t="s">
        <v>5723</v>
      </c>
      <c r="D408" s="7">
        <v>432119</v>
      </c>
      <c r="E408" s="7">
        <v>456152</v>
      </c>
      <c r="F408" s="7">
        <v>888271</v>
      </c>
      <c r="G408" s="7">
        <v>851766</v>
      </c>
      <c r="H408" s="7">
        <v>390</v>
      </c>
      <c r="I408" s="7">
        <v>44413.55</v>
      </c>
      <c r="J408" s="7">
        <v>43005</v>
      </c>
      <c r="K408" s="7">
        <v>43005</v>
      </c>
      <c r="L408" s="7">
        <v>0</v>
      </c>
      <c r="M408" s="7">
        <v>0</v>
      </c>
      <c r="N408" s="7">
        <v>2000</v>
      </c>
      <c r="O408" s="7">
        <v>800</v>
      </c>
      <c r="P408" s="7">
        <v>0</v>
      </c>
      <c r="Q408" s="7">
        <v>1200</v>
      </c>
      <c r="R408" s="7">
        <v>40</v>
      </c>
    </row>
    <row r="409" spans="1:18" x14ac:dyDescent="0.25">
      <c r="A409" s="6">
        <v>291</v>
      </c>
      <c r="B409" s="7" t="s">
        <v>649</v>
      </c>
      <c r="C409" s="7" t="s">
        <v>5723</v>
      </c>
      <c r="D409" s="7">
        <v>257818</v>
      </c>
      <c r="E409" s="7">
        <v>307455</v>
      </c>
      <c r="F409" s="7">
        <v>565273</v>
      </c>
      <c r="G409" s="7">
        <v>536921</v>
      </c>
      <c r="H409" s="7">
        <v>0</v>
      </c>
      <c r="I409" s="7">
        <v>28263.65</v>
      </c>
      <c r="J409" s="7">
        <v>14293</v>
      </c>
      <c r="K409" s="7">
        <v>14293</v>
      </c>
      <c r="L409" s="7">
        <v>0</v>
      </c>
      <c r="M409" s="7">
        <v>0</v>
      </c>
      <c r="N409" s="7">
        <v>700</v>
      </c>
      <c r="O409" s="7">
        <v>800</v>
      </c>
      <c r="P409" s="7">
        <v>0</v>
      </c>
      <c r="Q409" s="7">
        <v>-100</v>
      </c>
      <c r="R409" s="7">
        <v>14</v>
      </c>
    </row>
    <row r="410" spans="1:18" x14ac:dyDescent="0.25">
      <c r="A410" s="6">
        <v>292</v>
      </c>
      <c r="B410" s="7" t="s">
        <v>650</v>
      </c>
      <c r="C410" s="7" t="s">
        <v>5723</v>
      </c>
      <c r="D410" s="7">
        <v>500416</v>
      </c>
      <c r="E410" s="7">
        <v>580623</v>
      </c>
      <c r="F410" s="7">
        <v>1081039</v>
      </c>
      <c r="G410" s="7">
        <v>1067724</v>
      </c>
      <c r="H410" s="7">
        <v>392</v>
      </c>
      <c r="I410" s="7">
        <v>54051.95</v>
      </c>
      <c r="J410" s="7">
        <v>80787</v>
      </c>
      <c r="K410" s="7">
        <v>80787</v>
      </c>
      <c r="L410" s="7">
        <v>0</v>
      </c>
      <c r="M410" s="7">
        <v>0</v>
      </c>
      <c r="N410" s="7">
        <v>0</v>
      </c>
      <c r="O410" s="7">
        <v>0</v>
      </c>
      <c r="P410" s="7">
        <v>0</v>
      </c>
      <c r="Q410" s="7">
        <v>0</v>
      </c>
      <c r="R410" s="7">
        <v>0</v>
      </c>
    </row>
    <row r="411" spans="1:18" x14ac:dyDescent="0.25">
      <c r="A411" s="6">
        <v>293</v>
      </c>
      <c r="B411" s="7" t="s">
        <v>651</v>
      </c>
      <c r="C411" s="7" t="s">
        <v>5723</v>
      </c>
      <c r="D411" s="7">
        <v>390296</v>
      </c>
      <c r="E411" s="7">
        <v>421827</v>
      </c>
      <c r="F411" s="7">
        <v>812123</v>
      </c>
      <c r="G411" s="7">
        <v>761163</v>
      </c>
      <c r="H411" s="7">
        <v>443</v>
      </c>
      <c r="I411" s="7">
        <v>40606.15</v>
      </c>
      <c r="J411" s="7">
        <v>26696</v>
      </c>
      <c r="K411" s="7">
        <v>26696</v>
      </c>
      <c r="L411" s="7">
        <v>0</v>
      </c>
      <c r="M411" s="7">
        <v>0</v>
      </c>
      <c r="N411" s="7">
        <v>800</v>
      </c>
      <c r="O411" s="7">
        <v>0</v>
      </c>
      <c r="P411" s="7">
        <v>0</v>
      </c>
      <c r="Q411" s="7">
        <v>800</v>
      </c>
      <c r="R411" s="7">
        <v>16</v>
      </c>
    </row>
    <row r="412" spans="1:18" x14ac:dyDescent="0.25">
      <c r="A412" s="6">
        <v>294</v>
      </c>
      <c r="B412" s="7" t="s">
        <v>652</v>
      </c>
      <c r="C412" s="7" t="s">
        <v>5723</v>
      </c>
      <c r="D412" s="7">
        <v>418011</v>
      </c>
      <c r="E412" s="7">
        <v>475006</v>
      </c>
      <c r="F412" s="7">
        <v>893017</v>
      </c>
      <c r="G412" s="7">
        <v>801352</v>
      </c>
      <c r="H412" s="7">
        <v>450</v>
      </c>
      <c r="I412" s="7">
        <v>44650.85</v>
      </c>
      <c r="J412" s="7">
        <v>23788</v>
      </c>
      <c r="K412" s="7">
        <v>23788</v>
      </c>
      <c r="L412" s="7">
        <v>0</v>
      </c>
      <c r="M412" s="7">
        <v>0</v>
      </c>
      <c r="N412" s="7">
        <v>110</v>
      </c>
      <c r="O412" s="7">
        <v>0</v>
      </c>
      <c r="P412" s="7">
        <v>0</v>
      </c>
      <c r="Q412" s="7">
        <v>110</v>
      </c>
      <c r="R412" s="7">
        <v>2.2000000000000002</v>
      </c>
    </row>
    <row r="413" spans="1:18" x14ac:dyDescent="0.25">
      <c r="A413" s="6">
        <v>295</v>
      </c>
      <c r="B413" s="7" t="s">
        <v>653</v>
      </c>
      <c r="C413" s="7" t="s">
        <v>5723</v>
      </c>
      <c r="D413" s="7">
        <v>80431</v>
      </c>
      <c r="E413" s="7">
        <v>100249</v>
      </c>
      <c r="F413" s="7">
        <v>180680</v>
      </c>
      <c r="G413" s="7">
        <v>166120</v>
      </c>
      <c r="H413" s="7">
        <v>0</v>
      </c>
      <c r="I413" s="7">
        <v>9034</v>
      </c>
      <c r="J413" s="7">
        <v>11100</v>
      </c>
      <c r="K413" s="7">
        <v>11100</v>
      </c>
      <c r="L413" s="7">
        <v>0</v>
      </c>
      <c r="M413" s="7">
        <v>0</v>
      </c>
      <c r="N413" s="7">
        <v>100</v>
      </c>
      <c r="O413" s="7">
        <v>0</v>
      </c>
      <c r="P413" s="7">
        <v>0</v>
      </c>
      <c r="Q413" s="7">
        <v>100</v>
      </c>
      <c r="R413" s="7">
        <v>2</v>
      </c>
    </row>
    <row r="414" spans="1:18" x14ac:dyDescent="0.25">
      <c r="A414" s="6">
        <v>296</v>
      </c>
      <c r="B414" s="7" t="s">
        <v>654</v>
      </c>
      <c r="C414" s="7" t="s">
        <v>5723</v>
      </c>
      <c r="D414" s="7">
        <v>44690</v>
      </c>
      <c r="E414" s="7">
        <v>59928</v>
      </c>
      <c r="F414" s="7">
        <v>104618</v>
      </c>
      <c r="G414" s="7">
        <v>80394</v>
      </c>
      <c r="H414" s="7">
        <v>0</v>
      </c>
      <c r="I414" s="7">
        <v>5230.8999999999996</v>
      </c>
      <c r="J414" s="7">
        <v>2923</v>
      </c>
      <c r="K414" s="7">
        <v>2923</v>
      </c>
      <c r="L414" s="7">
        <v>0</v>
      </c>
      <c r="M414" s="7">
        <v>0</v>
      </c>
      <c r="N414" s="7">
        <v>0</v>
      </c>
      <c r="O414" s="7">
        <v>0</v>
      </c>
      <c r="P414" s="7">
        <v>0</v>
      </c>
      <c r="Q414" s="7">
        <v>0</v>
      </c>
      <c r="R414" s="7">
        <v>0</v>
      </c>
    </row>
    <row r="415" spans="1:18" x14ac:dyDescent="0.25">
      <c r="A415" s="6">
        <v>297</v>
      </c>
      <c r="B415" s="7" t="s">
        <v>655</v>
      </c>
      <c r="C415" s="7" t="s">
        <v>5723</v>
      </c>
      <c r="D415" s="7">
        <v>171482</v>
      </c>
      <c r="E415" s="7">
        <v>139121</v>
      </c>
      <c r="F415" s="7">
        <v>310603</v>
      </c>
      <c r="G415" s="7">
        <v>291319</v>
      </c>
      <c r="H415" s="7">
        <v>0</v>
      </c>
      <c r="I415" s="7">
        <v>15530.15</v>
      </c>
      <c r="J415" s="7">
        <v>14655</v>
      </c>
      <c r="K415" s="7">
        <v>14655</v>
      </c>
      <c r="L415" s="7">
        <v>0</v>
      </c>
      <c r="M415" s="7">
        <v>0</v>
      </c>
      <c r="N415" s="7">
        <v>600</v>
      </c>
      <c r="O415" s="7">
        <v>0</v>
      </c>
      <c r="P415" s="7">
        <v>0</v>
      </c>
      <c r="Q415" s="7">
        <v>600</v>
      </c>
      <c r="R415" s="7">
        <v>12</v>
      </c>
    </row>
    <row r="416" spans="1:18" x14ac:dyDescent="0.25">
      <c r="A416" s="6">
        <v>298</v>
      </c>
      <c r="B416" s="7" t="s">
        <v>656</v>
      </c>
      <c r="C416" s="7" t="s">
        <v>5723</v>
      </c>
      <c r="D416" s="7">
        <v>446049</v>
      </c>
      <c r="E416" s="7">
        <v>476659</v>
      </c>
      <c r="F416" s="7">
        <v>922708</v>
      </c>
      <c r="G416" s="7">
        <v>886840</v>
      </c>
      <c r="H416" s="7">
        <v>0</v>
      </c>
      <c r="I416" s="7">
        <v>46135.4</v>
      </c>
      <c r="J416" s="7">
        <v>42623</v>
      </c>
      <c r="K416" s="7">
        <v>42623</v>
      </c>
      <c r="L416" s="7">
        <v>0</v>
      </c>
      <c r="M416" s="7">
        <v>0</v>
      </c>
      <c r="N416" s="7">
        <v>2240</v>
      </c>
      <c r="O416" s="7">
        <v>0</v>
      </c>
      <c r="P416" s="7">
        <v>0</v>
      </c>
      <c r="Q416" s="7">
        <v>2240</v>
      </c>
      <c r="R416" s="7">
        <v>44.8</v>
      </c>
    </row>
    <row r="417" spans="1:18" x14ac:dyDescent="0.25">
      <c r="A417" s="6">
        <v>299</v>
      </c>
      <c r="B417" s="7" t="s">
        <v>657</v>
      </c>
      <c r="C417" s="7" t="s">
        <v>5723</v>
      </c>
      <c r="D417" s="7">
        <v>169313</v>
      </c>
      <c r="E417" s="7">
        <v>200771</v>
      </c>
      <c r="F417" s="7">
        <v>370084</v>
      </c>
      <c r="G417" s="7">
        <v>376056</v>
      </c>
      <c r="H417" s="7">
        <v>184</v>
      </c>
      <c r="I417" s="7">
        <v>18504.2</v>
      </c>
      <c r="J417" s="7">
        <v>21264</v>
      </c>
      <c r="K417" s="7">
        <v>21264</v>
      </c>
      <c r="L417" s="7">
        <v>0</v>
      </c>
      <c r="M417" s="7">
        <v>0</v>
      </c>
      <c r="N417" s="7">
        <v>0</v>
      </c>
      <c r="O417" s="7">
        <v>0</v>
      </c>
      <c r="P417" s="7">
        <v>0</v>
      </c>
      <c r="Q417" s="7">
        <v>0</v>
      </c>
      <c r="R417" s="7">
        <v>0</v>
      </c>
    </row>
    <row r="418" spans="1:18" x14ac:dyDescent="0.25">
      <c r="A418" s="6">
        <v>300</v>
      </c>
      <c r="B418" s="7" t="s">
        <v>658</v>
      </c>
      <c r="C418" s="7" t="s">
        <v>5723</v>
      </c>
      <c r="D418" s="7">
        <v>309685</v>
      </c>
      <c r="E418" s="7">
        <v>496090</v>
      </c>
      <c r="F418" s="7">
        <v>805775</v>
      </c>
      <c r="G418" s="7">
        <v>821017</v>
      </c>
      <c r="H418" s="7">
        <v>2004</v>
      </c>
      <c r="I418" s="7">
        <v>40288.75</v>
      </c>
      <c r="J418" s="7">
        <v>29740</v>
      </c>
      <c r="K418" s="7">
        <v>29140</v>
      </c>
      <c r="L418" s="7">
        <v>0</v>
      </c>
      <c r="M418" s="7">
        <v>0</v>
      </c>
      <c r="N418" s="7">
        <v>300</v>
      </c>
      <c r="O418" s="7">
        <v>0</v>
      </c>
      <c r="P418" s="7">
        <v>0</v>
      </c>
      <c r="Q418" s="7">
        <v>300</v>
      </c>
      <c r="R418" s="7">
        <v>6</v>
      </c>
    </row>
    <row r="419" spans="1:18" x14ac:dyDescent="0.25">
      <c r="A419" s="6">
        <v>301</v>
      </c>
      <c r="B419" s="7" t="s">
        <v>659</v>
      </c>
      <c r="C419" s="7" t="s">
        <v>5723</v>
      </c>
      <c r="D419" s="7">
        <v>613981</v>
      </c>
      <c r="E419" s="7">
        <v>628993</v>
      </c>
      <c r="F419" s="7">
        <v>1242974</v>
      </c>
      <c r="G419" s="7">
        <v>1288573</v>
      </c>
      <c r="H419" s="7">
        <v>749</v>
      </c>
      <c r="I419" s="7">
        <v>62148.7</v>
      </c>
      <c r="J419" s="7">
        <v>50138</v>
      </c>
      <c r="K419" s="7">
        <v>50138</v>
      </c>
      <c r="L419" s="7">
        <v>0</v>
      </c>
      <c r="M419" s="7">
        <v>0</v>
      </c>
      <c r="N419" s="7">
        <v>450</v>
      </c>
      <c r="O419" s="7">
        <v>0</v>
      </c>
      <c r="P419" s="7">
        <v>0</v>
      </c>
      <c r="Q419" s="7">
        <v>450</v>
      </c>
      <c r="R419" s="7">
        <v>9</v>
      </c>
    </row>
    <row r="420" spans="1:18" x14ac:dyDescent="0.25">
      <c r="A420" s="6">
        <v>302</v>
      </c>
      <c r="B420" s="7" t="s">
        <v>660</v>
      </c>
      <c r="C420" s="7" t="s">
        <v>5723</v>
      </c>
      <c r="D420" s="7">
        <v>354055</v>
      </c>
      <c r="E420" s="7">
        <v>329834</v>
      </c>
      <c r="F420" s="7">
        <v>683889</v>
      </c>
      <c r="G420" s="7">
        <v>677544</v>
      </c>
      <c r="H420" s="7">
        <v>1399</v>
      </c>
      <c r="I420" s="7">
        <v>34194.449999999997</v>
      </c>
      <c r="J420" s="7">
        <v>26319</v>
      </c>
      <c r="K420" s="7">
        <v>26319</v>
      </c>
      <c r="L420" s="7">
        <v>0</v>
      </c>
      <c r="M420" s="7">
        <v>0</v>
      </c>
      <c r="N420" s="7">
        <v>500</v>
      </c>
      <c r="O420" s="7">
        <v>0</v>
      </c>
      <c r="P420" s="7">
        <v>0</v>
      </c>
      <c r="Q420" s="7">
        <v>500</v>
      </c>
      <c r="R420" s="7">
        <v>10</v>
      </c>
    </row>
    <row r="421" spans="1:18" x14ac:dyDescent="0.25">
      <c r="A421" s="6">
        <v>303</v>
      </c>
      <c r="B421" s="7" t="s">
        <v>661</v>
      </c>
      <c r="C421" s="7" t="s">
        <v>5723</v>
      </c>
      <c r="D421" s="7">
        <v>185455</v>
      </c>
      <c r="E421" s="7">
        <v>246625</v>
      </c>
      <c r="F421" s="7">
        <v>432080</v>
      </c>
      <c r="G421" s="7">
        <v>367363</v>
      </c>
      <c r="H421" s="7">
        <v>0</v>
      </c>
      <c r="I421" s="7">
        <v>21604</v>
      </c>
      <c r="J421" s="7">
        <v>15090</v>
      </c>
      <c r="K421" s="7">
        <v>15090</v>
      </c>
      <c r="L421" s="7">
        <v>0</v>
      </c>
      <c r="M421" s="7">
        <v>0</v>
      </c>
      <c r="N421" s="7">
        <v>0</v>
      </c>
      <c r="O421" s="7">
        <v>0</v>
      </c>
      <c r="P421" s="7">
        <v>0</v>
      </c>
      <c r="Q421" s="7">
        <v>0</v>
      </c>
      <c r="R421" s="7">
        <v>0</v>
      </c>
    </row>
    <row r="422" spans="1:18" x14ac:dyDescent="0.25">
      <c r="A422" s="6">
        <v>304</v>
      </c>
      <c r="B422" s="7" t="s">
        <v>662</v>
      </c>
      <c r="C422" s="7" t="s">
        <v>5723</v>
      </c>
      <c r="D422" s="7">
        <v>458691</v>
      </c>
      <c r="E422" s="7">
        <v>475660</v>
      </c>
      <c r="F422" s="7">
        <v>934351</v>
      </c>
      <c r="G422" s="7">
        <v>738228</v>
      </c>
      <c r="H422" s="7">
        <v>720</v>
      </c>
      <c r="I422" s="7">
        <v>46717.55</v>
      </c>
      <c r="J422" s="7">
        <v>19134</v>
      </c>
      <c r="K422" s="7">
        <v>17914</v>
      </c>
      <c r="L422" s="7">
        <v>500</v>
      </c>
      <c r="M422" s="7">
        <v>0</v>
      </c>
      <c r="N422" s="7">
        <v>1600</v>
      </c>
      <c r="O422" s="7">
        <v>800</v>
      </c>
      <c r="P422" s="7">
        <v>0</v>
      </c>
      <c r="Q422" s="7">
        <v>800</v>
      </c>
      <c r="R422" s="7">
        <v>32</v>
      </c>
    </row>
    <row r="423" spans="1:18" x14ac:dyDescent="0.25">
      <c r="A423" s="6">
        <v>305</v>
      </c>
      <c r="B423" s="7" t="s">
        <v>663</v>
      </c>
      <c r="C423" s="7" t="s">
        <v>5723</v>
      </c>
      <c r="D423" s="7">
        <v>111770</v>
      </c>
      <c r="E423" s="7">
        <v>95093</v>
      </c>
      <c r="F423" s="7">
        <v>206863</v>
      </c>
      <c r="G423" s="7">
        <v>177822</v>
      </c>
      <c r="H423" s="7">
        <v>0</v>
      </c>
      <c r="I423" s="7">
        <v>10343.15</v>
      </c>
      <c r="J423" s="7">
        <v>8172</v>
      </c>
      <c r="K423" s="7">
        <v>8172</v>
      </c>
      <c r="L423" s="7">
        <v>0</v>
      </c>
      <c r="M423" s="7">
        <v>0</v>
      </c>
      <c r="N423" s="7">
        <v>500</v>
      </c>
      <c r="O423" s="7">
        <v>0</v>
      </c>
      <c r="P423" s="7">
        <v>0</v>
      </c>
      <c r="Q423" s="7">
        <v>500</v>
      </c>
      <c r="R423" s="7">
        <v>10</v>
      </c>
    </row>
    <row r="424" spans="1:18" x14ac:dyDescent="0.25">
      <c r="A424" s="6">
        <v>306</v>
      </c>
      <c r="B424" s="7" t="s">
        <v>664</v>
      </c>
      <c r="C424" s="7" t="s">
        <v>5723</v>
      </c>
      <c r="D424" s="7">
        <v>193732</v>
      </c>
      <c r="E424" s="7">
        <v>214779</v>
      </c>
      <c r="F424" s="7">
        <v>408511</v>
      </c>
      <c r="G424" s="7">
        <v>406218</v>
      </c>
      <c r="H424" s="7">
        <v>547</v>
      </c>
      <c r="I424" s="7">
        <v>20425.55</v>
      </c>
      <c r="J424" s="7">
        <v>21350</v>
      </c>
      <c r="K424" s="7">
        <v>21150</v>
      </c>
      <c r="L424" s="7">
        <v>0</v>
      </c>
      <c r="M424" s="7">
        <v>0</v>
      </c>
      <c r="N424" s="7">
        <v>950</v>
      </c>
      <c r="O424" s="7">
        <v>0</v>
      </c>
      <c r="P424" s="7">
        <v>0</v>
      </c>
      <c r="Q424" s="7">
        <v>950</v>
      </c>
      <c r="R424" s="7">
        <v>19</v>
      </c>
    </row>
    <row r="425" spans="1:18" x14ac:dyDescent="0.25">
      <c r="A425" s="6">
        <v>307</v>
      </c>
      <c r="B425" s="7" t="s">
        <v>665</v>
      </c>
      <c r="C425" s="7" t="s">
        <v>5723</v>
      </c>
      <c r="D425" s="7">
        <v>5980</v>
      </c>
      <c r="E425" s="7">
        <v>5384</v>
      </c>
      <c r="F425" s="7">
        <v>11364</v>
      </c>
      <c r="G425" s="7">
        <v>9195</v>
      </c>
      <c r="H425" s="7">
        <v>0</v>
      </c>
      <c r="I425" s="7">
        <v>568.20000000000005</v>
      </c>
      <c r="J425" s="7">
        <v>0</v>
      </c>
      <c r="K425" s="7">
        <v>0</v>
      </c>
      <c r="L425" s="7">
        <v>0</v>
      </c>
      <c r="M425" s="7">
        <v>0</v>
      </c>
      <c r="N425" s="7">
        <v>0</v>
      </c>
      <c r="O425" s="7">
        <v>0</v>
      </c>
      <c r="P425" s="7">
        <v>0</v>
      </c>
      <c r="Q425" s="7">
        <v>0</v>
      </c>
      <c r="R425" s="7">
        <v>0</v>
      </c>
    </row>
    <row r="426" spans="1:18" x14ac:dyDescent="0.25">
      <c r="A426" s="6">
        <v>308</v>
      </c>
      <c r="B426" s="7" t="s">
        <v>666</v>
      </c>
      <c r="C426" s="7" t="s">
        <v>5723</v>
      </c>
      <c r="D426" s="7">
        <v>242771</v>
      </c>
      <c r="E426" s="7">
        <v>198986</v>
      </c>
      <c r="F426" s="7">
        <v>441757</v>
      </c>
      <c r="G426" s="7">
        <v>392659</v>
      </c>
      <c r="H426" s="7">
        <v>3137</v>
      </c>
      <c r="I426" s="7">
        <v>22087.85</v>
      </c>
      <c r="J426" s="7">
        <v>21045</v>
      </c>
      <c r="K426" s="7">
        <v>21045</v>
      </c>
      <c r="L426" s="7">
        <v>0</v>
      </c>
      <c r="M426" s="7">
        <v>0</v>
      </c>
      <c r="N426" s="7">
        <v>650</v>
      </c>
      <c r="O426" s="7">
        <v>800</v>
      </c>
      <c r="P426" s="7">
        <v>0</v>
      </c>
      <c r="Q426" s="7">
        <v>-150</v>
      </c>
      <c r="R426" s="7">
        <v>13</v>
      </c>
    </row>
    <row r="427" spans="1:18" x14ac:dyDescent="0.25">
      <c r="A427" s="6">
        <v>309</v>
      </c>
      <c r="B427" s="7" t="s">
        <v>667</v>
      </c>
      <c r="C427" s="7" t="s">
        <v>5723</v>
      </c>
      <c r="D427" s="7">
        <v>77340</v>
      </c>
      <c r="E427" s="7">
        <v>67852</v>
      </c>
      <c r="F427" s="7">
        <v>145192</v>
      </c>
      <c r="G427" s="7">
        <v>171730</v>
      </c>
      <c r="H427" s="7">
        <v>0</v>
      </c>
      <c r="I427" s="7">
        <v>7259.6</v>
      </c>
      <c r="J427" s="7">
        <v>5420</v>
      </c>
      <c r="K427" s="7">
        <v>5420</v>
      </c>
      <c r="L427" s="7">
        <v>0</v>
      </c>
      <c r="M427" s="7">
        <v>0</v>
      </c>
      <c r="N427" s="7">
        <v>600</v>
      </c>
      <c r="O427" s="7">
        <v>1600</v>
      </c>
      <c r="P427" s="7">
        <v>0</v>
      </c>
      <c r="Q427" s="7">
        <v>-1000</v>
      </c>
      <c r="R427" s="7">
        <v>12</v>
      </c>
    </row>
    <row r="428" spans="1:18" x14ac:dyDescent="0.25">
      <c r="A428" s="6">
        <v>310</v>
      </c>
      <c r="B428" s="7" t="s">
        <v>668</v>
      </c>
      <c r="C428" s="7" t="s">
        <v>5723</v>
      </c>
      <c r="D428" s="7">
        <v>77814</v>
      </c>
      <c r="E428" s="7">
        <v>138831</v>
      </c>
      <c r="F428" s="7">
        <v>216645</v>
      </c>
      <c r="G428" s="7">
        <v>187145</v>
      </c>
      <c r="H428" s="7">
        <v>395</v>
      </c>
      <c r="I428" s="7">
        <v>10832.25</v>
      </c>
      <c r="J428" s="7">
        <v>10035</v>
      </c>
      <c r="K428" s="7">
        <v>9640</v>
      </c>
      <c r="L428" s="7">
        <v>0</v>
      </c>
      <c r="M428" s="7">
        <v>0</v>
      </c>
      <c r="N428" s="7">
        <v>0</v>
      </c>
      <c r="O428" s="7">
        <v>0</v>
      </c>
      <c r="P428" s="7">
        <v>0</v>
      </c>
      <c r="Q428" s="7">
        <v>0</v>
      </c>
      <c r="R428" s="7">
        <v>0</v>
      </c>
    </row>
    <row r="429" spans="1:18" x14ac:dyDescent="0.25">
      <c r="A429" s="6">
        <v>311</v>
      </c>
      <c r="B429" s="7" t="s">
        <v>669</v>
      </c>
      <c r="C429" s="7" t="s">
        <v>5723</v>
      </c>
      <c r="D429" s="7">
        <v>137062</v>
      </c>
      <c r="E429" s="7">
        <v>169256</v>
      </c>
      <c r="F429" s="7">
        <v>306318</v>
      </c>
      <c r="G429" s="7">
        <v>230457</v>
      </c>
      <c r="H429" s="7">
        <v>0</v>
      </c>
      <c r="I429" s="7">
        <v>15315.9</v>
      </c>
      <c r="J429" s="7">
        <v>8845</v>
      </c>
      <c r="K429" s="7">
        <v>8845</v>
      </c>
      <c r="L429" s="7">
        <v>0</v>
      </c>
      <c r="M429" s="7">
        <v>0</v>
      </c>
      <c r="N429" s="7">
        <v>400</v>
      </c>
      <c r="O429" s="7">
        <v>0</v>
      </c>
      <c r="P429" s="7">
        <v>0</v>
      </c>
      <c r="Q429" s="7">
        <v>400</v>
      </c>
      <c r="R429" s="7">
        <v>8</v>
      </c>
    </row>
    <row r="430" spans="1:18" x14ac:dyDescent="0.25">
      <c r="A430" s="6">
        <v>312</v>
      </c>
      <c r="B430" s="7" t="s">
        <v>670</v>
      </c>
      <c r="C430" s="7" t="s">
        <v>5723</v>
      </c>
      <c r="D430" s="7">
        <v>345418</v>
      </c>
      <c r="E430" s="7">
        <v>319190</v>
      </c>
      <c r="F430" s="7">
        <v>664608</v>
      </c>
      <c r="G430" s="7">
        <v>687058</v>
      </c>
      <c r="H430" s="7">
        <v>100</v>
      </c>
      <c r="I430" s="7">
        <v>33230.400000000001</v>
      </c>
      <c r="J430" s="7">
        <v>25695</v>
      </c>
      <c r="K430" s="7">
        <v>25595</v>
      </c>
      <c r="L430" s="7">
        <v>0</v>
      </c>
      <c r="M430" s="7">
        <v>0</v>
      </c>
      <c r="N430" s="7">
        <v>320</v>
      </c>
      <c r="O430" s="7">
        <v>800</v>
      </c>
      <c r="P430" s="7">
        <v>0</v>
      </c>
      <c r="Q430" s="7">
        <v>-480</v>
      </c>
      <c r="R430" s="7">
        <v>6.4</v>
      </c>
    </row>
    <row r="431" spans="1:18" x14ac:dyDescent="0.25">
      <c r="A431" s="6">
        <v>313</v>
      </c>
      <c r="B431" s="7" t="s">
        <v>671</v>
      </c>
      <c r="C431" s="7" t="s">
        <v>5723</v>
      </c>
      <c r="D431" s="7">
        <v>208661</v>
      </c>
      <c r="E431" s="7">
        <v>248817</v>
      </c>
      <c r="F431" s="7">
        <v>457478</v>
      </c>
      <c r="G431" s="7">
        <v>412874</v>
      </c>
      <c r="H431" s="7">
        <v>544</v>
      </c>
      <c r="I431" s="7">
        <v>22873.9</v>
      </c>
      <c r="J431" s="7">
        <v>17600</v>
      </c>
      <c r="K431" s="7">
        <v>17600</v>
      </c>
      <c r="L431" s="7">
        <v>0</v>
      </c>
      <c r="M431" s="7">
        <v>0</v>
      </c>
      <c r="N431" s="7">
        <v>500</v>
      </c>
      <c r="O431" s="7">
        <v>800</v>
      </c>
      <c r="P431" s="7">
        <v>0</v>
      </c>
      <c r="Q431" s="7">
        <v>-300</v>
      </c>
      <c r="R431" s="7">
        <v>10</v>
      </c>
    </row>
    <row r="432" spans="1:18" x14ac:dyDescent="0.25">
      <c r="A432" s="6">
        <v>314</v>
      </c>
      <c r="B432" s="7" t="s">
        <v>672</v>
      </c>
      <c r="C432" s="7" t="s">
        <v>5723</v>
      </c>
      <c r="D432" s="7">
        <v>186832</v>
      </c>
      <c r="E432" s="7">
        <v>122871</v>
      </c>
      <c r="F432" s="7">
        <v>309703</v>
      </c>
      <c r="G432" s="7">
        <v>388552</v>
      </c>
      <c r="H432" s="7">
        <v>0</v>
      </c>
      <c r="I432" s="7">
        <v>15485.15</v>
      </c>
      <c r="J432" s="7">
        <v>7950</v>
      </c>
      <c r="K432" s="7">
        <v>7950</v>
      </c>
      <c r="L432" s="7">
        <v>0</v>
      </c>
      <c r="M432" s="7">
        <v>0</v>
      </c>
      <c r="N432" s="7">
        <v>300</v>
      </c>
      <c r="O432" s="7">
        <v>0</v>
      </c>
      <c r="P432" s="7">
        <v>0</v>
      </c>
      <c r="Q432" s="7">
        <v>300</v>
      </c>
      <c r="R432" s="7">
        <v>6</v>
      </c>
    </row>
    <row r="433" spans="1:18" x14ac:dyDescent="0.25">
      <c r="A433" s="6">
        <v>315</v>
      </c>
      <c r="B433" s="7" t="s">
        <v>673</v>
      </c>
      <c r="C433" s="7" t="s">
        <v>5723</v>
      </c>
      <c r="D433" s="7">
        <v>33395</v>
      </c>
      <c r="E433" s="7">
        <v>57042</v>
      </c>
      <c r="F433" s="7">
        <v>90437</v>
      </c>
      <c r="G433" s="7">
        <v>89352</v>
      </c>
      <c r="H433" s="7">
        <v>0</v>
      </c>
      <c r="I433" s="7">
        <v>4521.8500000000004</v>
      </c>
      <c r="J433" s="7">
        <v>4450</v>
      </c>
      <c r="K433" s="7">
        <v>4450</v>
      </c>
      <c r="L433" s="7">
        <v>0</v>
      </c>
      <c r="M433" s="7">
        <v>0</v>
      </c>
      <c r="N433" s="7">
        <v>100</v>
      </c>
      <c r="O433" s="7">
        <v>0</v>
      </c>
      <c r="P433" s="7">
        <v>0</v>
      </c>
      <c r="Q433" s="7">
        <v>100</v>
      </c>
      <c r="R433" s="7">
        <v>2</v>
      </c>
    </row>
    <row r="434" spans="1:18" x14ac:dyDescent="0.25">
      <c r="A434" s="6">
        <v>316</v>
      </c>
      <c r="B434" s="7" t="s">
        <v>675</v>
      </c>
      <c r="C434" s="7" t="s">
        <v>5723</v>
      </c>
      <c r="D434" s="7">
        <v>1002253</v>
      </c>
      <c r="E434" s="7">
        <v>1372940</v>
      </c>
      <c r="F434" s="7">
        <v>2375193</v>
      </c>
      <c r="G434" s="7">
        <v>2042752</v>
      </c>
      <c r="H434" s="7">
        <v>260</v>
      </c>
      <c r="I434" s="7">
        <v>118759.65</v>
      </c>
      <c r="J434" s="7">
        <v>123751</v>
      </c>
      <c r="K434" s="7">
        <v>123491</v>
      </c>
      <c r="L434" s="7">
        <v>0</v>
      </c>
      <c r="M434" s="7">
        <v>0</v>
      </c>
      <c r="N434" s="7">
        <v>2830</v>
      </c>
      <c r="O434" s="7">
        <v>800</v>
      </c>
      <c r="P434" s="7">
        <v>0</v>
      </c>
      <c r="Q434" s="7">
        <v>2030</v>
      </c>
      <c r="R434" s="7">
        <v>56.6</v>
      </c>
    </row>
    <row r="435" spans="1:18" x14ac:dyDescent="0.25">
      <c r="A435" s="6">
        <v>317</v>
      </c>
      <c r="B435" s="7" t="s">
        <v>676</v>
      </c>
      <c r="C435" s="7" t="s">
        <v>5723</v>
      </c>
      <c r="D435" s="7">
        <v>92110</v>
      </c>
      <c r="E435" s="7">
        <v>159796</v>
      </c>
      <c r="F435" s="7">
        <v>251906</v>
      </c>
      <c r="G435" s="7">
        <v>221773</v>
      </c>
      <c r="H435" s="7">
        <v>186</v>
      </c>
      <c r="I435" s="7">
        <v>12595.3</v>
      </c>
      <c r="J435" s="7">
        <v>8410</v>
      </c>
      <c r="K435" s="7">
        <v>8410</v>
      </c>
      <c r="L435" s="7">
        <v>0</v>
      </c>
      <c r="M435" s="7">
        <v>0</v>
      </c>
      <c r="N435" s="7">
        <v>950</v>
      </c>
      <c r="O435" s="7">
        <v>0</v>
      </c>
      <c r="P435" s="7">
        <v>0</v>
      </c>
      <c r="Q435" s="7">
        <v>950</v>
      </c>
      <c r="R435" s="7">
        <v>19</v>
      </c>
    </row>
    <row r="436" spans="1:18" x14ac:dyDescent="0.25">
      <c r="A436" s="6">
        <v>318</v>
      </c>
      <c r="B436" s="7" t="s">
        <v>677</v>
      </c>
      <c r="C436" s="7" t="s">
        <v>5723</v>
      </c>
      <c r="D436" s="7">
        <v>406943</v>
      </c>
      <c r="E436" s="7">
        <v>448135</v>
      </c>
      <c r="F436" s="7">
        <v>855078</v>
      </c>
      <c r="G436" s="7">
        <v>856522</v>
      </c>
      <c r="H436" s="7">
        <v>0</v>
      </c>
      <c r="I436" s="7">
        <v>42753.9</v>
      </c>
      <c r="J436" s="7">
        <v>59077</v>
      </c>
      <c r="K436" s="7">
        <v>59077</v>
      </c>
      <c r="L436" s="7">
        <v>0</v>
      </c>
      <c r="M436" s="7">
        <v>0</v>
      </c>
      <c r="N436" s="7">
        <v>300</v>
      </c>
      <c r="O436" s="7">
        <v>0</v>
      </c>
      <c r="P436" s="7">
        <v>0</v>
      </c>
      <c r="Q436" s="7">
        <v>300</v>
      </c>
      <c r="R436" s="7">
        <v>6</v>
      </c>
    </row>
    <row r="437" spans="1:18" x14ac:dyDescent="0.25">
      <c r="A437" s="6">
        <v>319</v>
      </c>
      <c r="B437" s="7" t="s">
        <v>678</v>
      </c>
      <c r="C437" s="7" t="s">
        <v>5723</v>
      </c>
      <c r="D437" s="7">
        <v>256017</v>
      </c>
      <c r="E437" s="7">
        <v>308166</v>
      </c>
      <c r="F437" s="7">
        <v>564183</v>
      </c>
      <c r="G437" s="7">
        <v>510034</v>
      </c>
      <c r="H437" s="7">
        <v>171</v>
      </c>
      <c r="I437" s="7">
        <v>28209.15</v>
      </c>
      <c r="J437" s="7">
        <v>22378</v>
      </c>
      <c r="K437" s="7">
        <v>22378</v>
      </c>
      <c r="L437" s="7">
        <v>0</v>
      </c>
      <c r="M437" s="7">
        <v>0</v>
      </c>
      <c r="N437" s="7">
        <v>400</v>
      </c>
      <c r="O437" s="7">
        <v>0</v>
      </c>
      <c r="P437" s="7">
        <v>0</v>
      </c>
      <c r="Q437" s="7">
        <v>400</v>
      </c>
      <c r="R437" s="7">
        <v>8</v>
      </c>
    </row>
    <row r="438" spans="1:18" x14ac:dyDescent="0.25">
      <c r="A438" s="6">
        <v>320</v>
      </c>
      <c r="B438" s="7" t="s">
        <v>679</v>
      </c>
      <c r="C438" s="7" t="s">
        <v>5723</v>
      </c>
      <c r="D438" s="7">
        <v>413409</v>
      </c>
      <c r="E438" s="7">
        <v>467253</v>
      </c>
      <c r="F438" s="7">
        <v>880662</v>
      </c>
      <c r="G438" s="7">
        <v>842054</v>
      </c>
      <c r="H438" s="7">
        <v>0</v>
      </c>
      <c r="I438" s="7">
        <v>44033.1</v>
      </c>
      <c r="J438" s="7">
        <v>39590</v>
      </c>
      <c r="K438" s="7">
        <v>39590</v>
      </c>
      <c r="L438" s="7">
        <v>0</v>
      </c>
      <c r="M438" s="7">
        <v>0</v>
      </c>
      <c r="N438" s="7">
        <v>1370</v>
      </c>
      <c r="O438" s="7">
        <v>1600</v>
      </c>
      <c r="P438" s="7">
        <v>0</v>
      </c>
      <c r="Q438" s="7">
        <v>-230</v>
      </c>
      <c r="R438" s="7">
        <v>27.4</v>
      </c>
    </row>
    <row r="439" spans="1:18" x14ac:dyDescent="0.25">
      <c r="A439" s="6">
        <v>321</v>
      </c>
      <c r="B439" s="7" t="s">
        <v>680</v>
      </c>
      <c r="C439" s="7" t="s">
        <v>5723</v>
      </c>
      <c r="D439" s="7">
        <v>137998</v>
      </c>
      <c r="E439" s="7">
        <v>178992</v>
      </c>
      <c r="F439" s="7">
        <v>316990</v>
      </c>
      <c r="G439" s="7">
        <v>315132</v>
      </c>
      <c r="H439" s="7">
        <v>0</v>
      </c>
      <c r="I439" s="7">
        <v>15849.5</v>
      </c>
      <c r="J439" s="7">
        <v>15245</v>
      </c>
      <c r="K439" s="7">
        <v>15245</v>
      </c>
      <c r="L439" s="7">
        <v>0</v>
      </c>
      <c r="M439" s="7">
        <v>0</v>
      </c>
      <c r="N439" s="7">
        <v>1000</v>
      </c>
      <c r="O439" s="7">
        <v>0</v>
      </c>
      <c r="P439" s="7">
        <v>0</v>
      </c>
      <c r="Q439" s="7">
        <v>1000</v>
      </c>
      <c r="R439" s="7">
        <v>20</v>
      </c>
    </row>
    <row r="440" spans="1:18" x14ac:dyDescent="0.25">
      <c r="A440" s="6">
        <v>322</v>
      </c>
      <c r="B440" s="7" t="s">
        <v>681</v>
      </c>
      <c r="C440" s="7" t="s">
        <v>5723</v>
      </c>
      <c r="D440" s="7">
        <v>165956</v>
      </c>
      <c r="E440" s="7">
        <v>174595</v>
      </c>
      <c r="F440" s="7">
        <v>340551</v>
      </c>
      <c r="G440" s="7">
        <v>307525</v>
      </c>
      <c r="H440" s="7">
        <v>766</v>
      </c>
      <c r="I440" s="7">
        <v>17027.55</v>
      </c>
      <c r="J440" s="7">
        <v>16260</v>
      </c>
      <c r="K440" s="7">
        <v>16260</v>
      </c>
      <c r="L440" s="7">
        <v>0</v>
      </c>
      <c r="M440" s="7">
        <v>0</v>
      </c>
      <c r="N440" s="7">
        <v>420</v>
      </c>
      <c r="O440" s="7">
        <v>0</v>
      </c>
      <c r="P440" s="7">
        <v>0</v>
      </c>
      <c r="Q440" s="7">
        <v>420</v>
      </c>
      <c r="R440" s="7">
        <v>8.4</v>
      </c>
    </row>
    <row r="441" spans="1:18" x14ac:dyDescent="0.25">
      <c r="A441" s="6">
        <v>323</v>
      </c>
      <c r="B441" s="7" t="s">
        <v>682</v>
      </c>
      <c r="C441" s="7" t="s">
        <v>5723</v>
      </c>
      <c r="D441" s="7">
        <v>613670</v>
      </c>
      <c r="E441" s="7">
        <v>727936</v>
      </c>
      <c r="F441" s="7">
        <v>1341606</v>
      </c>
      <c r="G441" s="7">
        <v>1250153</v>
      </c>
      <c r="H441" s="7">
        <v>563</v>
      </c>
      <c r="I441" s="7">
        <v>67080.3</v>
      </c>
      <c r="J441" s="7">
        <v>48450</v>
      </c>
      <c r="K441" s="7">
        <v>48450</v>
      </c>
      <c r="L441" s="7">
        <v>0</v>
      </c>
      <c r="M441" s="7">
        <v>0</v>
      </c>
      <c r="N441" s="7">
        <v>1350</v>
      </c>
      <c r="O441" s="7">
        <v>0</v>
      </c>
      <c r="P441" s="7">
        <v>0</v>
      </c>
      <c r="Q441" s="7">
        <v>1350</v>
      </c>
      <c r="R441" s="7">
        <v>27</v>
      </c>
    </row>
    <row r="442" spans="1:18" x14ac:dyDescent="0.25">
      <c r="A442" s="6">
        <v>324</v>
      </c>
      <c r="B442" s="7" t="s">
        <v>683</v>
      </c>
      <c r="C442" s="7" t="s">
        <v>5723</v>
      </c>
      <c r="D442" s="7">
        <v>91895</v>
      </c>
      <c r="E442" s="7">
        <v>93515</v>
      </c>
      <c r="F442" s="7">
        <v>185410</v>
      </c>
      <c r="G442" s="7">
        <v>205644</v>
      </c>
      <c r="H442" s="7">
        <v>301</v>
      </c>
      <c r="I442" s="7">
        <v>9270.5</v>
      </c>
      <c r="J442" s="7">
        <v>6490</v>
      </c>
      <c r="K442" s="7">
        <v>6490</v>
      </c>
      <c r="L442" s="7">
        <v>0</v>
      </c>
      <c r="M442" s="7">
        <v>0</v>
      </c>
      <c r="N442" s="7">
        <v>1340</v>
      </c>
      <c r="O442" s="7">
        <v>0</v>
      </c>
      <c r="P442" s="7">
        <v>0</v>
      </c>
      <c r="Q442" s="7">
        <v>1340</v>
      </c>
      <c r="R442" s="7">
        <v>26.8</v>
      </c>
    </row>
    <row r="443" spans="1:18" x14ac:dyDescent="0.25">
      <c r="A443" s="6">
        <v>325</v>
      </c>
      <c r="B443" s="7" t="s">
        <v>684</v>
      </c>
      <c r="C443" s="7" t="s">
        <v>5723</v>
      </c>
      <c r="D443" s="7">
        <v>63801</v>
      </c>
      <c r="E443" s="7">
        <v>90364</v>
      </c>
      <c r="F443" s="7">
        <v>154165</v>
      </c>
      <c r="G443" s="7">
        <v>143676</v>
      </c>
      <c r="H443" s="7">
        <v>547</v>
      </c>
      <c r="I443" s="7">
        <v>7708.25</v>
      </c>
      <c r="J443" s="7">
        <v>5070</v>
      </c>
      <c r="K443" s="7">
        <v>5070</v>
      </c>
      <c r="L443" s="7">
        <v>0</v>
      </c>
      <c r="M443" s="7">
        <v>0</v>
      </c>
      <c r="N443" s="7">
        <v>200</v>
      </c>
      <c r="O443" s="7">
        <v>0</v>
      </c>
      <c r="P443" s="7">
        <v>0</v>
      </c>
      <c r="Q443" s="7">
        <v>200</v>
      </c>
      <c r="R443" s="7">
        <v>4</v>
      </c>
    </row>
    <row r="444" spans="1:18" x14ac:dyDescent="0.25">
      <c r="A444" s="6">
        <v>326</v>
      </c>
      <c r="B444" s="7" t="s">
        <v>685</v>
      </c>
      <c r="C444" s="7" t="s">
        <v>5723</v>
      </c>
      <c r="D444" s="7">
        <v>215540</v>
      </c>
      <c r="E444" s="7">
        <v>233760</v>
      </c>
      <c r="F444" s="7">
        <v>449300</v>
      </c>
      <c r="G444" s="7">
        <v>407701</v>
      </c>
      <c r="H444" s="7">
        <v>216</v>
      </c>
      <c r="I444" s="7">
        <v>22465</v>
      </c>
      <c r="J444" s="7">
        <v>18210</v>
      </c>
      <c r="K444" s="7">
        <v>18210</v>
      </c>
      <c r="L444" s="7">
        <v>0</v>
      </c>
      <c r="M444" s="7">
        <v>0</v>
      </c>
      <c r="N444" s="7">
        <v>0</v>
      </c>
      <c r="O444" s="7">
        <v>0</v>
      </c>
      <c r="P444" s="7">
        <v>0</v>
      </c>
      <c r="Q444" s="7">
        <v>0</v>
      </c>
      <c r="R444" s="7">
        <v>0</v>
      </c>
    </row>
    <row r="445" spans="1:18" x14ac:dyDescent="0.25">
      <c r="A445" s="6">
        <v>327</v>
      </c>
      <c r="B445" s="7" t="s">
        <v>686</v>
      </c>
      <c r="C445" s="7" t="s">
        <v>5723</v>
      </c>
      <c r="D445" s="7">
        <v>57910</v>
      </c>
      <c r="E445" s="7">
        <v>127550</v>
      </c>
      <c r="F445" s="7">
        <v>185460</v>
      </c>
      <c r="G445" s="7">
        <v>183638</v>
      </c>
      <c r="H445" s="7">
        <v>0</v>
      </c>
      <c r="I445" s="7">
        <v>9273</v>
      </c>
      <c r="J445" s="7">
        <v>13300</v>
      </c>
      <c r="K445" s="7">
        <v>13300</v>
      </c>
      <c r="L445" s="7">
        <v>0</v>
      </c>
      <c r="M445" s="7">
        <v>0</v>
      </c>
      <c r="N445" s="7">
        <v>0</v>
      </c>
      <c r="O445" s="7">
        <v>0</v>
      </c>
      <c r="P445" s="7">
        <v>0</v>
      </c>
      <c r="Q445" s="7">
        <v>0</v>
      </c>
      <c r="R445" s="7">
        <v>0</v>
      </c>
    </row>
    <row r="446" spans="1:18" x14ac:dyDescent="0.25">
      <c r="A446" s="6">
        <v>328</v>
      </c>
      <c r="B446" s="7" t="s">
        <v>687</v>
      </c>
      <c r="C446" s="7" t="s">
        <v>5723</v>
      </c>
      <c r="D446" s="7">
        <v>45239</v>
      </c>
      <c r="E446" s="7">
        <v>50470</v>
      </c>
      <c r="F446" s="7">
        <v>95709</v>
      </c>
      <c r="G446" s="7">
        <v>92388</v>
      </c>
      <c r="H446" s="7">
        <v>0</v>
      </c>
      <c r="I446" s="7">
        <v>4785.45</v>
      </c>
      <c r="J446" s="7">
        <v>5631</v>
      </c>
      <c r="K446" s="7">
        <v>5631</v>
      </c>
      <c r="L446" s="7">
        <v>0</v>
      </c>
      <c r="M446" s="7">
        <v>0</v>
      </c>
      <c r="N446" s="7">
        <v>0</v>
      </c>
      <c r="O446" s="7">
        <v>0</v>
      </c>
      <c r="P446" s="7">
        <v>0</v>
      </c>
      <c r="Q446" s="7">
        <v>0</v>
      </c>
      <c r="R446" s="7">
        <v>0</v>
      </c>
    </row>
    <row r="447" spans="1:18" x14ac:dyDescent="0.25">
      <c r="A447" s="6">
        <v>329</v>
      </c>
      <c r="B447" s="7" t="s">
        <v>688</v>
      </c>
      <c r="C447" s="7" t="s">
        <v>5723</v>
      </c>
      <c r="D447" s="7">
        <v>379575</v>
      </c>
      <c r="E447" s="7">
        <v>388044</v>
      </c>
      <c r="F447" s="7">
        <v>767619</v>
      </c>
      <c r="G447" s="7">
        <v>627555</v>
      </c>
      <c r="H447" s="7">
        <v>177</v>
      </c>
      <c r="I447" s="7">
        <v>38380.949999999997</v>
      </c>
      <c r="J447" s="7">
        <v>31879</v>
      </c>
      <c r="K447" s="7">
        <v>31879</v>
      </c>
      <c r="L447" s="7">
        <v>0</v>
      </c>
      <c r="M447" s="7">
        <v>0</v>
      </c>
      <c r="N447" s="7">
        <v>500</v>
      </c>
      <c r="O447" s="7">
        <v>0</v>
      </c>
      <c r="P447" s="7">
        <v>0</v>
      </c>
      <c r="Q447" s="7">
        <v>500</v>
      </c>
      <c r="R447" s="7">
        <v>10</v>
      </c>
    </row>
    <row r="448" spans="1:18" x14ac:dyDescent="0.25">
      <c r="A448" s="6">
        <v>330</v>
      </c>
      <c r="B448" s="7" t="s">
        <v>689</v>
      </c>
      <c r="C448" s="7" t="s">
        <v>5723</v>
      </c>
      <c r="D448" s="7">
        <v>485452</v>
      </c>
      <c r="E448" s="7">
        <v>574562</v>
      </c>
      <c r="F448" s="7">
        <v>1060014</v>
      </c>
      <c r="G448" s="7">
        <v>1018017</v>
      </c>
      <c r="H448" s="7">
        <v>383</v>
      </c>
      <c r="I448" s="7">
        <v>53000.7</v>
      </c>
      <c r="J448" s="7">
        <v>40679</v>
      </c>
      <c r="K448" s="7">
        <v>40489</v>
      </c>
      <c r="L448" s="7">
        <v>0</v>
      </c>
      <c r="M448" s="7">
        <v>0</v>
      </c>
      <c r="N448" s="7">
        <v>1700</v>
      </c>
      <c r="O448" s="7">
        <v>800</v>
      </c>
      <c r="P448" s="7">
        <v>0</v>
      </c>
      <c r="Q448" s="7">
        <v>900</v>
      </c>
      <c r="R448" s="7">
        <v>34</v>
      </c>
    </row>
    <row r="449" spans="1:18" x14ac:dyDescent="0.25">
      <c r="A449" s="6">
        <v>331</v>
      </c>
      <c r="B449" s="7" t="s">
        <v>690</v>
      </c>
      <c r="C449" s="7" t="s">
        <v>5723</v>
      </c>
      <c r="D449" s="7">
        <v>19260</v>
      </c>
      <c r="E449" s="7">
        <v>18790</v>
      </c>
      <c r="F449" s="7">
        <v>38050</v>
      </c>
      <c r="G449" s="7">
        <v>31067</v>
      </c>
      <c r="H449" s="7">
        <v>0</v>
      </c>
      <c r="I449" s="7">
        <v>1902.5</v>
      </c>
      <c r="J449" s="7">
        <v>1980</v>
      </c>
      <c r="K449" s="7">
        <v>1980</v>
      </c>
      <c r="L449" s="7">
        <v>0</v>
      </c>
      <c r="M449" s="7">
        <v>0</v>
      </c>
      <c r="N449" s="7">
        <v>0</v>
      </c>
      <c r="O449" s="7">
        <v>0</v>
      </c>
      <c r="P449" s="7">
        <v>0</v>
      </c>
      <c r="Q449" s="7">
        <v>0</v>
      </c>
      <c r="R449" s="7">
        <v>0</v>
      </c>
    </row>
    <row r="450" spans="1:18" x14ac:dyDescent="0.25">
      <c r="A450" s="6">
        <v>332</v>
      </c>
      <c r="B450" s="7" t="s">
        <v>691</v>
      </c>
      <c r="C450" s="7" t="s">
        <v>5723</v>
      </c>
      <c r="D450" s="7">
        <v>11850</v>
      </c>
      <c r="E450" s="7">
        <v>17236</v>
      </c>
      <c r="F450" s="7">
        <v>29086</v>
      </c>
      <c r="G450" s="7">
        <v>25038</v>
      </c>
      <c r="H450" s="7">
        <v>0</v>
      </c>
      <c r="I450" s="7">
        <v>1454.3</v>
      </c>
      <c r="J450" s="7">
        <v>1250</v>
      </c>
      <c r="K450" s="7">
        <v>1250</v>
      </c>
      <c r="L450" s="7">
        <v>0</v>
      </c>
      <c r="M450" s="7">
        <v>0</v>
      </c>
      <c r="N450" s="7">
        <v>600</v>
      </c>
      <c r="O450" s="7">
        <v>0</v>
      </c>
      <c r="P450" s="7">
        <v>0</v>
      </c>
      <c r="Q450" s="7">
        <v>600</v>
      </c>
      <c r="R450" s="7">
        <v>12</v>
      </c>
    </row>
    <row r="451" spans="1:18" x14ac:dyDescent="0.25">
      <c r="A451" s="6">
        <v>333</v>
      </c>
      <c r="B451" s="7" t="s">
        <v>692</v>
      </c>
      <c r="C451" s="7" t="s">
        <v>5723</v>
      </c>
      <c r="D451" s="7">
        <v>280008</v>
      </c>
      <c r="E451" s="7">
        <v>335209</v>
      </c>
      <c r="F451" s="7">
        <v>615217</v>
      </c>
      <c r="G451" s="7">
        <v>564088</v>
      </c>
      <c r="H451" s="7">
        <v>395</v>
      </c>
      <c r="I451" s="7">
        <v>30760.85</v>
      </c>
      <c r="J451" s="7">
        <v>28700</v>
      </c>
      <c r="K451" s="7">
        <v>28700</v>
      </c>
      <c r="L451" s="7">
        <v>0</v>
      </c>
      <c r="M451" s="7">
        <v>0</v>
      </c>
      <c r="N451" s="7">
        <v>750</v>
      </c>
      <c r="O451" s="7">
        <v>0</v>
      </c>
      <c r="P451" s="7">
        <v>0</v>
      </c>
      <c r="Q451" s="7">
        <v>750</v>
      </c>
      <c r="R451" s="7">
        <v>15</v>
      </c>
    </row>
    <row r="452" spans="1:18" x14ac:dyDescent="0.25">
      <c r="A452" s="6">
        <v>334</v>
      </c>
      <c r="B452" s="7" t="s">
        <v>693</v>
      </c>
      <c r="C452" s="7" t="s">
        <v>5723</v>
      </c>
      <c r="D452" s="7">
        <v>186853</v>
      </c>
      <c r="E452" s="7">
        <v>176961</v>
      </c>
      <c r="F452" s="7">
        <v>363814</v>
      </c>
      <c r="G452" s="7">
        <v>363711</v>
      </c>
      <c r="H452" s="7">
        <v>211</v>
      </c>
      <c r="I452" s="7">
        <v>18190.7</v>
      </c>
      <c r="J452" s="7">
        <v>15904</v>
      </c>
      <c r="K452" s="7">
        <v>15904</v>
      </c>
      <c r="L452" s="7">
        <v>0</v>
      </c>
      <c r="M452" s="7">
        <v>0</v>
      </c>
      <c r="N452" s="7">
        <v>400</v>
      </c>
      <c r="O452" s="7">
        <v>0</v>
      </c>
      <c r="P452" s="7">
        <v>0</v>
      </c>
      <c r="Q452" s="7">
        <v>400</v>
      </c>
      <c r="R452" s="7">
        <v>8</v>
      </c>
    </row>
    <row r="453" spans="1:18" x14ac:dyDescent="0.25">
      <c r="A453" s="6">
        <v>335</v>
      </c>
      <c r="B453" s="7" t="s">
        <v>694</v>
      </c>
      <c r="C453" s="7" t="s">
        <v>5723</v>
      </c>
      <c r="D453" s="7">
        <v>16770</v>
      </c>
      <c r="E453" s="7">
        <v>11257</v>
      </c>
      <c r="F453" s="7">
        <v>28027</v>
      </c>
      <c r="G453" s="7">
        <v>28044</v>
      </c>
      <c r="H453" s="7">
        <v>1267</v>
      </c>
      <c r="I453" s="7">
        <v>1401.35</v>
      </c>
      <c r="J453" s="7">
        <v>867</v>
      </c>
      <c r="K453" s="7">
        <v>547</v>
      </c>
      <c r="L453" s="7">
        <v>0</v>
      </c>
      <c r="M453" s="7">
        <v>0</v>
      </c>
      <c r="N453" s="7">
        <v>0</v>
      </c>
      <c r="O453" s="7">
        <v>0</v>
      </c>
      <c r="P453" s="7">
        <v>0</v>
      </c>
      <c r="Q453" s="7">
        <v>0</v>
      </c>
      <c r="R453" s="7">
        <v>0</v>
      </c>
    </row>
    <row r="454" spans="1:18" x14ac:dyDescent="0.25">
      <c r="A454" s="6">
        <v>336</v>
      </c>
      <c r="B454" s="7" t="s">
        <v>695</v>
      </c>
      <c r="C454" s="7" t="s">
        <v>5723</v>
      </c>
      <c r="D454" s="7">
        <v>1542275</v>
      </c>
      <c r="E454" s="7">
        <v>1970427</v>
      </c>
      <c r="F454" s="7">
        <v>3512702</v>
      </c>
      <c r="G454" s="7">
        <v>3345863</v>
      </c>
      <c r="H454" s="7">
        <v>1241</v>
      </c>
      <c r="I454" s="7">
        <v>175635.1</v>
      </c>
      <c r="J454" s="7">
        <v>155076</v>
      </c>
      <c r="K454" s="7">
        <v>154976</v>
      </c>
      <c r="L454" s="7">
        <v>0</v>
      </c>
      <c r="M454" s="7">
        <v>0</v>
      </c>
      <c r="N454" s="7">
        <v>6708</v>
      </c>
      <c r="O454" s="7">
        <v>800</v>
      </c>
      <c r="P454" s="7">
        <v>0</v>
      </c>
      <c r="Q454" s="7">
        <v>5908</v>
      </c>
      <c r="R454" s="7">
        <v>134.16</v>
      </c>
    </row>
    <row r="455" spans="1:18" x14ac:dyDescent="0.25">
      <c r="A455" s="23">
        <v>336</v>
      </c>
      <c r="B455" s="19" t="s">
        <v>695</v>
      </c>
      <c r="C455" s="19" t="s">
        <v>5722</v>
      </c>
      <c r="D455" s="19">
        <v>136810</v>
      </c>
      <c r="E455" s="19">
        <v>248625</v>
      </c>
      <c r="F455" s="19">
        <v>385435</v>
      </c>
      <c r="G455" s="19">
        <v>0</v>
      </c>
      <c r="H455" s="19">
        <v>0</v>
      </c>
      <c r="I455" s="19">
        <v>19271.75</v>
      </c>
      <c r="J455" s="19">
        <v>20000</v>
      </c>
      <c r="K455" s="19">
        <v>0</v>
      </c>
      <c r="L455" s="19">
        <v>0</v>
      </c>
      <c r="M455" s="19">
        <v>0</v>
      </c>
      <c r="N455" s="19">
        <v>0</v>
      </c>
      <c r="O455" s="19">
        <v>0</v>
      </c>
      <c r="P455" s="19">
        <v>0</v>
      </c>
      <c r="Q455" s="19">
        <v>0</v>
      </c>
      <c r="R455" s="19">
        <v>0</v>
      </c>
    </row>
    <row r="456" spans="1:18" x14ac:dyDescent="0.25">
      <c r="A456" s="6">
        <v>337</v>
      </c>
      <c r="B456" s="7" t="s">
        <v>700</v>
      </c>
      <c r="C456" s="7" t="s">
        <v>5723</v>
      </c>
      <c r="D456" s="7">
        <v>131818</v>
      </c>
      <c r="E456" s="7">
        <v>173236</v>
      </c>
      <c r="F456" s="7">
        <v>305054</v>
      </c>
      <c r="G456" s="7">
        <v>288806</v>
      </c>
      <c r="H456" s="7">
        <v>0</v>
      </c>
      <c r="I456" s="7">
        <v>15252.7</v>
      </c>
      <c r="J456" s="7">
        <v>11270</v>
      </c>
      <c r="K456" s="7">
        <v>11270</v>
      </c>
      <c r="L456" s="7">
        <v>0</v>
      </c>
      <c r="M456" s="7">
        <v>0</v>
      </c>
      <c r="N456" s="7">
        <v>2610</v>
      </c>
      <c r="O456" s="7">
        <v>4000</v>
      </c>
      <c r="P456" s="7">
        <v>0</v>
      </c>
      <c r="Q456" s="7">
        <v>-1390</v>
      </c>
      <c r="R456" s="7">
        <v>52.2</v>
      </c>
    </row>
    <row r="457" spans="1:18" x14ac:dyDescent="0.25">
      <c r="A457" s="6">
        <v>338</v>
      </c>
      <c r="B457" s="7" t="s">
        <v>702</v>
      </c>
      <c r="C457" s="7" t="s">
        <v>5723</v>
      </c>
      <c r="D457" s="7">
        <v>1284559</v>
      </c>
      <c r="E457" s="7">
        <v>1178509</v>
      </c>
      <c r="F457" s="7">
        <v>2463068</v>
      </c>
      <c r="G457" s="7">
        <v>2318229</v>
      </c>
      <c r="H457" s="7">
        <v>200</v>
      </c>
      <c r="I457" s="7">
        <v>123153.4</v>
      </c>
      <c r="J457" s="7">
        <v>93682</v>
      </c>
      <c r="K457" s="7">
        <v>93482</v>
      </c>
      <c r="L457" s="7">
        <v>0</v>
      </c>
      <c r="M457" s="7">
        <v>0</v>
      </c>
      <c r="N457" s="7">
        <v>750</v>
      </c>
      <c r="O457" s="7">
        <v>2000</v>
      </c>
      <c r="P457" s="7">
        <v>0</v>
      </c>
      <c r="Q457" s="7">
        <v>-1250</v>
      </c>
      <c r="R457" s="7">
        <v>15</v>
      </c>
    </row>
    <row r="458" spans="1:18" x14ac:dyDescent="0.25">
      <c r="A458" s="6">
        <v>339</v>
      </c>
      <c r="B458" s="7" t="s">
        <v>703</v>
      </c>
      <c r="C458" s="7" t="s">
        <v>5723</v>
      </c>
      <c r="D458" s="7">
        <v>1570978</v>
      </c>
      <c r="E458" s="7">
        <v>2053150</v>
      </c>
      <c r="F458" s="7">
        <v>3624128</v>
      </c>
      <c r="G458" s="7">
        <v>3049415</v>
      </c>
      <c r="H458" s="7">
        <v>1579</v>
      </c>
      <c r="I458" s="7">
        <v>181206.39999999999</v>
      </c>
      <c r="J458" s="7">
        <v>172971</v>
      </c>
      <c r="K458" s="7">
        <v>172971</v>
      </c>
      <c r="L458" s="7">
        <v>0</v>
      </c>
      <c r="M458" s="7">
        <v>0</v>
      </c>
      <c r="N458" s="7">
        <v>12260</v>
      </c>
      <c r="O458" s="7">
        <v>0</v>
      </c>
      <c r="P458" s="7">
        <v>0</v>
      </c>
      <c r="Q458" s="7">
        <v>12260</v>
      </c>
      <c r="R458" s="7">
        <v>245.2</v>
      </c>
    </row>
    <row r="459" spans="1:18" x14ac:dyDescent="0.25">
      <c r="A459" s="6">
        <v>340</v>
      </c>
      <c r="B459" s="7" t="s">
        <v>704</v>
      </c>
      <c r="C459" s="7" t="s">
        <v>5723</v>
      </c>
      <c r="D459" s="7">
        <v>234515</v>
      </c>
      <c r="E459" s="7">
        <v>237734</v>
      </c>
      <c r="F459" s="7">
        <v>472249</v>
      </c>
      <c r="G459" s="7">
        <v>427692</v>
      </c>
      <c r="H459" s="7">
        <v>0</v>
      </c>
      <c r="I459" s="7">
        <v>23612.45</v>
      </c>
      <c r="J459" s="7">
        <v>23687</v>
      </c>
      <c r="K459" s="7">
        <v>23687</v>
      </c>
      <c r="L459" s="7">
        <v>0</v>
      </c>
      <c r="M459" s="7">
        <v>0</v>
      </c>
      <c r="N459" s="7">
        <v>720</v>
      </c>
      <c r="O459" s="7">
        <v>0</v>
      </c>
      <c r="P459" s="7">
        <v>0</v>
      </c>
      <c r="Q459" s="7">
        <v>720</v>
      </c>
      <c r="R459" s="7">
        <v>14.4</v>
      </c>
    </row>
    <row r="460" spans="1:18" x14ac:dyDescent="0.25">
      <c r="A460" s="6">
        <v>341</v>
      </c>
      <c r="B460" s="7" t="s">
        <v>705</v>
      </c>
      <c r="C460" s="7" t="s">
        <v>5723</v>
      </c>
      <c r="D460" s="7">
        <v>303763</v>
      </c>
      <c r="E460" s="7">
        <v>241670</v>
      </c>
      <c r="F460" s="7">
        <v>545433</v>
      </c>
      <c r="G460" s="7">
        <v>605028</v>
      </c>
      <c r="H460" s="7">
        <v>0</v>
      </c>
      <c r="I460" s="7">
        <v>27271.65</v>
      </c>
      <c r="J460" s="7">
        <v>26221</v>
      </c>
      <c r="K460" s="7">
        <v>26221</v>
      </c>
      <c r="L460" s="7">
        <v>0</v>
      </c>
      <c r="M460" s="7">
        <v>0</v>
      </c>
      <c r="N460" s="7">
        <v>2580</v>
      </c>
      <c r="O460" s="7">
        <v>2880</v>
      </c>
      <c r="P460" s="7">
        <v>0</v>
      </c>
      <c r="Q460" s="7">
        <v>-300</v>
      </c>
      <c r="R460" s="7">
        <v>51.6</v>
      </c>
    </row>
    <row r="461" spans="1:18" x14ac:dyDescent="0.25">
      <c r="A461" s="6">
        <v>342</v>
      </c>
      <c r="B461" s="7" t="s">
        <v>706</v>
      </c>
      <c r="C461" s="7" t="s">
        <v>5723</v>
      </c>
      <c r="D461" s="7">
        <v>269000</v>
      </c>
      <c r="E461" s="7">
        <v>399700</v>
      </c>
      <c r="F461" s="7">
        <v>668700</v>
      </c>
      <c r="G461" s="7">
        <v>676525</v>
      </c>
      <c r="H461" s="7">
        <v>0</v>
      </c>
      <c r="I461" s="7">
        <v>33435</v>
      </c>
      <c r="J461" s="7">
        <v>18745</v>
      </c>
      <c r="K461" s="7">
        <v>18745</v>
      </c>
      <c r="L461" s="7">
        <v>0</v>
      </c>
      <c r="M461" s="7">
        <v>0</v>
      </c>
      <c r="N461" s="7">
        <v>0</v>
      </c>
      <c r="O461" s="7">
        <v>0</v>
      </c>
      <c r="P461" s="7">
        <v>0</v>
      </c>
      <c r="Q461" s="7">
        <v>0</v>
      </c>
      <c r="R461" s="7">
        <v>0</v>
      </c>
    </row>
    <row r="462" spans="1:18" x14ac:dyDescent="0.25">
      <c r="A462" s="6">
        <v>343</v>
      </c>
      <c r="B462" s="7" t="s">
        <v>707</v>
      </c>
      <c r="C462" s="7" t="s">
        <v>5723</v>
      </c>
      <c r="D462" s="7">
        <v>130393</v>
      </c>
      <c r="E462" s="7">
        <v>157653</v>
      </c>
      <c r="F462" s="7">
        <v>288046</v>
      </c>
      <c r="G462" s="7">
        <v>283653</v>
      </c>
      <c r="H462" s="7">
        <v>0</v>
      </c>
      <c r="I462" s="7">
        <v>14402.3</v>
      </c>
      <c r="J462" s="7">
        <v>5240</v>
      </c>
      <c r="K462" s="7">
        <v>5240</v>
      </c>
      <c r="L462" s="7">
        <v>0</v>
      </c>
      <c r="M462" s="7">
        <v>0</v>
      </c>
      <c r="N462" s="7">
        <v>710</v>
      </c>
      <c r="O462" s="7">
        <v>0</v>
      </c>
      <c r="P462" s="7">
        <v>0</v>
      </c>
      <c r="Q462" s="7">
        <v>710</v>
      </c>
      <c r="R462" s="7">
        <v>14.2</v>
      </c>
    </row>
    <row r="463" spans="1:18" x14ac:dyDescent="0.25">
      <c r="A463" s="6">
        <v>344</v>
      </c>
      <c r="B463" s="7" t="s">
        <v>708</v>
      </c>
      <c r="C463" s="7" t="s">
        <v>5723</v>
      </c>
      <c r="D463" s="7">
        <v>443011</v>
      </c>
      <c r="E463" s="7">
        <v>367604</v>
      </c>
      <c r="F463" s="7">
        <v>810615</v>
      </c>
      <c r="G463" s="7">
        <v>778942</v>
      </c>
      <c r="H463" s="7">
        <v>0</v>
      </c>
      <c r="I463" s="7">
        <v>40530.75</v>
      </c>
      <c r="J463" s="7">
        <v>36763</v>
      </c>
      <c r="K463" s="7">
        <v>36763</v>
      </c>
      <c r="L463" s="7">
        <v>0</v>
      </c>
      <c r="M463" s="7">
        <v>0</v>
      </c>
      <c r="N463" s="7">
        <v>300</v>
      </c>
      <c r="O463" s="7">
        <v>0</v>
      </c>
      <c r="P463" s="7">
        <v>0</v>
      </c>
      <c r="Q463" s="7">
        <v>300</v>
      </c>
      <c r="R463" s="7">
        <v>6</v>
      </c>
    </row>
    <row r="464" spans="1:18" x14ac:dyDescent="0.25">
      <c r="A464" s="6">
        <v>345</v>
      </c>
      <c r="B464" s="7" t="s">
        <v>709</v>
      </c>
      <c r="C464" s="7" t="s">
        <v>5723</v>
      </c>
      <c r="D464" s="7">
        <v>196538</v>
      </c>
      <c r="E464" s="7">
        <v>155551</v>
      </c>
      <c r="F464" s="7">
        <v>352089</v>
      </c>
      <c r="G464" s="7">
        <v>344825</v>
      </c>
      <c r="H464" s="7">
        <v>0</v>
      </c>
      <c r="I464" s="7">
        <v>17604.45</v>
      </c>
      <c r="J464" s="7">
        <v>16860</v>
      </c>
      <c r="K464" s="7">
        <v>16860</v>
      </c>
      <c r="L464" s="7">
        <v>0</v>
      </c>
      <c r="M464" s="7">
        <v>0</v>
      </c>
      <c r="N464" s="7">
        <v>500</v>
      </c>
      <c r="O464" s="7">
        <v>0</v>
      </c>
      <c r="P464" s="7">
        <v>0</v>
      </c>
      <c r="Q464" s="7">
        <v>500</v>
      </c>
      <c r="R464" s="7">
        <v>10</v>
      </c>
    </row>
    <row r="465" spans="1:18" x14ac:dyDescent="0.25">
      <c r="A465" s="6">
        <v>346</v>
      </c>
      <c r="B465" s="7" t="s">
        <v>710</v>
      </c>
      <c r="C465" s="7" t="s">
        <v>5723</v>
      </c>
      <c r="D465" s="7">
        <v>205351</v>
      </c>
      <c r="E465" s="7">
        <v>216735</v>
      </c>
      <c r="F465" s="7">
        <v>422086</v>
      </c>
      <c r="G465" s="7">
        <v>376558</v>
      </c>
      <c r="H465" s="7">
        <v>0</v>
      </c>
      <c r="I465" s="7">
        <v>21104.3</v>
      </c>
      <c r="J465" s="7">
        <v>17307</v>
      </c>
      <c r="K465" s="7">
        <v>17307</v>
      </c>
      <c r="L465" s="7">
        <v>0</v>
      </c>
      <c r="M465" s="7">
        <v>0</v>
      </c>
      <c r="N465" s="7">
        <v>300</v>
      </c>
      <c r="O465" s="7">
        <v>0</v>
      </c>
      <c r="P465" s="7">
        <v>0</v>
      </c>
      <c r="Q465" s="7">
        <v>300</v>
      </c>
      <c r="R465" s="7">
        <v>6</v>
      </c>
    </row>
    <row r="466" spans="1:18" x14ac:dyDescent="0.25">
      <c r="A466" s="6">
        <v>347</v>
      </c>
      <c r="B466" s="7" t="s">
        <v>711</v>
      </c>
      <c r="C466" s="7" t="s">
        <v>5723</v>
      </c>
      <c r="D466" s="7">
        <v>1100467</v>
      </c>
      <c r="E466" s="7">
        <v>1017172</v>
      </c>
      <c r="F466" s="7">
        <v>2117639</v>
      </c>
      <c r="G466" s="7">
        <v>2073144</v>
      </c>
      <c r="H466" s="7">
        <v>0</v>
      </c>
      <c r="I466" s="7">
        <v>105881.95</v>
      </c>
      <c r="J466" s="7">
        <v>84864</v>
      </c>
      <c r="K466" s="7">
        <v>84864</v>
      </c>
      <c r="L466" s="7">
        <v>0</v>
      </c>
      <c r="M466" s="7">
        <v>0</v>
      </c>
      <c r="N466" s="7">
        <v>8705</v>
      </c>
      <c r="O466" s="7">
        <v>0</v>
      </c>
      <c r="P466" s="7">
        <v>0</v>
      </c>
      <c r="Q466" s="7">
        <v>8705</v>
      </c>
      <c r="R466" s="7">
        <v>174.1</v>
      </c>
    </row>
    <row r="467" spans="1:18" x14ac:dyDescent="0.25">
      <c r="A467" s="6">
        <v>348</v>
      </c>
      <c r="B467" s="7" t="s">
        <v>712</v>
      </c>
      <c r="C467" s="7" t="s">
        <v>5723</v>
      </c>
      <c r="D467" s="7">
        <v>226231</v>
      </c>
      <c r="E467" s="7">
        <v>257643</v>
      </c>
      <c r="F467" s="7">
        <v>483874</v>
      </c>
      <c r="G467" s="7">
        <v>539640</v>
      </c>
      <c r="H467" s="7">
        <v>690</v>
      </c>
      <c r="I467" s="7">
        <v>24193.7</v>
      </c>
      <c r="J467" s="7">
        <v>16170</v>
      </c>
      <c r="K467" s="7">
        <v>16170</v>
      </c>
      <c r="L467" s="7">
        <v>0</v>
      </c>
      <c r="M467" s="7">
        <v>0</v>
      </c>
      <c r="N467" s="7">
        <v>2500</v>
      </c>
      <c r="O467" s="7">
        <v>800</v>
      </c>
      <c r="P467" s="7">
        <v>0</v>
      </c>
      <c r="Q467" s="7">
        <v>1700</v>
      </c>
      <c r="R467" s="7">
        <v>50</v>
      </c>
    </row>
    <row r="468" spans="1:18" x14ac:dyDescent="0.25">
      <c r="A468" s="6">
        <v>349</v>
      </c>
      <c r="B468" s="7" t="s">
        <v>713</v>
      </c>
      <c r="C468" s="7" t="s">
        <v>5723</v>
      </c>
      <c r="D468" s="7">
        <v>275968</v>
      </c>
      <c r="E468" s="7">
        <v>261878</v>
      </c>
      <c r="F468" s="7">
        <v>537846</v>
      </c>
      <c r="G468" s="7">
        <v>547466</v>
      </c>
      <c r="H468" s="7">
        <v>286</v>
      </c>
      <c r="I468" s="7">
        <v>26892.3</v>
      </c>
      <c r="J468" s="7">
        <v>21584</v>
      </c>
      <c r="K468" s="7">
        <v>21584</v>
      </c>
      <c r="L468" s="7">
        <v>0</v>
      </c>
      <c r="M468" s="7">
        <v>0</v>
      </c>
      <c r="N468" s="7">
        <v>3492</v>
      </c>
      <c r="O468" s="7">
        <v>1200</v>
      </c>
      <c r="P468" s="7">
        <v>0</v>
      </c>
      <c r="Q468" s="7">
        <v>2292</v>
      </c>
      <c r="R468" s="7">
        <v>69.84</v>
      </c>
    </row>
    <row r="469" spans="1:18" x14ac:dyDescent="0.25">
      <c r="A469" s="6">
        <v>350</v>
      </c>
      <c r="B469" s="7" t="s">
        <v>714</v>
      </c>
      <c r="C469" s="7" t="s">
        <v>5723</v>
      </c>
      <c r="D469" s="7">
        <v>304947</v>
      </c>
      <c r="E469" s="7">
        <v>305347</v>
      </c>
      <c r="F469" s="7">
        <v>610294</v>
      </c>
      <c r="G469" s="7">
        <v>561144</v>
      </c>
      <c r="H469" s="7">
        <v>0</v>
      </c>
      <c r="I469" s="7">
        <v>30514.7</v>
      </c>
      <c r="J469" s="7">
        <v>12939</v>
      </c>
      <c r="K469" s="7">
        <v>12939</v>
      </c>
      <c r="L469" s="7">
        <v>0</v>
      </c>
      <c r="M469" s="7">
        <v>0</v>
      </c>
      <c r="N469" s="7">
        <v>3820</v>
      </c>
      <c r="O469" s="7">
        <v>1600</v>
      </c>
      <c r="P469" s="7">
        <v>0</v>
      </c>
      <c r="Q469" s="7">
        <v>2220</v>
      </c>
      <c r="R469" s="7">
        <v>76.400000000000006</v>
      </c>
    </row>
    <row r="470" spans="1:18" x14ac:dyDescent="0.25">
      <c r="A470" s="6">
        <v>351</v>
      </c>
      <c r="B470" s="7" t="s">
        <v>715</v>
      </c>
      <c r="C470" s="7" t="s">
        <v>5723</v>
      </c>
      <c r="D470" s="7">
        <v>98459</v>
      </c>
      <c r="E470" s="7">
        <v>76283</v>
      </c>
      <c r="F470" s="7">
        <v>174742</v>
      </c>
      <c r="G470" s="7">
        <v>175637</v>
      </c>
      <c r="H470" s="7">
        <v>0</v>
      </c>
      <c r="I470" s="7">
        <v>8737.1</v>
      </c>
      <c r="J470" s="7">
        <v>3823</v>
      </c>
      <c r="K470" s="7">
        <v>3823</v>
      </c>
      <c r="L470" s="7">
        <v>0</v>
      </c>
      <c r="M470" s="7">
        <v>0</v>
      </c>
      <c r="N470" s="7">
        <v>100</v>
      </c>
      <c r="O470" s="7">
        <v>0</v>
      </c>
      <c r="P470" s="7">
        <v>0</v>
      </c>
      <c r="Q470" s="7">
        <v>100</v>
      </c>
      <c r="R470" s="7">
        <v>2</v>
      </c>
    </row>
    <row r="471" spans="1:18" x14ac:dyDescent="0.25">
      <c r="A471" s="6">
        <v>352</v>
      </c>
      <c r="B471" s="7" t="s">
        <v>716</v>
      </c>
      <c r="C471" s="7" t="s">
        <v>5723</v>
      </c>
      <c r="D471" s="7">
        <v>273610</v>
      </c>
      <c r="E471" s="7">
        <v>452112</v>
      </c>
      <c r="F471" s="7">
        <v>725722</v>
      </c>
      <c r="G471" s="7">
        <v>747296</v>
      </c>
      <c r="H471" s="7">
        <v>9678</v>
      </c>
      <c r="I471" s="7">
        <v>36286.1</v>
      </c>
      <c r="J471" s="7">
        <v>16770</v>
      </c>
      <c r="K471" s="7">
        <v>16770</v>
      </c>
      <c r="L471" s="7">
        <v>0</v>
      </c>
      <c r="M471" s="7">
        <v>0</v>
      </c>
      <c r="N471" s="7">
        <v>1540</v>
      </c>
      <c r="O471" s="7">
        <v>0</v>
      </c>
      <c r="P471" s="7">
        <v>0</v>
      </c>
      <c r="Q471" s="7">
        <v>1540</v>
      </c>
      <c r="R471" s="7">
        <v>30.8</v>
      </c>
    </row>
    <row r="472" spans="1:18" x14ac:dyDescent="0.25">
      <c r="A472" s="6">
        <v>353</v>
      </c>
      <c r="B472" s="7" t="s">
        <v>717</v>
      </c>
      <c r="C472" s="7" t="s">
        <v>5723</v>
      </c>
      <c r="D472" s="7">
        <v>61709</v>
      </c>
      <c r="E472" s="7">
        <v>94213</v>
      </c>
      <c r="F472" s="7">
        <v>155922</v>
      </c>
      <c r="G472" s="7">
        <v>125683</v>
      </c>
      <c r="H472" s="7">
        <v>0</v>
      </c>
      <c r="I472" s="7">
        <v>7796.1</v>
      </c>
      <c r="J472" s="7">
        <v>5844</v>
      </c>
      <c r="K472" s="7">
        <v>5844</v>
      </c>
      <c r="L472" s="7">
        <v>0</v>
      </c>
      <c r="M472" s="7">
        <v>0</v>
      </c>
      <c r="N472" s="7">
        <v>100</v>
      </c>
      <c r="O472" s="7">
        <v>0</v>
      </c>
      <c r="P472" s="7">
        <v>0</v>
      </c>
      <c r="Q472" s="7">
        <v>100</v>
      </c>
      <c r="R472" s="7">
        <v>2</v>
      </c>
    </row>
    <row r="473" spans="1:18" x14ac:dyDescent="0.25">
      <c r="A473" s="6">
        <v>354</v>
      </c>
      <c r="B473" s="7" t="s">
        <v>718</v>
      </c>
      <c r="C473" s="7" t="s">
        <v>5723</v>
      </c>
      <c r="D473" s="7">
        <v>951445</v>
      </c>
      <c r="E473" s="7">
        <v>950695</v>
      </c>
      <c r="F473" s="7">
        <v>1902140</v>
      </c>
      <c r="G473" s="7">
        <v>1734897</v>
      </c>
      <c r="H473" s="7">
        <v>0</v>
      </c>
      <c r="I473" s="7">
        <v>95107</v>
      </c>
      <c r="J473" s="7">
        <v>66939</v>
      </c>
      <c r="K473" s="7">
        <v>66939</v>
      </c>
      <c r="L473" s="7">
        <v>0</v>
      </c>
      <c r="M473" s="7">
        <v>0</v>
      </c>
      <c r="N473" s="7">
        <v>4570</v>
      </c>
      <c r="O473" s="7">
        <v>4800</v>
      </c>
      <c r="P473" s="7">
        <v>0</v>
      </c>
      <c r="Q473" s="7">
        <v>-230</v>
      </c>
      <c r="R473" s="7">
        <v>91.4</v>
      </c>
    </row>
    <row r="474" spans="1:18" x14ac:dyDescent="0.25">
      <c r="A474" s="6">
        <v>355</v>
      </c>
      <c r="B474" s="7" t="s">
        <v>719</v>
      </c>
      <c r="C474" s="7" t="s">
        <v>5723</v>
      </c>
      <c r="D474" s="7">
        <v>1159494</v>
      </c>
      <c r="E474" s="7">
        <v>1245769</v>
      </c>
      <c r="F474" s="7">
        <v>2405263</v>
      </c>
      <c r="G474" s="7">
        <v>2333048</v>
      </c>
      <c r="H474" s="7">
        <v>0</v>
      </c>
      <c r="I474" s="7">
        <v>120263.15</v>
      </c>
      <c r="J474" s="7">
        <v>100615</v>
      </c>
      <c r="K474" s="7">
        <v>100615</v>
      </c>
      <c r="L474" s="7">
        <v>0</v>
      </c>
      <c r="M474" s="7">
        <v>0</v>
      </c>
      <c r="N474" s="7">
        <v>6560</v>
      </c>
      <c r="O474" s="7">
        <v>2160</v>
      </c>
      <c r="P474" s="7">
        <v>0</v>
      </c>
      <c r="Q474" s="7">
        <v>4400</v>
      </c>
      <c r="R474" s="7">
        <v>131.19999999999999</v>
      </c>
    </row>
    <row r="475" spans="1:18" x14ac:dyDescent="0.25">
      <c r="A475" s="6">
        <v>356</v>
      </c>
      <c r="B475" s="7" t="s">
        <v>720</v>
      </c>
      <c r="C475" s="7" t="s">
        <v>5723</v>
      </c>
      <c r="D475" s="7">
        <v>327471</v>
      </c>
      <c r="E475" s="7">
        <v>493906</v>
      </c>
      <c r="F475" s="7">
        <v>821377</v>
      </c>
      <c r="G475" s="7">
        <v>880557</v>
      </c>
      <c r="H475" s="7">
        <v>0</v>
      </c>
      <c r="I475" s="7">
        <v>41068.85</v>
      </c>
      <c r="J475" s="7">
        <v>60666</v>
      </c>
      <c r="K475" s="7">
        <v>60666</v>
      </c>
      <c r="L475" s="7">
        <v>0</v>
      </c>
      <c r="M475" s="7">
        <v>0</v>
      </c>
      <c r="N475" s="7">
        <v>1540</v>
      </c>
      <c r="O475" s="7">
        <v>0</v>
      </c>
      <c r="P475" s="7">
        <v>0</v>
      </c>
      <c r="Q475" s="7">
        <v>1540</v>
      </c>
      <c r="R475" s="7">
        <v>30.8</v>
      </c>
    </row>
    <row r="476" spans="1:18" x14ac:dyDescent="0.25">
      <c r="A476" s="6">
        <v>357</v>
      </c>
      <c r="B476" s="7" t="s">
        <v>722</v>
      </c>
      <c r="C476" s="7" t="s">
        <v>5723</v>
      </c>
      <c r="D476" s="7">
        <v>1412441</v>
      </c>
      <c r="E476" s="7">
        <v>1704613</v>
      </c>
      <c r="F476" s="7">
        <v>3117054</v>
      </c>
      <c r="G476" s="7">
        <v>2998224</v>
      </c>
      <c r="H476" s="7">
        <v>0</v>
      </c>
      <c r="I476" s="7">
        <v>155852.70000000001</v>
      </c>
      <c r="J476" s="7">
        <v>97710</v>
      </c>
      <c r="K476" s="7">
        <v>97710</v>
      </c>
      <c r="L476" s="7">
        <v>0</v>
      </c>
      <c r="M476" s="7">
        <v>0</v>
      </c>
      <c r="N476" s="7">
        <v>400</v>
      </c>
      <c r="O476" s="7">
        <v>0</v>
      </c>
      <c r="P476" s="7">
        <v>0</v>
      </c>
      <c r="Q476" s="7">
        <v>400</v>
      </c>
      <c r="R476" s="7">
        <v>8</v>
      </c>
    </row>
    <row r="477" spans="1:18" x14ac:dyDescent="0.25">
      <c r="A477" s="6">
        <v>358</v>
      </c>
      <c r="B477" s="7" t="s">
        <v>724</v>
      </c>
      <c r="C477" s="7" t="s">
        <v>5723</v>
      </c>
      <c r="D477" s="7">
        <v>9322645</v>
      </c>
      <c r="E477" s="7">
        <v>8602921</v>
      </c>
      <c r="F477" s="7">
        <v>17925566</v>
      </c>
      <c r="G477" s="7">
        <v>15792750</v>
      </c>
      <c r="H477" s="7">
        <v>2496</v>
      </c>
      <c r="I477" s="7">
        <v>896278.3</v>
      </c>
      <c r="J477" s="7">
        <v>621595</v>
      </c>
      <c r="K477" s="7">
        <v>620895</v>
      </c>
      <c r="L477" s="7">
        <v>200</v>
      </c>
      <c r="M477" s="7">
        <v>0</v>
      </c>
      <c r="N477" s="7">
        <v>6830</v>
      </c>
      <c r="O477" s="7">
        <v>14880</v>
      </c>
      <c r="P477" s="7">
        <v>0</v>
      </c>
      <c r="Q477" s="7">
        <v>-8050</v>
      </c>
      <c r="R477" s="7">
        <v>136.6</v>
      </c>
    </row>
    <row r="478" spans="1:18" x14ac:dyDescent="0.25">
      <c r="A478" s="6">
        <v>359</v>
      </c>
      <c r="B478" s="7" t="s">
        <v>725</v>
      </c>
      <c r="C478" s="7" t="s">
        <v>5723</v>
      </c>
      <c r="D478" s="7">
        <v>697371</v>
      </c>
      <c r="E478" s="7">
        <v>811024</v>
      </c>
      <c r="F478" s="7">
        <v>1508395</v>
      </c>
      <c r="G478" s="7">
        <v>1387552</v>
      </c>
      <c r="H478" s="7">
        <v>0</v>
      </c>
      <c r="I478" s="7">
        <v>75419.75</v>
      </c>
      <c r="J478" s="7">
        <v>61505</v>
      </c>
      <c r="K478" s="7">
        <v>61505</v>
      </c>
      <c r="L478" s="7">
        <v>0</v>
      </c>
      <c r="M478" s="7">
        <v>0</v>
      </c>
      <c r="N478" s="7">
        <v>3250</v>
      </c>
      <c r="O478" s="7">
        <v>800</v>
      </c>
      <c r="P478" s="7">
        <v>0</v>
      </c>
      <c r="Q478" s="7">
        <v>2450</v>
      </c>
      <c r="R478" s="7">
        <v>65</v>
      </c>
    </row>
    <row r="479" spans="1:18" x14ac:dyDescent="0.25">
      <c r="A479" s="6">
        <v>360</v>
      </c>
      <c r="B479" s="7" t="s">
        <v>726</v>
      </c>
      <c r="C479" s="7" t="s">
        <v>5723</v>
      </c>
      <c r="D479" s="7">
        <v>747205</v>
      </c>
      <c r="E479" s="7">
        <v>758202</v>
      </c>
      <c r="F479" s="7">
        <v>1505407</v>
      </c>
      <c r="G479" s="7">
        <v>1415543</v>
      </c>
      <c r="H479" s="7">
        <v>300</v>
      </c>
      <c r="I479" s="7">
        <v>75270.350000000006</v>
      </c>
      <c r="J479" s="7">
        <v>59860</v>
      </c>
      <c r="K479" s="7">
        <v>59560</v>
      </c>
      <c r="L479" s="7">
        <v>0</v>
      </c>
      <c r="M479" s="7">
        <v>0</v>
      </c>
      <c r="N479" s="7">
        <v>7330</v>
      </c>
      <c r="O479" s="7">
        <v>12000</v>
      </c>
      <c r="P479" s="7">
        <v>0</v>
      </c>
      <c r="Q479" s="7">
        <v>-4670</v>
      </c>
      <c r="R479" s="7">
        <v>146.6</v>
      </c>
    </row>
    <row r="480" spans="1:18" x14ac:dyDescent="0.25">
      <c r="A480" s="6">
        <v>361</v>
      </c>
      <c r="B480" s="7" t="s">
        <v>727</v>
      </c>
      <c r="C480" s="7" t="s">
        <v>5723</v>
      </c>
      <c r="D480" s="7">
        <v>704012</v>
      </c>
      <c r="E480" s="7">
        <v>703363</v>
      </c>
      <c r="F480" s="7">
        <v>1407375</v>
      </c>
      <c r="G480" s="7">
        <v>1446602</v>
      </c>
      <c r="H480" s="7">
        <v>0</v>
      </c>
      <c r="I480" s="7">
        <v>70368.75</v>
      </c>
      <c r="J480" s="7">
        <v>74174</v>
      </c>
      <c r="K480" s="7">
        <v>74174</v>
      </c>
      <c r="L480" s="7">
        <v>0</v>
      </c>
      <c r="M480" s="7">
        <v>0</v>
      </c>
      <c r="N480" s="7">
        <v>200</v>
      </c>
      <c r="O480" s="7">
        <v>0</v>
      </c>
      <c r="P480" s="7">
        <v>0</v>
      </c>
      <c r="Q480" s="7">
        <v>200</v>
      </c>
      <c r="R480" s="7">
        <v>4</v>
      </c>
    </row>
    <row r="481" spans="1:18" x14ac:dyDescent="0.25">
      <c r="A481" s="6">
        <v>362</v>
      </c>
      <c r="B481" s="7" t="s">
        <v>729</v>
      </c>
      <c r="C481" s="7" t="s">
        <v>5723</v>
      </c>
      <c r="D481" s="7">
        <v>636239</v>
      </c>
      <c r="E481" s="7">
        <v>634195</v>
      </c>
      <c r="F481" s="7">
        <v>1270434</v>
      </c>
      <c r="G481" s="7">
        <v>1192603</v>
      </c>
      <c r="H481" s="7">
        <v>662</v>
      </c>
      <c r="I481" s="7">
        <v>63521.7</v>
      </c>
      <c r="J481" s="7">
        <v>63029</v>
      </c>
      <c r="K481" s="7">
        <v>63029</v>
      </c>
      <c r="L481" s="7">
        <v>0</v>
      </c>
      <c r="M481" s="7">
        <v>0</v>
      </c>
      <c r="N481" s="7">
        <v>0</v>
      </c>
      <c r="O481" s="7">
        <v>0</v>
      </c>
      <c r="P481" s="7">
        <v>0</v>
      </c>
      <c r="Q481" s="7">
        <v>0</v>
      </c>
      <c r="R481" s="7">
        <v>0</v>
      </c>
    </row>
    <row r="482" spans="1:18" x14ac:dyDescent="0.25">
      <c r="A482" s="6">
        <v>363</v>
      </c>
      <c r="B482" s="7" t="s">
        <v>730</v>
      </c>
      <c r="C482" s="7" t="s">
        <v>5723</v>
      </c>
      <c r="D482" s="7">
        <v>206900</v>
      </c>
      <c r="E482" s="7">
        <v>271235</v>
      </c>
      <c r="F482" s="7">
        <v>478135</v>
      </c>
      <c r="G482" s="7">
        <v>466945</v>
      </c>
      <c r="H482" s="7">
        <v>0</v>
      </c>
      <c r="I482" s="7">
        <v>23906.75</v>
      </c>
      <c r="J482" s="7">
        <v>17775</v>
      </c>
      <c r="K482" s="7">
        <v>17775</v>
      </c>
      <c r="L482" s="7">
        <v>0</v>
      </c>
      <c r="M482" s="7">
        <v>0</v>
      </c>
      <c r="N482" s="7">
        <v>730</v>
      </c>
      <c r="O482" s="7">
        <v>0</v>
      </c>
      <c r="P482" s="7">
        <v>0</v>
      </c>
      <c r="Q482" s="7">
        <v>730</v>
      </c>
      <c r="R482" s="7">
        <v>14.6</v>
      </c>
    </row>
    <row r="483" spans="1:18" x14ac:dyDescent="0.25">
      <c r="A483" s="6">
        <v>364</v>
      </c>
      <c r="B483" s="7" t="s">
        <v>731</v>
      </c>
      <c r="C483" s="7" t="s">
        <v>5723</v>
      </c>
      <c r="D483" s="7">
        <v>1187783</v>
      </c>
      <c r="E483" s="7">
        <v>1221106</v>
      </c>
      <c r="F483" s="7">
        <v>2408889</v>
      </c>
      <c r="G483" s="7">
        <v>2231650</v>
      </c>
      <c r="H483" s="7">
        <v>1041</v>
      </c>
      <c r="I483" s="7">
        <v>120444.45</v>
      </c>
      <c r="J483" s="7">
        <v>80634</v>
      </c>
      <c r="K483" s="7">
        <v>80634</v>
      </c>
      <c r="L483" s="7">
        <v>0</v>
      </c>
      <c r="M483" s="7">
        <v>0</v>
      </c>
      <c r="N483" s="7">
        <v>2470</v>
      </c>
      <c r="O483" s="7">
        <v>0</v>
      </c>
      <c r="P483" s="7">
        <v>0</v>
      </c>
      <c r="Q483" s="7">
        <v>2470</v>
      </c>
      <c r="R483" s="7">
        <v>49.4</v>
      </c>
    </row>
    <row r="484" spans="1:18" x14ac:dyDescent="0.25">
      <c r="A484" s="6">
        <v>365</v>
      </c>
      <c r="B484" s="7" t="s">
        <v>732</v>
      </c>
      <c r="C484" s="7" t="s">
        <v>5723</v>
      </c>
      <c r="D484" s="7">
        <v>1252471</v>
      </c>
      <c r="E484" s="7">
        <v>1200892</v>
      </c>
      <c r="F484" s="7">
        <v>2453363</v>
      </c>
      <c r="G484" s="7">
        <v>2138366</v>
      </c>
      <c r="H484" s="7">
        <v>1858</v>
      </c>
      <c r="I484" s="7">
        <v>122668.15</v>
      </c>
      <c r="J484" s="7">
        <v>106287</v>
      </c>
      <c r="K484" s="7">
        <v>105467</v>
      </c>
      <c r="L484" s="7">
        <v>820</v>
      </c>
      <c r="M484" s="7">
        <v>0</v>
      </c>
      <c r="N484" s="7">
        <v>1620</v>
      </c>
      <c r="O484" s="7">
        <v>0</v>
      </c>
      <c r="P484" s="7">
        <v>0</v>
      </c>
      <c r="Q484" s="7">
        <v>1620</v>
      </c>
      <c r="R484" s="7">
        <v>32.4</v>
      </c>
    </row>
    <row r="485" spans="1:18" x14ac:dyDescent="0.25">
      <c r="A485" s="6">
        <v>366</v>
      </c>
      <c r="B485" s="7" t="s">
        <v>733</v>
      </c>
      <c r="C485" s="7" t="s">
        <v>5723</v>
      </c>
      <c r="D485" s="7">
        <v>410819</v>
      </c>
      <c r="E485" s="7">
        <v>377790</v>
      </c>
      <c r="F485" s="7">
        <v>788609</v>
      </c>
      <c r="G485" s="7">
        <v>828050</v>
      </c>
      <c r="H485" s="7">
        <v>0</v>
      </c>
      <c r="I485" s="7">
        <v>39430.449999999997</v>
      </c>
      <c r="J485" s="7">
        <v>17298</v>
      </c>
      <c r="K485" s="7">
        <v>17298</v>
      </c>
      <c r="L485" s="7">
        <v>0</v>
      </c>
      <c r="M485" s="7">
        <v>0</v>
      </c>
      <c r="N485" s="7">
        <v>2350</v>
      </c>
      <c r="O485" s="7">
        <v>0</v>
      </c>
      <c r="P485" s="7">
        <v>0</v>
      </c>
      <c r="Q485" s="7">
        <v>2350</v>
      </c>
      <c r="R485" s="7">
        <v>47</v>
      </c>
    </row>
    <row r="486" spans="1:18" x14ac:dyDescent="0.25">
      <c r="A486" s="6">
        <v>367</v>
      </c>
      <c r="B486" s="7" t="s">
        <v>734</v>
      </c>
      <c r="C486" s="7" t="s">
        <v>5723</v>
      </c>
      <c r="D486" s="7">
        <v>245580</v>
      </c>
      <c r="E486" s="7">
        <v>264464</v>
      </c>
      <c r="F486" s="7">
        <v>510044</v>
      </c>
      <c r="G486" s="7">
        <v>477202</v>
      </c>
      <c r="H486" s="7">
        <v>0</v>
      </c>
      <c r="I486" s="7">
        <v>25502.2</v>
      </c>
      <c r="J486" s="7">
        <v>20880</v>
      </c>
      <c r="K486" s="7">
        <v>20880</v>
      </c>
      <c r="L486" s="7">
        <v>0</v>
      </c>
      <c r="M486" s="7">
        <v>0</v>
      </c>
      <c r="N486" s="7">
        <v>0</v>
      </c>
      <c r="O486" s="7">
        <v>0</v>
      </c>
      <c r="P486" s="7">
        <v>0</v>
      </c>
      <c r="Q486" s="7">
        <v>0</v>
      </c>
      <c r="R486" s="7">
        <v>0</v>
      </c>
    </row>
    <row r="487" spans="1:18" x14ac:dyDescent="0.25">
      <c r="A487" s="6">
        <v>368</v>
      </c>
      <c r="B487" s="7" t="s">
        <v>735</v>
      </c>
      <c r="C487" s="7" t="s">
        <v>5723</v>
      </c>
      <c r="D487" s="7">
        <v>158605</v>
      </c>
      <c r="E487" s="7">
        <v>147551</v>
      </c>
      <c r="F487" s="7">
        <v>306156</v>
      </c>
      <c r="G487" s="7">
        <v>264761</v>
      </c>
      <c r="H487" s="7">
        <v>0</v>
      </c>
      <c r="I487" s="7">
        <v>15307.8</v>
      </c>
      <c r="J487" s="7">
        <v>16890</v>
      </c>
      <c r="K487" s="7">
        <v>16890</v>
      </c>
      <c r="L487" s="7">
        <v>0</v>
      </c>
      <c r="M487" s="7">
        <v>0</v>
      </c>
      <c r="N487" s="7">
        <v>0</v>
      </c>
      <c r="O487" s="7">
        <v>0</v>
      </c>
      <c r="P487" s="7">
        <v>0</v>
      </c>
      <c r="Q487" s="7">
        <v>0</v>
      </c>
      <c r="R487" s="7">
        <v>0</v>
      </c>
    </row>
    <row r="488" spans="1:18" x14ac:dyDescent="0.25">
      <c r="A488" s="6">
        <v>369</v>
      </c>
      <c r="B488" s="7" t="s">
        <v>736</v>
      </c>
      <c r="C488" s="7" t="s">
        <v>5723</v>
      </c>
      <c r="D488" s="7">
        <v>636223</v>
      </c>
      <c r="E488" s="7">
        <v>795579</v>
      </c>
      <c r="F488" s="7">
        <v>1431802</v>
      </c>
      <c r="G488" s="7">
        <v>1223231</v>
      </c>
      <c r="H488" s="7">
        <v>0</v>
      </c>
      <c r="I488" s="7">
        <v>71590.100000000006</v>
      </c>
      <c r="J488" s="7">
        <v>63255</v>
      </c>
      <c r="K488" s="7">
        <v>63255</v>
      </c>
      <c r="L488" s="7">
        <v>0</v>
      </c>
      <c r="M488" s="7">
        <v>0</v>
      </c>
      <c r="N488" s="7">
        <v>440</v>
      </c>
      <c r="O488" s="7">
        <v>0</v>
      </c>
      <c r="P488" s="7">
        <v>0</v>
      </c>
      <c r="Q488" s="7">
        <v>440</v>
      </c>
      <c r="R488" s="7">
        <v>8.8000000000000007</v>
      </c>
    </row>
    <row r="489" spans="1:18" x14ac:dyDescent="0.25">
      <c r="A489" s="6">
        <v>370</v>
      </c>
      <c r="B489" s="7" t="s">
        <v>737</v>
      </c>
      <c r="C489" s="7" t="s">
        <v>5723</v>
      </c>
      <c r="D489" s="7">
        <v>1202301</v>
      </c>
      <c r="E489" s="7">
        <v>1419754</v>
      </c>
      <c r="F489" s="7">
        <v>2622055</v>
      </c>
      <c r="G489" s="7">
        <v>2458741</v>
      </c>
      <c r="H489" s="7">
        <v>0</v>
      </c>
      <c r="I489" s="7">
        <v>131102.75</v>
      </c>
      <c r="J489" s="7">
        <v>77441</v>
      </c>
      <c r="K489" s="7">
        <v>77441</v>
      </c>
      <c r="L489" s="7">
        <v>0</v>
      </c>
      <c r="M489" s="7">
        <v>0</v>
      </c>
      <c r="N489" s="7">
        <v>2500</v>
      </c>
      <c r="O489" s="7">
        <v>0</v>
      </c>
      <c r="P489" s="7">
        <v>0</v>
      </c>
      <c r="Q489" s="7">
        <v>2500</v>
      </c>
      <c r="R489" s="7">
        <v>50</v>
      </c>
    </row>
    <row r="490" spans="1:18" x14ac:dyDescent="0.25">
      <c r="A490" s="6">
        <v>371</v>
      </c>
      <c r="B490" s="7" t="s">
        <v>738</v>
      </c>
      <c r="C490" s="7" t="s">
        <v>5723</v>
      </c>
      <c r="D490" s="7">
        <v>382131</v>
      </c>
      <c r="E490" s="7">
        <v>379638</v>
      </c>
      <c r="F490" s="7">
        <v>761769</v>
      </c>
      <c r="G490" s="7">
        <v>763583</v>
      </c>
      <c r="H490" s="7">
        <v>369</v>
      </c>
      <c r="I490" s="7">
        <v>38088.449999999997</v>
      </c>
      <c r="J490" s="7">
        <v>35260</v>
      </c>
      <c r="K490" s="7">
        <v>35260</v>
      </c>
      <c r="L490" s="7">
        <v>0</v>
      </c>
      <c r="M490" s="7">
        <v>0</v>
      </c>
      <c r="N490" s="7">
        <v>400</v>
      </c>
      <c r="O490" s="7">
        <v>0</v>
      </c>
      <c r="P490" s="7">
        <v>0</v>
      </c>
      <c r="Q490" s="7">
        <v>400</v>
      </c>
      <c r="R490" s="7">
        <v>8</v>
      </c>
    </row>
    <row r="491" spans="1:18" x14ac:dyDescent="0.25">
      <c r="A491" s="6">
        <v>372</v>
      </c>
      <c r="B491" s="7" t="s">
        <v>739</v>
      </c>
      <c r="C491" s="7" t="s">
        <v>5723</v>
      </c>
      <c r="D491" s="7">
        <v>826215</v>
      </c>
      <c r="E491" s="7">
        <v>988345</v>
      </c>
      <c r="F491" s="7">
        <v>1814560</v>
      </c>
      <c r="G491" s="7">
        <v>1738279</v>
      </c>
      <c r="H491" s="7">
        <v>0</v>
      </c>
      <c r="I491" s="7">
        <v>90728</v>
      </c>
      <c r="J491" s="7">
        <v>38033</v>
      </c>
      <c r="K491" s="7">
        <v>38033</v>
      </c>
      <c r="L491" s="7">
        <v>0</v>
      </c>
      <c r="M491" s="7">
        <v>0</v>
      </c>
      <c r="N491" s="7">
        <v>5140</v>
      </c>
      <c r="O491" s="7">
        <v>3760</v>
      </c>
      <c r="P491" s="7">
        <v>0</v>
      </c>
      <c r="Q491" s="7">
        <v>1380</v>
      </c>
      <c r="R491" s="7">
        <v>102.8</v>
      </c>
    </row>
    <row r="492" spans="1:18" x14ac:dyDescent="0.25">
      <c r="A492" s="6">
        <v>373</v>
      </c>
      <c r="B492" s="7" t="s">
        <v>740</v>
      </c>
      <c r="C492" s="7" t="s">
        <v>5723</v>
      </c>
      <c r="D492" s="7">
        <v>738446</v>
      </c>
      <c r="E492" s="7">
        <v>785403</v>
      </c>
      <c r="F492" s="7">
        <v>1523849</v>
      </c>
      <c r="G492" s="7">
        <v>1439131</v>
      </c>
      <c r="H492" s="7">
        <v>0</v>
      </c>
      <c r="I492" s="7">
        <v>76192.45</v>
      </c>
      <c r="J492" s="7">
        <v>73270</v>
      </c>
      <c r="K492" s="7">
        <v>73270</v>
      </c>
      <c r="L492" s="7">
        <v>0</v>
      </c>
      <c r="M492" s="7">
        <v>0</v>
      </c>
      <c r="N492" s="7">
        <v>700</v>
      </c>
      <c r="O492" s="7">
        <v>0</v>
      </c>
      <c r="P492" s="7">
        <v>0</v>
      </c>
      <c r="Q492" s="7">
        <v>700</v>
      </c>
      <c r="R492" s="7">
        <v>14</v>
      </c>
    </row>
    <row r="493" spans="1:18" x14ac:dyDescent="0.25">
      <c r="A493" s="6">
        <v>374</v>
      </c>
      <c r="B493" s="7" t="s">
        <v>741</v>
      </c>
      <c r="C493" s="7" t="s">
        <v>5723</v>
      </c>
      <c r="D493" s="7">
        <v>369192</v>
      </c>
      <c r="E493" s="7">
        <v>779857</v>
      </c>
      <c r="F493" s="7">
        <v>1149049</v>
      </c>
      <c r="G493" s="7">
        <v>956014</v>
      </c>
      <c r="H493" s="7">
        <v>0</v>
      </c>
      <c r="I493" s="7">
        <v>57452.45</v>
      </c>
      <c r="J493" s="7">
        <v>35605</v>
      </c>
      <c r="K493" s="7">
        <v>35605</v>
      </c>
      <c r="L493" s="7">
        <v>0</v>
      </c>
      <c r="M493" s="7">
        <v>0</v>
      </c>
      <c r="N493" s="7">
        <v>530</v>
      </c>
      <c r="O493" s="7">
        <v>0</v>
      </c>
      <c r="P493" s="7">
        <v>0</v>
      </c>
      <c r="Q493" s="7">
        <v>530</v>
      </c>
      <c r="R493" s="7">
        <v>10.6</v>
      </c>
    </row>
    <row r="494" spans="1:18" x14ac:dyDescent="0.25">
      <c r="A494" s="6">
        <v>375</v>
      </c>
      <c r="B494" s="7" t="s">
        <v>742</v>
      </c>
      <c r="C494" s="7" t="s">
        <v>5723</v>
      </c>
      <c r="D494" s="7">
        <v>545086</v>
      </c>
      <c r="E494" s="7">
        <v>666488</v>
      </c>
      <c r="F494" s="7">
        <v>1211574</v>
      </c>
      <c r="G494" s="7">
        <v>1183765</v>
      </c>
      <c r="H494" s="7">
        <v>0</v>
      </c>
      <c r="I494" s="7">
        <v>60578.7</v>
      </c>
      <c r="J494" s="7">
        <v>52646</v>
      </c>
      <c r="K494" s="7">
        <v>52646</v>
      </c>
      <c r="L494" s="7">
        <v>0</v>
      </c>
      <c r="M494" s="7">
        <v>0</v>
      </c>
      <c r="N494" s="7">
        <v>1600</v>
      </c>
      <c r="O494" s="7">
        <v>800</v>
      </c>
      <c r="P494" s="7">
        <v>0</v>
      </c>
      <c r="Q494" s="7">
        <v>800</v>
      </c>
      <c r="R494" s="7">
        <v>32</v>
      </c>
    </row>
    <row r="495" spans="1:18" x14ac:dyDescent="0.25">
      <c r="A495" s="6">
        <v>376</v>
      </c>
      <c r="B495" s="7" t="s">
        <v>743</v>
      </c>
      <c r="C495" s="7" t="s">
        <v>5723</v>
      </c>
      <c r="D495" s="7">
        <v>657039</v>
      </c>
      <c r="E495" s="7">
        <v>756542</v>
      </c>
      <c r="F495" s="7">
        <v>1413581</v>
      </c>
      <c r="G495" s="7">
        <v>1349167</v>
      </c>
      <c r="H495" s="7">
        <v>0</v>
      </c>
      <c r="I495" s="7">
        <v>70679.05</v>
      </c>
      <c r="J495" s="7">
        <v>57018</v>
      </c>
      <c r="K495" s="7">
        <v>57018</v>
      </c>
      <c r="L495" s="7">
        <v>0</v>
      </c>
      <c r="M495" s="7">
        <v>0</v>
      </c>
      <c r="N495" s="7">
        <v>2950</v>
      </c>
      <c r="O495" s="7">
        <v>0</v>
      </c>
      <c r="P495" s="7">
        <v>0</v>
      </c>
      <c r="Q495" s="7">
        <v>2950</v>
      </c>
      <c r="R495" s="7">
        <v>59</v>
      </c>
    </row>
    <row r="496" spans="1:18" x14ac:dyDescent="0.25">
      <c r="A496" s="6">
        <v>377</v>
      </c>
      <c r="B496" s="7" t="s">
        <v>744</v>
      </c>
      <c r="C496" s="7" t="s">
        <v>5723</v>
      </c>
      <c r="D496" s="7">
        <v>854600</v>
      </c>
      <c r="E496" s="7">
        <v>893036</v>
      </c>
      <c r="F496" s="7">
        <v>1747636</v>
      </c>
      <c r="G496" s="7">
        <v>1657217</v>
      </c>
      <c r="H496" s="7">
        <v>0</v>
      </c>
      <c r="I496" s="7">
        <v>87381.8</v>
      </c>
      <c r="J496" s="7">
        <v>63485</v>
      </c>
      <c r="K496" s="7">
        <v>63485</v>
      </c>
      <c r="L496" s="7">
        <v>0</v>
      </c>
      <c r="M496" s="7">
        <v>0</v>
      </c>
      <c r="N496" s="7">
        <v>1400</v>
      </c>
      <c r="O496" s="7">
        <v>1600</v>
      </c>
      <c r="P496" s="7">
        <v>0</v>
      </c>
      <c r="Q496" s="7">
        <v>-200</v>
      </c>
      <c r="R496" s="7">
        <v>28</v>
      </c>
    </row>
    <row r="497" spans="1:18" x14ac:dyDescent="0.25">
      <c r="A497" s="6">
        <v>378</v>
      </c>
      <c r="B497" s="7" t="s">
        <v>745</v>
      </c>
      <c r="C497" s="7" t="s">
        <v>5723</v>
      </c>
      <c r="D497" s="7">
        <v>340229</v>
      </c>
      <c r="E497" s="7">
        <v>424688</v>
      </c>
      <c r="F497" s="7">
        <v>764917</v>
      </c>
      <c r="G497" s="7">
        <v>593745</v>
      </c>
      <c r="H497" s="7">
        <v>574</v>
      </c>
      <c r="I497" s="7">
        <v>38245.85</v>
      </c>
      <c r="J497" s="7">
        <v>25713</v>
      </c>
      <c r="K497" s="7">
        <v>25713</v>
      </c>
      <c r="L497" s="7">
        <v>0</v>
      </c>
      <c r="M497" s="7">
        <v>0</v>
      </c>
      <c r="N497" s="7">
        <v>200</v>
      </c>
      <c r="O497" s="7">
        <v>0</v>
      </c>
      <c r="P497" s="7">
        <v>0</v>
      </c>
      <c r="Q497" s="7">
        <v>200</v>
      </c>
      <c r="R497" s="7">
        <v>4</v>
      </c>
    </row>
    <row r="498" spans="1:18" x14ac:dyDescent="0.25">
      <c r="A498" s="6">
        <v>379</v>
      </c>
      <c r="B498" s="7" t="s">
        <v>746</v>
      </c>
      <c r="C498" s="7" t="s">
        <v>5723</v>
      </c>
      <c r="D498" s="7">
        <v>240643</v>
      </c>
      <c r="E498" s="7">
        <v>303099</v>
      </c>
      <c r="F498" s="7">
        <v>543742</v>
      </c>
      <c r="G498" s="7">
        <v>476299</v>
      </c>
      <c r="H498" s="7">
        <v>0</v>
      </c>
      <c r="I498" s="7">
        <v>27187.1</v>
      </c>
      <c r="J498" s="7">
        <v>26280</v>
      </c>
      <c r="K498" s="7">
        <v>26280</v>
      </c>
      <c r="L498" s="7">
        <v>0</v>
      </c>
      <c r="M498" s="7">
        <v>0</v>
      </c>
      <c r="N498" s="7">
        <v>200</v>
      </c>
      <c r="O498" s="7">
        <v>0</v>
      </c>
      <c r="P498" s="7">
        <v>0</v>
      </c>
      <c r="Q498" s="7">
        <v>200</v>
      </c>
      <c r="R498" s="7">
        <v>4</v>
      </c>
    </row>
    <row r="499" spans="1:18" x14ac:dyDescent="0.25">
      <c r="A499" s="6">
        <v>380</v>
      </c>
      <c r="B499" s="7" t="s">
        <v>747</v>
      </c>
      <c r="C499" s="7" t="s">
        <v>5723</v>
      </c>
      <c r="D499" s="7">
        <v>940807</v>
      </c>
      <c r="E499" s="7">
        <v>982734</v>
      </c>
      <c r="F499" s="7">
        <v>1923541</v>
      </c>
      <c r="G499" s="7">
        <v>1787003</v>
      </c>
      <c r="H499" s="7">
        <v>383</v>
      </c>
      <c r="I499" s="7">
        <v>96177.05</v>
      </c>
      <c r="J499" s="7">
        <v>111554</v>
      </c>
      <c r="K499" s="7">
        <v>111554</v>
      </c>
      <c r="L499" s="7">
        <v>0</v>
      </c>
      <c r="M499" s="7">
        <v>0</v>
      </c>
      <c r="N499" s="7">
        <v>13560</v>
      </c>
      <c r="O499" s="7">
        <v>4800</v>
      </c>
      <c r="P499" s="7">
        <v>0</v>
      </c>
      <c r="Q499" s="7">
        <v>8760</v>
      </c>
      <c r="R499" s="7">
        <v>271.2</v>
      </c>
    </row>
    <row r="500" spans="1:18" x14ac:dyDescent="0.25">
      <c r="A500" s="6">
        <v>381</v>
      </c>
      <c r="B500" s="7" t="s">
        <v>748</v>
      </c>
      <c r="C500" s="7" t="s">
        <v>5723</v>
      </c>
      <c r="D500" s="7">
        <v>482859</v>
      </c>
      <c r="E500" s="7">
        <v>583798</v>
      </c>
      <c r="F500" s="7">
        <v>1066657</v>
      </c>
      <c r="G500" s="7">
        <v>936948</v>
      </c>
      <c r="H500" s="7">
        <v>0</v>
      </c>
      <c r="I500" s="7">
        <v>53332.85</v>
      </c>
      <c r="J500" s="7">
        <v>64227</v>
      </c>
      <c r="K500" s="7">
        <v>64227</v>
      </c>
      <c r="L500" s="7">
        <v>0</v>
      </c>
      <c r="M500" s="7">
        <v>0</v>
      </c>
      <c r="N500" s="7">
        <v>600</v>
      </c>
      <c r="O500" s="7">
        <v>0</v>
      </c>
      <c r="P500" s="7">
        <v>0</v>
      </c>
      <c r="Q500" s="7">
        <v>600</v>
      </c>
      <c r="R500" s="7">
        <v>12</v>
      </c>
    </row>
    <row r="501" spans="1:18" x14ac:dyDescent="0.25">
      <c r="A501" s="6">
        <v>382</v>
      </c>
      <c r="B501" s="7" t="s">
        <v>749</v>
      </c>
      <c r="C501" s="7" t="s">
        <v>5723</v>
      </c>
      <c r="D501" s="7">
        <v>698021</v>
      </c>
      <c r="E501" s="7">
        <v>798417</v>
      </c>
      <c r="F501" s="7">
        <v>1496438</v>
      </c>
      <c r="G501" s="7">
        <v>1349126</v>
      </c>
      <c r="H501" s="7">
        <v>0</v>
      </c>
      <c r="I501" s="7">
        <v>74821.899999999994</v>
      </c>
      <c r="J501" s="7">
        <v>51028</v>
      </c>
      <c r="K501" s="7">
        <v>51028</v>
      </c>
      <c r="L501" s="7">
        <v>0</v>
      </c>
      <c r="M501" s="7">
        <v>0</v>
      </c>
      <c r="N501" s="7">
        <v>3450</v>
      </c>
      <c r="O501" s="7">
        <v>3200</v>
      </c>
      <c r="P501" s="7">
        <v>0</v>
      </c>
      <c r="Q501" s="7">
        <v>250</v>
      </c>
      <c r="R501" s="7">
        <v>69</v>
      </c>
    </row>
    <row r="502" spans="1:18" x14ac:dyDescent="0.25">
      <c r="A502" s="6">
        <v>383</v>
      </c>
      <c r="B502" s="7" t="s">
        <v>750</v>
      </c>
      <c r="C502" s="7" t="s">
        <v>5723</v>
      </c>
      <c r="D502" s="7">
        <v>645424</v>
      </c>
      <c r="E502" s="7">
        <v>688621</v>
      </c>
      <c r="F502" s="7">
        <v>1334045</v>
      </c>
      <c r="G502" s="7">
        <v>1297053</v>
      </c>
      <c r="H502" s="7">
        <v>0</v>
      </c>
      <c r="I502" s="7">
        <v>66702.25</v>
      </c>
      <c r="J502" s="7">
        <v>59072</v>
      </c>
      <c r="K502" s="7">
        <v>59072</v>
      </c>
      <c r="L502" s="7">
        <v>0</v>
      </c>
      <c r="M502" s="7">
        <v>0</v>
      </c>
      <c r="N502" s="7">
        <v>3410</v>
      </c>
      <c r="O502" s="7">
        <v>2400</v>
      </c>
      <c r="P502" s="7">
        <v>0</v>
      </c>
      <c r="Q502" s="7">
        <v>1010</v>
      </c>
      <c r="R502" s="7">
        <v>68.2</v>
      </c>
    </row>
    <row r="503" spans="1:18" x14ac:dyDescent="0.25">
      <c r="A503" s="6">
        <v>384</v>
      </c>
      <c r="B503" s="7" t="s">
        <v>751</v>
      </c>
      <c r="C503" s="7" t="s">
        <v>5723</v>
      </c>
      <c r="D503" s="7">
        <v>578802</v>
      </c>
      <c r="E503" s="7">
        <v>595453</v>
      </c>
      <c r="F503" s="7">
        <v>1174255</v>
      </c>
      <c r="G503" s="7">
        <v>1219972</v>
      </c>
      <c r="H503" s="7">
        <v>0</v>
      </c>
      <c r="I503" s="7">
        <v>58712.75</v>
      </c>
      <c r="J503" s="7">
        <v>29578</v>
      </c>
      <c r="K503" s="7">
        <v>29578</v>
      </c>
      <c r="L503" s="7">
        <v>0</v>
      </c>
      <c r="M503" s="7">
        <v>0</v>
      </c>
      <c r="N503" s="7">
        <v>200</v>
      </c>
      <c r="O503" s="7">
        <v>0</v>
      </c>
      <c r="P503" s="7">
        <v>0</v>
      </c>
      <c r="Q503" s="7">
        <v>200</v>
      </c>
      <c r="R503" s="7">
        <v>4</v>
      </c>
    </row>
    <row r="504" spans="1:18" x14ac:dyDescent="0.25">
      <c r="A504" s="6">
        <v>385</v>
      </c>
      <c r="B504" s="7" t="s">
        <v>753</v>
      </c>
      <c r="C504" s="7" t="s">
        <v>5723</v>
      </c>
      <c r="D504" s="7">
        <v>472781</v>
      </c>
      <c r="E504" s="7">
        <v>597658</v>
      </c>
      <c r="F504" s="7">
        <v>1070439</v>
      </c>
      <c r="G504" s="7">
        <v>961676</v>
      </c>
      <c r="H504" s="7">
        <v>0</v>
      </c>
      <c r="I504" s="7">
        <v>53521.95</v>
      </c>
      <c r="J504" s="7">
        <v>36047</v>
      </c>
      <c r="K504" s="7">
        <v>36047</v>
      </c>
      <c r="L504" s="7">
        <v>0</v>
      </c>
      <c r="M504" s="7">
        <v>0</v>
      </c>
      <c r="N504" s="7">
        <v>700</v>
      </c>
      <c r="O504" s="7">
        <v>0</v>
      </c>
      <c r="P504" s="7">
        <v>0</v>
      </c>
      <c r="Q504" s="7">
        <v>700</v>
      </c>
      <c r="R504" s="7">
        <v>14</v>
      </c>
    </row>
    <row r="505" spans="1:18" x14ac:dyDescent="0.25">
      <c r="A505" s="6">
        <v>386</v>
      </c>
      <c r="B505" s="7" t="s">
        <v>754</v>
      </c>
      <c r="C505" s="7" t="s">
        <v>5723</v>
      </c>
      <c r="D505" s="7">
        <v>634543</v>
      </c>
      <c r="E505" s="7">
        <v>830512</v>
      </c>
      <c r="F505" s="7">
        <v>1465055</v>
      </c>
      <c r="G505" s="7">
        <v>1434281</v>
      </c>
      <c r="H505" s="7">
        <v>498</v>
      </c>
      <c r="I505" s="7">
        <v>73252.75</v>
      </c>
      <c r="J505" s="7">
        <v>57614</v>
      </c>
      <c r="K505" s="7">
        <v>57614</v>
      </c>
      <c r="L505" s="7">
        <v>0</v>
      </c>
      <c r="M505" s="7">
        <v>0</v>
      </c>
      <c r="N505" s="7">
        <v>3440</v>
      </c>
      <c r="O505" s="7">
        <v>800</v>
      </c>
      <c r="P505" s="7">
        <v>0</v>
      </c>
      <c r="Q505" s="7">
        <v>2640</v>
      </c>
      <c r="R505" s="7">
        <v>68.8</v>
      </c>
    </row>
    <row r="506" spans="1:18" x14ac:dyDescent="0.25">
      <c r="A506" s="6">
        <v>387</v>
      </c>
      <c r="B506" s="7" t="s">
        <v>755</v>
      </c>
      <c r="C506" s="7" t="s">
        <v>5723</v>
      </c>
      <c r="D506" s="7">
        <v>2328777</v>
      </c>
      <c r="E506" s="7">
        <v>2965398</v>
      </c>
      <c r="F506" s="7">
        <v>5294175</v>
      </c>
      <c r="G506" s="7">
        <v>5040473</v>
      </c>
      <c r="H506" s="7">
        <v>390</v>
      </c>
      <c r="I506" s="7">
        <v>264708.75</v>
      </c>
      <c r="J506" s="7">
        <v>177885</v>
      </c>
      <c r="K506" s="7">
        <v>177885</v>
      </c>
      <c r="L506" s="7">
        <v>0</v>
      </c>
      <c r="M506" s="7">
        <v>0</v>
      </c>
      <c r="N506" s="7">
        <v>1510</v>
      </c>
      <c r="O506" s="7">
        <v>0</v>
      </c>
      <c r="P506" s="7">
        <v>0</v>
      </c>
      <c r="Q506" s="7">
        <v>1510</v>
      </c>
      <c r="R506" s="7">
        <v>30.2</v>
      </c>
    </row>
    <row r="507" spans="1:18" x14ac:dyDescent="0.25">
      <c r="A507" s="6">
        <v>388</v>
      </c>
      <c r="B507" s="7" t="s">
        <v>756</v>
      </c>
      <c r="C507" s="7" t="s">
        <v>5723</v>
      </c>
      <c r="D507" s="7">
        <v>251660</v>
      </c>
      <c r="E507" s="7">
        <v>223581</v>
      </c>
      <c r="F507" s="7">
        <v>475241</v>
      </c>
      <c r="G507" s="7">
        <v>408644</v>
      </c>
      <c r="H507" s="7">
        <v>0</v>
      </c>
      <c r="I507" s="7">
        <v>23762.05</v>
      </c>
      <c r="J507" s="7">
        <v>32893</v>
      </c>
      <c r="K507" s="7">
        <v>32893</v>
      </c>
      <c r="L507" s="7">
        <v>0</v>
      </c>
      <c r="M507" s="7">
        <v>0</v>
      </c>
      <c r="N507" s="7">
        <v>200</v>
      </c>
      <c r="O507" s="7">
        <v>0</v>
      </c>
      <c r="P507" s="7">
        <v>0</v>
      </c>
      <c r="Q507" s="7">
        <v>200</v>
      </c>
      <c r="R507" s="7">
        <v>4</v>
      </c>
    </row>
    <row r="508" spans="1:18" x14ac:dyDescent="0.25">
      <c r="A508" s="23">
        <v>288</v>
      </c>
      <c r="B508" s="19" t="s">
        <v>756</v>
      </c>
      <c r="C508" s="19" t="s">
        <v>5722</v>
      </c>
      <c r="D508" s="19">
        <v>32363</v>
      </c>
      <c r="E508" s="19">
        <v>33234</v>
      </c>
      <c r="F508" s="19">
        <v>65597</v>
      </c>
      <c r="G508" s="19">
        <v>0</v>
      </c>
      <c r="H508" s="19">
        <v>0</v>
      </c>
      <c r="I508" s="19">
        <v>3279.85</v>
      </c>
      <c r="J508" s="19">
        <v>1900</v>
      </c>
      <c r="K508" s="19">
        <v>0</v>
      </c>
      <c r="L508" s="19">
        <v>0</v>
      </c>
      <c r="M508" s="19">
        <v>0</v>
      </c>
      <c r="N508" s="19">
        <v>300</v>
      </c>
      <c r="O508" s="19">
        <v>0</v>
      </c>
      <c r="P508" s="19">
        <v>0</v>
      </c>
      <c r="Q508" s="19">
        <v>300</v>
      </c>
      <c r="R508" s="19">
        <v>6</v>
      </c>
    </row>
    <row r="509" spans="1:18" x14ac:dyDescent="0.25">
      <c r="A509" s="6">
        <v>389</v>
      </c>
      <c r="B509" s="7" t="s">
        <v>763</v>
      </c>
      <c r="C509" s="7" t="s">
        <v>5723</v>
      </c>
      <c r="D509" s="7">
        <v>1304760</v>
      </c>
      <c r="E509" s="7">
        <v>1460287</v>
      </c>
      <c r="F509" s="7">
        <v>2765047</v>
      </c>
      <c r="G509" s="7">
        <v>2555845</v>
      </c>
      <c r="H509" s="7">
        <v>0</v>
      </c>
      <c r="I509" s="7">
        <v>138252.35</v>
      </c>
      <c r="J509" s="7">
        <v>88231</v>
      </c>
      <c r="K509" s="7">
        <v>88231</v>
      </c>
      <c r="L509" s="7">
        <v>0</v>
      </c>
      <c r="M509" s="7">
        <v>0</v>
      </c>
      <c r="N509" s="7">
        <v>9910</v>
      </c>
      <c r="O509" s="7">
        <v>800</v>
      </c>
      <c r="P509" s="7">
        <v>0</v>
      </c>
      <c r="Q509" s="7">
        <v>9110</v>
      </c>
      <c r="R509" s="7">
        <v>198.2</v>
      </c>
    </row>
    <row r="510" spans="1:18" x14ac:dyDescent="0.25">
      <c r="A510" s="6">
        <v>390</v>
      </c>
      <c r="B510" s="7" t="s">
        <v>764</v>
      </c>
      <c r="C510" s="7" t="s">
        <v>5723</v>
      </c>
      <c r="D510" s="7">
        <v>350515</v>
      </c>
      <c r="E510" s="7">
        <v>487880</v>
      </c>
      <c r="F510" s="7">
        <v>838395</v>
      </c>
      <c r="G510" s="7">
        <v>805552</v>
      </c>
      <c r="H510" s="7">
        <v>940</v>
      </c>
      <c r="I510" s="7">
        <v>41919.75</v>
      </c>
      <c r="J510" s="7">
        <v>33453</v>
      </c>
      <c r="K510" s="7">
        <v>33453</v>
      </c>
      <c r="L510" s="7">
        <v>0</v>
      </c>
      <c r="M510" s="7">
        <v>0</v>
      </c>
      <c r="N510" s="7">
        <v>600</v>
      </c>
      <c r="O510" s="7">
        <v>0</v>
      </c>
      <c r="P510" s="7">
        <v>0</v>
      </c>
      <c r="Q510" s="7">
        <v>600</v>
      </c>
      <c r="R510" s="7">
        <v>12</v>
      </c>
    </row>
    <row r="511" spans="1:18" x14ac:dyDescent="0.25">
      <c r="A511" s="6">
        <v>391</v>
      </c>
      <c r="B511" s="7" t="s">
        <v>765</v>
      </c>
      <c r="C511" s="7" t="s">
        <v>5723</v>
      </c>
      <c r="D511" s="7">
        <v>4714081</v>
      </c>
      <c r="E511" s="7">
        <v>8404447</v>
      </c>
      <c r="F511" s="7">
        <v>13118528</v>
      </c>
      <c r="G511" s="7">
        <v>12890689</v>
      </c>
      <c r="H511" s="7">
        <v>0</v>
      </c>
      <c r="I511" s="7">
        <v>655926.4</v>
      </c>
      <c r="J511" s="7">
        <v>678214</v>
      </c>
      <c r="K511" s="7">
        <v>678214</v>
      </c>
      <c r="L511" s="7">
        <v>0</v>
      </c>
      <c r="M511" s="7">
        <v>0</v>
      </c>
      <c r="N511" s="7">
        <v>2700</v>
      </c>
      <c r="O511" s="7">
        <v>0</v>
      </c>
      <c r="P511" s="7">
        <v>0</v>
      </c>
      <c r="Q511" s="7">
        <v>2700</v>
      </c>
      <c r="R511" s="7">
        <v>54</v>
      </c>
    </row>
    <row r="512" spans="1:18" x14ac:dyDescent="0.25">
      <c r="A512" s="23">
        <v>391</v>
      </c>
      <c r="B512" s="19" t="s">
        <v>765</v>
      </c>
      <c r="C512" s="19" t="s">
        <v>5722</v>
      </c>
      <c r="D512" s="19">
        <v>16318</v>
      </c>
      <c r="E512" s="19">
        <v>25320</v>
      </c>
      <c r="F512" s="19">
        <v>41638</v>
      </c>
      <c r="G512" s="19">
        <v>0</v>
      </c>
      <c r="H512" s="19">
        <v>0</v>
      </c>
      <c r="I512" s="19">
        <v>2081.9</v>
      </c>
      <c r="J512" s="19">
        <v>3996</v>
      </c>
      <c r="K512" s="19">
        <v>0</v>
      </c>
      <c r="L512" s="19">
        <v>0</v>
      </c>
      <c r="M512" s="19">
        <v>0</v>
      </c>
      <c r="N512" s="19">
        <v>0</v>
      </c>
      <c r="O512" s="19">
        <v>0</v>
      </c>
      <c r="P512" s="19">
        <v>0</v>
      </c>
      <c r="Q512" s="19">
        <v>0</v>
      </c>
      <c r="R512" s="19">
        <v>0</v>
      </c>
    </row>
    <row r="513" spans="1:18" x14ac:dyDescent="0.25">
      <c r="A513" s="6">
        <v>392</v>
      </c>
      <c r="B513" s="7" t="s">
        <v>772</v>
      </c>
      <c r="C513" s="7" t="s">
        <v>5723</v>
      </c>
      <c r="D513" s="7">
        <v>237497</v>
      </c>
      <c r="E513" s="7">
        <v>304134</v>
      </c>
      <c r="F513" s="7">
        <v>541631</v>
      </c>
      <c r="G513" s="7">
        <v>544723</v>
      </c>
      <c r="H513" s="7">
        <v>1047</v>
      </c>
      <c r="I513" s="7">
        <v>27081.55</v>
      </c>
      <c r="J513" s="7">
        <v>26898</v>
      </c>
      <c r="K513" s="7">
        <v>26898</v>
      </c>
      <c r="L513" s="7">
        <v>0</v>
      </c>
      <c r="M513" s="7">
        <v>0</v>
      </c>
      <c r="N513" s="7">
        <v>340</v>
      </c>
      <c r="O513" s="7">
        <v>0</v>
      </c>
      <c r="P513" s="7">
        <v>0</v>
      </c>
      <c r="Q513" s="7">
        <v>340</v>
      </c>
      <c r="R513" s="7">
        <v>6.8</v>
      </c>
    </row>
    <row r="514" spans="1:18" x14ac:dyDescent="0.25">
      <c r="A514" s="6">
        <v>393</v>
      </c>
      <c r="B514" s="7" t="s">
        <v>773</v>
      </c>
      <c r="C514" s="7" t="s">
        <v>5723</v>
      </c>
      <c r="D514" s="7">
        <v>197987</v>
      </c>
      <c r="E514" s="7">
        <v>245797</v>
      </c>
      <c r="F514" s="7">
        <v>443784</v>
      </c>
      <c r="G514" s="7">
        <v>384545</v>
      </c>
      <c r="H514" s="7">
        <v>0</v>
      </c>
      <c r="I514" s="7">
        <v>22189.200000000001</v>
      </c>
      <c r="J514" s="7">
        <v>17416</v>
      </c>
      <c r="K514" s="7">
        <v>17416</v>
      </c>
      <c r="L514" s="7">
        <v>0</v>
      </c>
      <c r="M514" s="7">
        <v>0</v>
      </c>
      <c r="N514" s="7">
        <v>400</v>
      </c>
      <c r="O514" s="7">
        <v>0</v>
      </c>
      <c r="P514" s="7">
        <v>0</v>
      </c>
      <c r="Q514" s="7">
        <v>400</v>
      </c>
      <c r="R514" s="7">
        <v>8</v>
      </c>
    </row>
    <row r="515" spans="1:18" x14ac:dyDescent="0.25">
      <c r="A515" s="6">
        <v>394</v>
      </c>
      <c r="B515" s="7" t="s">
        <v>774</v>
      </c>
      <c r="C515" s="7" t="s">
        <v>5723</v>
      </c>
      <c r="D515" s="7">
        <v>202936</v>
      </c>
      <c r="E515" s="7">
        <v>223018</v>
      </c>
      <c r="F515" s="7">
        <v>425954</v>
      </c>
      <c r="G515" s="7">
        <v>404382</v>
      </c>
      <c r="H515" s="7">
        <v>317</v>
      </c>
      <c r="I515" s="7">
        <v>21297.7</v>
      </c>
      <c r="J515" s="7">
        <v>25204</v>
      </c>
      <c r="K515" s="7">
        <v>25204</v>
      </c>
      <c r="L515" s="7">
        <v>0</v>
      </c>
      <c r="M515" s="7">
        <v>0</v>
      </c>
      <c r="N515" s="7">
        <v>400</v>
      </c>
      <c r="O515" s="7">
        <v>0</v>
      </c>
      <c r="P515" s="7">
        <v>0</v>
      </c>
      <c r="Q515" s="7">
        <v>400</v>
      </c>
      <c r="R515" s="7">
        <v>8</v>
      </c>
    </row>
    <row r="516" spans="1:18" x14ac:dyDescent="0.25">
      <c r="A516" s="6">
        <v>395</v>
      </c>
      <c r="B516" s="7" t="s">
        <v>775</v>
      </c>
      <c r="C516" s="7" t="s">
        <v>5723</v>
      </c>
      <c r="D516" s="7">
        <v>142833</v>
      </c>
      <c r="E516" s="7">
        <v>159459</v>
      </c>
      <c r="F516" s="7">
        <v>302292</v>
      </c>
      <c r="G516" s="7">
        <v>279623</v>
      </c>
      <c r="H516" s="7">
        <v>0</v>
      </c>
      <c r="I516" s="7">
        <v>15114.6</v>
      </c>
      <c r="J516" s="7">
        <v>16949</v>
      </c>
      <c r="K516" s="7">
        <v>16949</v>
      </c>
      <c r="L516" s="7">
        <v>0</v>
      </c>
      <c r="M516" s="7">
        <v>0</v>
      </c>
      <c r="N516" s="7">
        <v>0</v>
      </c>
      <c r="O516" s="7">
        <v>0</v>
      </c>
      <c r="P516" s="7">
        <v>0</v>
      </c>
      <c r="Q516" s="7">
        <v>0</v>
      </c>
      <c r="R516" s="7">
        <v>0</v>
      </c>
    </row>
    <row r="517" spans="1:18" x14ac:dyDescent="0.25">
      <c r="A517" s="6">
        <v>396</v>
      </c>
      <c r="B517" s="7" t="s">
        <v>777</v>
      </c>
      <c r="C517" s="7" t="s">
        <v>5723</v>
      </c>
      <c r="D517" s="7">
        <v>551116</v>
      </c>
      <c r="E517" s="7">
        <v>765114</v>
      </c>
      <c r="F517" s="7">
        <v>1316230</v>
      </c>
      <c r="G517" s="7">
        <v>1094835</v>
      </c>
      <c r="H517" s="7">
        <v>955</v>
      </c>
      <c r="I517" s="7">
        <v>65811.5</v>
      </c>
      <c r="J517" s="7">
        <v>64398</v>
      </c>
      <c r="K517" s="7">
        <v>64398</v>
      </c>
      <c r="L517" s="7">
        <v>0</v>
      </c>
      <c r="M517" s="7">
        <v>0</v>
      </c>
      <c r="N517" s="7">
        <v>2466</v>
      </c>
      <c r="O517" s="7">
        <v>800</v>
      </c>
      <c r="P517" s="7">
        <v>0</v>
      </c>
      <c r="Q517" s="7">
        <v>1666</v>
      </c>
      <c r="R517" s="7">
        <v>49.32</v>
      </c>
    </row>
    <row r="518" spans="1:18" x14ac:dyDescent="0.25">
      <c r="A518" s="6">
        <v>397</v>
      </c>
      <c r="B518" s="7" t="s">
        <v>779</v>
      </c>
      <c r="C518" s="7" t="s">
        <v>5723</v>
      </c>
      <c r="D518" s="7">
        <v>300882</v>
      </c>
      <c r="E518" s="7">
        <v>294455</v>
      </c>
      <c r="F518" s="7">
        <v>595337</v>
      </c>
      <c r="G518" s="7">
        <v>578697</v>
      </c>
      <c r="H518" s="7">
        <v>0</v>
      </c>
      <c r="I518" s="7">
        <v>29766.85</v>
      </c>
      <c r="J518" s="7">
        <v>27288</v>
      </c>
      <c r="K518" s="7">
        <v>27288</v>
      </c>
      <c r="L518" s="7">
        <v>0</v>
      </c>
      <c r="M518" s="7">
        <v>0</v>
      </c>
      <c r="N518" s="7">
        <v>450</v>
      </c>
      <c r="O518" s="7">
        <v>800</v>
      </c>
      <c r="P518" s="7">
        <v>0</v>
      </c>
      <c r="Q518" s="7">
        <v>-350</v>
      </c>
      <c r="R518" s="7">
        <v>9</v>
      </c>
    </row>
    <row r="519" spans="1:18" x14ac:dyDescent="0.25">
      <c r="A519" s="6">
        <v>398</v>
      </c>
      <c r="B519" s="7" t="s">
        <v>780</v>
      </c>
      <c r="C519" s="7" t="s">
        <v>5723</v>
      </c>
      <c r="D519" s="7">
        <v>269147</v>
      </c>
      <c r="E519" s="7">
        <v>297106</v>
      </c>
      <c r="F519" s="7">
        <v>566253</v>
      </c>
      <c r="G519" s="7">
        <v>519210</v>
      </c>
      <c r="H519" s="7">
        <v>959</v>
      </c>
      <c r="I519" s="7">
        <v>28312.65</v>
      </c>
      <c r="J519" s="7">
        <v>21864</v>
      </c>
      <c r="K519" s="7">
        <v>21864</v>
      </c>
      <c r="L519" s="7">
        <v>0</v>
      </c>
      <c r="M519" s="7">
        <v>0</v>
      </c>
      <c r="N519" s="7">
        <v>2825</v>
      </c>
      <c r="O519" s="7">
        <v>0</v>
      </c>
      <c r="P519" s="7">
        <v>0</v>
      </c>
      <c r="Q519" s="7">
        <v>2825</v>
      </c>
      <c r="R519" s="7">
        <v>56.5</v>
      </c>
    </row>
    <row r="520" spans="1:18" x14ac:dyDescent="0.25">
      <c r="A520" s="6">
        <v>399</v>
      </c>
      <c r="B520" s="7" t="s">
        <v>781</v>
      </c>
      <c r="C520" s="7" t="s">
        <v>5723</v>
      </c>
      <c r="D520" s="7">
        <v>466459</v>
      </c>
      <c r="E520" s="7">
        <v>513265</v>
      </c>
      <c r="F520" s="7">
        <v>979724</v>
      </c>
      <c r="G520" s="7">
        <v>778353</v>
      </c>
      <c r="H520" s="7">
        <v>0</v>
      </c>
      <c r="I520" s="7">
        <v>48986.2</v>
      </c>
      <c r="J520" s="7">
        <v>30530</v>
      </c>
      <c r="K520" s="7">
        <v>30530</v>
      </c>
      <c r="L520" s="7">
        <v>0</v>
      </c>
      <c r="M520" s="7">
        <v>0</v>
      </c>
      <c r="N520" s="7">
        <v>700</v>
      </c>
      <c r="O520" s="7">
        <v>0</v>
      </c>
      <c r="P520" s="7">
        <v>0</v>
      </c>
      <c r="Q520" s="7">
        <v>700</v>
      </c>
      <c r="R520" s="7">
        <v>14</v>
      </c>
    </row>
    <row r="521" spans="1:18" x14ac:dyDescent="0.25">
      <c r="A521" s="6">
        <v>400</v>
      </c>
      <c r="B521" s="7" t="s">
        <v>782</v>
      </c>
      <c r="C521" s="7" t="s">
        <v>5723</v>
      </c>
      <c r="D521" s="7">
        <v>665755</v>
      </c>
      <c r="E521" s="7">
        <v>703747</v>
      </c>
      <c r="F521" s="7">
        <v>1369502</v>
      </c>
      <c r="G521" s="7">
        <v>1304265</v>
      </c>
      <c r="H521" s="7">
        <v>0</v>
      </c>
      <c r="I521" s="7">
        <v>68475.100000000006</v>
      </c>
      <c r="J521" s="7">
        <v>84595</v>
      </c>
      <c r="K521" s="7">
        <v>84595</v>
      </c>
      <c r="L521" s="7">
        <v>0</v>
      </c>
      <c r="M521" s="7">
        <v>0</v>
      </c>
      <c r="N521" s="7">
        <v>450</v>
      </c>
      <c r="O521" s="7">
        <v>0</v>
      </c>
      <c r="P521" s="7">
        <v>0</v>
      </c>
      <c r="Q521" s="7">
        <v>450</v>
      </c>
      <c r="R521" s="7">
        <v>9</v>
      </c>
    </row>
    <row r="522" spans="1:18" x14ac:dyDescent="0.25">
      <c r="A522" s="6">
        <v>401</v>
      </c>
      <c r="B522" s="7" t="s">
        <v>783</v>
      </c>
      <c r="C522" s="7" t="s">
        <v>5723</v>
      </c>
      <c r="D522" s="7">
        <v>348375</v>
      </c>
      <c r="E522" s="7">
        <v>394822</v>
      </c>
      <c r="F522" s="7">
        <v>743197</v>
      </c>
      <c r="G522" s="7">
        <v>680528</v>
      </c>
      <c r="H522" s="7">
        <v>274</v>
      </c>
      <c r="I522" s="7">
        <v>37159.85</v>
      </c>
      <c r="J522" s="7">
        <v>32335</v>
      </c>
      <c r="K522" s="7">
        <v>32335</v>
      </c>
      <c r="L522" s="7">
        <v>0</v>
      </c>
      <c r="M522" s="7">
        <v>0</v>
      </c>
      <c r="N522" s="7">
        <v>1000</v>
      </c>
      <c r="O522" s="7">
        <v>0</v>
      </c>
      <c r="P522" s="7">
        <v>0</v>
      </c>
      <c r="Q522" s="7">
        <v>1000</v>
      </c>
      <c r="R522" s="7">
        <v>20</v>
      </c>
    </row>
    <row r="523" spans="1:18" x14ac:dyDescent="0.25">
      <c r="A523" s="6">
        <v>402</v>
      </c>
      <c r="B523" s="7" t="s">
        <v>784</v>
      </c>
      <c r="C523" s="7" t="s">
        <v>5723</v>
      </c>
      <c r="D523" s="7">
        <v>364181</v>
      </c>
      <c r="E523" s="7">
        <v>437575</v>
      </c>
      <c r="F523" s="7">
        <v>801756</v>
      </c>
      <c r="G523" s="7">
        <v>874332</v>
      </c>
      <c r="H523" s="7">
        <v>0</v>
      </c>
      <c r="I523" s="7">
        <v>40087.800000000003</v>
      </c>
      <c r="J523" s="7">
        <v>48633</v>
      </c>
      <c r="K523" s="7">
        <v>48633</v>
      </c>
      <c r="L523" s="7">
        <v>0</v>
      </c>
      <c r="M523" s="7">
        <v>0</v>
      </c>
      <c r="N523" s="7">
        <v>100</v>
      </c>
      <c r="O523" s="7">
        <v>0</v>
      </c>
      <c r="P523" s="7">
        <v>0</v>
      </c>
      <c r="Q523" s="7">
        <v>100</v>
      </c>
      <c r="R523" s="7">
        <v>2</v>
      </c>
    </row>
    <row r="524" spans="1:18" x14ac:dyDescent="0.25">
      <c r="A524" s="23">
        <v>402</v>
      </c>
      <c r="B524" s="19" t="s">
        <v>784</v>
      </c>
      <c r="C524" s="19" t="s">
        <v>5722</v>
      </c>
      <c r="D524" s="19">
        <v>28432</v>
      </c>
      <c r="E524" s="19">
        <v>19042</v>
      </c>
      <c r="F524" s="19">
        <v>47474</v>
      </c>
      <c r="G524" s="19">
        <v>0</v>
      </c>
      <c r="H524" s="19">
        <v>0</v>
      </c>
      <c r="I524" s="19">
        <v>2373.6999999999998</v>
      </c>
      <c r="J524" s="19">
        <v>1446</v>
      </c>
      <c r="K524" s="19">
        <v>0</v>
      </c>
      <c r="L524" s="19">
        <v>0</v>
      </c>
      <c r="M524" s="19">
        <v>0</v>
      </c>
      <c r="N524" s="19">
        <v>0</v>
      </c>
      <c r="O524" s="19">
        <v>0</v>
      </c>
      <c r="P524" s="19">
        <v>0</v>
      </c>
      <c r="Q524" s="19">
        <v>0</v>
      </c>
      <c r="R524" s="19">
        <v>0</v>
      </c>
    </row>
    <row r="525" spans="1:18" x14ac:dyDescent="0.25">
      <c r="A525" s="6">
        <v>403</v>
      </c>
      <c r="B525" s="7" t="s">
        <v>791</v>
      </c>
      <c r="C525" s="7" t="s">
        <v>5723</v>
      </c>
      <c r="D525" s="7">
        <v>332633</v>
      </c>
      <c r="E525" s="7">
        <v>263969</v>
      </c>
      <c r="F525" s="7">
        <v>596602</v>
      </c>
      <c r="G525" s="7">
        <v>617361</v>
      </c>
      <c r="H525" s="7">
        <v>422</v>
      </c>
      <c r="I525" s="7">
        <v>29830.1</v>
      </c>
      <c r="J525" s="7">
        <v>21501</v>
      </c>
      <c r="K525" s="7">
        <v>21501</v>
      </c>
      <c r="L525" s="7">
        <v>0</v>
      </c>
      <c r="M525" s="7">
        <v>0</v>
      </c>
      <c r="N525" s="7">
        <v>1000</v>
      </c>
      <c r="O525" s="7">
        <v>1600</v>
      </c>
      <c r="P525" s="7">
        <v>0</v>
      </c>
      <c r="Q525" s="7">
        <v>-600</v>
      </c>
      <c r="R525" s="7">
        <v>20</v>
      </c>
    </row>
    <row r="526" spans="1:18" x14ac:dyDescent="0.25">
      <c r="A526" s="6">
        <v>404</v>
      </c>
      <c r="B526" s="7" t="s">
        <v>792</v>
      </c>
      <c r="C526" s="7" t="s">
        <v>5723</v>
      </c>
      <c r="D526" s="7">
        <v>180709</v>
      </c>
      <c r="E526" s="7">
        <v>143204</v>
      </c>
      <c r="F526" s="7">
        <v>323913</v>
      </c>
      <c r="G526" s="7">
        <v>306324</v>
      </c>
      <c r="H526" s="7">
        <v>0</v>
      </c>
      <c r="I526" s="7">
        <v>16195.65</v>
      </c>
      <c r="J526" s="7">
        <v>31577</v>
      </c>
      <c r="K526" s="7">
        <v>31577</v>
      </c>
      <c r="L526" s="7">
        <v>0</v>
      </c>
      <c r="M526" s="7">
        <v>0</v>
      </c>
      <c r="N526" s="7">
        <v>149</v>
      </c>
      <c r="O526" s="7">
        <v>0</v>
      </c>
      <c r="P526" s="7">
        <v>0</v>
      </c>
      <c r="Q526" s="7">
        <v>149</v>
      </c>
      <c r="R526" s="7">
        <v>2.98</v>
      </c>
    </row>
    <row r="527" spans="1:18" x14ac:dyDescent="0.25">
      <c r="A527" s="6">
        <v>405</v>
      </c>
      <c r="B527" s="7" t="s">
        <v>793</v>
      </c>
      <c r="C527" s="7" t="s">
        <v>5723</v>
      </c>
      <c r="D527" s="7">
        <v>605844</v>
      </c>
      <c r="E527" s="7">
        <v>875339</v>
      </c>
      <c r="F527" s="7">
        <v>1481183</v>
      </c>
      <c r="G527" s="7">
        <v>1418955</v>
      </c>
      <c r="H527" s="7">
        <v>0</v>
      </c>
      <c r="I527" s="7">
        <v>74059.149999999994</v>
      </c>
      <c r="J527" s="7">
        <v>62788</v>
      </c>
      <c r="K527" s="7">
        <v>62788</v>
      </c>
      <c r="L527" s="7">
        <v>0</v>
      </c>
      <c r="M527" s="7">
        <v>0</v>
      </c>
      <c r="N527" s="7">
        <v>4050</v>
      </c>
      <c r="O527" s="7">
        <v>1200</v>
      </c>
      <c r="P527" s="7">
        <v>0</v>
      </c>
      <c r="Q527" s="7">
        <v>2850</v>
      </c>
      <c r="R527" s="7">
        <v>81</v>
      </c>
    </row>
    <row r="528" spans="1:18" x14ac:dyDescent="0.25">
      <c r="A528" s="6">
        <v>406</v>
      </c>
      <c r="B528" s="7" t="s">
        <v>794</v>
      </c>
      <c r="C528" s="7" t="s">
        <v>5723</v>
      </c>
      <c r="D528" s="7">
        <v>1257158</v>
      </c>
      <c r="E528" s="7">
        <v>1497451</v>
      </c>
      <c r="F528" s="7">
        <v>2754609</v>
      </c>
      <c r="G528" s="7">
        <v>2470474</v>
      </c>
      <c r="H528" s="7">
        <v>870</v>
      </c>
      <c r="I528" s="7">
        <v>137730.45000000001</v>
      </c>
      <c r="J528" s="7">
        <v>99798</v>
      </c>
      <c r="K528" s="7">
        <v>99798</v>
      </c>
      <c r="L528" s="7">
        <v>0</v>
      </c>
      <c r="M528" s="7">
        <v>0</v>
      </c>
      <c r="N528" s="7">
        <v>700</v>
      </c>
      <c r="O528" s="7">
        <v>0</v>
      </c>
      <c r="P528" s="7">
        <v>0</v>
      </c>
      <c r="Q528" s="7">
        <v>700</v>
      </c>
      <c r="R528" s="7">
        <v>14</v>
      </c>
    </row>
    <row r="529" spans="1:18" x14ac:dyDescent="0.25">
      <c r="A529" s="6">
        <v>407</v>
      </c>
      <c r="B529" s="7" t="s">
        <v>795</v>
      </c>
      <c r="C529" s="7" t="s">
        <v>5723</v>
      </c>
      <c r="D529" s="7">
        <v>2290092</v>
      </c>
      <c r="E529" s="7">
        <v>2866113</v>
      </c>
      <c r="F529" s="7">
        <v>5156205</v>
      </c>
      <c r="G529" s="7">
        <v>4979818</v>
      </c>
      <c r="H529" s="7">
        <v>0</v>
      </c>
      <c r="I529" s="7">
        <v>257810.25</v>
      </c>
      <c r="J529" s="7">
        <v>195865</v>
      </c>
      <c r="K529" s="7">
        <v>195865</v>
      </c>
      <c r="L529" s="7">
        <v>0</v>
      </c>
      <c r="M529" s="7">
        <v>0</v>
      </c>
      <c r="N529" s="7">
        <v>2875</v>
      </c>
      <c r="O529" s="7">
        <v>800</v>
      </c>
      <c r="P529" s="7">
        <v>0</v>
      </c>
      <c r="Q529" s="7">
        <v>2075</v>
      </c>
      <c r="R529" s="7">
        <v>57.5</v>
      </c>
    </row>
    <row r="530" spans="1:18" x14ac:dyDescent="0.25">
      <c r="A530" s="6">
        <v>408</v>
      </c>
      <c r="B530" s="7" t="s">
        <v>797</v>
      </c>
      <c r="C530" s="7" t="s">
        <v>5723</v>
      </c>
      <c r="D530" s="7">
        <v>1539902</v>
      </c>
      <c r="E530" s="7">
        <v>1883939</v>
      </c>
      <c r="F530" s="7">
        <v>3423841</v>
      </c>
      <c r="G530" s="7">
        <v>2994123</v>
      </c>
      <c r="H530" s="7">
        <v>0</v>
      </c>
      <c r="I530" s="7">
        <v>171192.05</v>
      </c>
      <c r="J530" s="7">
        <v>233236</v>
      </c>
      <c r="K530" s="7">
        <v>233236</v>
      </c>
      <c r="L530" s="7">
        <v>0</v>
      </c>
      <c r="M530" s="7">
        <v>0</v>
      </c>
      <c r="N530" s="7">
        <v>800</v>
      </c>
      <c r="O530" s="7">
        <v>0</v>
      </c>
      <c r="P530" s="7">
        <v>0</v>
      </c>
      <c r="Q530" s="7">
        <v>800</v>
      </c>
      <c r="R530" s="7">
        <v>16</v>
      </c>
    </row>
    <row r="531" spans="1:18" x14ac:dyDescent="0.25">
      <c r="A531" s="6">
        <v>409</v>
      </c>
      <c r="B531" s="7" t="s">
        <v>798</v>
      </c>
      <c r="C531" s="7" t="s">
        <v>5723</v>
      </c>
      <c r="D531" s="7">
        <v>646752</v>
      </c>
      <c r="E531" s="7">
        <v>903583</v>
      </c>
      <c r="F531" s="7">
        <v>1550335</v>
      </c>
      <c r="G531" s="7">
        <v>1441065</v>
      </c>
      <c r="H531" s="7">
        <v>0</v>
      </c>
      <c r="I531" s="7">
        <v>77516.75</v>
      </c>
      <c r="J531" s="7">
        <v>74676</v>
      </c>
      <c r="K531" s="7">
        <v>74676</v>
      </c>
      <c r="L531" s="7">
        <v>0</v>
      </c>
      <c r="M531" s="7">
        <v>0</v>
      </c>
      <c r="N531" s="7">
        <v>2470</v>
      </c>
      <c r="O531" s="7">
        <v>0</v>
      </c>
      <c r="P531" s="7">
        <v>0</v>
      </c>
      <c r="Q531" s="7">
        <v>2470</v>
      </c>
      <c r="R531" s="7">
        <v>49.4</v>
      </c>
    </row>
    <row r="532" spans="1:18" x14ac:dyDescent="0.25">
      <c r="A532" s="6">
        <v>410</v>
      </c>
      <c r="B532" s="7" t="s">
        <v>800</v>
      </c>
      <c r="C532" s="7" t="s">
        <v>5723</v>
      </c>
      <c r="D532" s="7">
        <v>268850</v>
      </c>
      <c r="E532" s="7">
        <v>305227</v>
      </c>
      <c r="F532" s="7">
        <v>574077</v>
      </c>
      <c r="G532" s="7">
        <v>520780</v>
      </c>
      <c r="H532" s="7">
        <v>0</v>
      </c>
      <c r="I532" s="7">
        <v>28703.85</v>
      </c>
      <c r="J532" s="7">
        <v>17962</v>
      </c>
      <c r="K532" s="7">
        <v>17962</v>
      </c>
      <c r="L532" s="7">
        <v>0</v>
      </c>
      <c r="M532" s="7">
        <v>0</v>
      </c>
      <c r="N532" s="7">
        <v>300</v>
      </c>
      <c r="O532" s="7">
        <v>0</v>
      </c>
      <c r="P532" s="7">
        <v>0</v>
      </c>
      <c r="Q532" s="7">
        <v>300</v>
      </c>
      <c r="R532" s="7">
        <v>6</v>
      </c>
    </row>
    <row r="533" spans="1:18" x14ac:dyDescent="0.25">
      <c r="A533" s="6">
        <v>411</v>
      </c>
      <c r="B533" s="7" t="s">
        <v>801</v>
      </c>
      <c r="C533" s="7" t="s">
        <v>5723</v>
      </c>
      <c r="D533" s="7">
        <v>538414</v>
      </c>
      <c r="E533" s="7">
        <v>508556</v>
      </c>
      <c r="F533" s="7">
        <v>1046970</v>
      </c>
      <c r="G533" s="7">
        <v>990012</v>
      </c>
      <c r="H533" s="7">
        <v>0</v>
      </c>
      <c r="I533" s="7">
        <v>52348.5</v>
      </c>
      <c r="J533" s="7">
        <v>46635</v>
      </c>
      <c r="K533" s="7">
        <v>46635</v>
      </c>
      <c r="L533" s="7">
        <v>0</v>
      </c>
      <c r="M533" s="7">
        <v>0</v>
      </c>
      <c r="N533" s="7">
        <v>1154</v>
      </c>
      <c r="O533" s="7">
        <v>800</v>
      </c>
      <c r="P533" s="7">
        <v>0</v>
      </c>
      <c r="Q533" s="7">
        <v>354</v>
      </c>
      <c r="R533" s="7">
        <v>23.08</v>
      </c>
    </row>
    <row r="534" spans="1:18" x14ac:dyDescent="0.25">
      <c r="A534" s="6">
        <v>412</v>
      </c>
      <c r="B534" s="7" t="s">
        <v>802</v>
      </c>
      <c r="C534" s="7" t="s">
        <v>5723</v>
      </c>
      <c r="D534" s="7">
        <v>1157354</v>
      </c>
      <c r="E534" s="7">
        <v>2425896</v>
      </c>
      <c r="F534" s="7">
        <v>3583250</v>
      </c>
      <c r="G534" s="7">
        <v>3043947</v>
      </c>
      <c r="H534" s="7">
        <v>497</v>
      </c>
      <c r="I534" s="7">
        <v>179162.5</v>
      </c>
      <c r="J534" s="7">
        <v>314038</v>
      </c>
      <c r="K534" s="7">
        <v>314038</v>
      </c>
      <c r="L534" s="7">
        <v>0</v>
      </c>
      <c r="M534" s="7">
        <v>0</v>
      </c>
      <c r="N534" s="7">
        <v>2500</v>
      </c>
      <c r="O534" s="7">
        <v>0</v>
      </c>
      <c r="P534" s="7">
        <v>0</v>
      </c>
      <c r="Q534" s="7">
        <v>2500</v>
      </c>
      <c r="R534" s="7">
        <v>50</v>
      </c>
    </row>
    <row r="535" spans="1:18" x14ac:dyDescent="0.25">
      <c r="A535" s="6">
        <v>413</v>
      </c>
      <c r="B535" s="7" t="s">
        <v>803</v>
      </c>
      <c r="C535" s="7" t="s">
        <v>5723</v>
      </c>
      <c r="D535" s="7">
        <v>206175</v>
      </c>
      <c r="E535" s="7">
        <v>210153</v>
      </c>
      <c r="F535" s="7">
        <v>416328</v>
      </c>
      <c r="G535" s="7">
        <v>380850</v>
      </c>
      <c r="H535" s="7">
        <v>0</v>
      </c>
      <c r="I535" s="7">
        <v>20816.400000000001</v>
      </c>
      <c r="J535" s="7">
        <v>25124</v>
      </c>
      <c r="K535" s="7">
        <v>25124</v>
      </c>
      <c r="L535" s="7">
        <v>0</v>
      </c>
      <c r="M535" s="7">
        <v>0</v>
      </c>
      <c r="N535" s="7">
        <v>100</v>
      </c>
      <c r="O535" s="7">
        <v>0</v>
      </c>
      <c r="P535" s="7">
        <v>0</v>
      </c>
      <c r="Q535" s="7">
        <v>100</v>
      </c>
      <c r="R535" s="7">
        <v>2</v>
      </c>
    </row>
    <row r="536" spans="1:18" x14ac:dyDescent="0.25">
      <c r="A536" s="6">
        <v>414</v>
      </c>
      <c r="B536" s="7" t="s">
        <v>804</v>
      </c>
      <c r="C536" s="7" t="s">
        <v>5723</v>
      </c>
      <c r="D536" s="7">
        <v>389514</v>
      </c>
      <c r="E536" s="7">
        <v>450570</v>
      </c>
      <c r="F536" s="7">
        <v>840084</v>
      </c>
      <c r="G536" s="7">
        <v>752753</v>
      </c>
      <c r="H536" s="7">
        <v>0</v>
      </c>
      <c r="I536" s="7">
        <v>42004.2</v>
      </c>
      <c r="J536" s="7">
        <v>28400</v>
      </c>
      <c r="K536" s="7">
        <v>28400</v>
      </c>
      <c r="L536" s="7">
        <v>0</v>
      </c>
      <c r="M536" s="7">
        <v>0</v>
      </c>
      <c r="N536" s="7">
        <v>0</v>
      </c>
      <c r="O536" s="7">
        <v>0</v>
      </c>
      <c r="P536" s="7">
        <v>0</v>
      </c>
      <c r="Q536" s="7">
        <v>0</v>
      </c>
      <c r="R536" s="7">
        <v>0</v>
      </c>
    </row>
    <row r="537" spans="1:18" x14ac:dyDescent="0.25">
      <c r="A537" s="6">
        <v>415</v>
      </c>
      <c r="B537" s="7" t="s">
        <v>805</v>
      </c>
      <c r="C537" s="7" t="s">
        <v>5723</v>
      </c>
      <c r="D537" s="7">
        <v>657602</v>
      </c>
      <c r="E537" s="7">
        <v>599515</v>
      </c>
      <c r="F537" s="7">
        <v>1257117</v>
      </c>
      <c r="G537" s="7">
        <v>1187998</v>
      </c>
      <c r="H537" s="7">
        <v>0</v>
      </c>
      <c r="I537" s="7">
        <v>62855.85</v>
      </c>
      <c r="J537" s="7">
        <v>51749</v>
      </c>
      <c r="K537" s="7">
        <v>51749</v>
      </c>
      <c r="L537" s="7">
        <v>0</v>
      </c>
      <c r="M537" s="7">
        <v>0</v>
      </c>
      <c r="N537" s="7">
        <v>600</v>
      </c>
      <c r="O537" s="7">
        <v>1600</v>
      </c>
      <c r="P537" s="7">
        <v>0</v>
      </c>
      <c r="Q537" s="7">
        <v>-1000</v>
      </c>
      <c r="R537" s="7">
        <v>12</v>
      </c>
    </row>
    <row r="538" spans="1:18" x14ac:dyDescent="0.25">
      <c r="A538" s="6">
        <v>416</v>
      </c>
      <c r="B538" s="7" t="s">
        <v>806</v>
      </c>
      <c r="C538" s="7" t="s">
        <v>5723</v>
      </c>
      <c r="D538" s="7">
        <v>397738</v>
      </c>
      <c r="E538" s="7">
        <v>429837</v>
      </c>
      <c r="F538" s="7">
        <v>827575</v>
      </c>
      <c r="G538" s="7">
        <v>816070</v>
      </c>
      <c r="H538" s="7">
        <v>0</v>
      </c>
      <c r="I538" s="7">
        <v>41378.75</v>
      </c>
      <c r="J538" s="7">
        <v>42756</v>
      </c>
      <c r="K538" s="7">
        <v>42756</v>
      </c>
      <c r="L538" s="7">
        <v>0</v>
      </c>
      <c r="M538" s="7">
        <v>0</v>
      </c>
      <c r="N538" s="7">
        <v>200</v>
      </c>
      <c r="O538" s="7">
        <v>0</v>
      </c>
      <c r="P538" s="7">
        <v>0</v>
      </c>
      <c r="Q538" s="7">
        <v>200</v>
      </c>
      <c r="R538" s="7">
        <v>4</v>
      </c>
    </row>
    <row r="539" spans="1:18" x14ac:dyDescent="0.25">
      <c r="A539" s="6">
        <v>417</v>
      </c>
      <c r="B539" s="7" t="s">
        <v>807</v>
      </c>
      <c r="C539" s="7" t="s">
        <v>5723</v>
      </c>
      <c r="D539" s="7">
        <v>1543030</v>
      </c>
      <c r="E539" s="7">
        <v>1537742</v>
      </c>
      <c r="F539" s="7">
        <v>3080772</v>
      </c>
      <c r="G539" s="7">
        <v>2527057</v>
      </c>
      <c r="H539" s="7">
        <v>0</v>
      </c>
      <c r="I539" s="7">
        <v>154038.6</v>
      </c>
      <c r="J539" s="7">
        <v>86333</v>
      </c>
      <c r="K539" s="7">
        <v>86333</v>
      </c>
      <c r="L539" s="7">
        <v>0</v>
      </c>
      <c r="M539" s="7">
        <v>0</v>
      </c>
      <c r="N539" s="7">
        <v>950</v>
      </c>
      <c r="O539" s="7">
        <v>0</v>
      </c>
      <c r="P539" s="7">
        <v>0</v>
      </c>
      <c r="Q539" s="7">
        <v>950</v>
      </c>
      <c r="R539" s="7">
        <v>19</v>
      </c>
    </row>
    <row r="540" spans="1:18" x14ac:dyDescent="0.25">
      <c r="A540" s="6">
        <v>418</v>
      </c>
      <c r="B540" s="7" t="s">
        <v>808</v>
      </c>
      <c r="C540" s="7" t="s">
        <v>5723</v>
      </c>
      <c r="D540" s="7">
        <v>920828</v>
      </c>
      <c r="E540" s="7">
        <v>824370</v>
      </c>
      <c r="F540" s="7">
        <v>1745198</v>
      </c>
      <c r="G540" s="7">
        <v>1464472</v>
      </c>
      <c r="H540" s="7">
        <v>0</v>
      </c>
      <c r="I540" s="7">
        <v>87259.9</v>
      </c>
      <c r="J540" s="7">
        <v>177160</v>
      </c>
      <c r="K540" s="7">
        <v>176260</v>
      </c>
      <c r="L540" s="7">
        <v>900</v>
      </c>
      <c r="M540" s="7">
        <v>0</v>
      </c>
      <c r="N540" s="7">
        <v>300</v>
      </c>
      <c r="O540" s="7">
        <v>0</v>
      </c>
      <c r="P540" s="7">
        <v>0</v>
      </c>
      <c r="Q540" s="7">
        <v>300</v>
      </c>
      <c r="R540" s="7">
        <v>6</v>
      </c>
    </row>
    <row r="541" spans="1:18" x14ac:dyDescent="0.25">
      <c r="A541" s="6">
        <v>419</v>
      </c>
      <c r="B541" s="7" t="s">
        <v>809</v>
      </c>
      <c r="C541" s="7" t="s">
        <v>5723</v>
      </c>
      <c r="D541" s="7">
        <v>421546</v>
      </c>
      <c r="E541" s="7">
        <v>494541</v>
      </c>
      <c r="F541" s="7">
        <v>916087</v>
      </c>
      <c r="G541" s="7">
        <v>834824</v>
      </c>
      <c r="H541" s="7">
        <v>0</v>
      </c>
      <c r="I541" s="7">
        <v>45804.35</v>
      </c>
      <c r="J541" s="7">
        <v>28618</v>
      </c>
      <c r="K541" s="7">
        <v>28618</v>
      </c>
      <c r="L541" s="7">
        <v>0</v>
      </c>
      <c r="M541" s="7">
        <v>0</v>
      </c>
      <c r="N541" s="7">
        <v>1000</v>
      </c>
      <c r="O541" s="7">
        <v>0</v>
      </c>
      <c r="P541" s="7">
        <v>0</v>
      </c>
      <c r="Q541" s="7">
        <v>1000</v>
      </c>
      <c r="R541" s="7">
        <v>20</v>
      </c>
    </row>
    <row r="542" spans="1:18" x14ac:dyDescent="0.25">
      <c r="A542" s="6">
        <v>420</v>
      </c>
      <c r="B542" s="7" t="s">
        <v>810</v>
      </c>
      <c r="C542" s="7" t="s">
        <v>5723</v>
      </c>
      <c r="D542" s="7">
        <v>640770</v>
      </c>
      <c r="E542" s="7">
        <v>585640</v>
      </c>
      <c r="F542" s="7">
        <v>1226410</v>
      </c>
      <c r="G542" s="7">
        <v>1168250</v>
      </c>
      <c r="H542" s="7">
        <v>2384</v>
      </c>
      <c r="I542" s="7">
        <v>61320.5</v>
      </c>
      <c r="J542" s="7">
        <v>58280</v>
      </c>
      <c r="K542" s="7">
        <v>58280</v>
      </c>
      <c r="L542" s="7">
        <v>0</v>
      </c>
      <c r="M542" s="7">
        <v>0</v>
      </c>
      <c r="N542" s="7">
        <v>1550</v>
      </c>
      <c r="O542" s="7">
        <v>800</v>
      </c>
      <c r="P542" s="7">
        <v>0</v>
      </c>
      <c r="Q542" s="7">
        <v>750</v>
      </c>
      <c r="R542" s="7">
        <v>31</v>
      </c>
    </row>
    <row r="543" spans="1:18" x14ac:dyDescent="0.25">
      <c r="A543" s="6">
        <v>421</v>
      </c>
      <c r="B543" s="7" t="s">
        <v>811</v>
      </c>
      <c r="C543" s="7" t="s">
        <v>5723</v>
      </c>
      <c r="D543" s="7">
        <v>344479</v>
      </c>
      <c r="E543" s="7">
        <v>347803</v>
      </c>
      <c r="F543" s="7">
        <v>692282</v>
      </c>
      <c r="G543" s="7">
        <v>727430</v>
      </c>
      <c r="H543" s="7">
        <v>431</v>
      </c>
      <c r="I543" s="7">
        <v>34614.1</v>
      </c>
      <c r="J543" s="7">
        <v>26414</v>
      </c>
      <c r="K543" s="7">
        <v>26414</v>
      </c>
      <c r="L543" s="7">
        <v>0</v>
      </c>
      <c r="M543" s="7">
        <v>0</v>
      </c>
      <c r="N543" s="7">
        <v>200</v>
      </c>
      <c r="O543" s="7">
        <v>0</v>
      </c>
      <c r="P543" s="7">
        <v>0</v>
      </c>
      <c r="Q543" s="7">
        <v>200</v>
      </c>
      <c r="R543" s="7">
        <v>4</v>
      </c>
    </row>
    <row r="544" spans="1:18" x14ac:dyDescent="0.25">
      <c r="A544" s="6">
        <v>422</v>
      </c>
      <c r="B544" s="7" t="s">
        <v>812</v>
      </c>
      <c r="C544" s="7" t="s">
        <v>5723</v>
      </c>
      <c r="D544" s="7">
        <v>233354</v>
      </c>
      <c r="E544" s="7">
        <v>302689</v>
      </c>
      <c r="F544" s="7">
        <v>536043</v>
      </c>
      <c r="G544" s="7">
        <v>465699</v>
      </c>
      <c r="H544" s="7">
        <v>0</v>
      </c>
      <c r="I544" s="7">
        <v>26802.15</v>
      </c>
      <c r="J544" s="7">
        <v>17761</v>
      </c>
      <c r="K544" s="7">
        <v>17761</v>
      </c>
      <c r="L544" s="7">
        <v>0</v>
      </c>
      <c r="M544" s="7">
        <v>0</v>
      </c>
      <c r="N544" s="7">
        <v>1250</v>
      </c>
      <c r="O544" s="7">
        <v>0</v>
      </c>
      <c r="P544" s="7">
        <v>0</v>
      </c>
      <c r="Q544" s="7">
        <v>1250</v>
      </c>
      <c r="R544" s="7">
        <v>25</v>
      </c>
    </row>
    <row r="545" spans="1:18" x14ac:dyDescent="0.25">
      <c r="A545" s="6">
        <v>423</v>
      </c>
      <c r="B545" s="7" t="s">
        <v>813</v>
      </c>
      <c r="C545" s="7" t="s">
        <v>5723</v>
      </c>
      <c r="D545" s="7">
        <v>141551</v>
      </c>
      <c r="E545" s="7">
        <v>136449</v>
      </c>
      <c r="F545" s="7">
        <v>278000</v>
      </c>
      <c r="G545" s="7">
        <v>233398</v>
      </c>
      <c r="H545" s="7">
        <v>0</v>
      </c>
      <c r="I545" s="7">
        <v>13900</v>
      </c>
      <c r="J545" s="7">
        <v>10562</v>
      </c>
      <c r="K545" s="7">
        <v>10562</v>
      </c>
      <c r="L545" s="7">
        <v>0</v>
      </c>
      <c r="M545" s="7">
        <v>0</v>
      </c>
      <c r="N545" s="7">
        <v>1100</v>
      </c>
      <c r="O545" s="7">
        <v>800</v>
      </c>
      <c r="P545" s="7">
        <v>0</v>
      </c>
      <c r="Q545" s="7">
        <v>300</v>
      </c>
      <c r="R545" s="7">
        <v>22</v>
      </c>
    </row>
    <row r="546" spans="1:18" x14ac:dyDescent="0.25">
      <c r="A546" s="6">
        <v>424</v>
      </c>
      <c r="B546" s="7" t="s">
        <v>814</v>
      </c>
      <c r="C546" s="7" t="s">
        <v>5723</v>
      </c>
      <c r="D546" s="7">
        <v>622205</v>
      </c>
      <c r="E546" s="7">
        <v>596660</v>
      </c>
      <c r="F546" s="7">
        <v>1218865</v>
      </c>
      <c r="G546" s="7">
        <v>1072358</v>
      </c>
      <c r="H546" s="7">
        <v>0</v>
      </c>
      <c r="I546" s="7">
        <v>60943.25</v>
      </c>
      <c r="J546" s="7">
        <v>68400</v>
      </c>
      <c r="K546" s="7">
        <v>68400</v>
      </c>
      <c r="L546" s="7">
        <v>0</v>
      </c>
      <c r="M546" s="7">
        <v>0</v>
      </c>
      <c r="N546" s="7">
        <v>200</v>
      </c>
      <c r="O546" s="7">
        <v>0</v>
      </c>
      <c r="P546" s="7">
        <v>0</v>
      </c>
      <c r="Q546" s="7">
        <v>200</v>
      </c>
      <c r="R546" s="7">
        <v>4</v>
      </c>
    </row>
    <row r="547" spans="1:18" x14ac:dyDescent="0.25">
      <c r="A547" s="23">
        <v>424</v>
      </c>
      <c r="B547" s="19" t="s">
        <v>814</v>
      </c>
      <c r="C547" s="19" t="s">
        <v>5722</v>
      </c>
      <c r="D547" s="19">
        <v>5091</v>
      </c>
      <c r="E547" s="19">
        <v>9887</v>
      </c>
      <c r="F547" s="19">
        <v>14978</v>
      </c>
      <c r="G547" s="19">
        <v>0</v>
      </c>
      <c r="H547" s="19">
        <v>0</v>
      </c>
      <c r="I547" s="19">
        <v>748.9</v>
      </c>
      <c r="J547" s="19">
        <v>238</v>
      </c>
      <c r="K547" s="19">
        <v>0</v>
      </c>
      <c r="L547" s="19">
        <v>0</v>
      </c>
      <c r="M547" s="19">
        <v>0</v>
      </c>
      <c r="N547" s="19">
        <v>100</v>
      </c>
      <c r="O547" s="19">
        <v>0</v>
      </c>
      <c r="P547" s="19">
        <v>0</v>
      </c>
      <c r="Q547" s="19">
        <v>100</v>
      </c>
      <c r="R547" s="19">
        <v>2</v>
      </c>
    </row>
    <row r="548" spans="1:18" x14ac:dyDescent="0.25">
      <c r="A548" s="6">
        <v>425</v>
      </c>
      <c r="B548" s="7" t="s">
        <v>820</v>
      </c>
      <c r="C548" s="7" t="s">
        <v>5723</v>
      </c>
      <c r="D548" s="7">
        <v>182838</v>
      </c>
      <c r="E548" s="7">
        <v>214394</v>
      </c>
      <c r="F548" s="7">
        <v>397232</v>
      </c>
      <c r="G548" s="7">
        <v>332508</v>
      </c>
      <c r="H548" s="7">
        <v>0</v>
      </c>
      <c r="I548" s="7">
        <v>19861.599999999999</v>
      </c>
      <c r="J548" s="7">
        <v>11947</v>
      </c>
      <c r="K548" s="7">
        <v>11947</v>
      </c>
      <c r="L548" s="7">
        <v>0</v>
      </c>
      <c r="M548" s="7">
        <v>0</v>
      </c>
      <c r="N548" s="7">
        <v>500</v>
      </c>
      <c r="O548" s="7">
        <v>0</v>
      </c>
      <c r="P548" s="7">
        <v>0</v>
      </c>
      <c r="Q548" s="7">
        <v>500</v>
      </c>
      <c r="R548" s="7">
        <v>10</v>
      </c>
    </row>
    <row r="549" spans="1:18" x14ac:dyDescent="0.25">
      <c r="A549" s="6">
        <v>426</v>
      </c>
      <c r="B549" s="7" t="s">
        <v>821</v>
      </c>
      <c r="C549" s="7" t="s">
        <v>5723</v>
      </c>
      <c r="D549" s="7">
        <v>198817</v>
      </c>
      <c r="E549" s="7">
        <v>265662</v>
      </c>
      <c r="F549" s="7">
        <v>464479</v>
      </c>
      <c r="G549" s="7">
        <v>421915</v>
      </c>
      <c r="H549" s="7">
        <v>356</v>
      </c>
      <c r="I549" s="7">
        <v>23223.95</v>
      </c>
      <c r="J549" s="7">
        <v>15807</v>
      </c>
      <c r="K549" s="7">
        <v>15807</v>
      </c>
      <c r="L549" s="7">
        <v>0</v>
      </c>
      <c r="M549" s="7">
        <v>0</v>
      </c>
      <c r="N549" s="7">
        <v>300</v>
      </c>
      <c r="O549" s="7">
        <v>0</v>
      </c>
      <c r="P549" s="7">
        <v>0</v>
      </c>
      <c r="Q549" s="7">
        <v>300</v>
      </c>
      <c r="R549" s="7">
        <v>6</v>
      </c>
    </row>
    <row r="550" spans="1:18" x14ac:dyDescent="0.25">
      <c r="A550" s="6">
        <v>427</v>
      </c>
      <c r="B550" s="7" t="s">
        <v>822</v>
      </c>
      <c r="C550" s="7" t="s">
        <v>5723</v>
      </c>
      <c r="D550" s="7">
        <v>167976</v>
      </c>
      <c r="E550" s="7">
        <v>275530</v>
      </c>
      <c r="F550" s="7">
        <v>443506</v>
      </c>
      <c r="G550" s="7">
        <v>338591</v>
      </c>
      <c r="H550" s="7">
        <v>0</v>
      </c>
      <c r="I550" s="7">
        <v>22175.3</v>
      </c>
      <c r="J550" s="7">
        <v>19068</v>
      </c>
      <c r="K550" s="7">
        <v>19068</v>
      </c>
      <c r="L550" s="7">
        <v>0</v>
      </c>
      <c r="M550" s="7">
        <v>0</v>
      </c>
      <c r="N550" s="7">
        <v>0</v>
      </c>
      <c r="O550" s="7">
        <v>0</v>
      </c>
      <c r="P550" s="7">
        <v>0</v>
      </c>
      <c r="Q550" s="7">
        <v>0</v>
      </c>
      <c r="R550" s="7">
        <v>0</v>
      </c>
    </row>
    <row r="551" spans="1:18" x14ac:dyDescent="0.25">
      <c r="A551" s="6">
        <v>428</v>
      </c>
      <c r="B551" s="7" t="s">
        <v>823</v>
      </c>
      <c r="C551" s="7" t="s">
        <v>5723</v>
      </c>
      <c r="D551" s="7">
        <v>444670</v>
      </c>
      <c r="E551" s="7">
        <v>545090</v>
      </c>
      <c r="F551" s="7">
        <v>989760</v>
      </c>
      <c r="G551" s="7">
        <v>827124</v>
      </c>
      <c r="H551" s="7">
        <v>223</v>
      </c>
      <c r="I551" s="7">
        <v>49488</v>
      </c>
      <c r="J551" s="7">
        <v>18640</v>
      </c>
      <c r="K551" s="7">
        <v>18640</v>
      </c>
      <c r="L551" s="7">
        <v>0</v>
      </c>
      <c r="M551" s="7">
        <v>0</v>
      </c>
      <c r="N551" s="7">
        <v>300</v>
      </c>
      <c r="O551" s="7">
        <v>0</v>
      </c>
      <c r="P551" s="7">
        <v>0</v>
      </c>
      <c r="Q551" s="7">
        <v>300</v>
      </c>
      <c r="R551" s="7">
        <v>6</v>
      </c>
    </row>
    <row r="552" spans="1:18" x14ac:dyDescent="0.25">
      <c r="A552" s="6">
        <v>429</v>
      </c>
      <c r="B552" s="7" t="s">
        <v>824</v>
      </c>
      <c r="C552" s="7" t="s">
        <v>5723</v>
      </c>
      <c r="D552" s="7">
        <v>246862</v>
      </c>
      <c r="E552" s="7">
        <v>311906</v>
      </c>
      <c r="F552" s="7">
        <v>558768</v>
      </c>
      <c r="G552" s="7">
        <v>513053</v>
      </c>
      <c r="H552" s="7">
        <v>0</v>
      </c>
      <c r="I552" s="7">
        <v>27938.400000000001</v>
      </c>
      <c r="J552" s="7">
        <v>32047</v>
      </c>
      <c r="K552" s="7">
        <v>32047</v>
      </c>
      <c r="L552" s="7">
        <v>0</v>
      </c>
      <c r="M552" s="7">
        <v>0</v>
      </c>
      <c r="N552" s="7">
        <v>1100</v>
      </c>
      <c r="O552" s="7">
        <v>0</v>
      </c>
      <c r="P552" s="7">
        <v>0</v>
      </c>
      <c r="Q552" s="7">
        <v>1100</v>
      </c>
      <c r="R552" s="7">
        <v>22</v>
      </c>
    </row>
    <row r="553" spans="1:18" x14ac:dyDescent="0.25">
      <c r="A553" s="6">
        <v>430</v>
      </c>
      <c r="B553" s="7" t="s">
        <v>825</v>
      </c>
      <c r="C553" s="7" t="s">
        <v>5723</v>
      </c>
      <c r="D553" s="7">
        <v>696203</v>
      </c>
      <c r="E553" s="7">
        <v>726739</v>
      </c>
      <c r="F553" s="7">
        <v>1422942</v>
      </c>
      <c r="G553" s="7">
        <v>1380914</v>
      </c>
      <c r="H553" s="7">
        <v>719</v>
      </c>
      <c r="I553" s="7">
        <v>71147.100000000006</v>
      </c>
      <c r="J553" s="7">
        <v>69157</v>
      </c>
      <c r="K553" s="7">
        <v>68857</v>
      </c>
      <c r="L553" s="7">
        <v>0</v>
      </c>
      <c r="M553" s="7">
        <v>0</v>
      </c>
      <c r="N553" s="7">
        <v>4900</v>
      </c>
      <c r="O553" s="7">
        <v>0</v>
      </c>
      <c r="P553" s="7">
        <v>0</v>
      </c>
      <c r="Q553" s="7">
        <v>4900</v>
      </c>
      <c r="R553" s="7">
        <v>98</v>
      </c>
    </row>
    <row r="554" spans="1:18" x14ac:dyDescent="0.25">
      <c r="A554" s="6">
        <v>431</v>
      </c>
      <c r="B554" s="7" t="s">
        <v>826</v>
      </c>
      <c r="C554" s="7" t="s">
        <v>5723</v>
      </c>
      <c r="D554" s="7">
        <v>61030</v>
      </c>
      <c r="E554" s="7">
        <v>48290</v>
      </c>
      <c r="F554" s="7">
        <v>109320</v>
      </c>
      <c r="G554" s="7">
        <v>84287</v>
      </c>
      <c r="H554" s="7">
        <v>0</v>
      </c>
      <c r="I554" s="7">
        <v>5466</v>
      </c>
      <c r="J554" s="7">
        <v>7595</v>
      </c>
      <c r="K554" s="7">
        <v>7595</v>
      </c>
      <c r="L554" s="7">
        <v>0</v>
      </c>
      <c r="M554" s="7">
        <v>0</v>
      </c>
      <c r="N554" s="7">
        <v>0</v>
      </c>
      <c r="O554" s="7">
        <v>0</v>
      </c>
      <c r="P554" s="7">
        <v>0</v>
      </c>
      <c r="Q554" s="7">
        <v>0</v>
      </c>
      <c r="R554" s="7">
        <v>0</v>
      </c>
    </row>
    <row r="555" spans="1:18" x14ac:dyDescent="0.25">
      <c r="A555" s="6">
        <v>432</v>
      </c>
      <c r="B555" s="7" t="s">
        <v>827</v>
      </c>
      <c r="C555" s="7" t="s">
        <v>5723</v>
      </c>
      <c r="D555" s="7">
        <v>263318</v>
      </c>
      <c r="E555" s="7">
        <v>341839</v>
      </c>
      <c r="F555" s="7">
        <v>605157</v>
      </c>
      <c r="G555" s="7">
        <v>554833</v>
      </c>
      <c r="H555" s="7">
        <v>0</v>
      </c>
      <c r="I555" s="7">
        <v>30257.85</v>
      </c>
      <c r="J555" s="7">
        <v>27029</v>
      </c>
      <c r="K555" s="7">
        <v>27029</v>
      </c>
      <c r="L555" s="7">
        <v>0</v>
      </c>
      <c r="M555" s="7">
        <v>0</v>
      </c>
      <c r="N555" s="7">
        <v>1950</v>
      </c>
      <c r="O555" s="7">
        <v>0</v>
      </c>
      <c r="P555" s="7">
        <v>0</v>
      </c>
      <c r="Q555" s="7">
        <v>1950</v>
      </c>
      <c r="R555" s="7">
        <v>39</v>
      </c>
    </row>
    <row r="556" spans="1:18" x14ac:dyDescent="0.25">
      <c r="A556" s="6">
        <v>433</v>
      </c>
      <c r="B556" s="7" t="s">
        <v>828</v>
      </c>
      <c r="C556" s="7" t="s">
        <v>5723</v>
      </c>
      <c r="D556" s="7">
        <v>600743</v>
      </c>
      <c r="E556" s="7">
        <v>717087</v>
      </c>
      <c r="F556" s="7">
        <v>1317830</v>
      </c>
      <c r="G556" s="7">
        <v>1276270</v>
      </c>
      <c r="H556" s="7">
        <v>1147</v>
      </c>
      <c r="I556" s="7">
        <v>65891.5</v>
      </c>
      <c r="J556" s="7">
        <v>46627</v>
      </c>
      <c r="K556" s="7">
        <v>44664</v>
      </c>
      <c r="L556" s="7">
        <v>1790</v>
      </c>
      <c r="M556" s="7">
        <v>0</v>
      </c>
      <c r="N556" s="7">
        <v>5480</v>
      </c>
      <c r="O556" s="7">
        <v>4000</v>
      </c>
      <c r="P556" s="7">
        <v>0</v>
      </c>
      <c r="Q556" s="7">
        <v>1480</v>
      </c>
      <c r="R556" s="7">
        <v>109.6</v>
      </c>
    </row>
    <row r="557" spans="1:18" x14ac:dyDescent="0.25">
      <c r="A557" s="6">
        <v>434</v>
      </c>
      <c r="B557" s="7" t="s">
        <v>830</v>
      </c>
      <c r="C557" s="7" t="s">
        <v>5723</v>
      </c>
      <c r="D557" s="7">
        <v>352795</v>
      </c>
      <c r="E557" s="7">
        <v>534455</v>
      </c>
      <c r="F557" s="7">
        <v>887250</v>
      </c>
      <c r="G557" s="7">
        <v>805179</v>
      </c>
      <c r="H557" s="7">
        <v>592</v>
      </c>
      <c r="I557" s="7">
        <v>44362.5</v>
      </c>
      <c r="J557" s="7">
        <v>48760</v>
      </c>
      <c r="K557" s="7">
        <v>48760</v>
      </c>
      <c r="L557" s="7">
        <v>0</v>
      </c>
      <c r="M557" s="7">
        <v>0</v>
      </c>
      <c r="N557" s="7">
        <v>2400</v>
      </c>
      <c r="O557" s="7">
        <v>800</v>
      </c>
      <c r="P557" s="7">
        <v>0</v>
      </c>
      <c r="Q557" s="7">
        <v>1600</v>
      </c>
      <c r="R557" s="7">
        <v>48</v>
      </c>
    </row>
    <row r="558" spans="1:18" x14ac:dyDescent="0.25">
      <c r="A558" s="6">
        <v>435</v>
      </c>
      <c r="B558" s="7" t="s">
        <v>831</v>
      </c>
      <c r="C558" s="7" t="s">
        <v>5723</v>
      </c>
      <c r="D558" s="7">
        <v>370592</v>
      </c>
      <c r="E558" s="7">
        <v>478726</v>
      </c>
      <c r="F558" s="7">
        <v>849318</v>
      </c>
      <c r="G558" s="7">
        <v>736575</v>
      </c>
      <c r="H558" s="7">
        <v>0</v>
      </c>
      <c r="I558" s="7">
        <v>42465.9</v>
      </c>
      <c r="J558" s="7">
        <v>33100</v>
      </c>
      <c r="K558" s="7">
        <v>33100</v>
      </c>
      <c r="L558" s="7">
        <v>0</v>
      </c>
      <c r="M558" s="7">
        <v>0</v>
      </c>
      <c r="N558" s="7">
        <v>3690</v>
      </c>
      <c r="O558" s="7">
        <v>1600</v>
      </c>
      <c r="P558" s="7">
        <v>0</v>
      </c>
      <c r="Q558" s="7">
        <v>2090</v>
      </c>
      <c r="R558" s="7">
        <v>73.8</v>
      </c>
    </row>
    <row r="559" spans="1:18" x14ac:dyDescent="0.25">
      <c r="A559" s="6">
        <v>436</v>
      </c>
      <c r="B559" s="7" t="s">
        <v>832</v>
      </c>
      <c r="C559" s="7" t="s">
        <v>5723</v>
      </c>
      <c r="D559" s="7">
        <v>1464052</v>
      </c>
      <c r="E559" s="7">
        <v>1588094</v>
      </c>
      <c r="F559" s="7">
        <v>3052146</v>
      </c>
      <c r="G559" s="7">
        <v>2837162</v>
      </c>
      <c r="H559" s="7">
        <v>0</v>
      </c>
      <c r="I559" s="7">
        <v>152607.29999999999</v>
      </c>
      <c r="J559" s="7">
        <v>162420</v>
      </c>
      <c r="K559" s="7">
        <v>162420</v>
      </c>
      <c r="L559" s="7">
        <v>0</v>
      </c>
      <c r="M559" s="7">
        <v>0</v>
      </c>
      <c r="N559" s="7">
        <v>2950</v>
      </c>
      <c r="O559" s="7">
        <v>800</v>
      </c>
      <c r="P559" s="7">
        <v>0</v>
      </c>
      <c r="Q559" s="7">
        <v>2150</v>
      </c>
      <c r="R559" s="7">
        <v>59</v>
      </c>
    </row>
    <row r="560" spans="1:18" x14ac:dyDescent="0.25">
      <c r="A560" s="6">
        <v>437</v>
      </c>
      <c r="B560" s="7" t="s">
        <v>833</v>
      </c>
      <c r="C560" s="7" t="s">
        <v>5723</v>
      </c>
      <c r="D560" s="7">
        <v>646732</v>
      </c>
      <c r="E560" s="7">
        <v>842348</v>
      </c>
      <c r="F560" s="7">
        <v>1489080</v>
      </c>
      <c r="G560" s="7">
        <v>1381742</v>
      </c>
      <c r="H560" s="7">
        <v>0</v>
      </c>
      <c r="I560" s="7">
        <v>74454</v>
      </c>
      <c r="J560" s="7">
        <v>55422</v>
      </c>
      <c r="K560" s="7">
        <v>55422</v>
      </c>
      <c r="L560" s="7">
        <v>0</v>
      </c>
      <c r="M560" s="7">
        <v>0</v>
      </c>
      <c r="N560" s="7">
        <v>2000</v>
      </c>
      <c r="O560" s="7">
        <v>2400</v>
      </c>
      <c r="P560" s="7">
        <v>0</v>
      </c>
      <c r="Q560" s="7">
        <v>-400</v>
      </c>
      <c r="R560" s="7">
        <v>40</v>
      </c>
    </row>
    <row r="561" spans="1:18" x14ac:dyDescent="0.25">
      <c r="A561" s="6">
        <v>438</v>
      </c>
      <c r="B561" s="7" t="s">
        <v>834</v>
      </c>
      <c r="C561" s="7" t="s">
        <v>5723</v>
      </c>
      <c r="D561" s="7">
        <v>153966</v>
      </c>
      <c r="E561" s="7">
        <v>149671</v>
      </c>
      <c r="F561" s="7">
        <v>303637</v>
      </c>
      <c r="G561" s="7">
        <v>278746</v>
      </c>
      <c r="H561" s="7">
        <v>0</v>
      </c>
      <c r="I561" s="7">
        <v>15181.85</v>
      </c>
      <c r="J561" s="7">
        <v>10755</v>
      </c>
      <c r="K561" s="7">
        <v>10755</v>
      </c>
      <c r="L561" s="7">
        <v>0</v>
      </c>
      <c r="M561" s="7">
        <v>0</v>
      </c>
      <c r="N561" s="7">
        <v>0</v>
      </c>
      <c r="O561" s="7">
        <v>0</v>
      </c>
      <c r="P561" s="7">
        <v>0</v>
      </c>
      <c r="Q561" s="7">
        <v>0</v>
      </c>
      <c r="R561" s="7">
        <v>0</v>
      </c>
    </row>
    <row r="562" spans="1:18" x14ac:dyDescent="0.25">
      <c r="A562" s="6">
        <v>439</v>
      </c>
      <c r="B562" s="7" t="s">
        <v>835</v>
      </c>
      <c r="C562" s="7" t="s">
        <v>5723</v>
      </c>
      <c r="D562" s="7">
        <v>845937</v>
      </c>
      <c r="E562" s="7">
        <v>993497</v>
      </c>
      <c r="F562" s="7">
        <v>1839434</v>
      </c>
      <c r="G562" s="7">
        <v>1642841</v>
      </c>
      <c r="H562" s="7">
        <v>475</v>
      </c>
      <c r="I562" s="7">
        <v>91971.7</v>
      </c>
      <c r="J562" s="7">
        <v>60095</v>
      </c>
      <c r="K562" s="7">
        <v>60095</v>
      </c>
      <c r="L562" s="7">
        <v>0</v>
      </c>
      <c r="M562" s="7">
        <v>0</v>
      </c>
      <c r="N562" s="7">
        <v>2100</v>
      </c>
      <c r="O562" s="7">
        <v>0</v>
      </c>
      <c r="P562" s="7">
        <v>0</v>
      </c>
      <c r="Q562" s="7">
        <v>2100</v>
      </c>
      <c r="R562" s="7">
        <v>42</v>
      </c>
    </row>
    <row r="563" spans="1:18" x14ac:dyDescent="0.25">
      <c r="A563" s="6">
        <v>440</v>
      </c>
      <c r="B563" s="7" t="s">
        <v>837</v>
      </c>
      <c r="C563" s="7" t="s">
        <v>5723</v>
      </c>
      <c r="D563" s="7">
        <v>287873</v>
      </c>
      <c r="E563" s="7">
        <v>225304</v>
      </c>
      <c r="F563" s="7">
        <v>513177</v>
      </c>
      <c r="G563" s="7">
        <v>509400</v>
      </c>
      <c r="H563" s="7">
        <v>0</v>
      </c>
      <c r="I563" s="7">
        <v>25658.85</v>
      </c>
      <c r="J563" s="7">
        <v>18831</v>
      </c>
      <c r="K563" s="7">
        <v>18831</v>
      </c>
      <c r="L563" s="7">
        <v>0</v>
      </c>
      <c r="M563" s="7">
        <v>0</v>
      </c>
      <c r="N563" s="7">
        <v>300</v>
      </c>
      <c r="O563" s="7">
        <v>0</v>
      </c>
      <c r="P563" s="7">
        <v>0</v>
      </c>
      <c r="Q563" s="7">
        <v>300</v>
      </c>
      <c r="R563" s="7">
        <v>6</v>
      </c>
    </row>
    <row r="564" spans="1:18" x14ac:dyDescent="0.25">
      <c r="A564" s="6">
        <v>441</v>
      </c>
      <c r="B564" s="7" t="s">
        <v>838</v>
      </c>
      <c r="C564" s="7" t="s">
        <v>5723</v>
      </c>
      <c r="D564" s="7">
        <v>159884</v>
      </c>
      <c r="E564" s="7">
        <v>161569</v>
      </c>
      <c r="F564" s="7">
        <v>321453</v>
      </c>
      <c r="G564" s="7">
        <v>294588</v>
      </c>
      <c r="H564" s="7">
        <v>0</v>
      </c>
      <c r="I564" s="7">
        <v>16072.65</v>
      </c>
      <c r="J564" s="7">
        <v>9725</v>
      </c>
      <c r="K564" s="7">
        <v>9725</v>
      </c>
      <c r="L564" s="7">
        <v>0</v>
      </c>
      <c r="M564" s="7">
        <v>0</v>
      </c>
      <c r="N564" s="7">
        <v>500</v>
      </c>
      <c r="O564" s="7">
        <v>0</v>
      </c>
      <c r="P564" s="7">
        <v>0</v>
      </c>
      <c r="Q564" s="7">
        <v>500</v>
      </c>
      <c r="R564" s="7">
        <v>10</v>
      </c>
    </row>
    <row r="565" spans="1:18" x14ac:dyDescent="0.25">
      <c r="A565" s="23">
        <v>441</v>
      </c>
      <c r="B565" s="19" t="s">
        <v>838</v>
      </c>
      <c r="C565" s="19" t="s">
        <v>5722</v>
      </c>
      <c r="D565" s="19">
        <v>200</v>
      </c>
      <c r="E565" s="19">
        <v>0</v>
      </c>
      <c r="F565" s="19">
        <v>200</v>
      </c>
      <c r="G565" s="19">
        <v>0</v>
      </c>
      <c r="H565" s="19">
        <v>0</v>
      </c>
      <c r="I565" s="19">
        <v>10</v>
      </c>
      <c r="J565" s="19">
        <v>0</v>
      </c>
      <c r="K565" s="19">
        <v>0</v>
      </c>
      <c r="L565" s="19">
        <v>0</v>
      </c>
      <c r="M565" s="19">
        <v>0</v>
      </c>
      <c r="N565" s="19">
        <v>0</v>
      </c>
      <c r="O565" s="19">
        <v>0</v>
      </c>
      <c r="P565" s="19">
        <v>0</v>
      </c>
      <c r="Q565" s="19">
        <v>0</v>
      </c>
      <c r="R565" s="19">
        <v>0</v>
      </c>
    </row>
    <row r="566" spans="1:18" x14ac:dyDescent="0.25">
      <c r="A566" s="6">
        <v>442</v>
      </c>
      <c r="B566" s="7" t="s">
        <v>840</v>
      </c>
      <c r="C566" s="7" t="s">
        <v>5723</v>
      </c>
      <c r="D566" s="7">
        <v>232730</v>
      </c>
      <c r="E566" s="7">
        <v>202596</v>
      </c>
      <c r="F566" s="7">
        <v>435326</v>
      </c>
      <c r="G566" s="7">
        <v>463273</v>
      </c>
      <c r="H566" s="7">
        <v>0</v>
      </c>
      <c r="I566" s="7">
        <v>21766.3</v>
      </c>
      <c r="J566" s="7">
        <v>19930</v>
      </c>
      <c r="K566" s="7">
        <v>19930</v>
      </c>
      <c r="L566" s="7">
        <v>0</v>
      </c>
      <c r="M566" s="7">
        <v>0</v>
      </c>
      <c r="N566" s="7">
        <v>300</v>
      </c>
      <c r="O566" s="7">
        <v>0</v>
      </c>
      <c r="P566" s="7">
        <v>0</v>
      </c>
      <c r="Q566" s="7">
        <v>300</v>
      </c>
      <c r="R566" s="7">
        <v>6</v>
      </c>
    </row>
    <row r="567" spans="1:18" x14ac:dyDescent="0.25">
      <c r="A567" s="6">
        <v>443</v>
      </c>
      <c r="B567" s="7" t="s">
        <v>841</v>
      </c>
      <c r="C567" s="7" t="s">
        <v>5723</v>
      </c>
      <c r="D567" s="7">
        <v>485740</v>
      </c>
      <c r="E567" s="7">
        <v>485010</v>
      </c>
      <c r="F567" s="7">
        <v>970750</v>
      </c>
      <c r="G567" s="7">
        <v>937455</v>
      </c>
      <c r="H567" s="7">
        <v>0</v>
      </c>
      <c r="I567" s="7">
        <v>48537.5</v>
      </c>
      <c r="J567" s="7">
        <v>41180</v>
      </c>
      <c r="K567" s="7">
        <v>41180</v>
      </c>
      <c r="L567" s="7">
        <v>0</v>
      </c>
      <c r="M567" s="7">
        <v>0</v>
      </c>
      <c r="N567" s="7">
        <v>1805</v>
      </c>
      <c r="O567" s="7">
        <v>0</v>
      </c>
      <c r="P567" s="7">
        <v>0</v>
      </c>
      <c r="Q567" s="7">
        <v>1805</v>
      </c>
      <c r="R567" s="7">
        <v>36.1</v>
      </c>
    </row>
    <row r="568" spans="1:18" x14ac:dyDescent="0.25">
      <c r="A568" s="6">
        <v>444</v>
      </c>
      <c r="B568" s="7" t="s">
        <v>842</v>
      </c>
      <c r="C568" s="7" t="s">
        <v>5723</v>
      </c>
      <c r="D568" s="7">
        <v>715406</v>
      </c>
      <c r="E568" s="7">
        <v>1203895</v>
      </c>
      <c r="F568" s="7">
        <v>1919301</v>
      </c>
      <c r="G568" s="7">
        <v>1800635</v>
      </c>
      <c r="H568" s="7">
        <v>0</v>
      </c>
      <c r="I568" s="7">
        <v>95965.05</v>
      </c>
      <c r="J568" s="7">
        <v>65983</v>
      </c>
      <c r="K568" s="7">
        <v>65983</v>
      </c>
      <c r="L568" s="7">
        <v>0</v>
      </c>
      <c r="M568" s="7">
        <v>0</v>
      </c>
      <c r="N568" s="7">
        <v>550</v>
      </c>
      <c r="O568" s="7">
        <v>0</v>
      </c>
      <c r="P568" s="7">
        <v>0</v>
      </c>
      <c r="Q568" s="7">
        <v>550</v>
      </c>
      <c r="R568" s="7">
        <v>11</v>
      </c>
    </row>
    <row r="569" spans="1:18" x14ac:dyDescent="0.25">
      <c r="A569" s="6">
        <v>445</v>
      </c>
      <c r="B569" s="7" t="s">
        <v>844</v>
      </c>
      <c r="C569" s="7" t="s">
        <v>5723</v>
      </c>
      <c r="D569" s="7">
        <v>194760</v>
      </c>
      <c r="E569" s="7">
        <v>254038</v>
      </c>
      <c r="F569" s="7">
        <v>448798</v>
      </c>
      <c r="G569" s="7">
        <v>365166</v>
      </c>
      <c r="H569" s="7">
        <v>1161</v>
      </c>
      <c r="I569" s="7">
        <v>22439.9</v>
      </c>
      <c r="J569" s="7">
        <v>14956</v>
      </c>
      <c r="K569" s="7">
        <v>14956</v>
      </c>
      <c r="L569" s="7">
        <v>0</v>
      </c>
      <c r="M569" s="7">
        <v>0</v>
      </c>
      <c r="N569" s="7">
        <v>0</v>
      </c>
      <c r="O569" s="7">
        <v>0</v>
      </c>
      <c r="P569" s="7">
        <v>0</v>
      </c>
      <c r="Q569" s="7">
        <v>0</v>
      </c>
      <c r="R569" s="7">
        <v>0</v>
      </c>
    </row>
    <row r="570" spans="1:18" x14ac:dyDescent="0.25">
      <c r="A570" s="6">
        <v>446</v>
      </c>
      <c r="B570" s="7" t="s">
        <v>845</v>
      </c>
      <c r="C570" s="7" t="s">
        <v>5723</v>
      </c>
      <c r="D570" s="7">
        <v>440045</v>
      </c>
      <c r="E570" s="7">
        <v>415313</v>
      </c>
      <c r="F570" s="7">
        <v>855358</v>
      </c>
      <c r="G570" s="7">
        <v>757757</v>
      </c>
      <c r="H570" s="7">
        <v>388</v>
      </c>
      <c r="I570" s="7">
        <v>42767.9</v>
      </c>
      <c r="J570" s="7">
        <v>36053</v>
      </c>
      <c r="K570" s="7">
        <v>36053</v>
      </c>
      <c r="L570" s="7">
        <v>0</v>
      </c>
      <c r="M570" s="7">
        <v>0</v>
      </c>
      <c r="N570" s="7">
        <v>2010</v>
      </c>
      <c r="O570" s="7">
        <v>1600</v>
      </c>
      <c r="P570" s="7">
        <v>0</v>
      </c>
      <c r="Q570" s="7">
        <v>410</v>
      </c>
      <c r="R570" s="7">
        <v>40.200000000000003</v>
      </c>
    </row>
    <row r="571" spans="1:18" x14ac:dyDescent="0.25">
      <c r="A571" s="6">
        <v>447</v>
      </c>
      <c r="B571" s="7" t="s">
        <v>846</v>
      </c>
      <c r="C571" s="7" t="s">
        <v>5723</v>
      </c>
      <c r="D571" s="7">
        <v>352682</v>
      </c>
      <c r="E571" s="7">
        <v>323853</v>
      </c>
      <c r="F571" s="7">
        <v>676535</v>
      </c>
      <c r="G571" s="7">
        <v>676509</v>
      </c>
      <c r="H571" s="7">
        <v>0</v>
      </c>
      <c r="I571" s="7">
        <v>33826.75</v>
      </c>
      <c r="J571" s="7">
        <v>21134</v>
      </c>
      <c r="K571" s="7">
        <v>21134</v>
      </c>
      <c r="L571" s="7">
        <v>0</v>
      </c>
      <c r="M571" s="7">
        <v>0</v>
      </c>
      <c r="N571" s="7">
        <v>0</v>
      </c>
      <c r="O571" s="7">
        <v>0</v>
      </c>
      <c r="P571" s="7">
        <v>0</v>
      </c>
      <c r="Q571" s="7">
        <v>0</v>
      </c>
      <c r="R571" s="7">
        <v>0</v>
      </c>
    </row>
    <row r="572" spans="1:18" x14ac:dyDescent="0.25">
      <c r="A572" s="6">
        <v>448</v>
      </c>
      <c r="B572" s="7" t="s">
        <v>847</v>
      </c>
      <c r="C572" s="7" t="s">
        <v>5723</v>
      </c>
      <c r="D572" s="7">
        <v>226453</v>
      </c>
      <c r="E572" s="7">
        <v>220269</v>
      </c>
      <c r="F572" s="7">
        <v>446722</v>
      </c>
      <c r="G572" s="7">
        <v>433526</v>
      </c>
      <c r="H572" s="7">
        <v>684</v>
      </c>
      <c r="I572" s="7">
        <v>22336.1</v>
      </c>
      <c r="J572" s="7">
        <v>25200</v>
      </c>
      <c r="K572" s="7">
        <v>25200</v>
      </c>
      <c r="L572" s="7">
        <v>0</v>
      </c>
      <c r="M572" s="7">
        <v>0</v>
      </c>
      <c r="N572" s="7">
        <v>100</v>
      </c>
      <c r="O572" s="7">
        <v>0</v>
      </c>
      <c r="P572" s="7">
        <v>0</v>
      </c>
      <c r="Q572" s="7">
        <v>100</v>
      </c>
      <c r="R572" s="7">
        <v>2</v>
      </c>
    </row>
    <row r="573" spans="1:18" x14ac:dyDescent="0.25">
      <c r="A573" s="6">
        <v>449</v>
      </c>
      <c r="B573" s="7" t="s">
        <v>848</v>
      </c>
      <c r="C573" s="7" t="s">
        <v>5723</v>
      </c>
      <c r="D573" s="7">
        <v>872950</v>
      </c>
      <c r="E573" s="7">
        <v>1330667</v>
      </c>
      <c r="F573" s="7">
        <v>2203617</v>
      </c>
      <c r="G573" s="7">
        <v>1845132</v>
      </c>
      <c r="H573" s="7">
        <v>0</v>
      </c>
      <c r="I573" s="7">
        <v>110180.85</v>
      </c>
      <c r="J573" s="7">
        <v>46755</v>
      </c>
      <c r="K573" s="7">
        <v>46755</v>
      </c>
      <c r="L573" s="7">
        <v>0</v>
      </c>
      <c r="M573" s="7">
        <v>0</v>
      </c>
      <c r="N573" s="7">
        <v>500</v>
      </c>
      <c r="O573" s="7">
        <v>0</v>
      </c>
      <c r="P573" s="7">
        <v>0</v>
      </c>
      <c r="Q573" s="7">
        <v>500</v>
      </c>
      <c r="R573" s="7">
        <v>10</v>
      </c>
    </row>
    <row r="574" spans="1:18" x14ac:dyDescent="0.25">
      <c r="A574" s="6">
        <v>450</v>
      </c>
      <c r="B574" s="7" t="s">
        <v>850</v>
      </c>
      <c r="C574" s="7" t="s">
        <v>5723</v>
      </c>
      <c r="D574" s="7">
        <v>2214988</v>
      </c>
      <c r="E574" s="7">
        <v>1859218</v>
      </c>
      <c r="F574" s="7">
        <v>4074206</v>
      </c>
      <c r="G574" s="7">
        <v>4050157</v>
      </c>
      <c r="H574" s="7">
        <v>2635</v>
      </c>
      <c r="I574" s="7">
        <v>203710.3</v>
      </c>
      <c r="J574" s="7">
        <v>166734</v>
      </c>
      <c r="K574" s="7">
        <v>165934</v>
      </c>
      <c r="L574" s="7">
        <v>300</v>
      </c>
      <c r="M574" s="7">
        <v>0</v>
      </c>
      <c r="N574" s="7">
        <v>1100</v>
      </c>
      <c r="O574" s="7">
        <v>0</v>
      </c>
      <c r="P574" s="7">
        <v>0</v>
      </c>
      <c r="Q574" s="7">
        <v>1100</v>
      </c>
      <c r="R574" s="7">
        <v>22</v>
      </c>
    </row>
    <row r="575" spans="1:18" x14ac:dyDescent="0.25">
      <c r="A575" s="6">
        <v>451</v>
      </c>
      <c r="B575" s="7" t="s">
        <v>851</v>
      </c>
      <c r="C575" s="7" t="s">
        <v>5723</v>
      </c>
      <c r="D575" s="7">
        <v>194244</v>
      </c>
      <c r="E575" s="7">
        <v>178561</v>
      </c>
      <c r="F575" s="7">
        <v>372805</v>
      </c>
      <c r="G575" s="7">
        <v>337601</v>
      </c>
      <c r="H575" s="7">
        <v>0</v>
      </c>
      <c r="I575" s="7">
        <v>18640.25</v>
      </c>
      <c r="J575" s="7">
        <v>14817</v>
      </c>
      <c r="K575" s="7">
        <v>14817</v>
      </c>
      <c r="L575" s="7">
        <v>0</v>
      </c>
      <c r="M575" s="7">
        <v>0</v>
      </c>
      <c r="N575" s="7">
        <v>400</v>
      </c>
      <c r="O575" s="7">
        <v>0</v>
      </c>
      <c r="P575" s="7">
        <v>0</v>
      </c>
      <c r="Q575" s="7">
        <v>400</v>
      </c>
      <c r="R575" s="7">
        <v>8</v>
      </c>
    </row>
    <row r="576" spans="1:18" x14ac:dyDescent="0.25">
      <c r="A576" s="6">
        <v>452</v>
      </c>
      <c r="B576" s="7" t="s">
        <v>853</v>
      </c>
      <c r="C576" s="7" t="s">
        <v>5723</v>
      </c>
      <c r="D576" s="7">
        <v>104644</v>
      </c>
      <c r="E576" s="7">
        <v>134088</v>
      </c>
      <c r="F576" s="7">
        <v>238732</v>
      </c>
      <c r="G576" s="7">
        <v>221478</v>
      </c>
      <c r="H576" s="7">
        <v>0</v>
      </c>
      <c r="I576" s="7">
        <v>11936.6</v>
      </c>
      <c r="J576" s="7">
        <v>12783</v>
      </c>
      <c r="K576" s="7">
        <v>12783</v>
      </c>
      <c r="L576" s="7">
        <v>0</v>
      </c>
      <c r="M576" s="7">
        <v>0</v>
      </c>
      <c r="N576" s="7">
        <v>300</v>
      </c>
      <c r="O576" s="7">
        <v>0</v>
      </c>
      <c r="P576" s="7">
        <v>0</v>
      </c>
      <c r="Q576" s="7">
        <v>300</v>
      </c>
      <c r="R576" s="7">
        <v>6</v>
      </c>
    </row>
    <row r="577" spans="1:18" x14ac:dyDescent="0.25">
      <c r="A577" s="6">
        <v>453</v>
      </c>
      <c r="B577" s="7" t="s">
        <v>854</v>
      </c>
      <c r="C577" s="7" t="s">
        <v>5723</v>
      </c>
      <c r="D577" s="7">
        <v>465692</v>
      </c>
      <c r="E577" s="7">
        <v>350612</v>
      </c>
      <c r="F577" s="7">
        <v>816304</v>
      </c>
      <c r="G577" s="7">
        <v>740202</v>
      </c>
      <c r="H577" s="7">
        <v>9131</v>
      </c>
      <c r="I577" s="7">
        <v>40815.199999999997</v>
      </c>
      <c r="J577" s="7">
        <v>36392</v>
      </c>
      <c r="K577" s="7">
        <v>36392</v>
      </c>
      <c r="L577" s="7">
        <v>0</v>
      </c>
      <c r="M577" s="7">
        <v>0</v>
      </c>
      <c r="N577" s="7">
        <v>14359</v>
      </c>
      <c r="O577" s="7">
        <v>6896</v>
      </c>
      <c r="P577" s="7">
        <v>0</v>
      </c>
      <c r="Q577" s="7">
        <v>7463</v>
      </c>
      <c r="R577" s="7">
        <v>287.18</v>
      </c>
    </row>
    <row r="578" spans="1:18" ht="16.5" thickBot="1" x14ac:dyDescent="0.3">
      <c r="B578" s="24" t="s">
        <v>216</v>
      </c>
      <c r="C578" s="24"/>
      <c r="D578" s="15">
        <f t="shared" ref="D578:R578" si="1">SUM(D103:D577)</f>
        <v>260808281</v>
      </c>
      <c r="E578" s="15">
        <f t="shared" si="1"/>
        <v>280337810</v>
      </c>
      <c r="F578" s="15">
        <f t="shared" si="1"/>
        <v>541146091</v>
      </c>
      <c r="G578" s="15">
        <f t="shared" si="1"/>
        <v>497720502</v>
      </c>
      <c r="H578" s="15">
        <f t="shared" si="1"/>
        <v>283112</v>
      </c>
      <c r="I578" s="15">
        <f t="shared" si="1"/>
        <v>27057304.549999997</v>
      </c>
      <c r="J578" s="15">
        <f t="shared" si="1"/>
        <v>22519781</v>
      </c>
      <c r="K578" s="15">
        <f t="shared" si="1"/>
        <v>21952144</v>
      </c>
      <c r="L578" s="15">
        <f t="shared" si="1"/>
        <v>10016</v>
      </c>
      <c r="M578" s="15">
        <f t="shared" si="1"/>
        <v>0</v>
      </c>
      <c r="N578" s="15">
        <f t="shared" si="1"/>
        <v>929865</v>
      </c>
      <c r="O578" s="15">
        <f t="shared" si="1"/>
        <v>273576</v>
      </c>
      <c r="P578" s="15">
        <f t="shared" si="1"/>
        <v>0</v>
      </c>
      <c r="Q578" s="15">
        <f t="shared" si="1"/>
        <v>656289</v>
      </c>
      <c r="R578" s="15">
        <f t="shared" si="1"/>
        <v>18597.299999999996</v>
      </c>
    </row>
    <row r="579" spans="1:18" ht="16.5" thickTop="1" x14ac:dyDescent="0.25"/>
    <row r="580" spans="1:18" ht="16.5" thickBot="1" x14ac:dyDescent="0.3">
      <c r="B580" s="24" t="s">
        <v>5083</v>
      </c>
      <c r="C580" s="24"/>
      <c r="D580" s="15">
        <f t="shared" ref="D580:R580" si="2">D100+D578</f>
        <v>483835692</v>
      </c>
      <c r="E580" s="15">
        <f t="shared" si="2"/>
        <v>493455787</v>
      </c>
      <c r="F580" s="15">
        <f t="shared" si="2"/>
        <v>977291479</v>
      </c>
      <c r="G580" s="15">
        <f t="shared" si="2"/>
        <v>641293880</v>
      </c>
      <c r="H580" s="15">
        <f t="shared" si="2"/>
        <v>303757</v>
      </c>
      <c r="I580" s="15">
        <f t="shared" si="2"/>
        <v>48864573.949999988</v>
      </c>
      <c r="J580" s="15">
        <f t="shared" si="2"/>
        <v>42932628</v>
      </c>
      <c r="K580" s="15">
        <f t="shared" si="2"/>
        <v>28354581</v>
      </c>
      <c r="L580" s="15">
        <f t="shared" si="2"/>
        <v>10316</v>
      </c>
      <c r="M580" s="15">
        <f t="shared" si="2"/>
        <v>0</v>
      </c>
      <c r="N580" s="15">
        <f t="shared" si="2"/>
        <v>1145289</v>
      </c>
      <c r="O580" s="15">
        <f t="shared" si="2"/>
        <v>345112</v>
      </c>
      <c r="P580" s="15">
        <f t="shared" si="2"/>
        <v>0</v>
      </c>
      <c r="Q580" s="15">
        <f t="shared" si="2"/>
        <v>800177</v>
      </c>
      <c r="R580" s="15">
        <f t="shared" si="2"/>
        <v>22905.779999999995</v>
      </c>
    </row>
    <row r="581" spans="1:18" ht="16.5" thickTop="1" x14ac:dyDescent="0.25">
      <c r="B581" s="24"/>
      <c r="C581" s="24"/>
    </row>
  </sheetData>
  <autoFilter ref="A102:U578" xr:uid="{1AE7CACB-041F-42F0-8FC5-0A625B51B52C}"/>
  <mergeCells count="5">
    <mergeCell ref="A1:R1"/>
    <mergeCell ref="A2:R2"/>
    <mergeCell ref="A3:R3"/>
    <mergeCell ref="A4:R4"/>
    <mergeCell ref="A5:R5"/>
  </mergeCells>
  <conditionalFormatting sqref="E441:E461">
    <cfRule type="containsText" dxfId="692" priority="87" operator="containsText" text="not">
      <formula>NOT(ISERROR(SEARCH("not",E441)))</formula>
    </cfRule>
  </conditionalFormatting>
  <conditionalFormatting sqref="E9:E88">
    <cfRule type="containsText" dxfId="691" priority="93" operator="containsText" text="not">
      <formula>NOT(ISERROR(SEARCH("not",E9)))</formula>
    </cfRule>
  </conditionalFormatting>
  <conditionalFormatting sqref="E105:E440">
    <cfRule type="containsText" dxfId="690" priority="91" operator="containsText" text="not">
      <formula>NOT(ISERROR(SEARCH("not",E105)))</formula>
    </cfRule>
  </conditionalFormatting>
  <conditionalFormatting sqref="E105:E440">
    <cfRule type="containsText" dxfId="689" priority="90" operator="containsText" text="not">
      <formula>NOT(ISERROR(SEARCH("not",E105)))</formula>
    </cfRule>
  </conditionalFormatting>
  <conditionalFormatting sqref="E441:E461">
    <cfRule type="containsText" dxfId="688" priority="88" operator="containsText" text="not">
      <formula>NOT(ISERROR(SEARCH("not",E441)))</formula>
    </cfRule>
  </conditionalFormatting>
  <conditionalFormatting sqref="E462:E464">
    <cfRule type="containsText" dxfId="687" priority="84" operator="containsText" text="not">
      <formula>NOT(ISERROR(SEARCH("not",E462)))</formula>
    </cfRule>
  </conditionalFormatting>
  <conditionalFormatting sqref="E462:E464">
    <cfRule type="containsText" dxfId="686" priority="85" operator="containsText" text="not">
      <formula>NOT(ISERROR(SEARCH("not",E462)))</formula>
    </cfRule>
  </conditionalFormatting>
  <conditionalFormatting sqref="E466:E468">
    <cfRule type="containsText" dxfId="685" priority="78" operator="containsText" text="not">
      <formula>NOT(ISERROR(SEARCH("not",E466)))</formula>
    </cfRule>
  </conditionalFormatting>
  <conditionalFormatting sqref="E471">
    <cfRule type="containsText" dxfId="684" priority="72" operator="containsText" text="not">
      <formula>NOT(ISERROR(SEARCH("not",E471)))</formula>
    </cfRule>
  </conditionalFormatting>
  <conditionalFormatting sqref="E465">
    <cfRule type="containsText" dxfId="683" priority="81" operator="containsText" text="not">
      <formula>NOT(ISERROR(SEARCH("not",E465)))</formula>
    </cfRule>
  </conditionalFormatting>
  <conditionalFormatting sqref="E465">
    <cfRule type="containsText" dxfId="682" priority="82" operator="containsText" text="not">
      <formula>NOT(ISERROR(SEARCH("not",E465)))</formula>
    </cfRule>
  </conditionalFormatting>
  <conditionalFormatting sqref="E466:E468">
    <cfRule type="containsText" dxfId="681" priority="79" operator="containsText" text="not">
      <formula>NOT(ISERROR(SEARCH("not",E466)))</formula>
    </cfRule>
  </conditionalFormatting>
  <conditionalFormatting sqref="E478:E479">
    <cfRule type="containsText" dxfId="680" priority="64" operator="containsText" text="not">
      <formula>NOT(ISERROR(SEARCH("not",E478)))</formula>
    </cfRule>
  </conditionalFormatting>
  <conditionalFormatting sqref="E469:E470">
    <cfRule type="containsText" dxfId="679" priority="76" operator="containsText" text="not">
      <formula>NOT(ISERROR(SEARCH("not",E469)))</formula>
    </cfRule>
  </conditionalFormatting>
  <conditionalFormatting sqref="E469:E470">
    <cfRule type="containsText" dxfId="678" priority="75" operator="containsText" text="not">
      <formula>NOT(ISERROR(SEARCH("not",E469)))</formula>
    </cfRule>
  </conditionalFormatting>
  <conditionalFormatting sqref="E478:E479">
    <cfRule type="containsText" dxfId="677" priority="63" operator="containsText" text="not">
      <formula>NOT(ISERROR(SEARCH("not",E478)))</formula>
    </cfRule>
  </conditionalFormatting>
  <conditionalFormatting sqref="E472:E474">
    <cfRule type="containsText" dxfId="676" priority="69" operator="containsText" text="not">
      <formula>NOT(ISERROR(SEARCH("not",E472)))</formula>
    </cfRule>
  </conditionalFormatting>
  <conditionalFormatting sqref="E471">
    <cfRule type="containsText" dxfId="675" priority="73" operator="containsText" text="not">
      <formula>NOT(ISERROR(SEARCH("not",E471)))</formula>
    </cfRule>
  </conditionalFormatting>
  <conditionalFormatting sqref="E472:E474">
    <cfRule type="containsText" dxfId="674" priority="70" operator="containsText" text="not">
      <formula>NOT(ISERROR(SEARCH("not",E472)))</formula>
    </cfRule>
  </conditionalFormatting>
  <conditionalFormatting sqref="E480">
    <cfRule type="containsText" dxfId="673" priority="61" operator="containsText" text="not">
      <formula>NOT(ISERROR(SEARCH("not",E480)))</formula>
    </cfRule>
  </conditionalFormatting>
  <conditionalFormatting sqref="E475:E477">
    <cfRule type="containsText" dxfId="672" priority="66" operator="containsText" text="not">
      <formula>NOT(ISERROR(SEARCH("not",E475)))</formula>
    </cfRule>
  </conditionalFormatting>
  <conditionalFormatting sqref="E480">
    <cfRule type="containsText" dxfId="671" priority="60" operator="containsText" text="not">
      <formula>NOT(ISERROR(SEARCH("not",E480)))</formula>
    </cfRule>
  </conditionalFormatting>
  <conditionalFormatting sqref="E481:E483">
    <cfRule type="containsText" dxfId="670" priority="57" operator="containsText" text="not">
      <formula>NOT(ISERROR(SEARCH("not",E481)))</formula>
    </cfRule>
  </conditionalFormatting>
  <conditionalFormatting sqref="E481:E483">
    <cfRule type="containsText" dxfId="669" priority="58" operator="containsText" text="not">
      <formula>NOT(ISERROR(SEARCH("not",E481)))</formula>
    </cfRule>
  </conditionalFormatting>
  <conditionalFormatting sqref="E535:E537">
    <cfRule type="containsText" dxfId="668" priority="19" operator="containsText" text="not">
      <formula>NOT(ISERROR(SEARCH("not",E535)))</formula>
    </cfRule>
  </conditionalFormatting>
  <conditionalFormatting sqref="E7">
    <cfRule type="containsText" dxfId="667" priority="99" operator="containsText" text="not">
      <formula>NOT(ISERROR(SEARCH("not",E7)))</formula>
    </cfRule>
  </conditionalFormatting>
  <conditionalFormatting sqref="E7">
    <cfRule type="containsText" dxfId="666" priority="98" operator="containsText" text="not">
      <formula>NOT(ISERROR(SEARCH("not",E7)))</formula>
    </cfRule>
  </conditionalFormatting>
  <conditionalFormatting sqref="E8">
    <cfRule type="containsText" dxfId="665" priority="96" operator="containsText" text="not">
      <formula>NOT(ISERROR(SEARCH("not",E8)))</formula>
    </cfRule>
  </conditionalFormatting>
  <conditionalFormatting sqref="D8">
    <cfRule type="duplicateValues" dxfId="664" priority="95"/>
  </conditionalFormatting>
  <conditionalFormatting sqref="E8">
    <cfRule type="containsText" dxfId="663" priority="94" operator="containsText" text="not">
      <formula>NOT(ISERROR(SEARCH("not",E8)))</formula>
    </cfRule>
  </conditionalFormatting>
  <conditionalFormatting sqref="D8">
    <cfRule type="duplicateValues" dxfId="662" priority="97"/>
  </conditionalFormatting>
  <conditionalFormatting sqref="E9:E88">
    <cfRule type="containsText" dxfId="661" priority="92" operator="containsText" text="not">
      <formula>NOT(ISERROR(SEARCH("not",E9)))</formula>
    </cfRule>
  </conditionalFormatting>
  <conditionalFormatting sqref="D9:D88">
    <cfRule type="duplicateValues" dxfId="660" priority="100"/>
  </conditionalFormatting>
  <conditionalFormatting sqref="D105:D440">
    <cfRule type="duplicateValues" dxfId="659" priority="101"/>
  </conditionalFormatting>
  <conditionalFormatting sqref="D441:D461">
    <cfRule type="duplicateValues" dxfId="658" priority="89"/>
  </conditionalFormatting>
  <conditionalFormatting sqref="D462:D464">
    <cfRule type="duplicateValues" dxfId="657" priority="86"/>
  </conditionalFormatting>
  <conditionalFormatting sqref="D465">
    <cfRule type="duplicateValues" dxfId="656" priority="83"/>
  </conditionalFormatting>
  <conditionalFormatting sqref="D466:D468">
    <cfRule type="duplicateValues" dxfId="655" priority="80"/>
  </conditionalFormatting>
  <conditionalFormatting sqref="D469:D470">
    <cfRule type="duplicateValues" dxfId="654" priority="77"/>
  </conditionalFormatting>
  <conditionalFormatting sqref="D471">
    <cfRule type="duplicateValues" dxfId="653" priority="74"/>
  </conditionalFormatting>
  <conditionalFormatting sqref="D472:D474">
    <cfRule type="duplicateValues" dxfId="652" priority="71"/>
  </conditionalFormatting>
  <conditionalFormatting sqref="E475:E477">
    <cfRule type="containsText" dxfId="651" priority="67" operator="containsText" text="not">
      <formula>NOT(ISERROR(SEARCH("not",E475)))</formula>
    </cfRule>
  </conditionalFormatting>
  <conditionalFormatting sqref="D475:D477">
    <cfRule type="duplicateValues" dxfId="650" priority="68"/>
  </conditionalFormatting>
  <conditionalFormatting sqref="D478:D479">
    <cfRule type="duplicateValues" dxfId="649" priority="65"/>
  </conditionalFormatting>
  <conditionalFormatting sqref="D480">
    <cfRule type="duplicateValues" dxfId="648" priority="62"/>
  </conditionalFormatting>
  <conditionalFormatting sqref="D481:D483">
    <cfRule type="duplicateValues" dxfId="647" priority="59"/>
  </conditionalFormatting>
  <conditionalFormatting sqref="E484:E506">
    <cfRule type="containsText" dxfId="646" priority="55" operator="containsText" text="not">
      <formula>NOT(ISERROR(SEARCH("not",E484)))</formula>
    </cfRule>
  </conditionalFormatting>
  <conditionalFormatting sqref="E484:E506">
    <cfRule type="containsText" dxfId="645" priority="56" operator="containsText" text="not">
      <formula>NOT(ISERROR(SEARCH("not",E484)))</formula>
    </cfRule>
  </conditionalFormatting>
  <conditionalFormatting sqref="E532:E533">
    <cfRule type="containsText" dxfId="644" priority="25" operator="containsText" text="not">
      <formula>NOT(ISERROR(SEARCH("not",E532)))</formula>
    </cfRule>
  </conditionalFormatting>
  <conditionalFormatting sqref="E534">
    <cfRule type="containsText" dxfId="643" priority="21" operator="containsText" text="not">
      <formula>NOT(ISERROR(SEARCH("not",E534)))</formula>
    </cfRule>
  </conditionalFormatting>
  <conditionalFormatting sqref="D484:D506">
    <cfRule type="duplicateValues" dxfId="642" priority="102"/>
  </conditionalFormatting>
  <conditionalFormatting sqref="E89:E96">
    <cfRule type="containsText" dxfId="641" priority="53" operator="containsText" text="not">
      <formula>NOT(ISERROR(SEARCH("not",E89)))</formula>
    </cfRule>
  </conditionalFormatting>
  <conditionalFormatting sqref="E89:E96">
    <cfRule type="containsText" dxfId="640" priority="52" operator="containsText" text="not">
      <formula>NOT(ISERROR(SEARCH("not",E89)))</formula>
    </cfRule>
  </conditionalFormatting>
  <conditionalFormatting sqref="D89:D96">
    <cfRule type="duplicateValues" dxfId="639" priority="54"/>
  </conditionalFormatting>
  <conditionalFormatting sqref="E507:E514">
    <cfRule type="containsText" dxfId="638" priority="48" operator="containsText" text="not">
      <formula>NOT(ISERROR(SEARCH("not",E507)))</formula>
    </cfRule>
  </conditionalFormatting>
  <conditionalFormatting sqref="E515:E517">
    <cfRule type="containsText" dxfId="637" priority="46" operator="containsText" text="not">
      <formula>NOT(ISERROR(SEARCH("not",E515)))</formula>
    </cfRule>
  </conditionalFormatting>
  <conditionalFormatting sqref="E518">
    <cfRule type="containsText" dxfId="636" priority="42" operator="containsText" text="not">
      <formula>NOT(ISERROR(SEARCH("not",E518)))</formula>
    </cfRule>
  </conditionalFormatting>
  <conditionalFormatting sqref="E519:E521">
    <cfRule type="containsText" dxfId="635" priority="40" operator="containsText" text="not">
      <formula>NOT(ISERROR(SEARCH("not",E519)))</formula>
    </cfRule>
  </conditionalFormatting>
  <conditionalFormatting sqref="E507:E514">
    <cfRule type="containsText" dxfId="634" priority="49" operator="containsText" text="not">
      <formula>NOT(ISERROR(SEARCH("not",E507)))</formula>
    </cfRule>
  </conditionalFormatting>
  <conditionalFormatting sqref="E515:E517">
    <cfRule type="containsText" dxfId="633" priority="45" operator="containsText" text="not">
      <formula>NOT(ISERROR(SEARCH("not",E515)))</formula>
    </cfRule>
  </conditionalFormatting>
  <conditionalFormatting sqref="E519:E521">
    <cfRule type="containsText" dxfId="632" priority="39" operator="containsText" text="not">
      <formula>NOT(ISERROR(SEARCH("not",E519)))</formula>
    </cfRule>
  </conditionalFormatting>
  <conditionalFormatting sqref="E525">
    <cfRule type="containsText" dxfId="631" priority="33" operator="containsText" text="not">
      <formula>NOT(ISERROR(SEARCH("not",E525)))</formula>
    </cfRule>
  </conditionalFormatting>
  <conditionalFormatting sqref="E518">
    <cfRule type="containsText" dxfId="630" priority="43" operator="containsText" text="not">
      <formula>NOT(ISERROR(SEARCH("not",E518)))</formula>
    </cfRule>
  </conditionalFormatting>
  <conditionalFormatting sqref="E522:E524">
    <cfRule type="containsText" dxfId="629" priority="37" operator="containsText" text="not">
      <formula>NOT(ISERROR(SEARCH("not",E522)))</formula>
    </cfRule>
  </conditionalFormatting>
  <conditionalFormatting sqref="E522:E524">
    <cfRule type="containsText" dxfId="628" priority="36" operator="containsText" text="not">
      <formula>NOT(ISERROR(SEARCH("not",E522)))</formula>
    </cfRule>
  </conditionalFormatting>
  <conditionalFormatting sqref="E532:E533">
    <cfRule type="containsText" dxfId="627" priority="24" operator="containsText" text="not">
      <formula>NOT(ISERROR(SEARCH("not",E532)))</formula>
    </cfRule>
  </conditionalFormatting>
  <conditionalFormatting sqref="E526:E528">
    <cfRule type="containsText" dxfId="626" priority="30" operator="containsText" text="not">
      <formula>NOT(ISERROR(SEARCH("not",E526)))</formula>
    </cfRule>
  </conditionalFormatting>
  <conditionalFormatting sqref="E525">
    <cfRule type="containsText" dxfId="625" priority="34" operator="containsText" text="not">
      <formula>NOT(ISERROR(SEARCH("not",E525)))</formula>
    </cfRule>
  </conditionalFormatting>
  <conditionalFormatting sqref="E526:E528">
    <cfRule type="containsText" dxfId="624" priority="31" operator="containsText" text="not">
      <formula>NOT(ISERROR(SEARCH("not",E526)))</formula>
    </cfRule>
  </conditionalFormatting>
  <conditionalFormatting sqref="E534">
    <cfRule type="containsText" dxfId="623" priority="22" operator="containsText" text="not">
      <formula>NOT(ISERROR(SEARCH("not",E534)))</formula>
    </cfRule>
  </conditionalFormatting>
  <conditionalFormatting sqref="E529:E531">
    <cfRule type="containsText" dxfId="622" priority="27" operator="containsText" text="not">
      <formula>NOT(ISERROR(SEARCH("not",E529)))</formula>
    </cfRule>
  </conditionalFormatting>
  <conditionalFormatting sqref="E535:E537">
    <cfRule type="containsText" dxfId="621" priority="18" operator="containsText" text="not">
      <formula>NOT(ISERROR(SEARCH("not",E535)))</formula>
    </cfRule>
  </conditionalFormatting>
  <conditionalFormatting sqref="D507:D514">
    <cfRule type="duplicateValues" dxfId="620" priority="50"/>
  </conditionalFormatting>
  <conditionalFormatting sqref="D515:D517">
    <cfRule type="duplicateValues" dxfId="619" priority="47"/>
  </conditionalFormatting>
  <conditionalFormatting sqref="D518">
    <cfRule type="duplicateValues" dxfId="618" priority="44"/>
  </conditionalFormatting>
  <conditionalFormatting sqref="D519:D521">
    <cfRule type="duplicateValues" dxfId="617" priority="41"/>
  </conditionalFormatting>
  <conditionalFormatting sqref="D522:D524">
    <cfRule type="duplicateValues" dxfId="616" priority="38"/>
  </conditionalFormatting>
  <conditionalFormatting sqref="D525">
    <cfRule type="duplicateValues" dxfId="615" priority="35"/>
  </conditionalFormatting>
  <conditionalFormatting sqref="D526:D528">
    <cfRule type="duplicateValues" dxfId="614" priority="32"/>
  </conditionalFormatting>
  <conditionalFormatting sqref="E529:E531">
    <cfRule type="containsText" dxfId="613" priority="28" operator="containsText" text="not">
      <formula>NOT(ISERROR(SEARCH("not",E529)))</formula>
    </cfRule>
  </conditionalFormatting>
  <conditionalFormatting sqref="D529:D531">
    <cfRule type="duplicateValues" dxfId="612" priority="29"/>
  </conditionalFormatting>
  <conditionalFormatting sqref="D532:D533">
    <cfRule type="duplicateValues" dxfId="611" priority="26"/>
  </conditionalFormatting>
  <conditionalFormatting sqref="D534">
    <cfRule type="duplicateValues" dxfId="610" priority="23"/>
  </conditionalFormatting>
  <conditionalFormatting sqref="D535:D537">
    <cfRule type="duplicateValues" dxfId="609" priority="20"/>
  </conditionalFormatting>
  <conditionalFormatting sqref="E538:E561">
    <cfRule type="containsText" dxfId="608" priority="16" operator="containsText" text="not">
      <formula>NOT(ISERROR(SEARCH("not",E538)))</formula>
    </cfRule>
  </conditionalFormatting>
  <conditionalFormatting sqref="E538:E561">
    <cfRule type="containsText" dxfId="607" priority="17" operator="containsText" text="not">
      <formula>NOT(ISERROR(SEARCH("not",E538)))</formula>
    </cfRule>
  </conditionalFormatting>
  <conditionalFormatting sqref="D538:D561">
    <cfRule type="duplicateValues" dxfId="606" priority="51"/>
  </conditionalFormatting>
  <conditionalFormatting sqref="E97:E99">
    <cfRule type="containsText" dxfId="605" priority="14" operator="containsText" text="not">
      <formula>NOT(ISERROR(SEARCH("not",E97)))</formula>
    </cfRule>
  </conditionalFormatting>
  <conditionalFormatting sqref="E97:E99">
    <cfRule type="containsText" dxfId="604" priority="13" operator="containsText" text="not">
      <formula>NOT(ISERROR(SEARCH("not",E97)))</formula>
    </cfRule>
  </conditionalFormatting>
  <conditionalFormatting sqref="D97:D99">
    <cfRule type="duplicateValues" dxfId="603" priority="15"/>
  </conditionalFormatting>
  <conditionalFormatting sqref="E102">
    <cfRule type="containsText" dxfId="602" priority="7" operator="containsText" text="not">
      <formula>NOT(ISERROR(SEARCH("not",E102)))</formula>
    </cfRule>
  </conditionalFormatting>
  <conditionalFormatting sqref="E102">
    <cfRule type="containsText" dxfId="601" priority="8" operator="containsText" text="not">
      <formula>NOT(ISERROR(SEARCH("not",E102)))</formula>
    </cfRule>
  </conditionalFormatting>
  <conditionalFormatting sqref="E103:E104">
    <cfRule type="containsText" dxfId="600" priority="11" operator="containsText" text="not">
      <formula>NOT(ISERROR(SEARCH("not",E103)))</formula>
    </cfRule>
  </conditionalFormatting>
  <conditionalFormatting sqref="E103:E104">
    <cfRule type="containsText" dxfId="599" priority="9" operator="containsText" text="not">
      <formula>NOT(ISERROR(SEARCH("not",E103)))</formula>
    </cfRule>
  </conditionalFormatting>
  <conditionalFormatting sqref="D103:D104">
    <cfRule type="duplicateValues" dxfId="598" priority="10"/>
  </conditionalFormatting>
  <conditionalFormatting sqref="D103:D104">
    <cfRule type="duplicateValues" dxfId="597" priority="12"/>
  </conditionalFormatting>
  <conditionalFormatting sqref="E562:E571">
    <cfRule type="containsText" dxfId="596" priority="4" operator="containsText" text="not">
      <formula>NOT(ISERROR(SEARCH("not",E562)))</formula>
    </cfRule>
  </conditionalFormatting>
  <conditionalFormatting sqref="E562:E571">
    <cfRule type="containsText" dxfId="595" priority="5" operator="containsText" text="not">
      <formula>NOT(ISERROR(SEARCH("not",E562)))</formula>
    </cfRule>
  </conditionalFormatting>
  <conditionalFormatting sqref="D562:D571">
    <cfRule type="duplicateValues" dxfId="594" priority="6"/>
  </conditionalFormatting>
  <conditionalFormatting sqref="E572:E577">
    <cfRule type="containsText" dxfId="593" priority="1" operator="containsText" text="not">
      <formula>NOT(ISERROR(SEARCH("not",E572)))</formula>
    </cfRule>
  </conditionalFormatting>
  <conditionalFormatting sqref="E572:E577">
    <cfRule type="containsText" dxfId="592" priority="2" operator="containsText" text="not">
      <formula>NOT(ISERROR(SEARCH("not",E572)))</formula>
    </cfRule>
  </conditionalFormatting>
  <conditionalFormatting sqref="D572:D577">
    <cfRule type="duplicateValues" dxfId="591" priority="3"/>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2FEC1-732E-483F-90EE-D9B02805ED50}">
  <dimension ref="A1:U42"/>
  <sheetViews>
    <sheetView showGridLines="0" workbookViewId="0">
      <selection activeCell="C41" sqref="C41"/>
    </sheetView>
  </sheetViews>
  <sheetFormatPr defaultRowHeight="15.75" x14ac:dyDescent="0.25"/>
  <cols>
    <col min="1" max="1" width="3.875" bestFit="1" customWidth="1"/>
    <col min="2" max="2" width="73" bestFit="1" customWidth="1"/>
    <col min="3" max="5" width="14.75" bestFit="1" customWidth="1"/>
    <col min="6" max="6" width="14.75" customWidth="1"/>
    <col min="7" max="7" width="14" bestFit="1" customWidth="1"/>
    <col min="8" max="8" width="12.875" bestFit="1" customWidth="1"/>
    <col min="9" max="9" width="13.75" bestFit="1" customWidth="1"/>
    <col min="10" max="10" width="13.75" customWidth="1"/>
    <col min="11" max="11" width="18.625" bestFit="1" customWidth="1"/>
    <col min="12" max="12" width="10" bestFit="1" customWidth="1"/>
    <col min="13" max="13" width="10.25" bestFit="1" customWidth="1"/>
    <col min="14" max="14" width="10.375" bestFit="1" customWidth="1"/>
    <col min="15" max="15" width="10.125" bestFit="1" customWidth="1"/>
    <col min="16" max="16" width="12.5" bestFit="1" customWidth="1"/>
    <col min="17" max="17" width="18.75" bestFit="1" customWidth="1"/>
    <col min="18" max="18" width="17.625" bestFit="1" customWidth="1"/>
    <col min="19" max="19" width="17.625" customWidth="1"/>
    <col min="20" max="20" width="11.75" bestFit="1" customWidth="1"/>
  </cols>
  <sheetData>
    <row r="1" spans="1:21" x14ac:dyDescent="0.25">
      <c r="A1" s="121" t="s">
        <v>0</v>
      </c>
      <c r="B1" s="121"/>
      <c r="C1" s="121"/>
      <c r="D1" s="121"/>
      <c r="E1" s="121"/>
      <c r="F1" s="121"/>
      <c r="G1" s="121"/>
      <c r="H1" s="121"/>
      <c r="I1" s="121"/>
      <c r="J1" s="121"/>
      <c r="K1" s="121"/>
      <c r="L1" s="121"/>
      <c r="M1" s="121"/>
      <c r="N1" s="121"/>
      <c r="O1" s="121"/>
      <c r="P1" s="121"/>
      <c r="Q1" s="121"/>
      <c r="R1" s="121"/>
      <c r="S1" s="121"/>
      <c r="T1" s="121"/>
    </row>
    <row r="2" spans="1:21" x14ac:dyDescent="0.25">
      <c r="A2" s="121" t="s">
        <v>1</v>
      </c>
      <c r="B2" s="121"/>
      <c r="C2" s="121"/>
      <c r="D2" s="121"/>
      <c r="E2" s="121"/>
      <c r="F2" s="121"/>
      <c r="G2" s="121"/>
      <c r="H2" s="121"/>
      <c r="I2" s="121"/>
      <c r="J2" s="121"/>
      <c r="K2" s="121"/>
      <c r="L2" s="121"/>
      <c r="M2" s="121"/>
      <c r="N2" s="121"/>
      <c r="O2" s="121"/>
      <c r="P2" s="121"/>
      <c r="Q2" s="121"/>
      <c r="R2" s="121"/>
      <c r="S2" s="121"/>
      <c r="T2" s="121"/>
    </row>
    <row r="3" spans="1:21" x14ac:dyDescent="0.25">
      <c r="A3" s="121" t="s">
        <v>2</v>
      </c>
      <c r="B3" s="121"/>
      <c r="C3" s="121"/>
      <c r="D3" s="121"/>
      <c r="E3" s="121"/>
      <c r="F3" s="121"/>
      <c r="G3" s="121"/>
      <c r="H3" s="121"/>
      <c r="I3" s="121"/>
      <c r="J3" s="121"/>
      <c r="K3" s="121"/>
      <c r="L3" s="121"/>
      <c r="M3" s="121"/>
      <c r="N3" s="121"/>
      <c r="O3" s="121"/>
      <c r="P3" s="121"/>
      <c r="Q3" s="121"/>
      <c r="R3" s="121"/>
      <c r="S3" s="121"/>
      <c r="T3" s="121"/>
    </row>
    <row r="4" spans="1:21" x14ac:dyDescent="0.25">
      <c r="A4" s="121" t="s">
        <v>3</v>
      </c>
      <c r="B4" s="121"/>
      <c r="C4" s="121"/>
      <c r="D4" s="121"/>
      <c r="E4" s="121"/>
      <c r="F4" s="121"/>
      <c r="G4" s="121"/>
      <c r="H4" s="121"/>
      <c r="I4" s="121"/>
      <c r="J4" s="121"/>
      <c r="K4" s="121"/>
      <c r="L4" s="121"/>
      <c r="M4" s="121"/>
      <c r="N4" s="121"/>
      <c r="O4" s="121"/>
      <c r="P4" s="121"/>
      <c r="Q4" s="121"/>
      <c r="R4" s="121"/>
      <c r="S4" s="121"/>
      <c r="T4" s="121"/>
    </row>
    <row r="5" spans="1:21" x14ac:dyDescent="0.25">
      <c r="A5" s="121" t="s">
        <v>4</v>
      </c>
      <c r="B5" s="121"/>
      <c r="C5" s="121"/>
      <c r="D5" s="121"/>
      <c r="E5" s="121"/>
      <c r="F5" s="121"/>
      <c r="G5" s="121"/>
      <c r="H5" s="121"/>
      <c r="I5" s="121"/>
      <c r="J5" s="121"/>
      <c r="K5" s="121"/>
      <c r="L5" s="121"/>
      <c r="M5" s="121"/>
      <c r="N5" s="121"/>
      <c r="O5" s="121"/>
      <c r="P5" s="121"/>
      <c r="Q5" s="121"/>
      <c r="R5" s="121"/>
      <c r="S5" s="121"/>
      <c r="T5" s="121"/>
    </row>
    <row r="6" spans="1:21" x14ac:dyDescent="0.25">
      <c r="A6" s="121"/>
      <c r="B6" s="121"/>
      <c r="C6" s="121"/>
      <c r="D6" s="121"/>
      <c r="E6" s="121"/>
      <c r="F6" s="121"/>
      <c r="G6" s="121"/>
      <c r="H6" s="121"/>
      <c r="I6" s="121"/>
      <c r="J6" s="121"/>
      <c r="K6" s="121"/>
      <c r="L6" s="121"/>
      <c r="M6" s="121"/>
      <c r="N6" s="121"/>
      <c r="O6" s="121"/>
      <c r="P6" s="121"/>
      <c r="Q6" s="121"/>
      <c r="R6" s="121"/>
      <c r="S6" s="121"/>
      <c r="T6" s="121"/>
    </row>
    <row r="7" spans="1:21" x14ac:dyDescent="0.25">
      <c r="A7" t="s">
        <v>6</v>
      </c>
      <c r="C7" t="s">
        <v>7</v>
      </c>
      <c r="D7" t="s">
        <v>8</v>
      </c>
      <c r="E7" t="s">
        <v>9</v>
      </c>
      <c r="G7" t="s">
        <v>10</v>
      </c>
      <c r="H7" t="s">
        <v>11</v>
      </c>
      <c r="I7" t="s">
        <v>12</v>
      </c>
      <c r="K7" t="s">
        <v>13</v>
      </c>
      <c r="L7" t="s">
        <v>14</v>
      </c>
      <c r="M7" t="s">
        <v>15</v>
      </c>
      <c r="N7" t="s">
        <v>16</v>
      </c>
      <c r="O7" t="s">
        <v>17</v>
      </c>
      <c r="P7" t="s">
        <v>18</v>
      </c>
      <c r="Q7" t="s">
        <v>19</v>
      </c>
      <c r="R7" t="s">
        <v>20</v>
      </c>
      <c r="T7" t="s">
        <v>21</v>
      </c>
    </row>
    <row r="8" spans="1:21" x14ac:dyDescent="0.25">
      <c r="A8" s="1">
        <v>1</v>
      </c>
      <c r="B8" s="1" t="s">
        <v>45</v>
      </c>
      <c r="C8" s="16">
        <v>142405100</v>
      </c>
      <c r="D8" s="16">
        <v>142405700</v>
      </c>
      <c r="E8" s="16">
        <v>284810800</v>
      </c>
      <c r="F8" s="16">
        <f>C8+D8-E8</f>
        <v>0</v>
      </c>
      <c r="G8" s="16">
        <v>0</v>
      </c>
      <c r="H8" s="16">
        <v>0</v>
      </c>
      <c r="I8" s="16">
        <v>14240540</v>
      </c>
      <c r="J8" s="16">
        <f>E8*0.05-I8</f>
        <v>0</v>
      </c>
      <c r="K8" s="16">
        <v>13987200</v>
      </c>
      <c r="L8" s="16">
        <v>0</v>
      </c>
      <c r="M8" s="16">
        <v>0</v>
      </c>
      <c r="N8" s="16">
        <v>0</v>
      </c>
      <c r="O8" s="16">
        <v>0</v>
      </c>
      <c r="P8" s="16">
        <v>0</v>
      </c>
      <c r="Q8" s="16">
        <v>0</v>
      </c>
      <c r="R8" s="16">
        <v>0</v>
      </c>
      <c r="S8" s="16">
        <f>O8-P8+Q8-R8</f>
        <v>0</v>
      </c>
      <c r="T8" s="16">
        <v>0</v>
      </c>
      <c r="U8" s="3">
        <f>O8*0.02-T8</f>
        <v>0</v>
      </c>
    </row>
    <row r="9" spans="1:21" x14ac:dyDescent="0.25">
      <c r="A9" s="1">
        <v>2</v>
      </c>
      <c r="B9" s="1" t="s">
        <v>110</v>
      </c>
      <c r="C9" s="16">
        <v>6070</v>
      </c>
      <c r="D9" s="16">
        <v>7917</v>
      </c>
      <c r="E9" s="16">
        <v>13987</v>
      </c>
      <c r="F9" s="16">
        <f t="shared" ref="F9:F11" si="0">C9+D9-E9</f>
        <v>0</v>
      </c>
      <c r="G9" s="16">
        <v>0</v>
      </c>
      <c r="H9" s="16">
        <v>0</v>
      </c>
      <c r="I9" s="16">
        <v>699.35</v>
      </c>
      <c r="J9" s="16">
        <f t="shared" ref="J9:J11" si="1">E9*0.05-I9</f>
        <v>0</v>
      </c>
      <c r="K9" s="16">
        <v>322</v>
      </c>
      <c r="L9" s="16">
        <v>0</v>
      </c>
      <c r="M9" s="16">
        <v>0</v>
      </c>
      <c r="N9" s="16">
        <v>0</v>
      </c>
      <c r="O9" s="16">
        <v>100</v>
      </c>
      <c r="P9" s="16">
        <v>0</v>
      </c>
      <c r="Q9" s="16">
        <v>0</v>
      </c>
      <c r="R9" s="16">
        <v>100</v>
      </c>
      <c r="S9" s="16">
        <f t="shared" ref="S9:S11" si="2">O9-P9+Q9-R9</f>
        <v>0</v>
      </c>
      <c r="T9" s="16">
        <v>2</v>
      </c>
      <c r="U9" s="3">
        <f t="shared" ref="U9:U11" si="3">O9*0.02-T9</f>
        <v>0</v>
      </c>
    </row>
    <row r="10" spans="1:21" x14ac:dyDescent="0.25">
      <c r="A10" s="1">
        <v>3</v>
      </c>
      <c r="B10" s="1" t="s">
        <v>151</v>
      </c>
      <c r="C10" s="16">
        <v>44453</v>
      </c>
      <c r="D10" s="16">
        <v>89371</v>
      </c>
      <c r="E10" s="16">
        <v>133824</v>
      </c>
      <c r="F10" s="16">
        <f t="shared" si="0"/>
        <v>0</v>
      </c>
      <c r="G10" s="16">
        <v>0</v>
      </c>
      <c r="H10" s="16">
        <v>0</v>
      </c>
      <c r="I10" s="16">
        <v>6691.2</v>
      </c>
      <c r="J10" s="16">
        <f t="shared" si="1"/>
        <v>0</v>
      </c>
      <c r="K10" s="16">
        <v>3700</v>
      </c>
      <c r="L10" s="16">
        <v>0</v>
      </c>
      <c r="M10" s="16">
        <v>0</v>
      </c>
      <c r="N10" s="16">
        <v>0</v>
      </c>
      <c r="O10" s="16">
        <v>0</v>
      </c>
      <c r="P10" s="16">
        <v>0</v>
      </c>
      <c r="Q10" s="16">
        <v>0</v>
      </c>
      <c r="R10" s="16">
        <v>0</v>
      </c>
      <c r="S10" s="16">
        <f t="shared" si="2"/>
        <v>0</v>
      </c>
      <c r="T10" s="16">
        <v>0</v>
      </c>
      <c r="U10" s="3">
        <f t="shared" si="3"/>
        <v>0</v>
      </c>
    </row>
    <row r="11" spans="1:21" x14ac:dyDescent="0.25">
      <c r="A11" s="1">
        <v>4</v>
      </c>
      <c r="B11" s="1" t="s">
        <v>215</v>
      </c>
      <c r="C11" s="16">
        <v>293340</v>
      </c>
      <c r="D11" s="16">
        <v>344772</v>
      </c>
      <c r="E11" s="16">
        <v>638112</v>
      </c>
      <c r="F11" s="16">
        <f t="shared" si="0"/>
        <v>0</v>
      </c>
      <c r="G11" s="16">
        <v>0</v>
      </c>
      <c r="H11" s="16">
        <v>0</v>
      </c>
      <c r="I11" s="16">
        <v>31905.599999999999</v>
      </c>
      <c r="J11" s="16">
        <f t="shared" si="1"/>
        <v>0</v>
      </c>
      <c r="K11" s="16">
        <v>15501</v>
      </c>
      <c r="L11" s="16">
        <v>0</v>
      </c>
      <c r="M11" s="16">
        <v>0</v>
      </c>
      <c r="N11" s="16">
        <v>0</v>
      </c>
      <c r="O11" s="16">
        <v>5000</v>
      </c>
      <c r="P11" s="16">
        <v>0</v>
      </c>
      <c r="Q11" s="16">
        <v>0</v>
      </c>
      <c r="R11" s="16">
        <v>5000</v>
      </c>
      <c r="S11" s="16">
        <f t="shared" si="2"/>
        <v>0</v>
      </c>
      <c r="T11" s="16">
        <v>100</v>
      </c>
      <c r="U11" s="3">
        <f t="shared" si="3"/>
        <v>0</v>
      </c>
    </row>
    <row r="12" spans="1:21" x14ac:dyDescent="0.25">
      <c r="B12" t="s">
        <v>216</v>
      </c>
      <c r="C12" s="2">
        <v>142748963</v>
      </c>
      <c r="D12" s="2">
        <v>142847760</v>
      </c>
      <c r="E12" s="2">
        <v>285596723</v>
      </c>
      <c r="F12" s="2"/>
      <c r="G12" s="2">
        <v>0</v>
      </c>
      <c r="H12" s="2">
        <v>0</v>
      </c>
      <c r="I12" s="2">
        <v>14279836.15</v>
      </c>
      <c r="J12" s="2"/>
      <c r="K12" s="2">
        <v>14006723</v>
      </c>
      <c r="L12" s="2">
        <v>0</v>
      </c>
      <c r="M12" s="2">
        <v>0</v>
      </c>
      <c r="N12" s="2">
        <v>0</v>
      </c>
      <c r="O12" s="2">
        <v>5100</v>
      </c>
      <c r="P12" s="2">
        <v>0</v>
      </c>
      <c r="Q12" s="2">
        <v>0</v>
      </c>
      <c r="R12" s="2">
        <v>5100</v>
      </c>
      <c r="S12" s="2"/>
      <c r="T12" s="2">
        <v>102</v>
      </c>
    </row>
    <row r="13" spans="1:21" x14ac:dyDescent="0.25">
      <c r="C13" s="2">
        <f>SUM(C8:C11)-C12</f>
        <v>0</v>
      </c>
      <c r="D13" s="2">
        <f t="shared" ref="D13:U13" si="4">SUM(D8:D11)-D12</f>
        <v>0</v>
      </c>
      <c r="E13" s="2">
        <f t="shared" si="4"/>
        <v>0</v>
      </c>
      <c r="F13" s="2">
        <f t="shared" si="4"/>
        <v>0</v>
      </c>
      <c r="G13" s="2">
        <f t="shared" si="4"/>
        <v>0</v>
      </c>
      <c r="H13" s="2">
        <f t="shared" si="4"/>
        <v>0</v>
      </c>
      <c r="I13" s="2">
        <f t="shared" si="4"/>
        <v>0</v>
      </c>
      <c r="J13" s="2">
        <f t="shared" si="4"/>
        <v>0</v>
      </c>
      <c r="K13" s="2">
        <f t="shared" si="4"/>
        <v>0</v>
      </c>
      <c r="L13" s="2">
        <f t="shared" si="4"/>
        <v>0</v>
      </c>
      <c r="M13" s="2">
        <f t="shared" si="4"/>
        <v>0</v>
      </c>
      <c r="N13" s="2">
        <f t="shared" si="4"/>
        <v>0</v>
      </c>
      <c r="O13" s="2">
        <f t="shared" si="4"/>
        <v>0</v>
      </c>
      <c r="P13" s="2">
        <f t="shared" si="4"/>
        <v>0</v>
      </c>
      <c r="Q13" s="2">
        <f t="shared" si="4"/>
        <v>0</v>
      </c>
      <c r="R13" s="2">
        <f t="shared" si="4"/>
        <v>0</v>
      </c>
      <c r="S13" s="2">
        <f t="shared" si="4"/>
        <v>0</v>
      </c>
      <c r="T13" s="2">
        <f t="shared" si="4"/>
        <v>0</v>
      </c>
      <c r="U13" s="2">
        <f t="shared" si="4"/>
        <v>0</v>
      </c>
    </row>
    <row r="14" spans="1:21" x14ac:dyDescent="0.25">
      <c r="C14" s="2"/>
      <c r="D14" s="2"/>
      <c r="E14" s="2"/>
      <c r="F14" s="2"/>
      <c r="G14" s="2"/>
      <c r="H14" s="2"/>
      <c r="I14" s="2"/>
      <c r="J14" s="2"/>
      <c r="K14" s="2"/>
      <c r="L14" s="2"/>
      <c r="M14" s="2"/>
      <c r="N14" s="2"/>
      <c r="O14" s="2"/>
      <c r="P14" s="2"/>
      <c r="Q14" s="2"/>
      <c r="R14" s="2"/>
      <c r="S14" s="2"/>
      <c r="T14" s="2"/>
    </row>
    <row r="15" spans="1:21" x14ac:dyDescent="0.25">
      <c r="A15" t="s">
        <v>6</v>
      </c>
      <c r="C15" s="2" t="s">
        <v>7</v>
      </c>
      <c r="D15" s="2" t="s">
        <v>8</v>
      </c>
      <c r="E15" s="2" t="s">
        <v>9</v>
      </c>
      <c r="F15" s="2"/>
      <c r="G15" s="2" t="s">
        <v>10</v>
      </c>
      <c r="H15" s="2" t="s">
        <v>11</v>
      </c>
      <c r="I15" s="2" t="s">
        <v>12</v>
      </c>
      <c r="J15" s="2"/>
      <c r="K15" s="2" t="s">
        <v>13</v>
      </c>
      <c r="L15" s="2" t="s">
        <v>14</v>
      </c>
      <c r="M15" s="2" t="s">
        <v>15</v>
      </c>
      <c r="N15" s="2" t="s">
        <v>16</v>
      </c>
      <c r="O15" s="2" t="s">
        <v>17</v>
      </c>
      <c r="P15" s="2" t="s">
        <v>18</v>
      </c>
      <c r="Q15" s="2" t="s">
        <v>19</v>
      </c>
      <c r="R15" s="2" t="s">
        <v>20</v>
      </c>
      <c r="S15" s="2"/>
      <c r="T15" s="2" t="s">
        <v>21</v>
      </c>
    </row>
    <row r="16" spans="1:21" x14ac:dyDescent="0.25">
      <c r="A16" s="1">
        <v>1</v>
      </c>
      <c r="B16" s="1" t="s">
        <v>219</v>
      </c>
      <c r="C16" s="16">
        <v>10467</v>
      </c>
      <c r="D16" s="16">
        <v>18185</v>
      </c>
      <c r="E16" s="16">
        <v>28652</v>
      </c>
      <c r="F16" s="16">
        <f t="shared" ref="F16:F38" si="5">C16+D16-E16</f>
        <v>0</v>
      </c>
      <c r="G16" s="16">
        <v>0</v>
      </c>
      <c r="H16" s="16">
        <v>0</v>
      </c>
      <c r="I16" s="16">
        <v>1432.6</v>
      </c>
      <c r="J16" s="16">
        <f t="shared" ref="J16:J38" si="6">E16*0.05-I16</f>
        <v>0</v>
      </c>
      <c r="K16" s="16">
        <v>950</v>
      </c>
      <c r="L16" s="16">
        <v>0</v>
      </c>
      <c r="M16" s="16">
        <v>0</v>
      </c>
      <c r="N16" s="16">
        <v>0</v>
      </c>
      <c r="O16" s="16">
        <v>0</v>
      </c>
      <c r="P16" s="16">
        <v>0</v>
      </c>
      <c r="Q16" s="16">
        <v>0</v>
      </c>
      <c r="R16" s="16">
        <v>0</v>
      </c>
      <c r="S16" s="16">
        <f t="shared" ref="S16:S38" si="7">O16-P16+Q16-R16</f>
        <v>0</v>
      </c>
      <c r="T16" s="16">
        <v>0</v>
      </c>
      <c r="U16" s="3">
        <f t="shared" ref="U16:U38" si="8">O16*0.02-T16</f>
        <v>0</v>
      </c>
    </row>
    <row r="17" spans="1:21" x14ac:dyDescent="0.25">
      <c r="A17" s="1">
        <v>2</v>
      </c>
      <c r="B17" s="1" t="s">
        <v>282</v>
      </c>
      <c r="C17" s="16">
        <v>86400</v>
      </c>
      <c r="D17" s="16">
        <v>62985</v>
      </c>
      <c r="E17" s="16">
        <v>149385</v>
      </c>
      <c r="F17" s="16">
        <f t="shared" si="5"/>
        <v>0</v>
      </c>
      <c r="G17" s="16">
        <v>0</v>
      </c>
      <c r="H17" s="16">
        <v>0</v>
      </c>
      <c r="I17" s="16">
        <v>7469.25</v>
      </c>
      <c r="J17" s="16">
        <f t="shared" si="6"/>
        <v>0</v>
      </c>
      <c r="K17" s="16">
        <v>5400</v>
      </c>
      <c r="L17" s="16">
        <v>0</v>
      </c>
      <c r="M17" s="16">
        <v>0</v>
      </c>
      <c r="N17" s="16">
        <v>0</v>
      </c>
      <c r="O17" s="16">
        <v>2400</v>
      </c>
      <c r="P17" s="16">
        <v>0</v>
      </c>
      <c r="Q17" s="16">
        <v>0</v>
      </c>
      <c r="R17" s="16">
        <v>2400</v>
      </c>
      <c r="S17" s="16">
        <f t="shared" si="7"/>
        <v>0</v>
      </c>
      <c r="T17" s="16">
        <v>48</v>
      </c>
      <c r="U17" s="3">
        <f t="shared" si="8"/>
        <v>0</v>
      </c>
    </row>
    <row r="18" spans="1:21" x14ac:dyDescent="0.25">
      <c r="A18" s="1">
        <v>3</v>
      </c>
      <c r="B18" s="1" t="s">
        <v>306</v>
      </c>
      <c r="C18" s="16">
        <v>18888</v>
      </c>
      <c r="D18" s="16">
        <v>21672</v>
      </c>
      <c r="E18" s="16">
        <v>40560</v>
      </c>
      <c r="F18" s="16">
        <f t="shared" si="5"/>
        <v>0</v>
      </c>
      <c r="G18" s="16">
        <v>0</v>
      </c>
      <c r="H18" s="16">
        <v>0</v>
      </c>
      <c r="I18" s="16">
        <v>2028</v>
      </c>
      <c r="J18" s="16">
        <f t="shared" si="6"/>
        <v>0</v>
      </c>
      <c r="K18" s="16">
        <v>4000</v>
      </c>
      <c r="L18" s="16">
        <v>0</v>
      </c>
      <c r="M18" s="16">
        <v>0</v>
      </c>
      <c r="N18" s="16">
        <v>0</v>
      </c>
      <c r="O18" s="16">
        <v>1000</v>
      </c>
      <c r="P18" s="16">
        <v>0</v>
      </c>
      <c r="Q18" s="16">
        <v>0</v>
      </c>
      <c r="R18" s="16">
        <v>1000</v>
      </c>
      <c r="S18" s="16">
        <f t="shared" si="7"/>
        <v>0</v>
      </c>
      <c r="T18" s="16">
        <v>20</v>
      </c>
      <c r="U18" s="3">
        <f t="shared" si="8"/>
        <v>0</v>
      </c>
    </row>
    <row r="19" spans="1:21" x14ac:dyDescent="0.25">
      <c r="A19" s="1">
        <v>4</v>
      </c>
      <c r="B19" s="1" t="s">
        <v>352</v>
      </c>
      <c r="C19" s="16">
        <v>13507</v>
      </c>
      <c r="D19" s="16">
        <v>43473</v>
      </c>
      <c r="E19" s="16">
        <v>56980</v>
      </c>
      <c r="F19" s="16">
        <f t="shared" si="5"/>
        <v>0</v>
      </c>
      <c r="G19" s="16">
        <v>0</v>
      </c>
      <c r="H19" s="16">
        <v>0</v>
      </c>
      <c r="I19" s="16">
        <v>2849</v>
      </c>
      <c r="J19" s="16">
        <f t="shared" si="6"/>
        <v>0</v>
      </c>
      <c r="K19" s="16">
        <v>0</v>
      </c>
      <c r="L19" s="16">
        <v>0</v>
      </c>
      <c r="M19" s="16">
        <v>0</v>
      </c>
      <c r="N19" s="16">
        <v>0</v>
      </c>
      <c r="O19" s="16">
        <v>0</v>
      </c>
      <c r="P19" s="16">
        <v>0</v>
      </c>
      <c r="Q19" s="16">
        <v>0</v>
      </c>
      <c r="R19" s="16">
        <v>0</v>
      </c>
      <c r="S19" s="16">
        <f t="shared" si="7"/>
        <v>0</v>
      </c>
      <c r="T19" s="16">
        <v>0</v>
      </c>
      <c r="U19" s="3">
        <f t="shared" si="8"/>
        <v>0</v>
      </c>
    </row>
    <row r="20" spans="1:21" x14ac:dyDescent="0.25">
      <c r="A20" s="1">
        <v>5</v>
      </c>
      <c r="B20" s="1" t="s">
        <v>379</v>
      </c>
      <c r="C20" s="16">
        <v>8157</v>
      </c>
      <c r="D20" s="16">
        <v>4650</v>
      </c>
      <c r="E20" s="16">
        <v>12807</v>
      </c>
      <c r="F20" s="16">
        <f t="shared" si="5"/>
        <v>0</v>
      </c>
      <c r="G20" s="16">
        <v>0</v>
      </c>
      <c r="H20" s="16">
        <v>0</v>
      </c>
      <c r="I20" s="16">
        <v>640.35</v>
      </c>
      <c r="J20" s="16">
        <f t="shared" si="6"/>
        <v>0</v>
      </c>
      <c r="K20" s="16">
        <v>787</v>
      </c>
      <c r="L20" s="16">
        <v>0</v>
      </c>
      <c r="M20" s="16">
        <v>0</v>
      </c>
      <c r="N20" s="16">
        <v>0</v>
      </c>
      <c r="O20" s="16">
        <v>200</v>
      </c>
      <c r="P20" s="16">
        <v>0</v>
      </c>
      <c r="Q20" s="16">
        <v>0</v>
      </c>
      <c r="R20" s="16">
        <v>200</v>
      </c>
      <c r="S20" s="16">
        <f t="shared" si="7"/>
        <v>0</v>
      </c>
      <c r="T20" s="16">
        <v>4</v>
      </c>
      <c r="U20" s="3">
        <f t="shared" si="8"/>
        <v>0</v>
      </c>
    </row>
    <row r="21" spans="1:21" x14ac:dyDescent="0.25">
      <c r="A21" s="1">
        <v>6</v>
      </c>
      <c r="B21" s="1" t="s">
        <v>398</v>
      </c>
      <c r="C21" s="16">
        <v>7479</v>
      </c>
      <c r="D21" s="16">
        <v>2924</v>
      </c>
      <c r="E21" s="16">
        <v>10403</v>
      </c>
      <c r="F21" s="16">
        <f t="shared" si="5"/>
        <v>0</v>
      </c>
      <c r="G21" s="16">
        <v>0</v>
      </c>
      <c r="H21" s="16">
        <v>0</v>
      </c>
      <c r="I21" s="16">
        <v>520.15</v>
      </c>
      <c r="J21" s="16">
        <f t="shared" si="6"/>
        <v>0</v>
      </c>
      <c r="K21" s="16">
        <v>0</v>
      </c>
      <c r="L21" s="16">
        <v>0</v>
      </c>
      <c r="M21" s="16">
        <v>0</v>
      </c>
      <c r="N21" s="16">
        <v>0</v>
      </c>
      <c r="O21" s="16">
        <v>0</v>
      </c>
      <c r="P21" s="16">
        <v>0</v>
      </c>
      <c r="Q21" s="16">
        <v>0</v>
      </c>
      <c r="R21" s="16">
        <v>0</v>
      </c>
      <c r="S21" s="16">
        <f t="shared" si="7"/>
        <v>0</v>
      </c>
      <c r="T21" s="16">
        <v>0</v>
      </c>
      <c r="U21" s="3">
        <f t="shared" si="8"/>
        <v>0</v>
      </c>
    </row>
    <row r="22" spans="1:21" x14ac:dyDescent="0.25">
      <c r="A22" s="1">
        <v>7</v>
      </c>
      <c r="B22" s="1" t="s">
        <v>488</v>
      </c>
      <c r="C22" s="16">
        <v>8000</v>
      </c>
      <c r="D22" s="16">
        <v>10090</v>
      </c>
      <c r="E22" s="16">
        <v>18090</v>
      </c>
      <c r="F22" s="16">
        <f t="shared" si="5"/>
        <v>0</v>
      </c>
      <c r="G22" s="16">
        <v>0</v>
      </c>
      <c r="H22" s="16">
        <v>0</v>
      </c>
      <c r="I22" s="16">
        <v>904.5</v>
      </c>
      <c r="J22" s="16">
        <f t="shared" si="6"/>
        <v>0</v>
      </c>
      <c r="K22" s="16">
        <v>500</v>
      </c>
      <c r="L22" s="16">
        <v>0</v>
      </c>
      <c r="M22" s="16">
        <v>0</v>
      </c>
      <c r="N22" s="16">
        <v>0</v>
      </c>
      <c r="O22" s="16">
        <v>0</v>
      </c>
      <c r="P22" s="16">
        <v>0</v>
      </c>
      <c r="Q22" s="16">
        <v>0</v>
      </c>
      <c r="R22" s="16">
        <v>0</v>
      </c>
      <c r="S22" s="16">
        <f t="shared" si="7"/>
        <v>0</v>
      </c>
      <c r="T22" s="16">
        <v>0</v>
      </c>
      <c r="U22" s="3">
        <f t="shared" si="8"/>
        <v>0</v>
      </c>
    </row>
    <row r="23" spans="1:21" x14ac:dyDescent="0.25">
      <c r="A23" s="1">
        <v>8</v>
      </c>
      <c r="B23" s="1" t="s">
        <v>505</v>
      </c>
      <c r="C23" s="16">
        <v>30516</v>
      </c>
      <c r="D23" s="16">
        <v>20492</v>
      </c>
      <c r="E23" s="16">
        <v>51008</v>
      </c>
      <c r="F23" s="16">
        <f t="shared" si="5"/>
        <v>0</v>
      </c>
      <c r="G23" s="16">
        <v>0</v>
      </c>
      <c r="H23" s="16">
        <v>0</v>
      </c>
      <c r="I23" s="16">
        <v>2550.4</v>
      </c>
      <c r="J23" s="16">
        <f t="shared" si="6"/>
        <v>0</v>
      </c>
      <c r="K23" s="16">
        <v>0</v>
      </c>
      <c r="L23" s="16">
        <v>0</v>
      </c>
      <c r="M23" s="16">
        <v>0</v>
      </c>
      <c r="N23" s="16">
        <v>0</v>
      </c>
      <c r="O23" s="16">
        <v>0</v>
      </c>
      <c r="P23" s="16">
        <v>0</v>
      </c>
      <c r="Q23" s="16">
        <v>0</v>
      </c>
      <c r="R23" s="16">
        <v>0</v>
      </c>
      <c r="S23" s="16">
        <f t="shared" si="7"/>
        <v>0</v>
      </c>
      <c r="T23" s="16">
        <v>0</v>
      </c>
      <c r="U23" s="3">
        <f t="shared" si="8"/>
        <v>0</v>
      </c>
    </row>
    <row r="24" spans="1:21" x14ac:dyDescent="0.25">
      <c r="A24" s="1">
        <v>9</v>
      </c>
      <c r="B24" s="1" t="s">
        <v>510</v>
      </c>
      <c r="C24" s="16">
        <v>18484</v>
      </c>
      <c r="D24" s="16">
        <v>14606</v>
      </c>
      <c r="E24" s="16">
        <v>33090</v>
      </c>
      <c r="F24" s="16">
        <f t="shared" si="5"/>
        <v>0</v>
      </c>
      <c r="G24" s="16">
        <v>0</v>
      </c>
      <c r="H24" s="16">
        <v>0</v>
      </c>
      <c r="I24" s="16">
        <v>1654.5</v>
      </c>
      <c r="J24" s="16">
        <f t="shared" si="6"/>
        <v>0</v>
      </c>
      <c r="K24" s="16">
        <v>591</v>
      </c>
      <c r="L24" s="16">
        <v>0</v>
      </c>
      <c r="M24" s="16">
        <v>0</v>
      </c>
      <c r="N24" s="16">
        <v>0</v>
      </c>
      <c r="O24" s="16">
        <v>0</v>
      </c>
      <c r="P24" s="16">
        <v>0</v>
      </c>
      <c r="Q24" s="16">
        <v>0</v>
      </c>
      <c r="R24" s="16">
        <v>0</v>
      </c>
      <c r="S24" s="16">
        <f t="shared" si="7"/>
        <v>0</v>
      </c>
      <c r="T24" s="16">
        <v>0</v>
      </c>
      <c r="U24" s="3">
        <f t="shared" si="8"/>
        <v>0</v>
      </c>
    </row>
    <row r="25" spans="1:21" x14ac:dyDescent="0.25">
      <c r="A25" s="1">
        <v>10</v>
      </c>
      <c r="B25" s="1" t="s">
        <v>522</v>
      </c>
      <c r="C25" s="16">
        <v>5370</v>
      </c>
      <c r="D25" s="16">
        <v>3499</v>
      </c>
      <c r="E25" s="16">
        <v>8869</v>
      </c>
      <c r="F25" s="16">
        <f t="shared" si="5"/>
        <v>0</v>
      </c>
      <c r="G25" s="16">
        <v>0</v>
      </c>
      <c r="H25" s="16">
        <v>0</v>
      </c>
      <c r="I25" s="16">
        <v>443.45</v>
      </c>
      <c r="J25" s="16">
        <f t="shared" si="6"/>
        <v>0</v>
      </c>
      <c r="K25" s="16">
        <v>313</v>
      </c>
      <c r="L25" s="16">
        <v>0</v>
      </c>
      <c r="M25" s="16">
        <v>0</v>
      </c>
      <c r="N25" s="16">
        <v>0</v>
      </c>
      <c r="O25" s="16">
        <v>0</v>
      </c>
      <c r="P25" s="16">
        <v>0</v>
      </c>
      <c r="Q25" s="16">
        <v>0</v>
      </c>
      <c r="R25" s="16">
        <v>0</v>
      </c>
      <c r="S25" s="16">
        <f t="shared" si="7"/>
        <v>0</v>
      </c>
      <c r="T25" s="16">
        <v>0</v>
      </c>
      <c r="U25" s="3">
        <f t="shared" si="8"/>
        <v>0</v>
      </c>
    </row>
    <row r="26" spans="1:21" x14ac:dyDescent="0.25">
      <c r="A26" s="1">
        <v>11</v>
      </c>
      <c r="B26" s="1" t="s">
        <v>533</v>
      </c>
      <c r="C26" s="16">
        <v>58076</v>
      </c>
      <c r="D26" s="16">
        <v>44584</v>
      </c>
      <c r="E26" s="16">
        <v>102660</v>
      </c>
      <c r="F26" s="16">
        <f t="shared" si="5"/>
        <v>0</v>
      </c>
      <c r="G26" s="16">
        <v>0</v>
      </c>
      <c r="H26" s="16">
        <v>0</v>
      </c>
      <c r="I26" s="16">
        <v>5133</v>
      </c>
      <c r="J26" s="16">
        <f t="shared" si="6"/>
        <v>0</v>
      </c>
      <c r="K26" s="16">
        <v>3155</v>
      </c>
      <c r="L26" s="16">
        <v>0</v>
      </c>
      <c r="M26" s="16">
        <v>0</v>
      </c>
      <c r="N26" s="16">
        <v>0</v>
      </c>
      <c r="O26" s="16">
        <v>0</v>
      </c>
      <c r="P26" s="16">
        <v>0</v>
      </c>
      <c r="Q26" s="16">
        <v>0</v>
      </c>
      <c r="R26" s="16">
        <v>0</v>
      </c>
      <c r="S26" s="16">
        <f t="shared" si="7"/>
        <v>0</v>
      </c>
      <c r="T26" s="16">
        <v>0</v>
      </c>
      <c r="U26" s="3">
        <f t="shared" si="8"/>
        <v>0</v>
      </c>
    </row>
    <row r="27" spans="1:21" x14ac:dyDescent="0.25">
      <c r="A27" s="1">
        <v>12</v>
      </c>
      <c r="B27" s="1" t="s">
        <v>539</v>
      </c>
      <c r="C27" s="16">
        <v>4370068</v>
      </c>
      <c r="D27" s="16">
        <v>3960707</v>
      </c>
      <c r="E27" s="16">
        <v>8330775</v>
      </c>
      <c r="F27" s="16">
        <f t="shared" si="5"/>
        <v>0</v>
      </c>
      <c r="G27" s="16">
        <v>0</v>
      </c>
      <c r="H27" s="16">
        <v>0</v>
      </c>
      <c r="I27" s="16">
        <v>416538.75</v>
      </c>
      <c r="J27" s="16">
        <f t="shared" si="6"/>
        <v>0</v>
      </c>
      <c r="K27" s="16">
        <v>458176</v>
      </c>
      <c r="L27" s="16">
        <v>0</v>
      </c>
      <c r="M27" s="16">
        <v>0</v>
      </c>
      <c r="N27" s="16">
        <v>0</v>
      </c>
      <c r="O27" s="16">
        <v>78754</v>
      </c>
      <c r="P27" s="16">
        <v>0</v>
      </c>
      <c r="Q27" s="16">
        <v>0</v>
      </c>
      <c r="R27" s="16">
        <v>78754</v>
      </c>
      <c r="S27" s="16">
        <f t="shared" si="7"/>
        <v>0</v>
      </c>
      <c r="T27" s="16">
        <v>1575.08</v>
      </c>
      <c r="U27" s="3">
        <f t="shared" si="8"/>
        <v>0</v>
      </c>
    </row>
    <row r="28" spans="1:21" x14ac:dyDescent="0.25">
      <c r="A28" s="1">
        <v>13</v>
      </c>
      <c r="B28" s="1" t="s">
        <v>549</v>
      </c>
      <c r="C28" s="16">
        <v>8929</v>
      </c>
      <c r="D28" s="16">
        <v>15230</v>
      </c>
      <c r="E28" s="16">
        <v>24159</v>
      </c>
      <c r="F28" s="16">
        <f t="shared" si="5"/>
        <v>0</v>
      </c>
      <c r="G28" s="16">
        <v>0</v>
      </c>
      <c r="H28" s="16">
        <v>0</v>
      </c>
      <c r="I28" s="16">
        <v>1207.95</v>
      </c>
      <c r="J28" s="16">
        <f t="shared" si="6"/>
        <v>0</v>
      </c>
      <c r="K28" s="16">
        <v>968</v>
      </c>
      <c r="L28" s="16">
        <v>0</v>
      </c>
      <c r="M28" s="16">
        <v>0</v>
      </c>
      <c r="N28" s="16">
        <v>0</v>
      </c>
      <c r="O28" s="16">
        <v>0</v>
      </c>
      <c r="P28" s="16">
        <v>0</v>
      </c>
      <c r="Q28" s="16">
        <v>0</v>
      </c>
      <c r="R28" s="16">
        <v>0</v>
      </c>
      <c r="S28" s="16">
        <f t="shared" si="7"/>
        <v>0</v>
      </c>
      <c r="T28" s="16">
        <v>0</v>
      </c>
      <c r="U28" s="3">
        <f t="shared" si="8"/>
        <v>0</v>
      </c>
    </row>
    <row r="29" spans="1:21" x14ac:dyDescent="0.25">
      <c r="A29" s="1">
        <v>14</v>
      </c>
      <c r="B29" s="1" t="s">
        <v>562</v>
      </c>
      <c r="C29" s="16">
        <v>658852</v>
      </c>
      <c r="D29" s="16">
        <v>655955</v>
      </c>
      <c r="E29" s="16">
        <v>1314807</v>
      </c>
      <c r="F29" s="16">
        <f t="shared" si="5"/>
        <v>0</v>
      </c>
      <c r="G29" s="16">
        <v>0</v>
      </c>
      <c r="H29" s="16">
        <v>0</v>
      </c>
      <c r="I29" s="16">
        <v>65740.350000000006</v>
      </c>
      <c r="J29" s="16">
        <f t="shared" si="6"/>
        <v>0</v>
      </c>
      <c r="K29" s="16">
        <v>3000</v>
      </c>
      <c r="L29" s="16">
        <v>0</v>
      </c>
      <c r="M29" s="16">
        <v>0</v>
      </c>
      <c r="N29" s="16">
        <v>0</v>
      </c>
      <c r="O29" s="16">
        <v>0</v>
      </c>
      <c r="P29" s="16">
        <v>0</v>
      </c>
      <c r="Q29" s="16">
        <v>0</v>
      </c>
      <c r="R29" s="16">
        <v>0</v>
      </c>
      <c r="S29" s="16">
        <f t="shared" si="7"/>
        <v>0</v>
      </c>
      <c r="T29" s="16">
        <v>0</v>
      </c>
      <c r="U29" s="3">
        <f t="shared" si="8"/>
        <v>0</v>
      </c>
    </row>
    <row r="30" spans="1:21" x14ac:dyDescent="0.25">
      <c r="A30" s="1">
        <v>15</v>
      </c>
      <c r="B30" s="1" t="s">
        <v>573</v>
      </c>
      <c r="C30" s="16">
        <v>5226</v>
      </c>
      <c r="D30" s="16">
        <v>7492</v>
      </c>
      <c r="E30" s="16">
        <v>12718</v>
      </c>
      <c r="F30" s="16">
        <f t="shared" si="5"/>
        <v>0</v>
      </c>
      <c r="G30" s="16">
        <v>0</v>
      </c>
      <c r="H30" s="16">
        <v>0</v>
      </c>
      <c r="I30" s="16">
        <v>635.9</v>
      </c>
      <c r="J30" s="16">
        <f t="shared" si="6"/>
        <v>0</v>
      </c>
      <c r="K30" s="16">
        <v>0</v>
      </c>
      <c r="L30" s="16">
        <v>0</v>
      </c>
      <c r="M30" s="16">
        <v>0</v>
      </c>
      <c r="N30" s="16">
        <v>0</v>
      </c>
      <c r="O30" s="16">
        <v>0</v>
      </c>
      <c r="P30" s="16">
        <v>0</v>
      </c>
      <c r="Q30" s="16">
        <v>0</v>
      </c>
      <c r="R30" s="16">
        <v>0</v>
      </c>
      <c r="S30" s="16">
        <f t="shared" si="7"/>
        <v>0</v>
      </c>
      <c r="T30" s="16">
        <v>0</v>
      </c>
      <c r="U30" s="3">
        <f t="shared" si="8"/>
        <v>0</v>
      </c>
    </row>
    <row r="31" spans="1:21" x14ac:dyDescent="0.25">
      <c r="A31" s="1">
        <v>16</v>
      </c>
      <c r="B31" s="1" t="s">
        <v>623</v>
      </c>
      <c r="C31" s="16">
        <v>600</v>
      </c>
      <c r="D31" s="16">
        <v>400</v>
      </c>
      <c r="E31" s="16">
        <v>1000</v>
      </c>
      <c r="F31" s="16">
        <f t="shared" si="5"/>
        <v>0</v>
      </c>
      <c r="G31" s="16">
        <v>0</v>
      </c>
      <c r="H31" s="16">
        <v>0</v>
      </c>
      <c r="I31" s="16">
        <v>50</v>
      </c>
      <c r="J31" s="16">
        <f t="shared" si="6"/>
        <v>0</v>
      </c>
      <c r="K31" s="16">
        <v>400</v>
      </c>
      <c r="L31" s="16">
        <v>0</v>
      </c>
      <c r="M31" s="16">
        <v>0</v>
      </c>
      <c r="N31" s="16">
        <v>0</v>
      </c>
      <c r="O31" s="16">
        <v>0</v>
      </c>
      <c r="P31" s="16">
        <v>0</v>
      </c>
      <c r="Q31" s="16">
        <v>0</v>
      </c>
      <c r="R31" s="16">
        <v>0</v>
      </c>
      <c r="S31" s="16">
        <f t="shared" si="7"/>
        <v>0</v>
      </c>
      <c r="T31" s="16">
        <v>0</v>
      </c>
      <c r="U31" s="3">
        <f t="shared" si="8"/>
        <v>0</v>
      </c>
    </row>
    <row r="32" spans="1:21" x14ac:dyDescent="0.25">
      <c r="A32" s="1">
        <v>17</v>
      </c>
      <c r="B32" s="1" t="s">
        <v>626</v>
      </c>
      <c r="C32" s="16">
        <v>65339</v>
      </c>
      <c r="D32" s="16">
        <v>62987</v>
      </c>
      <c r="E32" s="16">
        <v>128326</v>
      </c>
      <c r="F32" s="16">
        <f t="shared" si="5"/>
        <v>0</v>
      </c>
      <c r="G32" s="16">
        <v>0</v>
      </c>
      <c r="H32" s="16">
        <v>0</v>
      </c>
      <c r="I32" s="16">
        <v>6416.3</v>
      </c>
      <c r="J32" s="16">
        <f t="shared" si="6"/>
        <v>0</v>
      </c>
      <c r="K32" s="16">
        <v>5244</v>
      </c>
      <c r="L32" s="16">
        <v>0</v>
      </c>
      <c r="M32" s="16">
        <v>0</v>
      </c>
      <c r="N32" s="16">
        <v>0</v>
      </c>
      <c r="O32" s="16">
        <v>0</v>
      </c>
      <c r="P32" s="16">
        <v>0</v>
      </c>
      <c r="Q32" s="16">
        <v>0</v>
      </c>
      <c r="R32" s="16">
        <v>0</v>
      </c>
      <c r="S32" s="16">
        <f t="shared" si="7"/>
        <v>0</v>
      </c>
      <c r="T32" s="16">
        <v>0</v>
      </c>
      <c r="U32" s="3">
        <f t="shared" si="8"/>
        <v>0</v>
      </c>
    </row>
    <row r="33" spans="1:21" x14ac:dyDescent="0.25">
      <c r="A33" s="1">
        <v>18</v>
      </c>
      <c r="B33" s="1" t="s">
        <v>695</v>
      </c>
      <c r="C33" s="16">
        <v>136810</v>
      </c>
      <c r="D33" s="16">
        <v>248625</v>
      </c>
      <c r="E33" s="16">
        <v>385435</v>
      </c>
      <c r="F33" s="16">
        <f t="shared" si="5"/>
        <v>0</v>
      </c>
      <c r="G33" s="16">
        <v>0</v>
      </c>
      <c r="H33" s="16">
        <v>0</v>
      </c>
      <c r="I33" s="16">
        <v>19271.75</v>
      </c>
      <c r="J33" s="16">
        <f t="shared" si="6"/>
        <v>0</v>
      </c>
      <c r="K33" s="16">
        <v>20000</v>
      </c>
      <c r="L33" s="16">
        <v>0</v>
      </c>
      <c r="M33" s="16">
        <v>0</v>
      </c>
      <c r="N33" s="16">
        <v>0</v>
      </c>
      <c r="O33" s="16">
        <v>0</v>
      </c>
      <c r="P33" s="16">
        <v>0</v>
      </c>
      <c r="Q33" s="16">
        <v>0</v>
      </c>
      <c r="R33" s="16">
        <v>0</v>
      </c>
      <c r="S33" s="16">
        <f t="shared" si="7"/>
        <v>0</v>
      </c>
      <c r="T33" s="16">
        <v>0</v>
      </c>
      <c r="U33" s="3">
        <f t="shared" si="8"/>
        <v>0</v>
      </c>
    </row>
    <row r="34" spans="1:21" x14ac:dyDescent="0.25">
      <c r="A34" s="1">
        <v>19</v>
      </c>
      <c r="B34" s="1" t="s">
        <v>756</v>
      </c>
      <c r="C34" s="16">
        <v>32363</v>
      </c>
      <c r="D34" s="16">
        <v>33234</v>
      </c>
      <c r="E34" s="16">
        <v>65597</v>
      </c>
      <c r="F34" s="16">
        <f t="shared" si="5"/>
        <v>0</v>
      </c>
      <c r="G34" s="16">
        <v>0</v>
      </c>
      <c r="H34" s="16">
        <v>0</v>
      </c>
      <c r="I34" s="16">
        <v>3279.85</v>
      </c>
      <c r="J34" s="16">
        <f t="shared" si="6"/>
        <v>0</v>
      </c>
      <c r="K34" s="16">
        <v>1900</v>
      </c>
      <c r="L34" s="16">
        <v>0</v>
      </c>
      <c r="M34" s="16">
        <v>0</v>
      </c>
      <c r="N34" s="16">
        <v>0</v>
      </c>
      <c r="O34" s="16">
        <v>300</v>
      </c>
      <c r="P34" s="16">
        <v>0</v>
      </c>
      <c r="Q34" s="16">
        <v>0</v>
      </c>
      <c r="R34" s="16">
        <v>300</v>
      </c>
      <c r="S34" s="16">
        <f t="shared" si="7"/>
        <v>0</v>
      </c>
      <c r="T34" s="16">
        <v>6</v>
      </c>
      <c r="U34" s="3">
        <f t="shared" si="8"/>
        <v>0</v>
      </c>
    </row>
    <row r="35" spans="1:21" x14ac:dyDescent="0.25">
      <c r="A35" s="1">
        <v>20</v>
      </c>
      <c r="B35" s="1" t="s">
        <v>765</v>
      </c>
      <c r="C35" s="16">
        <v>16318</v>
      </c>
      <c r="D35" s="16">
        <v>25320</v>
      </c>
      <c r="E35" s="16">
        <v>41638</v>
      </c>
      <c r="F35" s="16">
        <f t="shared" si="5"/>
        <v>0</v>
      </c>
      <c r="G35" s="16">
        <v>0</v>
      </c>
      <c r="H35" s="16">
        <v>0</v>
      </c>
      <c r="I35" s="16">
        <v>2081.9</v>
      </c>
      <c r="J35" s="16">
        <f t="shared" si="6"/>
        <v>0</v>
      </c>
      <c r="K35" s="16">
        <v>3996</v>
      </c>
      <c r="L35" s="16">
        <v>0</v>
      </c>
      <c r="M35" s="16">
        <v>0</v>
      </c>
      <c r="N35" s="16">
        <v>0</v>
      </c>
      <c r="O35" s="16">
        <v>0</v>
      </c>
      <c r="P35" s="16">
        <v>0</v>
      </c>
      <c r="Q35" s="16">
        <v>0</v>
      </c>
      <c r="R35" s="16">
        <v>0</v>
      </c>
      <c r="S35" s="16">
        <f t="shared" si="7"/>
        <v>0</v>
      </c>
      <c r="T35" s="16">
        <v>0</v>
      </c>
      <c r="U35" s="3">
        <f t="shared" si="8"/>
        <v>0</v>
      </c>
    </row>
    <row r="36" spans="1:21" x14ac:dyDescent="0.25">
      <c r="A36" s="1">
        <v>21</v>
      </c>
      <c r="B36" s="1" t="s">
        <v>784</v>
      </c>
      <c r="C36" s="16">
        <v>28432</v>
      </c>
      <c r="D36" s="16">
        <v>19042</v>
      </c>
      <c r="E36" s="16">
        <v>47474</v>
      </c>
      <c r="F36" s="16">
        <f t="shared" si="5"/>
        <v>0</v>
      </c>
      <c r="G36" s="16">
        <v>0</v>
      </c>
      <c r="H36" s="16">
        <v>0</v>
      </c>
      <c r="I36" s="16">
        <v>2373.6999999999998</v>
      </c>
      <c r="J36" s="16">
        <f t="shared" si="6"/>
        <v>0</v>
      </c>
      <c r="K36" s="16">
        <v>1446</v>
      </c>
      <c r="L36" s="16">
        <v>0</v>
      </c>
      <c r="M36" s="16">
        <v>0</v>
      </c>
      <c r="N36" s="16">
        <v>0</v>
      </c>
      <c r="O36" s="16">
        <v>0</v>
      </c>
      <c r="P36" s="16">
        <v>0</v>
      </c>
      <c r="Q36" s="16">
        <v>0</v>
      </c>
      <c r="R36" s="16">
        <v>0</v>
      </c>
      <c r="S36" s="16">
        <f t="shared" si="7"/>
        <v>0</v>
      </c>
      <c r="T36" s="16">
        <v>0</v>
      </c>
      <c r="U36" s="3">
        <f t="shared" si="8"/>
        <v>0</v>
      </c>
    </row>
    <row r="37" spans="1:21" x14ac:dyDescent="0.25">
      <c r="A37" s="1">
        <v>22</v>
      </c>
      <c r="B37" s="1" t="s">
        <v>814</v>
      </c>
      <c r="C37" s="16">
        <v>5091</v>
      </c>
      <c r="D37" s="16">
        <v>9887</v>
      </c>
      <c r="E37" s="16">
        <v>14978</v>
      </c>
      <c r="F37" s="16">
        <f t="shared" si="5"/>
        <v>0</v>
      </c>
      <c r="G37" s="16">
        <v>0</v>
      </c>
      <c r="H37" s="16">
        <v>0</v>
      </c>
      <c r="I37" s="16">
        <v>748.9</v>
      </c>
      <c r="J37" s="16">
        <f t="shared" si="6"/>
        <v>0</v>
      </c>
      <c r="K37" s="16">
        <v>238</v>
      </c>
      <c r="L37" s="16">
        <v>0</v>
      </c>
      <c r="M37" s="16">
        <v>0</v>
      </c>
      <c r="N37" s="16">
        <v>0</v>
      </c>
      <c r="O37" s="16">
        <v>100</v>
      </c>
      <c r="P37" s="16">
        <v>0</v>
      </c>
      <c r="Q37" s="16">
        <v>0</v>
      </c>
      <c r="R37" s="16">
        <v>100</v>
      </c>
      <c r="S37" s="16">
        <f t="shared" si="7"/>
        <v>0</v>
      </c>
      <c r="T37" s="16">
        <v>2</v>
      </c>
      <c r="U37" s="3">
        <f t="shared" si="8"/>
        <v>0</v>
      </c>
    </row>
    <row r="38" spans="1:21" x14ac:dyDescent="0.25">
      <c r="A38" s="1">
        <v>23</v>
      </c>
      <c r="B38" s="1" t="s">
        <v>838</v>
      </c>
      <c r="C38" s="16">
        <v>200</v>
      </c>
      <c r="D38" s="16">
        <v>0</v>
      </c>
      <c r="E38" s="16">
        <v>200</v>
      </c>
      <c r="F38" s="16">
        <f t="shared" si="5"/>
        <v>0</v>
      </c>
      <c r="G38" s="16">
        <v>0</v>
      </c>
      <c r="H38" s="16">
        <v>0</v>
      </c>
      <c r="I38" s="16">
        <v>10</v>
      </c>
      <c r="J38" s="16">
        <f t="shared" si="6"/>
        <v>0</v>
      </c>
      <c r="K38" s="16">
        <v>0</v>
      </c>
      <c r="L38" s="16">
        <v>0</v>
      </c>
      <c r="M38" s="16">
        <v>0</v>
      </c>
      <c r="N38" s="16">
        <v>0</v>
      </c>
      <c r="O38" s="16">
        <v>0</v>
      </c>
      <c r="P38" s="16">
        <v>0</v>
      </c>
      <c r="Q38" s="16">
        <v>0</v>
      </c>
      <c r="R38" s="16">
        <v>0</v>
      </c>
      <c r="S38" s="16">
        <f t="shared" si="7"/>
        <v>0</v>
      </c>
      <c r="T38" s="16">
        <v>0</v>
      </c>
      <c r="U38" s="3">
        <f t="shared" si="8"/>
        <v>0</v>
      </c>
    </row>
    <row r="39" spans="1:21" x14ac:dyDescent="0.25">
      <c r="B39" t="s">
        <v>216</v>
      </c>
      <c r="C39" s="2">
        <v>5593572</v>
      </c>
      <c r="D39" s="2">
        <v>5286039</v>
      </c>
      <c r="E39" s="2">
        <v>10879611</v>
      </c>
      <c r="F39" s="2"/>
      <c r="G39" s="2">
        <v>0</v>
      </c>
      <c r="H39" s="2">
        <v>0</v>
      </c>
      <c r="I39" s="2">
        <v>543980.55000000005</v>
      </c>
      <c r="J39" s="2"/>
      <c r="K39" s="2">
        <v>511064</v>
      </c>
      <c r="L39" s="2">
        <v>0</v>
      </c>
      <c r="M39" s="2">
        <v>0</v>
      </c>
      <c r="N39" s="2">
        <v>0</v>
      </c>
      <c r="O39" s="2">
        <v>82754</v>
      </c>
      <c r="P39" s="2">
        <v>0</v>
      </c>
      <c r="Q39" s="2">
        <v>0</v>
      </c>
      <c r="R39" s="2">
        <v>82754</v>
      </c>
      <c r="S39" s="2"/>
      <c r="T39" s="2">
        <v>1655.08</v>
      </c>
    </row>
    <row r="40" spans="1:21" x14ac:dyDescent="0.25">
      <c r="C40" s="2">
        <f>SUM(C16:C38)-C39</f>
        <v>0</v>
      </c>
      <c r="D40" s="2">
        <f t="shared" ref="D40:U40" si="9">SUM(D16:D38)-D39</f>
        <v>0</v>
      </c>
      <c r="E40" s="2">
        <f t="shared" si="9"/>
        <v>0</v>
      </c>
      <c r="F40" s="2">
        <f t="shared" si="9"/>
        <v>0</v>
      </c>
      <c r="G40" s="2">
        <f t="shared" si="9"/>
        <v>0</v>
      </c>
      <c r="H40" s="2">
        <f t="shared" si="9"/>
        <v>0</v>
      </c>
      <c r="I40" s="2">
        <f t="shared" si="9"/>
        <v>0</v>
      </c>
      <c r="J40" s="2">
        <f t="shared" si="9"/>
        <v>0</v>
      </c>
      <c r="K40" s="2">
        <f t="shared" si="9"/>
        <v>0</v>
      </c>
      <c r="L40" s="2">
        <f t="shared" si="9"/>
        <v>0</v>
      </c>
      <c r="M40" s="2">
        <f t="shared" si="9"/>
        <v>0</v>
      </c>
      <c r="N40" s="2">
        <f t="shared" si="9"/>
        <v>0</v>
      </c>
      <c r="O40" s="2">
        <f t="shared" si="9"/>
        <v>0</v>
      </c>
      <c r="P40" s="2">
        <f t="shared" si="9"/>
        <v>0</v>
      </c>
      <c r="Q40" s="2">
        <f t="shared" si="9"/>
        <v>0</v>
      </c>
      <c r="R40" s="2">
        <f t="shared" si="9"/>
        <v>0</v>
      </c>
      <c r="S40" s="2">
        <f t="shared" si="9"/>
        <v>0</v>
      </c>
      <c r="T40" s="2">
        <f t="shared" si="9"/>
        <v>0</v>
      </c>
      <c r="U40" s="2">
        <f t="shared" si="9"/>
        <v>0</v>
      </c>
    </row>
    <row r="41" spans="1:21" x14ac:dyDescent="0.25">
      <c r="C41" s="2"/>
      <c r="D41" s="2"/>
      <c r="E41" s="2"/>
      <c r="F41" s="2"/>
      <c r="G41" s="2"/>
      <c r="H41" s="2"/>
      <c r="I41" s="2"/>
      <c r="J41" s="2"/>
      <c r="K41" s="2"/>
      <c r="L41" s="2"/>
      <c r="M41" s="2"/>
      <c r="N41" s="2"/>
      <c r="O41" s="2"/>
      <c r="P41" s="2"/>
      <c r="Q41" s="2"/>
      <c r="R41" s="2"/>
      <c r="S41" s="2"/>
      <c r="T41" s="2"/>
    </row>
    <row r="42" spans="1:21" x14ac:dyDescent="0.25">
      <c r="C42" s="2"/>
      <c r="D42" s="2"/>
      <c r="E42" s="2"/>
      <c r="F42" s="2"/>
      <c r="G42" s="2"/>
      <c r="H42" s="2"/>
      <c r="I42" s="2"/>
      <c r="J42" s="2"/>
      <c r="K42" s="2"/>
      <c r="L42" s="2"/>
      <c r="M42" s="2"/>
      <c r="N42" s="2"/>
      <c r="O42" s="2"/>
      <c r="P42" s="2"/>
      <c r="Q42" s="2"/>
      <c r="R42" s="2"/>
      <c r="S42" s="2"/>
      <c r="T42" s="2"/>
    </row>
  </sheetData>
  <autoFilter ref="A7:T12" xr:uid="{A1A2FEC1-732E-483F-90EE-D9B02805ED50}"/>
  <mergeCells count="6">
    <mergeCell ref="A6:T6"/>
    <mergeCell ref="A1:T1"/>
    <mergeCell ref="A2:T2"/>
    <mergeCell ref="A3:T3"/>
    <mergeCell ref="A4:T4"/>
    <mergeCell ref="A5:T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829F-3CC3-4BAC-BBC9-3E2662F1998E}">
  <dimension ref="A1:T31"/>
  <sheetViews>
    <sheetView workbookViewId="0">
      <selection activeCell="C41" sqref="C41"/>
    </sheetView>
  </sheetViews>
  <sheetFormatPr defaultRowHeight="15.75" x14ac:dyDescent="0.25"/>
  <sheetData>
    <row r="1" spans="1:20" x14ac:dyDescent="0.25">
      <c r="A1" s="121" t="s">
        <v>0</v>
      </c>
      <c r="B1" s="121"/>
      <c r="C1" s="121"/>
      <c r="D1" s="121"/>
      <c r="E1" s="121"/>
      <c r="F1" s="121"/>
      <c r="G1" s="121"/>
      <c r="H1" s="121"/>
      <c r="I1" s="121"/>
      <c r="J1" s="121"/>
      <c r="K1" s="121"/>
      <c r="L1" s="121"/>
      <c r="M1" s="121"/>
      <c r="N1" s="121"/>
      <c r="O1" s="121"/>
      <c r="P1" s="121"/>
      <c r="Q1" s="121"/>
    </row>
    <row r="2" spans="1:20" x14ac:dyDescent="0.25">
      <c r="A2" s="121" t="s">
        <v>1</v>
      </c>
      <c r="B2" s="121"/>
      <c r="C2" s="121"/>
      <c r="D2" s="121"/>
      <c r="E2" s="121"/>
      <c r="F2" s="121"/>
      <c r="G2" s="121"/>
      <c r="H2" s="121"/>
      <c r="I2" s="121"/>
      <c r="J2" s="121"/>
      <c r="K2" s="121"/>
      <c r="L2" s="121"/>
      <c r="M2" s="121"/>
      <c r="N2" s="121"/>
      <c r="O2" s="121"/>
      <c r="P2" s="121"/>
      <c r="Q2" s="121"/>
    </row>
    <row r="3" spans="1:20" x14ac:dyDescent="0.25">
      <c r="A3" s="121" t="s">
        <v>2</v>
      </c>
      <c r="B3" s="121"/>
      <c r="C3" s="121"/>
      <c r="D3" s="121"/>
      <c r="E3" s="121"/>
      <c r="F3" s="121"/>
      <c r="G3" s="121"/>
      <c r="H3" s="121"/>
      <c r="I3" s="121"/>
      <c r="J3" s="121"/>
      <c r="K3" s="121"/>
      <c r="L3" s="121"/>
      <c r="M3" s="121"/>
      <c r="N3" s="121"/>
      <c r="O3" s="121"/>
      <c r="P3" s="121"/>
      <c r="Q3" s="121"/>
    </row>
    <row r="4" spans="1:20" x14ac:dyDescent="0.25">
      <c r="A4" s="121" t="s">
        <v>3</v>
      </c>
      <c r="B4" s="121"/>
      <c r="C4" s="121"/>
      <c r="D4" s="121"/>
      <c r="E4" s="121"/>
      <c r="F4" s="121"/>
      <c r="G4" s="121"/>
      <c r="H4" s="121"/>
      <c r="I4" s="121"/>
      <c r="J4" s="121"/>
      <c r="K4" s="121"/>
      <c r="L4" s="121"/>
      <c r="M4" s="121"/>
      <c r="N4" s="121"/>
      <c r="O4" s="121"/>
      <c r="P4" s="121"/>
      <c r="Q4" s="121"/>
    </row>
    <row r="5" spans="1:20" x14ac:dyDescent="0.25">
      <c r="A5" s="121" t="s">
        <v>4</v>
      </c>
      <c r="B5" s="121"/>
      <c r="C5" s="121"/>
      <c r="D5" s="121"/>
      <c r="E5" s="121"/>
      <c r="F5" s="121"/>
      <c r="G5" s="121"/>
      <c r="H5" s="121"/>
      <c r="I5" s="121"/>
      <c r="J5" s="121"/>
      <c r="K5" s="121"/>
      <c r="L5" s="121"/>
      <c r="M5" s="121"/>
      <c r="N5" s="121"/>
      <c r="O5" s="121"/>
      <c r="P5" s="121"/>
      <c r="Q5" s="121"/>
    </row>
    <row r="6" spans="1:20" x14ac:dyDescent="0.25">
      <c r="A6" s="121"/>
      <c r="B6" s="121"/>
      <c r="C6" s="121"/>
      <c r="D6" s="121"/>
      <c r="E6" s="121"/>
      <c r="F6" s="121"/>
      <c r="G6" s="121"/>
      <c r="H6" s="121"/>
      <c r="I6" s="121"/>
      <c r="J6" s="121"/>
      <c r="K6" s="121"/>
      <c r="L6" s="121"/>
      <c r="M6" s="121"/>
      <c r="N6" s="121"/>
      <c r="O6" s="121"/>
      <c r="P6" s="121"/>
      <c r="Q6" s="121"/>
    </row>
    <row r="7" spans="1:20" x14ac:dyDescent="0.25">
      <c r="A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row>
    <row r="8" spans="1:20" x14ac:dyDescent="0.25">
      <c r="A8" s="1">
        <v>1</v>
      </c>
      <c r="B8" s="1" t="s">
        <v>219</v>
      </c>
      <c r="C8" s="1" t="s">
        <v>220</v>
      </c>
      <c r="D8" s="1" t="s">
        <v>221</v>
      </c>
      <c r="E8" s="1" t="s">
        <v>222</v>
      </c>
      <c r="F8" s="1" t="s">
        <v>25</v>
      </c>
      <c r="G8" s="1" t="s">
        <v>25</v>
      </c>
      <c r="H8" s="1" t="s">
        <v>223</v>
      </c>
      <c r="I8" s="1" t="s">
        <v>224</v>
      </c>
      <c r="J8" s="1" t="s">
        <v>25</v>
      </c>
      <c r="K8" s="1" t="s">
        <v>25</v>
      </c>
      <c r="L8" s="1" t="s">
        <v>25</v>
      </c>
      <c r="M8" s="1" t="s">
        <v>25</v>
      </c>
      <c r="N8" s="1" t="s">
        <v>25</v>
      </c>
      <c r="O8" s="1" t="s">
        <v>25</v>
      </c>
      <c r="P8" s="1" t="s">
        <v>25</v>
      </c>
      <c r="Q8" s="1" t="s">
        <v>25</v>
      </c>
      <c r="R8" s="1"/>
    </row>
    <row r="9" spans="1:20" x14ac:dyDescent="0.25">
      <c r="A9" s="1">
        <v>2</v>
      </c>
      <c r="B9" s="1" t="s">
        <v>282</v>
      </c>
      <c r="C9" s="1" t="s">
        <v>283</v>
      </c>
      <c r="D9" s="1" t="s">
        <v>284</v>
      </c>
      <c r="E9" s="1" t="s">
        <v>285</v>
      </c>
      <c r="F9" s="1" t="s">
        <v>25</v>
      </c>
      <c r="G9" s="1" t="s">
        <v>25</v>
      </c>
      <c r="H9" s="1" t="s">
        <v>286</v>
      </c>
      <c r="I9" s="1" t="s">
        <v>287</v>
      </c>
      <c r="J9" s="1" t="s">
        <v>25</v>
      </c>
      <c r="K9" s="1" t="s">
        <v>25</v>
      </c>
      <c r="L9" s="1" t="s">
        <v>25</v>
      </c>
      <c r="M9" s="1" t="s">
        <v>158</v>
      </c>
      <c r="N9" s="1" t="s">
        <v>25</v>
      </c>
      <c r="O9" s="1" t="s">
        <v>25</v>
      </c>
      <c r="P9" s="1" t="s">
        <v>158</v>
      </c>
      <c r="Q9" s="1" t="s">
        <v>288</v>
      </c>
      <c r="R9" s="1"/>
    </row>
    <row r="10" spans="1:20" x14ac:dyDescent="0.25">
      <c r="A10" s="1">
        <v>3</v>
      </c>
      <c r="B10" s="1" t="s">
        <v>306</v>
      </c>
      <c r="C10" s="1" t="s">
        <v>307</v>
      </c>
      <c r="D10" s="1" t="s">
        <v>308</v>
      </c>
      <c r="E10" s="1" t="s">
        <v>309</v>
      </c>
      <c r="F10" s="1" t="s">
        <v>25</v>
      </c>
      <c r="G10" s="1" t="s">
        <v>25</v>
      </c>
      <c r="H10" s="1" t="s">
        <v>310</v>
      </c>
      <c r="I10" s="1" t="s">
        <v>70</v>
      </c>
      <c r="J10" s="1" t="s">
        <v>25</v>
      </c>
      <c r="K10" s="1" t="s">
        <v>25</v>
      </c>
      <c r="L10" s="1" t="s">
        <v>25</v>
      </c>
      <c r="M10" s="1" t="s">
        <v>32</v>
      </c>
      <c r="N10" s="1" t="s">
        <v>25</v>
      </c>
      <c r="O10" s="1" t="s">
        <v>25</v>
      </c>
      <c r="P10" s="1" t="s">
        <v>32</v>
      </c>
      <c r="Q10" s="1" t="s">
        <v>311</v>
      </c>
      <c r="R10" s="1"/>
    </row>
    <row r="11" spans="1:20" x14ac:dyDescent="0.25">
      <c r="A11" s="1">
        <v>4</v>
      </c>
      <c r="B11" s="1" t="s">
        <v>352</v>
      </c>
      <c r="C11" s="1" t="s">
        <v>353</v>
      </c>
      <c r="D11" s="1" t="s">
        <v>354</v>
      </c>
      <c r="E11" s="1" t="s">
        <v>355</v>
      </c>
      <c r="F11" s="1" t="s">
        <v>25</v>
      </c>
      <c r="G11" s="1" t="s">
        <v>25</v>
      </c>
      <c r="H11" s="1" t="s">
        <v>356</v>
      </c>
      <c r="I11" s="1" t="s">
        <v>25</v>
      </c>
      <c r="J11" s="1" t="s">
        <v>25</v>
      </c>
      <c r="K11" s="1" t="s">
        <v>25</v>
      </c>
      <c r="L11" s="1" t="s">
        <v>25</v>
      </c>
      <c r="M11" s="1" t="s">
        <v>25</v>
      </c>
      <c r="N11" s="1" t="s">
        <v>25</v>
      </c>
      <c r="O11" s="1" t="s">
        <v>25</v>
      </c>
      <c r="P11" s="1" t="s">
        <v>25</v>
      </c>
      <c r="Q11" s="1" t="s">
        <v>25</v>
      </c>
      <c r="R11" s="1"/>
    </row>
    <row r="12" spans="1:20" x14ac:dyDescent="0.25">
      <c r="A12" s="1">
        <v>5</v>
      </c>
      <c r="B12" s="1" t="s">
        <v>379</v>
      </c>
      <c r="C12" s="1" t="s">
        <v>381</v>
      </c>
      <c r="D12" s="1" t="s">
        <v>133</v>
      </c>
      <c r="E12" s="1" t="s">
        <v>382</v>
      </c>
      <c r="F12" s="1" t="s">
        <v>25</v>
      </c>
      <c r="G12" s="1" t="s">
        <v>25</v>
      </c>
      <c r="H12" s="1" t="s">
        <v>383</v>
      </c>
      <c r="I12" s="1" t="s">
        <v>384</v>
      </c>
      <c r="J12" s="1" t="s">
        <v>25</v>
      </c>
      <c r="K12" s="1" t="s">
        <v>25</v>
      </c>
      <c r="L12" s="1" t="s">
        <v>25</v>
      </c>
      <c r="M12" s="1" t="s">
        <v>47</v>
      </c>
      <c r="N12" s="1" t="s">
        <v>25</v>
      </c>
      <c r="O12" s="1" t="s">
        <v>25</v>
      </c>
      <c r="P12" s="1" t="s">
        <v>47</v>
      </c>
      <c r="Q12" s="1" t="s">
        <v>48</v>
      </c>
      <c r="R12" s="1"/>
    </row>
    <row r="13" spans="1:20" x14ac:dyDescent="0.25">
      <c r="A13" s="1">
        <v>6</v>
      </c>
      <c r="B13" s="1" t="s">
        <v>398</v>
      </c>
      <c r="C13" s="1" t="s">
        <v>400</v>
      </c>
      <c r="D13" s="1" t="s">
        <v>401</v>
      </c>
      <c r="E13" s="1" t="s">
        <v>402</v>
      </c>
      <c r="F13" s="1" t="s">
        <v>25</v>
      </c>
      <c r="G13" s="1" t="s">
        <v>25</v>
      </c>
      <c r="H13" s="1" t="s">
        <v>403</v>
      </c>
      <c r="I13" s="1" t="s">
        <v>25</v>
      </c>
      <c r="J13" s="1" t="s">
        <v>25</v>
      </c>
      <c r="K13" s="1" t="s">
        <v>25</v>
      </c>
      <c r="L13" s="1" t="s">
        <v>25</v>
      </c>
      <c r="M13" s="1" t="s">
        <v>25</v>
      </c>
      <c r="N13" s="1" t="s">
        <v>25</v>
      </c>
      <c r="O13" s="1" t="s">
        <v>25</v>
      </c>
      <c r="P13" s="1" t="s">
        <v>25</v>
      </c>
      <c r="Q13" s="1" t="s">
        <v>25</v>
      </c>
      <c r="R13" s="1"/>
    </row>
    <row r="14" spans="1:20" x14ac:dyDescent="0.25">
      <c r="A14" s="1">
        <v>7</v>
      </c>
      <c r="B14" s="1" t="s">
        <v>488</v>
      </c>
      <c r="C14" s="1" t="s">
        <v>266</v>
      </c>
      <c r="D14" s="1" t="s">
        <v>489</v>
      </c>
      <c r="E14" s="1" t="s">
        <v>490</v>
      </c>
      <c r="F14" s="1" t="s">
        <v>25</v>
      </c>
      <c r="G14" s="1" t="s">
        <v>25</v>
      </c>
      <c r="H14" s="1" t="s">
        <v>491</v>
      </c>
      <c r="I14" s="1" t="s">
        <v>38</v>
      </c>
      <c r="J14" s="1" t="s">
        <v>25</v>
      </c>
      <c r="K14" s="1" t="s">
        <v>25</v>
      </c>
      <c r="L14" s="1" t="s">
        <v>25</v>
      </c>
      <c r="M14" s="1" t="s">
        <v>25</v>
      </c>
      <c r="N14" s="1" t="s">
        <v>25</v>
      </c>
      <c r="O14" s="1" t="s">
        <v>25</v>
      </c>
      <c r="P14" s="1" t="s">
        <v>25</v>
      </c>
      <c r="Q14" s="1" t="s">
        <v>25</v>
      </c>
      <c r="R14" s="1"/>
    </row>
    <row r="15" spans="1:20" x14ac:dyDescent="0.25">
      <c r="A15" s="1">
        <v>8</v>
      </c>
      <c r="B15" s="1" t="s">
        <v>505</v>
      </c>
      <c r="C15" s="1" t="s">
        <v>506</v>
      </c>
      <c r="D15" s="1" t="s">
        <v>507</v>
      </c>
      <c r="E15" s="1" t="s">
        <v>508</v>
      </c>
      <c r="F15" s="1" t="s">
        <v>25</v>
      </c>
      <c r="G15" s="1" t="s">
        <v>25</v>
      </c>
      <c r="H15" s="1" t="s">
        <v>509</v>
      </c>
      <c r="I15" s="1" t="s">
        <v>25</v>
      </c>
      <c r="J15" s="1" t="s">
        <v>25</v>
      </c>
      <c r="K15" s="1" t="s">
        <v>25</v>
      </c>
      <c r="L15" s="1" t="s">
        <v>25</v>
      </c>
      <c r="M15" s="1" t="s">
        <v>25</v>
      </c>
      <c r="N15" s="1" t="s">
        <v>25</v>
      </c>
      <c r="O15" s="1" t="s">
        <v>25</v>
      </c>
      <c r="P15" s="1" t="s">
        <v>25</v>
      </c>
      <c r="Q15" s="1" t="s">
        <v>25</v>
      </c>
      <c r="R15" s="1"/>
    </row>
    <row r="16" spans="1:20" x14ac:dyDescent="0.25">
      <c r="A16" s="1">
        <v>9</v>
      </c>
      <c r="B16" s="1" t="s">
        <v>510</v>
      </c>
      <c r="C16" s="1" t="s">
        <v>512</v>
      </c>
      <c r="D16" s="1" t="s">
        <v>513</v>
      </c>
      <c r="E16" s="1" t="s">
        <v>514</v>
      </c>
      <c r="F16" s="1" t="s">
        <v>25</v>
      </c>
      <c r="G16" s="1" t="s">
        <v>25</v>
      </c>
      <c r="H16" s="1" t="s">
        <v>515</v>
      </c>
      <c r="I16" s="1" t="s">
        <v>516</v>
      </c>
      <c r="J16" s="1" t="s">
        <v>25</v>
      </c>
      <c r="K16" s="1" t="s">
        <v>25</v>
      </c>
      <c r="L16" s="1" t="s">
        <v>25</v>
      </c>
      <c r="M16" s="1" t="s">
        <v>25</v>
      </c>
      <c r="N16" s="1" t="s">
        <v>25</v>
      </c>
      <c r="O16" s="1" t="s">
        <v>25</v>
      </c>
      <c r="P16" s="1" t="s">
        <v>25</v>
      </c>
      <c r="Q16" s="1" t="s">
        <v>25</v>
      </c>
      <c r="R16" s="1"/>
    </row>
    <row r="17" spans="1:18" x14ac:dyDescent="0.25">
      <c r="A17" s="1">
        <v>10</v>
      </c>
      <c r="B17" s="1" t="s">
        <v>522</v>
      </c>
      <c r="C17" s="1" t="s">
        <v>523</v>
      </c>
      <c r="D17" s="1" t="s">
        <v>524</v>
      </c>
      <c r="E17" s="1" t="s">
        <v>525</v>
      </c>
      <c r="F17" s="1" t="s">
        <v>25</v>
      </c>
      <c r="G17" s="1" t="s">
        <v>25</v>
      </c>
      <c r="H17" s="1" t="s">
        <v>526</v>
      </c>
      <c r="I17" s="1" t="s">
        <v>527</v>
      </c>
      <c r="J17" s="1" t="s">
        <v>25</v>
      </c>
      <c r="K17" s="1" t="s">
        <v>25</v>
      </c>
      <c r="L17" s="1" t="s">
        <v>25</v>
      </c>
      <c r="M17" s="1" t="s">
        <v>25</v>
      </c>
      <c r="N17" s="1" t="s">
        <v>25</v>
      </c>
      <c r="O17" s="1" t="s">
        <v>25</v>
      </c>
      <c r="P17" s="1" t="s">
        <v>25</v>
      </c>
      <c r="Q17" s="1" t="s">
        <v>25</v>
      </c>
      <c r="R17" s="1"/>
    </row>
    <row r="18" spans="1:18" x14ac:dyDescent="0.25">
      <c r="A18" s="1">
        <v>11</v>
      </c>
      <c r="B18" s="1" t="s">
        <v>533</v>
      </c>
      <c r="C18" s="1" t="s">
        <v>535</v>
      </c>
      <c r="D18" s="1" t="s">
        <v>536</v>
      </c>
      <c r="E18" s="1" t="s">
        <v>537</v>
      </c>
      <c r="F18" s="1" t="s">
        <v>25</v>
      </c>
      <c r="G18" s="1" t="s">
        <v>25</v>
      </c>
      <c r="H18" s="1" t="s">
        <v>538</v>
      </c>
      <c r="I18" s="1" t="s">
        <v>93</v>
      </c>
      <c r="J18" s="1" t="s">
        <v>25</v>
      </c>
      <c r="K18" s="1" t="s">
        <v>25</v>
      </c>
      <c r="L18" s="1" t="s">
        <v>25</v>
      </c>
      <c r="M18" s="1" t="s">
        <v>25</v>
      </c>
      <c r="N18" s="1" t="s">
        <v>25</v>
      </c>
      <c r="O18" s="1" t="s">
        <v>25</v>
      </c>
      <c r="P18" s="1" t="s">
        <v>25</v>
      </c>
      <c r="Q18" s="1" t="s">
        <v>25</v>
      </c>
      <c r="R18" s="1"/>
    </row>
    <row r="19" spans="1:18" x14ac:dyDescent="0.25">
      <c r="A19" s="1">
        <v>12</v>
      </c>
      <c r="B19" s="1" t="s">
        <v>539</v>
      </c>
      <c r="C19" s="1" t="s">
        <v>541</v>
      </c>
      <c r="D19" s="1" t="s">
        <v>542</v>
      </c>
      <c r="E19" s="1" t="s">
        <v>543</v>
      </c>
      <c r="F19" s="1" t="s">
        <v>25</v>
      </c>
      <c r="G19" s="1" t="s">
        <v>25</v>
      </c>
      <c r="H19" s="1" t="s">
        <v>544</v>
      </c>
      <c r="I19" s="1" t="s">
        <v>545</v>
      </c>
      <c r="J19" s="1" t="s">
        <v>25</v>
      </c>
      <c r="K19" s="1" t="s">
        <v>25</v>
      </c>
      <c r="L19" s="1" t="s">
        <v>25</v>
      </c>
      <c r="M19" s="1" t="s">
        <v>546</v>
      </c>
      <c r="N19" s="1" t="s">
        <v>25</v>
      </c>
      <c r="O19" s="1" t="s">
        <v>25</v>
      </c>
      <c r="P19" s="1" t="s">
        <v>546</v>
      </c>
      <c r="Q19" s="1" t="s">
        <v>547</v>
      </c>
      <c r="R19" s="1"/>
    </row>
    <row r="20" spans="1:18" x14ac:dyDescent="0.25">
      <c r="A20" s="1">
        <v>13</v>
      </c>
      <c r="B20" s="1" t="s">
        <v>549</v>
      </c>
      <c r="C20" s="1" t="s">
        <v>551</v>
      </c>
      <c r="D20" s="1" t="s">
        <v>552</v>
      </c>
      <c r="E20" s="1" t="s">
        <v>553</v>
      </c>
      <c r="F20" s="1" t="s">
        <v>25</v>
      </c>
      <c r="G20" s="1" t="s">
        <v>25</v>
      </c>
      <c r="H20" s="1" t="s">
        <v>554</v>
      </c>
      <c r="I20" s="1" t="s">
        <v>555</v>
      </c>
      <c r="J20" s="1" t="s">
        <v>25</v>
      </c>
      <c r="K20" s="1" t="s">
        <v>25</v>
      </c>
      <c r="L20" s="1" t="s">
        <v>25</v>
      </c>
      <c r="M20" s="1" t="s">
        <v>25</v>
      </c>
      <c r="N20" s="1" t="s">
        <v>25</v>
      </c>
      <c r="O20" s="1" t="s">
        <v>25</v>
      </c>
      <c r="P20" s="1" t="s">
        <v>25</v>
      </c>
      <c r="Q20" s="1" t="s">
        <v>25</v>
      </c>
      <c r="R20" s="1"/>
    </row>
    <row r="21" spans="1:18" x14ac:dyDescent="0.25">
      <c r="A21" s="1">
        <v>14</v>
      </c>
      <c r="B21" s="1" t="s">
        <v>562</v>
      </c>
      <c r="C21" s="1" t="s">
        <v>564</v>
      </c>
      <c r="D21" s="1" t="s">
        <v>565</v>
      </c>
      <c r="E21" s="1" t="s">
        <v>566</v>
      </c>
      <c r="F21" s="1" t="s">
        <v>25</v>
      </c>
      <c r="G21" s="1" t="s">
        <v>25</v>
      </c>
      <c r="H21" s="1" t="s">
        <v>567</v>
      </c>
      <c r="I21" s="1" t="s">
        <v>109</v>
      </c>
      <c r="J21" s="1" t="s">
        <v>25</v>
      </c>
      <c r="K21" s="1" t="s">
        <v>25</v>
      </c>
      <c r="L21" s="1" t="s">
        <v>25</v>
      </c>
      <c r="M21" s="1" t="s">
        <v>25</v>
      </c>
      <c r="N21" s="1" t="s">
        <v>25</v>
      </c>
      <c r="O21" s="1" t="s">
        <v>25</v>
      </c>
      <c r="P21" s="1" t="s">
        <v>25</v>
      </c>
      <c r="Q21" s="1" t="s">
        <v>25</v>
      </c>
      <c r="R21" s="1"/>
    </row>
    <row r="22" spans="1:18" x14ac:dyDescent="0.25">
      <c r="A22" s="1">
        <v>15</v>
      </c>
      <c r="B22" s="1" t="s">
        <v>573</v>
      </c>
      <c r="C22" s="1" t="s">
        <v>575</v>
      </c>
      <c r="D22" s="1" t="s">
        <v>576</v>
      </c>
      <c r="E22" s="1" t="s">
        <v>577</v>
      </c>
      <c r="F22" s="1" t="s">
        <v>25</v>
      </c>
      <c r="G22" s="1" t="s">
        <v>25</v>
      </c>
      <c r="H22" s="1" t="s">
        <v>578</v>
      </c>
      <c r="I22" s="1" t="s">
        <v>25</v>
      </c>
      <c r="J22" s="1" t="s">
        <v>25</v>
      </c>
      <c r="K22" s="1" t="s">
        <v>25</v>
      </c>
      <c r="L22" s="1" t="s">
        <v>25</v>
      </c>
      <c r="M22" s="1" t="s">
        <v>25</v>
      </c>
      <c r="N22" s="1" t="s">
        <v>25</v>
      </c>
      <c r="O22" s="1" t="s">
        <v>25</v>
      </c>
      <c r="P22" s="1" t="s">
        <v>25</v>
      </c>
      <c r="Q22" s="1" t="s">
        <v>25</v>
      </c>
      <c r="R22" s="1"/>
    </row>
    <row r="23" spans="1:18" x14ac:dyDescent="0.25">
      <c r="A23" s="1">
        <v>16</v>
      </c>
      <c r="B23" s="1" t="s">
        <v>623</v>
      </c>
      <c r="C23" s="1" t="s">
        <v>124</v>
      </c>
      <c r="D23" s="1" t="s">
        <v>57</v>
      </c>
      <c r="E23" s="1" t="s">
        <v>32</v>
      </c>
      <c r="F23" s="1" t="s">
        <v>25</v>
      </c>
      <c r="G23" s="1" t="s">
        <v>25</v>
      </c>
      <c r="H23" s="1" t="s">
        <v>625</v>
      </c>
      <c r="I23" s="1" t="s">
        <v>57</v>
      </c>
      <c r="J23" s="1" t="s">
        <v>25</v>
      </c>
      <c r="K23" s="1" t="s">
        <v>25</v>
      </c>
      <c r="L23" s="1" t="s">
        <v>25</v>
      </c>
      <c r="M23" s="1" t="s">
        <v>25</v>
      </c>
      <c r="N23" s="1" t="s">
        <v>25</v>
      </c>
      <c r="O23" s="1" t="s">
        <v>25</v>
      </c>
      <c r="P23" s="1" t="s">
        <v>25</v>
      </c>
      <c r="Q23" s="1" t="s">
        <v>25</v>
      </c>
      <c r="R23" s="1"/>
    </row>
    <row r="24" spans="1:18" x14ac:dyDescent="0.25">
      <c r="A24" s="1">
        <v>17</v>
      </c>
      <c r="B24" s="1" t="s">
        <v>626</v>
      </c>
      <c r="C24" s="1" t="s">
        <v>628</v>
      </c>
      <c r="D24" s="1" t="s">
        <v>629</v>
      </c>
      <c r="E24" s="1" t="s">
        <v>630</v>
      </c>
      <c r="F24" s="1" t="s">
        <v>25</v>
      </c>
      <c r="G24" s="1" t="s">
        <v>25</v>
      </c>
      <c r="H24" s="1" t="s">
        <v>631</v>
      </c>
      <c r="I24" s="1" t="s">
        <v>632</v>
      </c>
      <c r="J24" s="1" t="s">
        <v>25</v>
      </c>
      <c r="K24" s="1" t="s">
        <v>25</v>
      </c>
      <c r="L24" s="1" t="s">
        <v>25</v>
      </c>
      <c r="M24" s="1" t="s">
        <v>25</v>
      </c>
      <c r="N24" s="1" t="s">
        <v>25</v>
      </c>
      <c r="O24" s="1" t="s">
        <v>25</v>
      </c>
      <c r="P24" s="1" t="s">
        <v>25</v>
      </c>
      <c r="Q24" s="1" t="s">
        <v>25</v>
      </c>
      <c r="R24" s="1"/>
    </row>
    <row r="25" spans="1:18" x14ac:dyDescent="0.25">
      <c r="A25" s="1">
        <v>18</v>
      </c>
      <c r="B25" s="1" t="s">
        <v>695</v>
      </c>
      <c r="C25" s="1" t="s">
        <v>696</v>
      </c>
      <c r="D25" s="1" t="s">
        <v>697</v>
      </c>
      <c r="E25" s="1" t="s">
        <v>698</v>
      </c>
      <c r="F25" s="1" t="s">
        <v>25</v>
      </c>
      <c r="G25" s="1" t="s">
        <v>25</v>
      </c>
      <c r="H25" s="1" t="s">
        <v>699</v>
      </c>
      <c r="I25" s="1" t="s">
        <v>63</v>
      </c>
      <c r="J25" s="1" t="s">
        <v>25</v>
      </c>
      <c r="K25" s="1" t="s">
        <v>25</v>
      </c>
      <c r="L25" s="1" t="s">
        <v>25</v>
      </c>
      <c r="M25" s="1" t="s">
        <v>25</v>
      </c>
      <c r="N25" s="1" t="s">
        <v>25</v>
      </c>
      <c r="O25" s="1" t="s">
        <v>25</v>
      </c>
      <c r="P25" s="1" t="s">
        <v>25</v>
      </c>
      <c r="Q25" s="1" t="s">
        <v>25</v>
      </c>
      <c r="R25" s="1"/>
    </row>
    <row r="26" spans="1:18" x14ac:dyDescent="0.25">
      <c r="A26" s="1">
        <v>19</v>
      </c>
      <c r="B26" s="1" t="s">
        <v>756</v>
      </c>
      <c r="C26" s="1" t="s">
        <v>758</v>
      </c>
      <c r="D26" s="1" t="s">
        <v>759</v>
      </c>
      <c r="E26" s="1" t="s">
        <v>760</v>
      </c>
      <c r="F26" s="1" t="s">
        <v>25</v>
      </c>
      <c r="G26" s="1" t="s">
        <v>25</v>
      </c>
      <c r="H26" s="1" t="s">
        <v>761</v>
      </c>
      <c r="I26" s="1" t="s">
        <v>762</v>
      </c>
      <c r="J26" s="1" t="s">
        <v>25</v>
      </c>
      <c r="K26" s="1" t="s">
        <v>25</v>
      </c>
      <c r="L26" s="1" t="s">
        <v>25</v>
      </c>
      <c r="M26" s="1" t="s">
        <v>105</v>
      </c>
      <c r="N26" s="1" t="s">
        <v>25</v>
      </c>
      <c r="O26" s="1" t="s">
        <v>25</v>
      </c>
      <c r="P26" s="1" t="s">
        <v>105</v>
      </c>
      <c r="Q26" s="1" t="s">
        <v>106</v>
      </c>
      <c r="R26" s="1"/>
    </row>
    <row r="27" spans="1:18" x14ac:dyDescent="0.25">
      <c r="A27" s="1">
        <v>20</v>
      </c>
      <c r="B27" s="1" t="s">
        <v>765</v>
      </c>
      <c r="C27" s="1" t="s">
        <v>767</v>
      </c>
      <c r="D27" s="1" t="s">
        <v>768</v>
      </c>
      <c r="E27" s="1" t="s">
        <v>769</v>
      </c>
      <c r="F27" s="1" t="s">
        <v>25</v>
      </c>
      <c r="G27" s="1" t="s">
        <v>25</v>
      </c>
      <c r="H27" s="1" t="s">
        <v>770</v>
      </c>
      <c r="I27" s="1" t="s">
        <v>771</v>
      </c>
      <c r="J27" s="1" t="s">
        <v>25</v>
      </c>
      <c r="K27" s="1" t="s">
        <v>25</v>
      </c>
      <c r="L27" s="1" t="s">
        <v>25</v>
      </c>
      <c r="M27" s="1" t="s">
        <v>25</v>
      </c>
      <c r="N27" s="1" t="s">
        <v>25</v>
      </c>
      <c r="O27" s="1" t="s">
        <v>25</v>
      </c>
      <c r="P27" s="1" t="s">
        <v>25</v>
      </c>
      <c r="Q27" s="1" t="s">
        <v>25</v>
      </c>
      <c r="R27" s="1"/>
    </row>
    <row r="28" spans="1:18" x14ac:dyDescent="0.25">
      <c r="A28" s="1">
        <v>21</v>
      </c>
      <c r="B28" s="1" t="s">
        <v>784</v>
      </c>
      <c r="C28" s="1" t="s">
        <v>786</v>
      </c>
      <c r="D28" s="1" t="s">
        <v>787</v>
      </c>
      <c r="E28" s="1" t="s">
        <v>788</v>
      </c>
      <c r="F28" s="1" t="s">
        <v>25</v>
      </c>
      <c r="G28" s="1" t="s">
        <v>25</v>
      </c>
      <c r="H28" s="1" t="s">
        <v>789</v>
      </c>
      <c r="I28" s="1" t="s">
        <v>790</v>
      </c>
      <c r="J28" s="1" t="s">
        <v>25</v>
      </c>
      <c r="K28" s="1" t="s">
        <v>25</v>
      </c>
      <c r="L28" s="1" t="s">
        <v>25</v>
      </c>
      <c r="M28" s="1" t="s">
        <v>25</v>
      </c>
      <c r="N28" s="1" t="s">
        <v>25</v>
      </c>
      <c r="O28" s="1" t="s">
        <v>25</v>
      </c>
      <c r="P28" s="1" t="s">
        <v>25</v>
      </c>
      <c r="Q28" s="1" t="s">
        <v>25</v>
      </c>
      <c r="R28" s="1"/>
    </row>
    <row r="29" spans="1:18" x14ac:dyDescent="0.25">
      <c r="A29" s="1">
        <v>22</v>
      </c>
      <c r="B29" s="1" t="s">
        <v>814</v>
      </c>
      <c r="C29" s="1" t="s">
        <v>815</v>
      </c>
      <c r="D29" s="1" t="s">
        <v>816</v>
      </c>
      <c r="E29" s="1" t="s">
        <v>817</v>
      </c>
      <c r="F29" s="1" t="s">
        <v>25</v>
      </c>
      <c r="G29" s="1" t="s">
        <v>25</v>
      </c>
      <c r="H29" s="1" t="s">
        <v>818</v>
      </c>
      <c r="I29" s="1" t="s">
        <v>819</v>
      </c>
      <c r="J29" s="1" t="s">
        <v>25</v>
      </c>
      <c r="K29" s="1" t="s">
        <v>25</v>
      </c>
      <c r="L29" s="1" t="s">
        <v>25</v>
      </c>
      <c r="M29" s="1" t="s">
        <v>61</v>
      </c>
      <c r="N29" s="1" t="s">
        <v>25</v>
      </c>
      <c r="O29" s="1" t="s">
        <v>25</v>
      </c>
      <c r="P29" s="1" t="s">
        <v>61</v>
      </c>
      <c r="Q29" s="1" t="s">
        <v>62</v>
      </c>
      <c r="R29" s="1"/>
    </row>
    <row r="30" spans="1:18" x14ac:dyDescent="0.25">
      <c r="A30" s="1">
        <v>23</v>
      </c>
      <c r="B30" s="1" t="s">
        <v>838</v>
      </c>
      <c r="C30" s="1" t="s">
        <v>47</v>
      </c>
      <c r="D30" s="1" t="s">
        <v>25</v>
      </c>
      <c r="E30" s="1" t="s">
        <v>47</v>
      </c>
      <c r="F30" s="1" t="s">
        <v>25</v>
      </c>
      <c r="G30" s="1" t="s">
        <v>25</v>
      </c>
      <c r="H30" s="1" t="s">
        <v>39</v>
      </c>
      <c r="I30" s="1" t="s">
        <v>25</v>
      </c>
      <c r="J30" s="1" t="s">
        <v>25</v>
      </c>
      <c r="K30" s="1" t="s">
        <v>25</v>
      </c>
      <c r="L30" s="1" t="s">
        <v>25</v>
      </c>
      <c r="M30" s="1" t="s">
        <v>25</v>
      </c>
      <c r="N30" s="1" t="s">
        <v>25</v>
      </c>
      <c r="O30" s="1" t="s">
        <v>25</v>
      </c>
      <c r="P30" s="1" t="s">
        <v>25</v>
      </c>
      <c r="Q30" s="1" t="s">
        <v>25</v>
      </c>
      <c r="R30" s="1"/>
    </row>
    <row r="31" spans="1:18" x14ac:dyDescent="0.25">
      <c r="B31" t="s">
        <v>216</v>
      </c>
      <c r="C31" t="s">
        <v>856</v>
      </c>
      <c r="D31" t="s">
        <v>857</v>
      </c>
      <c r="E31" t="s">
        <v>858</v>
      </c>
      <c r="F31" t="s">
        <v>25</v>
      </c>
      <c r="G31" t="s">
        <v>25</v>
      </c>
      <c r="H31" t="s">
        <v>859</v>
      </c>
      <c r="I31" t="s">
        <v>860</v>
      </c>
      <c r="J31" t="s">
        <v>25</v>
      </c>
      <c r="K31" t="s">
        <v>25</v>
      </c>
      <c r="L31" t="s">
        <v>25</v>
      </c>
      <c r="M31" t="s">
        <v>861</v>
      </c>
      <c r="N31" t="s">
        <v>25</v>
      </c>
      <c r="O31" t="s">
        <v>25</v>
      </c>
      <c r="P31" t="s">
        <v>861</v>
      </c>
      <c r="Q31" t="s">
        <v>862</v>
      </c>
    </row>
  </sheetData>
  <autoFilter ref="A7:T31" xr:uid="{9365829F-3CC3-4BAC-BBC9-3E2662F1998E}"/>
  <mergeCells count="6">
    <mergeCell ref="A6:Q6"/>
    <mergeCell ref="A1:Q1"/>
    <mergeCell ref="A2:Q2"/>
    <mergeCell ref="A3:Q3"/>
    <mergeCell ref="A4:Q4"/>
    <mergeCell ref="A5:Q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166EF-0E8A-44B4-BA18-4E3827B69140}">
  <dimension ref="A1:Q41"/>
  <sheetViews>
    <sheetView showGridLines="0" workbookViewId="0">
      <selection activeCell="C37" sqref="A37:XFD37"/>
    </sheetView>
  </sheetViews>
  <sheetFormatPr defaultRowHeight="15.75" x14ac:dyDescent="0.25"/>
  <cols>
    <col min="1" max="1" width="4.5" customWidth="1"/>
    <col min="2" max="2" width="74.25" bestFit="1" customWidth="1"/>
    <col min="3" max="3" width="14.75" bestFit="1" customWidth="1"/>
    <col min="4" max="4" width="15.5" customWidth="1"/>
    <col min="5" max="5" width="14.75" bestFit="1" customWidth="1"/>
    <col min="6" max="6" width="14.75" customWidth="1"/>
    <col min="7" max="7" width="14.75" bestFit="1" customWidth="1"/>
    <col min="8" max="8" width="14.375" customWidth="1"/>
    <col min="9" max="9" width="19.875" bestFit="1" customWidth="1"/>
    <col min="10" max="10" width="11.875" bestFit="1" customWidth="1"/>
    <col min="11" max="11" width="12.25" bestFit="1" customWidth="1"/>
    <col min="12" max="12" width="12.375" bestFit="1" customWidth="1"/>
    <col min="13" max="13" width="11.125" bestFit="1" customWidth="1"/>
    <col min="14" max="14" width="14.375" bestFit="1" customWidth="1"/>
    <col min="15" max="15" width="20.25" bestFit="1" customWidth="1"/>
    <col min="16" max="16" width="19.375" bestFit="1" customWidth="1"/>
    <col min="17" max="17" width="13.75" bestFit="1" customWidth="1"/>
  </cols>
  <sheetData>
    <row r="1" spans="1:17" x14ac:dyDescent="0.25">
      <c r="A1" s="121" t="s">
        <v>0</v>
      </c>
      <c r="B1" s="121"/>
      <c r="C1" s="121"/>
      <c r="D1" s="121"/>
      <c r="E1" s="121"/>
      <c r="F1" s="121"/>
      <c r="G1" s="121"/>
      <c r="H1" s="121"/>
      <c r="I1" s="121"/>
      <c r="J1" s="121"/>
      <c r="K1" s="121"/>
      <c r="L1" s="121"/>
      <c r="M1" s="121"/>
      <c r="N1" s="121"/>
      <c r="O1" s="121"/>
      <c r="P1" s="121"/>
      <c r="Q1" s="121"/>
    </row>
    <row r="2" spans="1:17" x14ac:dyDescent="0.25">
      <c r="A2" s="121" t="s">
        <v>1</v>
      </c>
      <c r="B2" s="121"/>
      <c r="C2" s="121"/>
      <c r="D2" s="121"/>
      <c r="E2" s="121"/>
      <c r="F2" s="121"/>
      <c r="G2" s="121"/>
      <c r="H2" s="121"/>
      <c r="I2" s="121"/>
      <c r="J2" s="121"/>
      <c r="K2" s="121"/>
      <c r="L2" s="121"/>
      <c r="M2" s="121"/>
      <c r="N2" s="121"/>
      <c r="O2" s="121"/>
      <c r="P2" s="121"/>
      <c r="Q2" s="121"/>
    </row>
    <row r="3" spans="1:17" x14ac:dyDescent="0.25">
      <c r="A3" s="121" t="s">
        <v>2</v>
      </c>
      <c r="B3" s="121"/>
      <c r="C3" s="121"/>
      <c r="D3" s="121"/>
      <c r="E3" s="121"/>
      <c r="F3" s="121"/>
      <c r="G3" s="121"/>
      <c r="H3" s="121"/>
      <c r="I3" s="121"/>
      <c r="J3" s="121"/>
      <c r="K3" s="121"/>
      <c r="L3" s="121"/>
      <c r="M3" s="121"/>
      <c r="N3" s="121"/>
      <c r="O3" s="121"/>
      <c r="P3" s="121"/>
      <c r="Q3" s="121"/>
    </row>
    <row r="4" spans="1:17" x14ac:dyDescent="0.25">
      <c r="A4" s="121" t="s">
        <v>3</v>
      </c>
      <c r="B4" s="121"/>
      <c r="C4" s="121"/>
      <c r="D4" s="121"/>
      <c r="E4" s="121"/>
      <c r="F4" s="121"/>
      <c r="G4" s="121"/>
      <c r="H4" s="121"/>
      <c r="I4" s="121"/>
      <c r="J4" s="121"/>
      <c r="K4" s="121"/>
      <c r="L4" s="121"/>
      <c r="M4" s="121"/>
      <c r="N4" s="121"/>
      <c r="O4" s="121"/>
      <c r="P4" s="121"/>
      <c r="Q4" s="121"/>
    </row>
    <row r="5" spans="1:17" x14ac:dyDescent="0.25">
      <c r="A5" s="121" t="s">
        <v>4</v>
      </c>
      <c r="B5" s="121"/>
      <c r="C5" s="121"/>
      <c r="D5" s="121"/>
      <c r="E5" s="121"/>
      <c r="F5" s="121"/>
      <c r="G5" s="121"/>
      <c r="H5" s="121"/>
      <c r="I5" s="121"/>
      <c r="J5" s="121"/>
      <c r="K5" s="121"/>
      <c r="L5" s="121"/>
      <c r="M5" s="121"/>
      <c r="N5" s="121"/>
      <c r="O5" s="121"/>
      <c r="P5" s="121"/>
      <c r="Q5" s="121"/>
    </row>
    <row r="7" spans="1:17" x14ac:dyDescent="0.25">
      <c r="A7" s="17" t="s">
        <v>6</v>
      </c>
      <c r="B7" s="4" t="s">
        <v>5081</v>
      </c>
      <c r="C7" s="5" t="s">
        <v>7</v>
      </c>
      <c r="D7" s="5" t="s">
        <v>8</v>
      </c>
      <c r="E7" s="5" t="s">
        <v>9</v>
      </c>
      <c r="F7" s="5" t="s">
        <v>10</v>
      </c>
      <c r="G7" s="5" t="s">
        <v>11</v>
      </c>
      <c r="H7" s="5" t="s">
        <v>12</v>
      </c>
      <c r="I7" s="5" t="s">
        <v>13</v>
      </c>
      <c r="J7" s="5" t="s">
        <v>14</v>
      </c>
      <c r="K7" s="5" t="s">
        <v>15</v>
      </c>
      <c r="L7" s="5" t="s">
        <v>16</v>
      </c>
      <c r="M7" s="5" t="s">
        <v>17</v>
      </c>
      <c r="N7" s="5" t="s">
        <v>18</v>
      </c>
      <c r="O7" s="5" t="s">
        <v>19</v>
      </c>
      <c r="P7" s="5" t="s">
        <v>20</v>
      </c>
      <c r="Q7" s="5" t="s">
        <v>21</v>
      </c>
    </row>
    <row r="8" spans="1:17" x14ac:dyDescent="0.25">
      <c r="A8" s="18">
        <v>1</v>
      </c>
      <c r="B8" s="19" t="s">
        <v>45</v>
      </c>
      <c r="C8" s="19">
        <v>142405100</v>
      </c>
      <c r="D8" s="20">
        <v>142405700</v>
      </c>
      <c r="E8" s="19">
        <v>284810800</v>
      </c>
      <c r="F8" s="19">
        <v>0</v>
      </c>
      <c r="G8" s="19">
        <v>0</v>
      </c>
      <c r="H8" s="19">
        <v>14240540</v>
      </c>
      <c r="I8" s="19">
        <v>13987200</v>
      </c>
      <c r="J8" s="19">
        <v>0</v>
      </c>
      <c r="K8" s="19">
        <v>0</v>
      </c>
      <c r="L8" s="19">
        <v>0</v>
      </c>
      <c r="M8" s="19">
        <v>0</v>
      </c>
      <c r="N8" s="19">
        <v>0</v>
      </c>
      <c r="O8" s="19">
        <v>0</v>
      </c>
      <c r="P8" s="19">
        <v>0</v>
      </c>
      <c r="Q8" s="19">
        <v>0</v>
      </c>
    </row>
    <row r="9" spans="1:17" x14ac:dyDescent="0.25">
      <c r="A9" s="18">
        <v>2</v>
      </c>
      <c r="B9" s="19" t="s">
        <v>110</v>
      </c>
      <c r="C9" s="19">
        <v>6070</v>
      </c>
      <c r="D9" s="19">
        <v>7917</v>
      </c>
      <c r="E9" s="19">
        <v>13987</v>
      </c>
      <c r="F9" s="19">
        <v>0</v>
      </c>
      <c r="G9" s="19">
        <v>0</v>
      </c>
      <c r="H9" s="19">
        <v>699.35</v>
      </c>
      <c r="I9" s="19">
        <v>322</v>
      </c>
      <c r="J9" s="19">
        <v>0</v>
      </c>
      <c r="K9" s="19">
        <v>0</v>
      </c>
      <c r="L9" s="19">
        <v>0</v>
      </c>
      <c r="M9" s="19">
        <v>100</v>
      </c>
      <c r="N9" s="19">
        <v>0</v>
      </c>
      <c r="O9" s="19">
        <v>0</v>
      </c>
      <c r="P9" s="19">
        <v>100</v>
      </c>
      <c r="Q9" s="19">
        <v>2</v>
      </c>
    </row>
    <row r="10" spans="1:17" x14ac:dyDescent="0.25">
      <c r="A10" s="18">
        <v>3</v>
      </c>
      <c r="B10" s="19" t="s">
        <v>151</v>
      </c>
      <c r="C10" s="19">
        <v>44453</v>
      </c>
      <c r="D10" s="19">
        <v>89371</v>
      </c>
      <c r="E10" s="19">
        <v>133824</v>
      </c>
      <c r="F10" s="19">
        <v>0</v>
      </c>
      <c r="G10" s="19">
        <v>0</v>
      </c>
      <c r="H10" s="19">
        <v>6691.2</v>
      </c>
      <c r="I10" s="19">
        <v>3700</v>
      </c>
      <c r="J10" s="19">
        <v>0</v>
      </c>
      <c r="K10" s="19">
        <v>0</v>
      </c>
      <c r="L10" s="19">
        <v>0</v>
      </c>
      <c r="M10" s="19">
        <v>0</v>
      </c>
      <c r="N10" s="19">
        <v>0</v>
      </c>
      <c r="O10" s="19">
        <v>0</v>
      </c>
      <c r="P10" s="19">
        <v>0</v>
      </c>
      <c r="Q10" s="19">
        <v>0</v>
      </c>
    </row>
    <row r="11" spans="1:17" x14ac:dyDescent="0.25">
      <c r="A11" s="18">
        <v>4</v>
      </c>
      <c r="B11" s="19" t="s">
        <v>215</v>
      </c>
      <c r="C11" s="19">
        <v>293340</v>
      </c>
      <c r="D11" s="19">
        <v>344772</v>
      </c>
      <c r="E11" s="19">
        <v>638112</v>
      </c>
      <c r="F11" s="19">
        <v>0</v>
      </c>
      <c r="G11" s="19">
        <v>0</v>
      </c>
      <c r="H11" s="19">
        <v>31905.599999999999</v>
      </c>
      <c r="I11" s="19">
        <v>15501</v>
      </c>
      <c r="J11" s="19">
        <v>0</v>
      </c>
      <c r="K11" s="19">
        <v>0</v>
      </c>
      <c r="L11" s="19">
        <v>0</v>
      </c>
      <c r="M11" s="19">
        <v>5000</v>
      </c>
      <c r="N11" s="19">
        <v>0</v>
      </c>
      <c r="O11" s="19">
        <v>0</v>
      </c>
      <c r="P11" s="19">
        <v>5000</v>
      </c>
      <c r="Q11" s="19">
        <v>100</v>
      </c>
    </row>
    <row r="12" spans="1:17" s="9" customFormat="1" ht="16.5" thickBot="1" x14ac:dyDescent="0.3">
      <c r="A12" s="21"/>
      <c r="B12" s="22" t="s">
        <v>216</v>
      </c>
      <c r="C12" s="12">
        <f t="shared" ref="C12:Q12" si="0">SUM(C8:C11)</f>
        <v>142748963</v>
      </c>
      <c r="D12" s="12">
        <f t="shared" si="0"/>
        <v>142847760</v>
      </c>
      <c r="E12" s="12">
        <f t="shared" si="0"/>
        <v>285596723</v>
      </c>
      <c r="F12" s="12">
        <f t="shared" si="0"/>
        <v>0</v>
      </c>
      <c r="G12" s="12">
        <f t="shared" si="0"/>
        <v>0</v>
      </c>
      <c r="H12" s="12">
        <f t="shared" si="0"/>
        <v>14279836.149999999</v>
      </c>
      <c r="I12" s="12">
        <f t="shared" si="0"/>
        <v>14006723</v>
      </c>
      <c r="J12" s="12">
        <f t="shared" si="0"/>
        <v>0</v>
      </c>
      <c r="K12" s="12">
        <f t="shared" si="0"/>
        <v>0</v>
      </c>
      <c r="L12" s="12">
        <f t="shared" si="0"/>
        <v>0</v>
      </c>
      <c r="M12" s="12">
        <f t="shared" si="0"/>
        <v>5100</v>
      </c>
      <c r="N12" s="12">
        <f t="shared" si="0"/>
        <v>0</v>
      </c>
      <c r="O12" s="12">
        <f t="shared" si="0"/>
        <v>0</v>
      </c>
      <c r="P12" s="12">
        <f t="shared" si="0"/>
        <v>5100</v>
      </c>
      <c r="Q12" s="12">
        <f t="shared" si="0"/>
        <v>102</v>
      </c>
    </row>
    <row r="13" spans="1:17" s="9" customFormat="1" ht="16.5" thickTop="1" x14ac:dyDescent="0.25">
      <c r="A13" s="21"/>
      <c r="B13" s="22"/>
      <c r="C13" s="13"/>
      <c r="D13" s="13"/>
      <c r="E13" s="13"/>
      <c r="F13" s="13"/>
      <c r="G13" s="13"/>
      <c r="H13" s="13"/>
      <c r="I13" s="13"/>
      <c r="J13" s="13"/>
      <c r="K13" s="13"/>
      <c r="L13" s="13"/>
      <c r="M13" s="13"/>
      <c r="N13" s="13"/>
      <c r="O13" s="13"/>
      <c r="P13" s="13"/>
      <c r="Q13" s="13"/>
    </row>
    <row r="14" spans="1:17" x14ac:dyDescent="0.25">
      <c r="A14" s="17" t="s">
        <v>6</v>
      </c>
      <c r="B14" s="4" t="s">
        <v>5082</v>
      </c>
      <c r="C14" s="5" t="s">
        <v>7</v>
      </c>
      <c r="D14" s="5" t="s">
        <v>8</v>
      </c>
      <c r="E14" s="5" t="s">
        <v>9</v>
      </c>
      <c r="F14" s="5" t="s">
        <v>10</v>
      </c>
      <c r="G14" s="5" t="s">
        <v>11</v>
      </c>
      <c r="H14" s="5" t="s">
        <v>12</v>
      </c>
      <c r="I14" s="5" t="s">
        <v>13</v>
      </c>
      <c r="J14" s="5" t="s">
        <v>14</v>
      </c>
      <c r="K14" s="5" t="s">
        <v>15</v>
      </c>
      <c r="L14" s="5" t="s">
        <v>16</v>
      </c>
      <c r="M14" s="5" t="s">
        <v>17</v>
      </c>
      <c r="N14" s="5" t="s">
        <v>18</v>
      </c>
      <c r="O14" s="5" t="s">
        <v>19</v>
      </c>
      <c r="P14" s="5" t="s">
        <v>20</v>
      </c>
      <c r="Q14" s="5" t="s">
        <v>21</v>
      </c>
    </row>
    <row r="15" spans="1:17" x14ac:dyDescent="0.25">
      <c r="A15" s="23">
        <v>1</v>
      </c>
      <c r="B15" s="19" t="s">
        <v>219</v>
      </c>
      <c r="C15" s="19">
        <v>10467</v>
      </c>
      <c r="D15" s="19">
        <v>18185</v>
      </c>
      <c r="E15" s="19">
        <v>28652</v>
      </c>
      <c r="F15" s="19">
        <v>0</v>
      </c>
      <c r="G15" s="19">
        <v>0</v>
      </c>
      <c r="H15" s="19">
        <v>1432.6</v>
      </c>
      <c r="I15" s="19">
        <v>950</v>
      </c>
      <c r="J15" s="19">
        <v>0</v>
      </c>
      <c r="K15" s="19">
        <v>0</v>
      </c>
      <c r="L15" s="19">
        <v>0</v>
      </c>
      <c r="M15" s="19">
        <v>0</v>
      </c>
      <c r="N15" s="19">
        <v>0</v>
      </c>
      <c r="O15" s="19">
        <v>0</v>
      </c>
      <c r="P15" s="19">
        <v>0</v>
      </c>
      <c r="Q15" s="19">
        <v>0</v>
      </c>
    </row>
    <row r="16" spans="1:17" x14ac:dyDescent="0.25">
      <c r="A16" s="23">
        <v>2</v>
      </c>
      <c r="B16" s="19" t="s">
        <v>282</v>
      </c>
      <c r="C16" s="19">
        <v>86400</v>
      </c>
      <c r="D16" s="19">
        <v>62985</v>
      </c>
      <c r="E16" s="19">
        <v>149385</v>
      </c>
      <c r="F16" s="19">
        <v>0</v>
      </c>
      <c r="G16" s="19">
        <v>0</v>
      </c>
      <c r="H16" s="19">
        <v>7469.25</v>
      </c>
      <c r="I16" s="19">
        <v>5400</v>
      </c>
      <c r="J16" s="19">
        <v>0</v>
      </c>
      <c r="K16" s="19">
        <v>0</v>
      </c>
      <c r="L16" s="19">
        <v>0</v>
      </c>
      <c r="M16" s="19">
        <v>2400</v>
      </c>
      <c r="N16" s="19">
        <v>0</v>
      </c>
      <c r="O16" s="19">
        <v>0</v>
      </c>
      <c r="P16" s="19">
        <v>2400</v>
      </c>
      <c r="Q16" s="19">
        <v>48</v>
      </c>
    </row>
    <row r="17" spans="1:17" x14ac:dyDescent="0.25">
      <c r="A17" s="23">
        <v>3</v>
      </c>
      <c r="B17" s="19" t="s">
        <v>306</v>
      </c>
      <c r="C17" s="19">
        <v>18888</v>
      </c>
      <c r="D17" s="19">
        <v>21672</v>
      </c>
      <c r="E17" s="19">
        <v>40560</v>
      </c>
      <c r="F17" s="19">
        <v>0</v>
      </c>
      <c r="G17" s="19">
        <v>0</v>
      </c>
      <c r="H17" s="19">
        <v>2028</v>
      </c>
      <c r="I17" s="19">
        <v>4000</v>
      </c>
      <c r="J17" s="19">
        <v>0</v>
      </c>
      <c r="K17" s="19">
        <v>0</v>
      </c>
      <c r="L17" s="19">
        <v>0</v>
      </c>
      <c r="M17" s="19">
        <v>1000</v>
      </c>
      <c r="N17" s="19">
        <v>0</v>
      </c>
      <c r="O17" s="19">
        <v>0</v>
      </c>
      <c r="P17" s="19">
        <v>1000</v>
      </c>
      <c r="Q17" s="19">
        <v>20</v>
      </c>
    </row>
    <row r="18" spans="1:17" x14ac:dyDescent="0.25">
      <c r="A18" s="23">
        <v>4</v>
      </c>
      <c r="B18" s="19" t="s">
        <v>352</v>
      </c>
      <c r="C18" s="19">
        <v>13507</v>
      </c>
      <c r="D18" s="19">
        <v>43473</v>
      </c>
      <c r="E18" s="19">
        <v>56980</v>
      </c>
      <c r="F18" s="19">
        <v>0</v>
      </c>
      <c r="G18" s="19">
        <v>0</v>
      </c>
      <c r="H18" s="19">
        <v>2849</v>
      </c>
      <c r="I18" s="19">
        <v>0</v>
      </c>
      <c r="J18" s="19">
        <v>0</v>
      </c>
      <c r="K18" s="19">
        <v>0</v>
      </c>
      <c r="L18" s="19">
        <v>0</v>
      </c>
      <c r="M18" s="19">
        <v>0</v>
      </c>
      <c r="N18" s="19">
        <v>0</v>
      </c>
      <c r="O18" s="19">
        <v>0</v>
      </c>
      <c r="P18" s="19">
        <v>0</v>
      </c>
      <c r="Q18" s="19">
        <v>0</v>
      </c>
    </row>
    <row r="19" spans="1:17" x14ac:dyDescent="0.25">
      <c r="A19" s="23">
        <v>5</v>
      </c>
      <c r="B19" s="19" t="s">
        <v>379</v>
      </c>
      <c r="C19" s="19">
        <v>8157</v>
      </c>
      <c r="D19" s="19">
        <v>4650</v>
      </c>
      <c r="E19" s="19">
        <v>12807</v>
      </c>
      <c r="F19" s="19">
        <v>0</v>
      </c>
      <c r="G19" s="19">
        <v>0</v>
      </c>
      <c r="H19" s="19">
        <v>640.35</v>
      </c>
      <c r="I19" s="19">
        <v>787</v>
      </c>
      <c r="J19" s="19">
        <v>0</v>
      </c>
      <c r="K19" s="19">
        <v>0</v>
      </c>
      <c r="L19" s="19">
        <v>0</v>
      </c>
      <c r="M19" s="19">
        <v>200</v>
      </c>
      <c r="N19" s="19">
        <v>0</v>
      </c>
      <c r="O19" s="19">
        <v>0</v>
      </c>
      <c r="P19" s="19">
        <v>200</v>
      </c>
      <c r="Q19" s="19">
        <v>4</v>
      </c>
    </row>
    <row r="20" spans="1:17" x14ac:dyDescent="0.25">
      <c r="A20" s="23">
        <v>6</v>
      </c>
      <c r="B20" s="19" t="s">
        <v>398</v>
      </c>
      <c r="C20" s="19">
        <v>7479</v>
      </c>
      <c r="D20" s="19">
        <v>2924</v>
      </c>
      <c r="E20" s="19">
        <v>10403</v>
      </c>
      <c r="F20" s="19">
        <v>0</v>
      </c>
      <c r="G20" s="19">
        <v>0</v>
      </c>
      <c r="H20" s="19">
        <v>520.15</v>
      </c>
      <c r="I20" s="19">
        <v>0</v>
      </c>
      <c r="J20" s="19">
        <v>0</v>
      </c>
      <c r="K20" s="19">
        <v>0</v>
      </c>
      <c r="L20" s="19">
        <v>0</v>
      </c>
      <c r="M20" s="19">
        <v>0</v>
      </c>
      <c r="N20" s="19">
        <v>0</v>
      </c>
      <c r="O20" s="19">
        <v>0</v>
      </c>
      <c r="P20" s="19">
        <v>0</v>
      </c>
      <c r="Q20" s="19">
        <v>0</v>
      </c>
    </row>
    <row r="21" spans="1:17" x14ac:dyDescent="0.25">
      <c r="A21" s="23">
        <v>7</v>
      </c>
      <c r="B21" s="19" t="s">
        <v>488</v>
      </c>
      <c r="C21" s="19">
        <v>8000</v>
      </c>
      <c r="D21" s="19">
        <v>10090</v>
      </c>
      <c r="E21" s="19">
        <v>18090</v>
      </c>
      <c r="F21" s="19">
        <v>0</v>
      </c>
      <c r="G21" s="19">
        <v>0</v>
      </c>
      <c r="H21" s="19">
        <v>904.5</v>
      </c>
      <c r="I21" s="19">
        <v>500</v>
      </c>
      <c r="J21" s="19">
        <v>0</v>
      </c>
      <c r="K21" s="19">
        <v>0</v>
      </c>
      <c r="L21" s="19">
        <v>0</v>
      </c>
      <c r="M21" s="19">
        <v>0</v>
      </c>
      <c r="N21" s="19">
        <v>0</v>
      </c>
      <c r="O21" s="19">
        <v>0</v>
      </c>
      <c r="P21" s="19">
        <v>0</v>
      </c>
      <c r="Q21" s="19">
        <v>0</v>
      </c>
    </row>
    <row r="22" spans="1:17" x14ac:dyDescent="0.25">
      <c r="A22" s="23">
        <v>8</v>
      </c>
      <c r="B22" s="19" t="s">
        <v>505</v>
      </c>
      <c r="C22" s="19">
        <v>30516</v>
      </c>
      <c r="D22" s="19">
        <v>20492</v>
      </c>
      <c r="E22" s="19">
        <v>51008</v>
      </c>
      <c r="F22" s="19">
        <v>0</v>
      </c>
      <c r="G22" s="19">
        <v>0</v>
      </c>
      <c r="H22" s="19">
        <v>2550.4</v>
      </c>
      <c r="I22" s="19">
        <v>0</v>
      </c>
      <c r="J22" s="19">
        <v>0</v>
      </c>
      <c r="K22" s="19">
        <v>0</v>
      </c>
      <c r="L22" s="19">
        <v>0</v>
      </c>
      <c r="M22" s="19">
        <v>0</v>
      </c>
      <c r="N22" s="19">
        <v>0</v>
      </c>
      <c r="O22" s="19">
        <v>0</v>
      </c>
      <c r="P22" s="19">
        <v>0</v>
      </c>
      <c r="Q22" s="19">
        <v>0</v>
      </c>
    </row>
    <row r="23" spans="1:17" x14ac:dyDescent="0.25">
      <c r="A23" s="23">
        <v>9</v>
      </c>
      <c r="B23" s="19" t="s">
        <v>510</v>
      </c>
      <c r="C23" s="19">
        <v>18484</v>
      </c>
      <c r="D23" s="19">
        <v>14606</v>
      </c>
      <c r="E23" s="19">
        <v>33090</v>
      </c>
      <c r="F23" s="19">
        <v>0</v>
      </c>
      <c r="G23" s="19">
        <v>0</v>
      </c>
      <c r="H23" s="19">
        <v>1654.5</v>
      </c>
      <c r="I23" s="19">
        <v>591</v>
      </c>
      <c r="J23" s="19">
        <v>0</v>
      </c>
      <c r="K23" s="19">
        <v>0</v>
      </c>
      <c r="L23" s="19">
        <v>0</v>
      </c>
      <c r="M23" s="19">
        <v>0</v>
      </c>
      <c r="N23" s="19">
        <v>0</v>
      </c>
      <c r="O23" s="19">
        <v>0</v>
      </c>
      <c r="P23" s="19">
        <v>0</v>
      </c>
      <c r="Q23" s="19">
        <v>0</v>
      </c>
    </row>
    <row r="24" spans="1:17" x14ac:dyDescent="0.25">
      <c r="A24" s="23">
        <v>10</v>
      </c>
      <c r="B24" s="19" t="s">
        <v>522</v>
      </c>
      <c r="C24" s="19">
        <v>5370</v>
      </c>
      <c r="D24" s="19">
        <v>3499</v>
      </c>
      <c r="E24" s="19">
        <v>8869</v>
      </c>
      <c r="F24" s="19">
        <v>0</v>
      </c>
      <c r="G24" s="19">
        <v>0</v>
      </c>
      <c r="H24" s="19">
        <v>443.45</v>
      </c>
      <c r="I24" s="19">
        <v>313</v>
      </c>
      <c r="J24" s="19">
        <v>0</v>
      </c>
      <c r="K24" s="19">
        <v>0</v>
      </c>
      <c r="L24" s="19">
        <v>0</v>
      </c>
      <c r="M24" s="19">
        <v>0</v>
      </c>
      <c r="N24" s="19">
        <v>0</v>
      </c>
      <c r="O24" s="19">
        <v>0</v>
      </c>
      <c r="P24" s="19">
        <v>0</v>
      </c>
      <c r="Q24" s="19">
        <v>0</v>
      </c>
    </row>
    <row r="25" spans="1:17" x14ac:dyDescent="0.25">
      <c r="A25" s="23">
        <v>11</v>
      </c>
      <c r="B25" s="19" t="s">
        <v>533</v>
      </c>
      <c r="C25" s="19">
        <v>58076</v>
      </c>
      <c r="D25" s="19">
        <v>44584</v>
      </c>
      <c r="E25" s="19">
        <v>102660</v>
      </c>
      <c r="F25" s="19">
        <v>0</v>
      </c>
      <c r="G25" s="19">
        <v>0</v>
      </c>
      <c r="H25" s="19">
        <v>5133</v>
      </c>
      <c r="I25" s="19">
        <v>3155</v>
      </c>
      <c r="J25" s="19">
        <v>0</v>
      </c>
      <c r="K25" s="19">
        <v>0</v>
      </c>
      <c r="L25" s="19">
        <v>0</v>
      </c>
      <c r="M25" s="19">
        <v>0</v>
      </c>
      <c r="N25" s="19">
        <v>0</v>
      </c>
      <c r="O25" s="19">
        <v>0</v>
      </c>
      <c r="P25" s="19">
        <v>0</v>
      </c>
      <c r="Q25" s="19">
        <v>0</v>
      </c>
    </row>
    <row r="26" spans="1:17" x14ac:dyDescent="0.25">
      <c r="A26" s="23">
        <v>12</v>
      </c>
      <c r="B26" s="19" t="s">
        <v>539</v>
      </c>
      <c r="C26" s="19">
        <v>4370068</v>
      </c>
      <c r="D26" s="19">
        <v>3960707</v>
      </c>
      <c r="E26" s="19">
        <v>8330775</v>
      </c>
      <c r="F26" s="19">
        <v>0</v>
      </c>
      <c r="G26" s="19">
        <v>0</v>
      </c>
      <c r="H26" s="19">
        <v>416538.75</v>
      </c>
      <c r="I26" s="19">
        <v>458176</v>
      </c>
      <c r="J26" s="19">
        <v>0</v>
      </c>
      <c r="K26" s="19">
        <v>0</v>
      </c>
      <c r="L26" s="19">
        <v>0</v>
      </c>
      <c r="M26" s="19">
        <v>78754</v>
      </c>
      <c r="N26" s="19">
        <v>0</v>
      </c>
      <c r="O26" s="19">
        <v>0</v>
      </c>
      <c r="P26" s="19">
        <v>78754</v>
      </c>
      <c r="Q26" s="19">
        <v>1575.08</v>
      </c>
    </row>
    <row r="27" spans="1:17" x14ac:dyDescent="0.25">
      <c r="A27" s="23">
        <v>13</v>
      </c>
      <c r="B27" s="19" t="s">
        <v>549</v>
      </c>
      <c r="C27" s="19">
        <v>8929</v>
      </c>
      <c r="D27" s="19">
        <v>15230</v>
      </c>
      <c r="E27" s="19">
        <v>24159</v>
      </c>
      <c r="F27" s="19">
        <v>0</v>
      </c>
      <c r="G27" s="19">
        <v>0</v>
      </c>
      <c r="H27" s="19">
        <v>1207.95</v>
      </c>
      <c r="I27" s="19">
        <v>968</v>
      </c>
      <c r="J27" s="19">
        <v>0</v>
      </c>
      <c r="K27" s="19">
        <v>0</v>
      </c>
      <c r="L27" s="19">
        <v>0</v>
      </c>
      <c r="M27" s="19">
        <v>0</v>
      </c>
      <c r="N27" s="19">
        <v>0</v>
      </c>
      <c r="O27" s="19">
        <v>0</v>
      </c>
      <c r="P27" s="19">
        <v>0</v>
      </c>
      <c r="Q27" s="19">
        <v>0</v>
      </c>
    </row>
    <row r="28" spans="1:17" x14ac:dyDescent="0.25">
      <c r="A28" s="23">
        <v>14</v>
      </c>
      <c r="B28" s="19" t="s">
        <v>562</v>
      </c>
      <c r="C28" s="19">
        <v>658852</v>
      </c>
      <c r="D28" s="19">
        <v>655955</v>
      </c>
      <c r="E28" s="19">
        <v>1314807</v>
      </c>
      <c r="F28" s="19">
        <v>0</v>
      </c>
      <c r="G28" s="19">
        <v>0</v>
      </c>
      <c r="H28" s="19">
        <v>65740.350000000006</v>
      </c>
      <c r="I28" s="19">
        <v>3000</v>
      </c>
      <c r="J28" s="19">
        <v>0</v>
      </c>
      <c r="K28" s="19">
        <v>0</v>
      </c>
      <c r="L28" s="19">
        <v>0</v>
      </c>
      <c r="M28" s="19">
        <v>0</v>
      </c>
      <c r="N28" s="19">
        <v>0</v>
      </c>
      <c r="O28" s="19">
        <v>0</v>
      </c>
      <c r="P28" s="19">
        <v>0</v>
      </c>
      <c r="Q28" s="19">
        <v>0</v>
      </c>
    </row>
    <row r="29" spans="1:17" x14ac:dyDescent="0.25">
      <c r="A29" s="23">
        <v>15</v>
      </c>
      <c r="B29" s="19" t="s">
        <v>573</v>
      </c>
      <c r="C29" s="19">
        <v>5226</v>
      </c>
      <c r="D29" s="19">
        <v>7492</v>
      </c>
      <c r="E29" s="19">
        <v>12718</v>
      </c>
      <c r="F29" s="19">
        <v>0</v>
      </c>
      <c r="G29" s="19">
        <v>0</v>
      </c>
      <c r="H29" s="19">
        <v>635.9</v>
      </c>
      <c r="I29" s="19">
        <v>0</v>
      </c>
      <c r="J29" s="19">
        <v>0</v>
      </c>
      <c r="K29" s="19">
        <v>0</v>
      </c>
      <c r="L29" s="19">
        <v>0</v>
      </c>
      <c r="M29" s="19">
        <v>0</v>
      </c>
      <c r="N29" s="19">
        <v>0</v>
      </c>
      <c r="O29" s="19">
        <v>0</v>
      </c>
      <c r="P29" s="19">
        <v>0</v>
      </c>
      <c r="Q29" s="19">
        <v>0</v>
      </c>
    </row>
    <row r="30" spans="1:17" x14ac:dyDescent="0.25">
      <c r="A30" s="23">
        <v>16</v>
      </c>
      <c r="B30" s="19" t="s">
        <v>623</v>
      </c>
      <c r="C30" s="19">
        <v>600</v>
      </c>
      <c r="D30" s="19">
        <v>400</v>
      </c>
      <c r="E30" s="19">
        <v>1000</v>
      </c>
      <c r="F30" s="19">
        <v>0</v>
      </c>
      <c r="G30" s="19">
        <v>0</v>
      </c>
      <c r="H30" s="19">
        <v>50</v>
      </c>
      <c r="I30" s="19">
        <v>400</v>
      </c>
      <c r="J30" s="19">
        <v>0</v>
      </c>
      <c r="K30" s="19">
        <v>0</v>
      </c>
      <c r="L30" s="19">
        <v>0</v>
      </c>
      <c r="M30" s="19">
        <v>0</v>
      </c>
      <c r="N30" s="19">
        <v>0</v>
      </c>
      <c r="O30" s="19">
        <v>0</v>
      </c>
      <c r="P30" s="19">
        <v>0</v>
      </c>
      <c r="Q30" s="19">
        <v>0</v>
      </c>
    </row>
    <row r="31" spans="1:17" x14ac:dyDescent="0.25">
      <c r="A31" s="23">
        <v>17</v>
      </c>
      <c r="B31" s="19" t="s">
        <v>626</v>
      </c>
      <c r="C31" s="19">
        <v>65339</v>
      </c>
      <c r="D31" s="19">
        <v>62987</v>
      </c>
      <c r="E31" s="19">
        <v>128326</v>
      </c>
      <c r="F31" s="19">
        <v>0</v>
      </c>
      <c r="G31" s="19">
        <v>0</v>
      </c>
      <c r="H31" s="19">
        <v>6416.3</v>
      </c>
      <c r="I31" s="19">
        <v>5244</v>
      </c>
      <c r="J31" s="19">
        <v>0</v>
      </c>
      <c r="K31" s="19">
        <v>0</v>
      </c>
      <c r="L31" s="19">
        <v>0</v>
      </c>
      <c r="M31" s="19">
        <v>0</v>
      </c>
      <c r="N31" s="19">
        <v>0</v>
      </c>
      <c r="O31" s="19">
        <v>0</v>
      </c>
      <c r="P31" s="19">
        <v>0</v>
      </c>
      <c r="Q31" s="19">
        <v>0</v>
      </c>
    </row>
    <row r="32" spans="1:17" x14ac:dyDescent="0.25">
      <c r="A32" s="23">
        <v>18</v>
      </c>
      <c r="B32" s="19" t="s">
        <v>695</v>
      </c>
      <c r="C32" s="19">
        <v>136810</v>
      </c>
      <c r="D32" s="19">
        <v>248625</v>
      </c>
      <c r="E32" s="19">
        <v>385435</v>
      </c>
      <c r="F32" s="19">
        <v>0</v>
      </c>
      <c r="G32" s="19">
        <v>0</v>
      </c>
      <c r="H32" s="19">
        <v>19271.75</v>
      </c>
      <c r="I32" s="19">
        <v>20000</v>
      </c>
      <c r="J32" s="19">
        <v>0</v>
      </c>
      <c r="K32" s="19">
        <v>0</v>
      </c>
      <c r="L32" s="19">
        <v>0</v>
      </c>
      <c r="M32" s="19">
        <v>0</v>
      </c>
      <c r="N32" s="19">
        <v>0</v>
      </c>
      <c r="O32" s="19">
        <v>0</v>
      </c>
      <c r="P32" s="19">
        <v>0</v>
      </c>
      <c r="Q32" s="19">
        <v>0</v>
      </c>
    </row>
    <row r="33" spans="1:17" x14ac:dyDescent="0.25">
      <c r="A33" s="23">
        <v>19</v>
      </c>
      <c r="B33" s="19" t="s">
        <v>756</v>
      </c>
      <c r="C33" s="19">
        <v>32363</v>
      </c>
      <c r="D33" s="19">
        <v>33234</v>
      </c>
      <c r="E33" s="19">
        <v>65597</v>
      </c>
      <c r="F33" s="19">
        <v>0</v>
      </c>
      <c r="G33" s="19">
        <v>0</v>
      </c>
      <c r="H33" s="19">
        <v>3279.85</v>
      </c>
      <c r="I33" s="19">
        <v>1900</v>
      </c>
      <c r="J33" s="19">
        <v>0</v>
      </c>
      <c r="K33" s="19">
        <v>0</v>
      </c>
      <c r="L33" s="19">
        <v>0</v>
      </c>
      <c r="M33" s="19">
        <v>300</v>
      </c>
      <c r="N33" s="19">
        <v>0</v>
      </c>
      <c r="O33" s="19">
        <v>0</v>
      </c>
      <c r="P33" s="19">
        <v>300</v>
      </c>
      <c r="Q33" s="19">
        <v>6</v>
      </c>
    </row>
    <row r="34" spans="1:17" x14ac:dyDescent="0.25">
      <c r="A34" s="23">
        <v>20</v>
      </c>
      <c r="B34" s="19" t="s">
        <v>765</v>
      </c>
      <c r="C34" s="19">
        <v>16318</v>
      </c>
      <c r="D34" s="19">
        <v>25320</v>
      </c>
      <c r="E34" s="19">
        <v>41638</v>
      </c>
      <c r="F34" s="19">
        <v>0</v>
      </c>
      <c r="G34" s="19">
        <v>0</v>
      </c>
      <c r="H34" s="19">
        <v>2081.9</v>
      </c>
      <c r="I34" s="19">
        <v>3996</v>
      </c>
      <c r="J34" s="19">
        <v>0</v>
      </c>
      <c r="K34" s="19">
        <v>0</v>
      </c>
      <c r="L34" s="19">
        <v>0</v>
      </c>
      <c r="M34" s="19">
        <v>0</v>
      </c>
      <c r="N34" s="19">
        <v>0</v>
      </c>
      <c r="O34" s="19">
        <v>0</v>
      </c>
      <c r="P34" s="19">
        <v>0</v>
      </c>
      <c r="Q34" s="19">
        <v>0</v>
      </c>
    </row>
    <row r="35" spans="1:17" x14ac:dyDescent="0.25">
      <c r="A35" s="23">
        <v>21</v>
      </c>
      <c r="B35" s="19" t="s">
        <v>784</v>
      </c>
      <c r="C35" s="19">
        <v>28432</v>
      </c>
      <c r="D35" s="19">
        <v>19042</v>
      </c>
      <c r="E35" s="19">
        <v>47474</v>
      </c>
      <c r="F35" s="19">
        <v>0</v>
      </c>
      <c r="G35" s="19">
        <v>0</v>
      </c>
      <c r="H35" s="19">
        <v>2373.6999999999998</v>
      </c>
      <c r="I35" s="19">
        <v>1446</v>
      </c>
      <c r="J35" s="19">
        <v>0</v>
      </c>
      <c r="K35" s="19">
        <v>0</v>
      </c>
      <c r="L35" s="19">
        <v>0</v>
      </c>
      <c r="M35" s="19">
        <v>0</v>
      </c>
      <c r="N35" s="19">
        <v>0</v>
      </c>
      <c r="O35" s="19">
        <v>0</v>
      </c>
      <c r="P35" s="19">
        <v>0</v>
      </c>
      <c r="Q35" s="19">
        <v>0</v>
      </c>
    </row>
    <row r="36" spans="1:17" x14ac:dyDescent="0.25">
      <c r="A36" s="23">
        <v>22</v>
      </c>
      <c r="B36" s="19" t="s">
        <v>814</v>
      </c>
      <c r="C36" s="19">
        <v>5091</v>
      </c>
      <c r="D36" s="19">
        <v>9887</v>
      </c>
      <c r="E36" s="19">
        <v>14978</v>
      </c>
      <c r="F36" s="19">
        <v>0</v>
      </c>
      <c r="G36" s="19">
        <v>0</v>
      </c>
      <c r="H36" s="19">
        <v>748.9</v>
      </c>
      <c r="I36" s="19">
        <v>238</v>
      </c>
      <c r="J36" s="19">
        <v>0</v>
      </c>
      <c r="K36" s="19">
        <v>0</v>
      </c>
      <c r="L36" s="19">
        <v>0</v>
      </c>
      <c r="M36" s="19">
        <v>100</v>
      </c>
      <c r="N36" s="19">
        <v>0</v>
      </c>
      <c r="O36" s="19">
        <v>0</v>
      </c>
      <c r="P36" s="19">
        <v>100</v>
      </c>
      <c r="Q36" s="19">
        <v>2</v>
      </c>
    </row>
    <row r="37" spans="1:17" x14ac:dyDescent="0.25">
      <c r="A37" s="23">
        <v>23</v>
      </c>
      <c r="B37" s="19" t="s">
        <v>838</v>
      </c>
      <c r="C37" s="19">
        <v>200</v>
      </c>
      <c r="D37" s="19">
        <v>0</v>
      </c>
      <c r="E37" s="19">
        <v>200</v>
      </c>
      <c r="F37" s="19">
        <v>0</v>
      </c>
      <c r="G37" s="19">
        <v>0</v>
      </c>
      <c r="H37" s="19">
        <v>10</v>
      </c>
      <c r="I37" s="19">
        <v>0</v>
      </c>
      <c r="J37" s="19">
        <v>0</v>
      </c>
      <c r="K37" s="19">
        <v>0</v>
      </c>
      <c r="L37" s="19">
        <v>0</v>
      </c>
      <c r="M37" s="19">
        <v>0</v>
      </c>
      <c r="N37" s="19">
        <v>0</v>
      </c>
      <c r="O37" s="19">
        <v>0</v>
      </c>
      <c r="P37" s="19">
        <v>0</v>
      </c>
      <c r="Q37" s="19">
        <v>0</v>
      </c>
    </row>
    <row r="38" spans="1:17" ht="16.5" thickBot="1" x14ac:dyDescent="0.3">
      <c r="A38" s="21"/>
      <c r="B38" s="24" t="s">
        <v>216</v>
      </c>
      <c r="C38" s="12">
        <f t="shared" ref="C38:Q38" si="1">SUM(C15:C37)</f>
        <v>5593572</v>
      </c>
      <c r="D38" s="12">
        <f t="shared" si="1"/>
        <v>5286039</v>
      </c>
      <c r="E38" s="12">
        <f t="shared" si="1"/>
        <v>10879611</v>
      </c>
      <c r="F38" s="12">
        <f t="shared" si="1"/>
        <v>0</v>
      </c>
      <c r="G38" s="12">
        <f t="shared" si="1"/>
        <v>0</v>
      </c>
      <c r="H38" s="12">
        <f t="shared" si="1"/>
        <v>543980.54999999993</v>
      </c>
      <c r="I38" s="12">
        <f t="shared" si="1"/>
        <v>511064</v>
      </c>
      <c r="J38" s="12">
        <f t="shared" si="1"/>
        <v>0</v>
      </c>
      <c r="K38" s="12">
        <f t="shared" si="1"/>
        <v>0</v>
      </c>
      <c r="L38" s="12">
        <f t="shared" si="1"/>
        <v>0</v>
      </c>
      <c r="M38" s="12">
        <f t="shared" si="1"/>
        <v>82754</v>
      </c>
      <c r="N38" s="12">
        <f t="shared" si="1"/>
        <v>0</v>
      </c>
      <c r="O38" s="12">
        <f t="shared" si="1"/>
        <v>0</v>
      </c>
      <c r="P38" s="12">
        <f t="shared" si="1"/>
        <v>82754</v>
      </c>
      <c r="Q38" s="12">
        <f t="shared" si="1"/>
        <v>1655.08</v>
      </c>
    </row>
    <row r="39" spans="1:17" ht="16.5" thickTop="1" x14ac:dyDescent="0.25">
      <c r="C39" s="9"/>
      <c r="D39" s="9"/>
      <c r="E39" s="9"/>
      <c r="F39" s="9"/>
      <c r="G39" s="9"/>
      <c r="H39" s="9"/>
      <c r="I39" s="9"/>
      <c r="J39" s="9"/>
      <c r="K39" s="9"/>
      <c r="L39" s="9"/>
      <c r="M39" s="9"/>
      <c r="N39" s="9"/>
      <c r="O39" s="9"/>
      <c r="P39" s="9"/>
      <c r="Q39" s="9"/>
    </row>
    <row r="40" spans="1:17" ht="16.5" thickBot="1" x14ac:dyDescent="0.3">
      <c r="A40" s="21"/>
      <c r="B40" s="25" t="s">
        <v>5083</v>
      </c>
      <c r="C40" s="15">
        <f t="shared" ref="C40:Q40" si="2">C12+C38</f>
        <v>148342535</v>
      </c>
      <c r="D40" s="15">
        <f t="shared" si="2"/>
        <v>148133799</v>
      </c>
      <c r="E40" s="15">
        <f t="shared" si="2"/>
        <v>296476334</v>
      </c>
      <c r="F40" s="15">
        <f t="shared" si="2"/>
        <v>0</v>
      </c>
      <c r="G40" s="15">
        <f t="shared" si="2"/>
        <v>0</v>
      </c>
      <c r="H40" s="15">
        <f t="shared" si="2"/>
        <v>14823816.699999999</v>
      </c>
      <c r="I40" s="15">
        <f t="shared" si="2"/>
        <v>14517787</v>
      </c>
      <c r="J40" s="15">
        <f t="shared" si="2"/>
        <v>0</v>
      </c>
      <c r="K40" s="15">
        <f t="shared" si="2"/>
        <v>0</v>
      </c>
      <c r="L40" s="15">
        <f t="shared" si="2"/>
        <v>0</v>
      </c>
      <c r="M40" s="15">
        <f t="shared" si="2"/>
        <v>87854</v>
      </c>
      <c r="N40" s="15">
        <f t="shared" si="2"/>
        <v>0</v>
      </c>
      <c r="O40" s="15">
        <f t="shared" si="2"/>
        <v>0</v>
      </c>
      <c r="P40" s="15">
        <f t="shared" si="2"/>
        <v>87854</v>
      </c>
      <c r="Q40" s="15">
        <f t="shared" si="2"/>
        <v>1757.08</v>
      </c>
    </row>
    <row r="41" spans="1:17" ht="16.5" thickTop="1" x14ac:dyDescent="0.25"/>
  </sheetData>
  <autoFilter ref="A7:Q12" xr:uid="{A1A2FEC1-732E-483F-90EE-D9B02805ED50}"/>
  <mergeCells count="5">
    <mergeCell ref="A1:Q1"/>
    <mergeCell ref="A2:Q2"/>
    <mergeCell ref="A3:Q3"/>
    <mergeCell ref="A4:Q4"/>
    <mergeCell ref="A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3C4B2-04A8-443B-A6F2-0C5E40D32036}">
  <dimension ref="A1:T554"/>
  <sheetViews>
    <sheetView showGridLines="0" topLeftCell="A372" workbookViewId="0">
      <selection activeCell="B389" sqref="B389"/>
    </sheetView>
  </sheetViews>
  <sheetFormatPr defaultRowHeight="15.75" x14ac:dyDescent="0.25"/>
  <cols>
    <col min="1" max="1" width="5.375" customWidth="1"/>
    <col min="2" max="2" width="82" bestFit="1" customWidth="1"/>
    <col min="3" max="5" width="14.75" bestFit="1" customWidth="1"/>
    <col min="6" max="6" width="16" bestFit="1" customWidth="1"/>
    <col min="7" max="7" width="14.875" bestFit="1" customWidth="1"/>
    <col min="8" max="8" width="13.75" bestFit="1" customWidth="1"/>
    <col min="9" max="9" width="20" bestFit="1" customWidth="1"/>
    <col min="10" max="10" width="13.75" bestFit="1" customWidth="1"/>
    <col min="11" max="11" width="12.375" bestFit="1" customWidth="1"/>
    <col min="12" max="12" width="12.5" bestFit="1" customWidth="1"/>
    <col min="13" max="13" width="11.125" bestFit="1" customWidth="1"/>
    <col min="14" max="14" width="14.5" bestFit="1" customWidth="1"/>
    <col min="15" max="15" width="20.375" bestFit="1" customWidth="1"/>
    <col min="16" max="16" width="19.5" bestFit="1" customWidth="1"/>
    <col min="17" max="17" width="13.875" bestFit="1" customWidth="1"/>
  </cols>
  <sheetData>
    <row r="1" spans="1:20" x14ac:dyDescent="0.25">
      <c r="A1" s="121" t="s">
        <v>5080</v>
      </c>
      <c r="B1" s="121"/>
      <c r="C1" s="121"/>
      <c r="D1" s="121"/>
      <c r="E1" s="121"/>
      <c r="F1" s="121"/>
      <c r="G1" s="121"/>
      <c r="H1" s="121"/>
      <c r="I1" s="121"/>
      <c r="J1" s="121"/>
      <c r="K1" s="121"/>
      <c r="L1" s="121"/>
      <c r="M1" s="121"/>
      <c r="N1" s="121"/>
      <c r="O1" s="121"/>
      <c r="P1" s="121"/>
      <c r="Q1" s="121"/>
    </row>
    <row r="2" spans="1:20" x14ac:dyDescent="0.25">
      <c r="A2" s="121" t="s">
        <v>1</v>
      </c>
      <c r="B2" s="121"/>
      <c r="C2" s="121"/>
      <c r="D2" s="121"/>
      <c r="E2" s="121"/>
      <c r="F2" s="121"/>
      <c r="G2" s="121"/>
      <c r="H2" s="121"/>
      <c r="I2" s="121"/>
      <c r="J2" s="121"/>
      <c r="K2" s="121"/>
      <c r="L2" s="121"/>
      <c r="M2" s="121"/>
      <c r="N2" s="121"/>
      <c r="O2" s="121"/>
      <c r="P2" s="121"/>
      <c r="Q2" s="121"/>
    </row>
    <row r="3" spans="1:20" x14ac:dyDescent="0.25">
      <c r="A3" s="121" t="s">
        <v>2</v>
      </c>
      <c r="B3" s="121"/>
      <c r="C3" s="121"/>
      <c r="D3" s="121"/>
      <c r="E3" s="121"/>
      <c r="F3" s="121"/>
      <c r="G3" s="121"/>
      <c r="H3" s="121"/>
      <c r="I3" s="121"/>
      <c r="J3" s="121"/>
      <c r="K3" s="121"/>
      <c r="L3" s="121"/>
      <c r="M3" s="121"/>
      <c r="N3" s="121"/>
      <c r="O3" s="121"/>
      <c r="P3" s="121"/>
      <c r="Q3" s="121"/>
    </row>
    <row r="4" spans="1:20" x14ac:dyDescent="0.25">
      <c r="A4" s="121" t="s">
        <v>3</v>
      </c>
      <c r="B4" s="121"/>
      <c r="C4" s="121"/>
      <c r="D4" s="121"/>
      <c r="E4" s="121"/>
      <c r="F4" s="121"/>
      <c r="G4" s="121"/>
      <c r="H4" s="121"/>
      <c r="I4" s="121"/>
      <c r="J4" s="121"/>
      <c r="K4" s="121"/>
      <c r="L4" s="121"/>
      <c r="M4" s="121"/>
      <c r="N4" s="121"/>
      <c r="O4" s="121"/>
      <c r="P4" s="121"/>
      <c r="Q4" s="121"/>
    </row>
    <row r="5" spans="1:20" x14ac:dyDescent="0.25">
      <c r="A5" s="121" t="s">
        <v>4</v>
      </c>
      <c r="B5" s="121"/>
      <c r="C5" s="121"/>
      <c r="D5" s="121"/>
      <c r="E5" s="121"/>
      <c r="F5" s="121"/>
      <c r="G5" s="121"/>
      <c r="H5" s="121"/>
      <c r="I5" s="121"/>
      <c r="J5" s="121"/>
      <c r="K5" s="121"/>
      <c r="L5" s="121"/>
      <c r="M5" s="121"/>
      <c r="N5" s="121"/>
      <c r="O5" s="121"/>
      <c r="P5" s="121"/>
      <c r="Q5" s="121"/>
    </row>
    <row r="7" spans="1:20" x14ac:dyDescent="0.25">
      <c r="A7" s="4" t="s">
        <v>6</v>
      </c>
      <c r="B7" s="4" t="s">
        <v>5081</v>
      </c>
      <c r="C7" s="5" t="s">
        <v>7</v>
      </c>
      <c r="D7" s="5" t="s">
        <v>8</v>
      </c>
      <c r="E7" s="5" t="s">
        <v>9</v>
      </c>
      <c r="F7" s="5" t="s">
        <v>10</v>
      </c>
      <c r="G7" s="5" t="s">
        <v>11</v>
      </c>
      <c r="H7" s="5" t="s">
        <v>12</v>
      </c>
      <c r="I7" s="5" t="s">
        <v>13</v>
      </c>
      <c r="J7" s="5" t="s">
        <v>14</v>
      </c>
      <c r="K7" s="5" t="s">
        <v>15</v>
      </c>
      <c r="L7" s="5" t="s">
        <v>16</v>
      </c>
      <c r="M7" s="5" t="s">
        <v>17</v>
      </c>
      <c r="N7" s="5" t="s">
        <v>18</v>
      </c>
      <c r="O7" s="5" t="s">
        <v>19</v>
      </c>
      <c r="P7" s="5" t="s">
        <v>20</v>
      </c>
      <c r="Q7" s="5" t="s">
        <v>21</v>
      </c>
    </row>
    <row r="8" spans="1:20" x14ac:dyDescent="0.25">
      <c r="A8" s="6">
        <v>1</v>
      </c>
      <c r="B8" s="7" t="s">
        <v>5</v>
      </c>
      <c r="C8" s="7">
        <v>462669</v>
      </c>
      <c r="D8" s="7">
        <v>475387</v>
      </c>
      <c r="E8" s="7">
        <v>938056</v>
      </c>
      <c r="F8" s="7">
        <v>832298</v>
      </c>
      <c r="G8" s="7">
        <v>0</v>
      </c>
      <c r="H8" s="7">
        <v>46902.8</v>
      </c>
      <c r="I8" s="7">
        <v>47550</v>
      </c>
      <c r="J8" s="7">
        <v>47550</v>
      </c>
      <c r="K8" s="7">
        <v>0</v>
      </c>
      <c r="L8" s="7">
        <v>0</v>
      </c>
      <c r="M8" s="7">
        <v>7500</v>
      </c>
      <c r="N8" s="7">
        <v>0</v>
      </c>
      <c r="O8" s="7">
        <v>0</v>
      </c>
      <c r="P8" s="7">
        <v>7500</v>
      </c>
      <c r="Q8" s="7">
        <v>150</v>
      </c>
      <c r="R8" s="3"/>
      <c r="S8" s="3"/>
      <c r="T8" s="3"/>
    </row>
    <row r="9" spans="1:20" x14ac:dyDescent="0.25">
      <c r="A9" s="6">
        <v>2</v>
      </c>
      <c r="B9" s="7" t="s">
        <v>28</v>
      </c>
      <c r="C9" s="7">
        <v>865182</v>
      </c>
      <c r="D9" s="7">
        <v>976674</v>
      </c>
      <c r="E9" s="7">
        <v>1841856</v>
      </c>
      <c r="F9" s="7">
        <v>1742106</v>
      </c>
      <c r="G9" s="7">
        <v>494</v>
      </c>
      <c r="H9" s="7">
        <v>92092.800000000003</v>
      </c>
      <c r="I9" s="7">
        <v>80176</v>
      </c>
      <c r="J9" s="7">
        <v>80176</v>
      </c>
      <c r="K9" s="7">
        <v>0</v>
      </c>
      <c r="L9" s="7">
        <v>0</v>
      </c>
      <c r="M9" s="7">
        <v>1800</v>
      </c>
      <c r="N9" s="7">
        <v>800</v>
      </c>
      <c r="O9" s="7">
        <v>0</v>
      </c>
      <c r="P9" s="7">
        <v>1000</v>
      </c>
      <c r="Q9" s="7">
        <v>36</v>
      </c>
      <c r="R9" s="3"/>
      <c r="S9" s="3"/>
      <c r="T9" s="3"/>
    </row>
    <row r="10" spans="1:20" x14ac:dyDescent="0.25">
      <c r="A10" s="8">
        <v>3</v>
      </c>
      <c r="B10" s="7" t="s">
        <v>35</v>
      </c>
      <c r="C10" s="7">
        <v>297124</v>
      </c>
      <c r="D10" s="7">
        <v>326876</v>
      </c>
      <c r="E10" s="7">
        <v>624000</v>
      </c>
      <c r="F10" s="7">
        <v>575043</v>
      </c>
      <c r="G10" s="7">
        <v>526</v>
      </c>
      <c r="H10" s="7">
        <v>31200</v>
      </c>
      <c r="I10" s="7">
        <v>20544</v>
      </c>
      <c r="J10" s="7">
        <v>20544</v>
      </c>
      <c r="K10" s="7">
        <v>0</v>
      </c>
      <c r="L10" s="7">
        <v>0</v>
      </c>
      <c r="M10" s="7">
        <v>745</v>
      </c>
      <c r="N10" s="7">
        <v>0</v>
      </c>
      <c r="O10" s="7">
        <v>0</v>
      </c>
      <c r="P10" s="7">
        <v>745</v>
      </c>
      <c r="Q10" s="7">
        <v>14.9</v>
      </c>
      <c r="R10" s="3"/>
      <c r="S10" s="3"/>
      <c r="T10" s="3"/>
    </row>
    <row r="11" spans="1:20" x14ac:dyDescent="0.25">
      <c r="A11" s="6">
        <v>4</v>
      </c>
      <c r="B11" s="7" t="s">
        <v>37</v>
      </c>
      <c r="C11" s="7">
        <v>444135</v>
      </c>
      <c r="D11" s="7">
        <v>479054</v>
      </c>
      <c r="E11" s="7">
        <v>923189</v>
      </c>
      <c r="F11" s="7">
        <v>851714</v>
      </c>
      <c r="G11" s="7">
        <v>0</v>
      </c>
      <c r="H11" s="7">
        <v>46159.45</v>
      </c>
      <c r="I11" s="7">
        <v>36621</v>
      </c>
      <c r="J11" s="7">
        <v>36621</v>
      </c>
      <c r="K11" s="7">
        <v>0</v>
      </c>
      <c r="L11" s="7">
        <v>0</v>
      </c>
      <c r="M11" s="7">
        <v>500</v>
      </c>
      <c r="N11" s="7">
        <v>0</v>
      </c>
      <c r="O11" s="7">
        <v>0</v>
      </c>
      <c r="P11" s="7">
        <v>500</v>
      </c>
      <c r="Q11" s="7">
        <v>10</v>
      </c>
      <c r="R11" s="3"/>
      <c r="S11" s="3"/>
      <c r="T11" s="3"/>
    </row>
    <row r="12" spans="1:20" x14ac:dyDescent="0.25">
      <c r="A12" s="6">
        <v>5</v>
      </c>
      <c r="B12" s="7" t="s">
        <v>40</v>
      </c>
      <c r="C12" s="7">
        <v>298537</v>
      </c>
      <c r="D12" s="7">
        <v>294590</v>
      </c>
      <c r="E12" s="7">
        <v>593127</v>
      </c>
      <c r="F12" s="7">
        <v>509725</v>
      </c>
      <c r="G12" s="7">
        <v>3950</v>
      </c>
      <c r="H12" s="7">
        <v>29656.35</v>
      </c>
      <c r="I12" s="7">
        <v>23425</v>
      </c>
      <c r="J12" s="7">
        <v>22825</v>
      </c>
      <c r="K12" s="7">
        <v>0</v>
      </c>
      <c r="L12" s="7">
        <v>0</v>
      </c>
      <c r="M12" s="7">
        <v>1353</v>
      </c>
      <c r="N12" s="7">
        <v>0</v>
      </c>
      <c r="O12" s="7">
        <v>0</v>
      </c>
      <c r="P12" s="7">
        <v>1353</v>
      </c>
      <c r="Q12" s="7">
        <v>27.06</v>
      </c>
      <c r="R12" s="3"/>
      <c r="S12" s="3"/>
      <c r="T12" s="3"/>
    </row>
    <row r="13" spans="1:20" x14ac:dyDescent="0.25">
      <c r="A13" s="6">
        <v>6</v>
      </c>
      <c r="B13" s="7" t="s">
        <v>42</v>
      </c>
      <c r="C13" s="7">
        <v>292167</v>
      </c>
      <c r="D13" s="7">
        <v>288940</v>
      </c>
      <c r="E13" s="7">
        <v>581107</v>
      </c>
      <c r="F13" s="7">
        <v>542725</v>
      </c>
      <c r="G13" s="7">
        <v>190</v>
      </c>
      <c r="H13" s="7">
        <v>29055.35</v>
      </c>
      <c r="I13" s="7">
        <v>31788</v>
      </c>
      <c r="J13" s="7">
        <v>31788</v>
      </c>
      <c r="K13" s="7">
        <v>0</v>
      </c>
      <c r="L13" s="7">
        <v>0</v>
      </c>
      <c r="M13" s="7">
        <v>1177</v>
      </c>
      <c r="N13" s="7">
        <v>0</v>
      </c>
      <c r="O13" s="7">
        <v>0</v>
      </c>
      <c r="P13" s="7">
        <v>1177</v>
      </c>
      <c r="Q13" s="7">
        <v>23.54</v>
      </c>
      <c r="R13" s="3"/>
      <c r="S13" s="3"/>
      <c r="T13" s="3"/>
    </row>
    <row r="14" spans="1:20" x14ac:dyDescent="0.25">
      <c r="A14" s="8">
        <v>7</v>
      </c>
      <c r="B14" s="7" t="s">
        <v>46</v>
      </c>
      <c r="C14" s="7">
        <v>448013</v>
      </c>
      <c r="D14" s="7">
        <v>480487</v>
      </c>
      <c r="E14" s="7">
        <v>928500</v>
      </c>
      <c r="F14" s="7">
        <v>830446</v>
      </c>
      <c r="G14" s="7">
        <v>797</v>
      </c>
      <c r="H14" s="7">
        <v>46425</v>
      </c>
      <c r="I14" s="7">
        <v>27909</v>
      </c>
      <c r="J14" s="7">
        <v>27609</v>
      </c>
      <c r="K14" s="7">
        <v>0</v>
      </c>
      <c r="L14" s="7">
        <v>0</v>
      </c>
      <c r="M14" s="7">
        <v>200</v>
      </c>
      <c r="N14" s="7">
        <v>0</v>
      </c>
      <c r="O14" s="7">
        <v>0</v>
      </c>
      <c r="P14" s="7">
        <v>200</v>
      </c>
      <c r="Q14" s="7">
        <v>4</v>
      </c>
      <c r="R14" s="3"/>
      <c r="S14" s="3"/>
      <c r="T14" s="3"/>
    </row>
    <row r="15" spans="1:20" x14ac:dyDescent="0.25">
      <c r="A15" s="6">
        <v>8</v>
      </c>
      <c r="B15" s="7" t="s">
        <v>50</v>
      </c>
      <c r="C15" s="7">
        <v>459676</v>
      </c>
      <c r="D15" s="7">
        <v>520312</v>
      </c>
      <c r="E15" s="7">
        <v>979988</v>
      </c>
      <c r="F15" s="7">
        <v>952297</v>
      </c>
      <c r="G15" s="7">
        <v>0</v>
      </c>
      <c r="H15" s="7">
        <v>48999.4</v>
      </c>
      <c r="I15" s="7">
        <v>58879</v>
      </c>
      <c r="J15" s="7">
        <v>58879</v>
      </c>
      <c r="K15" s="7">
        <v>0</v>
      </c>
      <c r="L15" s="7">
        <v>0</v>
      </c>
      <c r="M15" s="7">
        <v>1180</v>
      </c>
      <c r="N15" s="7">
        <v>0</v>
      </c>
      <c r="O15" s="7">
        <v>0</v>
      </c>
      <c r="P15" s="7">
        <v>1180</v>
      </c>
      <c r="Q15" s="7">
        <v>23.6</v>
      </c>
      <c r="R15" s="3"/>
      <c r="S15" s="3"/>
      <c r="T15" s="3"/>
    </row>
    <row r="16" spans="1:20" x14ac:dyDescent="0.25">
      <c r="A16" s="6">
        <v>9</v>
      </c>
      <c r="B16" s="7" t="s">
        <v>51</v>
      </c>
      <c r="C16" s="7">
        <v>2091938</v>
      </c>
      <c r="D16" s="7">
        <v>1965394</v>
      </c>
      <c r="E16" s="7">
        <v>4057332</v>
      </c>
      <c r="F16" s="7">
        <v>4131757</v>
      </c>
      <c r="G16" s="7">
        <v>0</v>
      </c>
      <c r="H16" s="7">
        <v>202866.6</v>
      </c>
      <c r="I16" s="7">
        <v>126369</v>
      </c>
      <c r="J16" s="7">
        <v>126369</v>
      </c>
      <c r="K16" s="7">
        <v>0</v>
      </c>
      <c r="L16" s="7">
        <v>0</v>
      </c>
      <c r="M16" s="7">
        <v>3420</v>
      </c>
      <c r="N16" s="7">
        <v>0</v>
      </c>
      <c r="O16" s="7">
        <v>0</v>
      </c>
      <c r="P16" s="7">
        <v>3420</v>
      </c>
      <c r="Q16" s="7">
        <v>68.400000000000006</v>
      </c>
      <c r="R16" s="3"/>
      <c r="S16" s="3"/>
      <c r="T16" s="3"/>
    </row>
    <row r="17" spans="1:20" x14ac:dyDescent="0.25">
      <c r="A17" s="8">
        <v>10</v>
      </c>
      <c r="B17" s="7" t="s">
        <v>54</v>
      </c>
      <c r="C17" s="7">
        <v>503108</v>
      </c>
      <c r="D17" s="7">
        <v>465349</v>
      </c>
      <c r="E17" s="7">
        <v>968457</v>
      </c>
      <c r="F17" s="7">
        <v>974448</v>
      </c>
      <c r="G17" s="7">
        <v>0</v>
      </c>
      <c r="H17" s="7">
        <v>48422.85</v>
      </c>
      <c r="I17" s="7">
        <v>49085</v>
      </c>
      <c r="J17" s="7">
        <v>49085</v>
      </c>
      <c r="K17" s="7">
        <v>0</v>
      </c>
      <c r="L17" s="7">
        <v>0</v>
      </c>
      <c r="M17" s="7">
        <v>890</v>
      </c>
      <c r="N17" s="7">
        <v>0</v>
      </c>
      <c r="O17" s="7">
        <v>0</v>
      </c>
      <c r="P17" s="7">
        <v>890</v>
      </c>
      <c r="Q17" s="7">
        <v>17.8</v>
      </c>
      <c r="R17" s="3"/>
      <c r="S17" s="3"/>
      <c r="T17" s="3"/>
    </row>
    <row r="18" spans="1:20" x14ac:dyDescent="0.25">
      <c r="A18" s="6">
        <v>11</v>
      </c>
      <c r="B18" s="7" t="s">
        <v>56</v>
      </c>
      <c r="C18" s="7">
        <v>770614</v>
      </c>
      <c r="D18" s="7">
        <v>685053</v>
      </c>
      <c r="E18" s="7">
        <v>1455667</v>
      </c>
      <c r="F18" s="7">
        <v>1326418</v>
      </c>
      <c r="G18" s="7">
        <v>529</v>
      </c>
      <c r="H18" s="7">
        <v>72783.350000000006</v>
      </c>
      <c r="I18" s="7">
        <v>54385</v>
      </c>
      <c r="J18" s="7">
        <v>54385</v>
      </c>
      <c r="K18" s="7">
        <v>0</v>
      </c>
      <c r="L18" s="7">
        <v>0</v>
      </c>
      <c r="M18" s="7">
        <v>400</v>
      </c>
      <c r="N18" s="7">
        <v>0</v>
      </c>
      <c r="O18" s="7">
        <v>0</v>
      </c>
      <c r="P18" s="7">
        <v>400</v>
      </c>
      <c r="Q18" s="7">
        <v>8</v>
      </c>
      <c r="R18" s="3"/>
      <c r="S18" s="3"/>
      <c r="T18" s="3"/>
    </row>
    <row r="19" spans="1:20" x14ac:dyDescent="0.25">
      <c r="A19" s="6">
        <v>12</v>
      </c>
      <c r="B19" s="7" t="s">
        <v>60</v>
      </c>
      <c r="C19" s="7">
        <v>175934</v>
      </c>
      <c r="D19" s="7">
        <v>230375</v>
      </c>
      <c r="E19" s="7">
        <v>406309</v>
      </c>
      <c r="F19" s="7">
        <v>331115</v>
      </c>
      <c r="G19" s="7">
        <v>0</v>
      </c>
      <c r="H19" s="7">
        <v>20315.45</v>
      </c>
      <c r="I19" s="7">
        <v>22280</v>
      </c>
      <c r="J19" s="7">
        <v>22280</v>
      </c>
      <c r="K19" s="7">
        <v>0</v>
      </c>
      <c r="L19" s="7">
        <v>0</v>
      </c>
      <c r="M19" s="7">
        <v>100</v>
      </c>
      <c r="N19" s="7">
        <v>0</v>
      </c>
      <c r="O19" s="7">
        <v>0</v>
      </c>
      <c r="P19" s="7">
        <v>100</v>
      </c>
      <c r="Q19" s="7">
        <v>2</v>
      </c>
      <c r="R19" s="3"/>
      <c r="S19" s="3"/>
      <c r="T19" s="3"/>
    </row>
    <row r="20" spans="1:20" x14ac:dyDescent="0.25">
      <c r="A20" s="8">
        <v>13</v>
      </c>
      <c r="B20" s="7" t="s">
        <v>64</v>
      </c>
      <c r="C20" s="7">
        <v>305230</v>
      </c>
      <c r="D20" s="7">
        <v>314076</v>
      </c>
      <c r="E20" s="7">
        <v>619306</v>
      </c>
      <c r="F20" s="7">
        <v>646329</v>
      </c>
      <c r="G20" s="7">
        <v>0</v>
      </c>
      <c r="H20" s="7">
        <v>30965.3</v>
      </c>
      <c r="I20" s="7">
        <v>71373</v>
      </c>
      <c r="J20" s="7">
        <v>71373</v>
      </c>
      <c r="K20" s="7">
        <v>0</v>
      </c>
      <c r="L20" s="7">
        <v>0</v>
      </c>
      <c r="M20" s="7">
        <v>4210</v>
      </c>
      <c r="N20" s="7">
        <v>2000</v>
      </c>
      <c r="O20" s="7">
        <v>0</v>
      </c>
      <c r="P20" s="7">
        <v>2210</v>
      </c>
      <c r="Q20" s="7">
        <v>84.2</v>
      </c>
      <c r="R20" s="3"/>
      <c r="S20" s="3"/>
      <c r="T20" s="3"/>
    </row>
    <row r="21" spans="1:20" x14ac:dyDescent="0.25">
      <c r="A21" s="6">
        <v>14</v>
      </c>
      <c r="B21" s="7" t="s">
        <v>67</v>
      </c>
      <c r="C21" s="7">
        <v>1669855</v>
      </c>
      <c r="D21" s="7">
        <v>1350458</v>
      </c>
      <c r="E21" s="7">
        <v>3020313</v>
      </c>
      <c r="F21" s="7">
        <v>2787629</v>
      </c>
      <c r="G21" s="7">
        <v>182</v>
      </c>
      <c r="H21" s="7">
        <v>151015.65</v>
      </c>
      <c r="I21" s="7">
        <v>126182</v>
      </c>
      <c r="J21" s="7">
        <v>126182</v>
      </c>
      <c r="K21" s="7">
        <v>0</v>
      </c>
      <c r="L21" s="7">
        <v>0</v>
      </c>
      <c r="M21" s="7">
        <v>5470</v>
      </c>
      <c r="N21" s="7">
        <v>800</v>
      </c>
      <c r="O21" s="7">
        <v>0</v>
      </c>
      <c r="P21" s="7">
        <v>4670</v>
      </c>
      <c r="Q21" s="7">
        <v>109.4</v>
      </c>
      <c r="R21" s="3"/>
      <c r="S21" s="3"/>
      <c r="T21" s="3"/>
    </row>
    <row r="22" spans="1:20" x14ac:dyDescent="0.25">
      <c r="A22" s="6">
        <v>15</v>
      </c>
      <c r="B22" s="7" t="s">
        <v>69</v>
      </c>
      <c r="C22" s="7">
        <v>309828</v>
      </c>
      <c r="D22" s="7">
        <v>407882</v>
      </c>
      <c r="E22" s="7">
        <v>717710</v>
      </c>
      <c r="F22" s="7">
        <v>655119</v>
      </c>
      <c r="G22" s="7">
        <v>0</v>
      </c>
      <c r="H22" s="7">
        <v>35885.5</v>
      </c>
      <c r="I22" s="7">
        <v>33333</v>
      </c>
      <c r="J22" s="7">
        <v>33333</v>
      </c>
      <c r="K22" s="7">
        <v>0</v>
      </c>
      <c r="L22" s="7">
        <v>0</v>
      </c>
      <c r="M22" s="7">
        <v>4750</v>
      </c>
      <c r="N22" s="7">
        <v>4000</v>
      </c>
      <c r="O22" s="7">
        <v>0</v>
      </c>
      <c r="P22" s="7">
        <v>750</v>
      </c>
      <c r="Q22" s="7">
        <v>95</v>
      </c>
      <c r="R22" s="3"/>
      <c r="S22" s="3"/>
      <c r="T22" s="3"/>
    </row>
    <row r="23" spans="1:20" x14ac:dyDescent="0.25">
      <c r="A23" s="8">
        <v>16</v>
      </c>
      <c r="B23" s="7" t="s">
        <v>72</v>
      </c>
      <c r="C23" s="7">
        <v>181057</v>
      </c>
      <c r="D23" s="7">
        <v>204990</v>
      </c>
      <c r="E23" s="7">
        <v>386047</v>
      </c>
      <c r="F23" s="7">
        <v>349148</v>
      </c>
      <c r="G23" s="7">
        <v>0</v>
      </c>
      <c r="H23" s="7">
        <v>19302.349999999999</v>
      </c>
      <c r="I23" s="7">
        <v>18314</v>
      </c>
      <c r="J23" s="7">
        <v>18314</v>
      </c>
      <c r="K23" s="7">
        <v>0</v>
      </c>
      <c r="L23" s="7">
        <v>0</v>
      </c>
      <c r="M23" s="7">
        <v>500</v>
      </c>
      <c r="N23" s="7">
        <v>0</v>
      </c>
      <c r="O23" s="7">
        <v>0</v>
      </c>
      <c r="P23" s="7">
        <v>500</v>
      </c>
      <c r="Q23" s="7">
        <v>10</v>
      </c>
      <c r="R23" s="3"/>
      <c r="S23" s="3"/>
      <c r="T23" s="3"/>
    </row>
    <row r="24" spans="1:20" x14ac:dyDescent="0.25">
      <c r="A24" s="6">
        <v>17</v>
      </c>
      <c r="B24" s="7" t="s">
        <v>73</v>
      </c>
      <c r="C24" s="7">
        <v>1503995</v>
      </c>
      <c r="D24" s="7">
        <v>1871765</v>
      </c>
      <c r="E24" s="7">
        <v>3375760</v>
      </c>
      <c r="F24" s="7">
        <v>3150016</v>
      </c>
      <c r="G24" s="7">
        <v>0</v>
      </c>
      <c r="H24" s="7">
        <v>168788</v>
      </c>
      <c r="I24" s="7">
        <v>165565</v>
      </c>
      <c r="J24" s="7">
        <v>165565</v>
      </c>
      <c r="K24" s="7">
        <v>0</v>
      </c>
      <c r="L24" s="7">
        <v>0</v>
      </c>
      <c r="M24" s="7">
        <v>8030</v>
      </c>
      <c r="N24" s="7">
        <v>800</v>
      </c>
      <c r="O24" s="7">
        <v>0</v>
      </c>
      <c r="P24" s="7">
        <v>7230</v>
      </c>
      <c r="Q24" s="7">
        <v>160.6</v>
      </c>
      <c r="R24" s="3"/>
      <c r="S24" s="3"/>
      <c r="T24" s="3"/>
    </row>
    <row r="25" spans="1:20" x14ac:dyDescent="0.25">
      <c r="A25" s="6">
        <v>18</v>
      </c>
      <c r="B25" s="7" t="s">
        <v>74</v>
      </c>
      <c r="C25" s="7">
        <v>906668</v>
      </c>
      <c r="D25" s="7">
        <v>993914</v>
      </c>
      <c r="E25" s="7">
        <v>1900582</v>
      </c>
      <c r="F25" s="7">
        <v>1875171</v>
      </c>
      <c r="G25" s="7">
        <v>0</v>
      </c>
      <c r="H25" s="7">
        <v>95029.1</v>
      </c>
      <c r="I25" s="7">
        <v>64076</v>
      </c>
      <c r="J25" s="7">
        <v>64076</v>
      </c>
      <c r="K25" s="7">
        <v>0</v>
      </c>
      <c r="L25" s="7">
        <v>0</v>
      </c>
      <c r="M25" s="7">
        <v>6340</v>
      </c>
      <c r="N25" s="7">
        <v>3200</v>
      </c>
      <c r="O25" s="7">
        <v>0</v>
      </c>
      <c r="P25" s="7">
        <v>3140</v>
      </c>
      <c r="Q25" s="7">
        <v>126.8</v>
      </c>
      <c r="R25" s="3"/>
      <c r="S25" s="3"/>
      <c r="T25" s="3"/>
    </row>
    <row r="26" spans="1:20" x14ac:dyDescent="0.25">
      <c r="A26" s="8">
        <v>19</v>
      </c>
      <c r="B26" t="s">
        <v>78</v>
      </c>
      <c r="C26" s="7">
        <v>150116</v>
      </c>
      <c r="D26" s="7">
        <v>227952</v>
      </c>
      <c r="E26" s="7">
        <v>378068</v>
      </c>
      <c r="F26" s="7">
        <v>374126</v>
      </c>
      <c r="G26" s="7">
        <v>0</v>
      </c>
      <c r="H26" s="7">
        <v>18903.400000000001</v>
      </c>
      <c r="I26" s="7">
        <v>13940</v>
      </c>
      <c r="J26" s="7">
        <v>13940</v>
      </c>
      <c r="K26" s="7">
        <v>0</v>
      </c>
      <c r="L26" s="7">
        <v>0</v>
      </c>
      <c r="M26" s="7">
        <v>0</v>
      </c>
      <c r="N26" s="7">
        <v>0</v>
      </c>
      <c r="O26" s="7">
        <v>0</v>
      </c>
      <c r="P26" s="7">
        <v>0</v>
      </c>
      <c r="Q26" s="7">
        <v>0</v>
      </c>
      <c r="R26" s="3"/>
      <c r="S26" s="3"/>
      <c r="T26" s="3"/>
    </row>
    <row r="27" spans="1:20" x14ac:dyDescent="0.25">
      <c r="A27" s="6">
        <v>20</v>
      </c>
      <c r="B27" s="7" t="s">
        <v>79</v>
      </c>
      <c r="C27" s="7">
        <v>600437</v>
      </c>
      <c r="D27" s="7">
        <v>555516</v>
      </c>
      <c r="E27" s="7">
        <v>1155953</v>
      </c>
      <c r="F27" s="7">
        <v>1116452</v>
      </c>
      <c r="G27" s="7">
        <v>0</v>
      </c>
      <c r="H27" s="7">
        <v>57797.65</v>
      </c>
      <c r="I27" s="7">
        <v>45203</v>
      </c>
      <c r="J27" s="7">
        <v>45203</v>
      </c>
      <c r="K27" s="7">
        <v>0</v>
      </c>
      <c r="L27" s="7">
        <v>0</v>
      </c>
      <c r="M27" s="7">
        <v>1200</v>
      </c>
      <c r="N27" s="7">
        <v>800</v>
      </c>
      <c r="O27" s="7">
        <v>0</v>
      </c>
      <c r="P27" s="7">
        <v>400</v>
      </c>
      <c r="Q27" s="7">
        <v>24</v>
      </c>
      <c r="R27" s="3"/>
      <c r="S27" s="3"/>
      <c r="T27" s="3"/>
    </row>
    <row r="28" spans="1:20" x14ac:dyDescent="0.25">
      <c r="A28" s="6">
        <v>21</v>
      </c>
      <c r="B28" s="7" t="s">
        <v>83</v>
      </c>
      <c r="C28" s="7">
        <v>667690</v>
      </c>
      <c r="D28" s="7">
        <v>744654</v>
      </c>
      <c r="E28" s="7">
        <v>1412344</v>
      </c>
      <c r="F28" s="7">
        <v>1368783</v>
      </c>
      <c r="G28" s="7">
        <v>197</v>
      </c>
      <c r="H28" s="7">
        <v>70617.2</v>
      </c>
      <c r="I28" s="7">
        <v>54320</v>
      </c>
      <c r="J28" s="7">
        <v>54320</v>
      </c>
      <c r="K28" s="7">
        <v>0</v>
      </c>
      <c r="L28" s="7">
        <v>0</v>
      </c>
      <c r="M28" s="7">
        <v>460</v>
      </c>
      <c r="N28" s="7">
        <v>0</v>
      </c>
      <c r="O28" s="7">
        <v>0</v>
      </c>
      <c r="P28" s="7">
        <v>460</v>
      </c>
      <c r="Q28" s="7">
        <v>9.1999999999999993</v>
      </c>
      <c r="R28" s="3"/>
      <c r="S28" s="3"/>
      <c r="T28" s="3"/>
    </row>
    <row r="29" spans="1:20" x14ac:dyDescent="0.25">
      <c r="A29" s="8">
        <v>22</v>
      </c>
      <c r="B29" s="7" t="s">
        <v>85</v>
      </c>
      <c r="C29" s="7">
        <v>131134</v>
      </c>
      <c r="D29" s="7">
        <v>108677</v>
      </c>
      <c r="E29" s="7">
        <v>239811</v>
      </c>
      <c r="F29" s="7">
        <v>245139</v>
      </c>
      <c r="G29" s="7">
        <v>0</v>
      </c>
      <c r="H29" s="7">
        <v>11990.55</v>
      </c>
      <c r="I29" s="7">
        <v>10355</v>
      </c>
      <c r="J29" s="7">
        <v>10355</v>
      </c>
      <c r="K29" s="7">
        <v>0</v>
      </c>
      <c r="L29" s="7">
        <v>0</v>
      </c>
      <c r="M29" s="7">
        <v>100</v>
      </c>
      <c r="N29" s="7">
        <v>0</v>
      </c>
      <c r="O29" s="7">
        <v>0</v>
      </c>
      <c r="P29" s="7">
        <v>100</v>
      </c>
      <c r="Q29" s="7">
        <v>2</v>
      </c>
      <c r="R29" s="3"/>
      <c r="S29" s="3"/>
      <c r="T29" s="3"/>
    </row>
    <row r="30" spans="1:20" x14ac:dyDescent="0.25">
      <c r="A30" s="6">
        <v>23</v>
      </c>
      <c r="B30" s="7" t="s">
        <v>86</v>
      </c>
      <c r="C30" s="7">
        <v>832007</v>
      </c>
      <c r="D30" s="7">
        <v>830246</v>
      </c>
      <c r="E30" s="7">
        <v>1662253</v>
      </c>
      <c r="F30" s="7">
        <v>1686627</v>
      </c>
      <c r="G30" s="7">
        <v>120</v>
      </c>
      <c r="H30" s="7">
        <v>83112.649999999994</v>
      </c>
      <c r="I30" s="7">
        <v>149400</v>
      </c>
      <c r="J30" s="7">
        <v>149280</v>
      </c>
      <c r="K30" s="7">
        <v>0</v>
      </c>
      <c r="L30" s="7">
        <v>0</v>
      </c>
      <c r="M30" s="7">
        <v>390</v>
      </c>
      <c r="N30" s="7">
        <v>0</v>
      </c>
      <c r="O30" s="7">
        <v>0</v>
      </c>
      <c r="P30" s="7">
        <v>390</v>
      </c>
      <c r="Q30" s="7">
        <v>7.8</v>
      </c>
      <c r="R30" s="3"/>
      <c r="S30" s="3"/>
      <c r="T30" s="3"/>
    </row>
    <row r="31" spans="1:20" x14ac:dyDescent="0.25">
      <c r="A31" s="6">
        <v>24</v>
      </c>
      <c r="B31" s="7" t="s">
        <v>88</v>
      </c>
      <c r="C31" s="7">
        <v>463904</v>
      </c>
      <c r="D31" s="7">
        <v>501312</v>
      </c>
      <c r="E31" s="7">
        <v>965216</v>
      </c>
      <c r="F31" s="7">
        <v>928026</v>
      </c>
      <c r="G31" s="7">
        <v>0</v>
      </c>
      <c r="H31" s="7">
        <v>48260.800000000003</v>
      </c>
      <c r="I31" s="7">
        <v>38863</v>
      </c>
      <c r="J31" s="7">
        <v>38863</v>
      </c>
      <c r="K31" s="7">
        <v>0</v>
      </c>
      <c r="L31" s="7">
        <v>0</v>
      </c>
      <c r="M31" s="7">
        <v>13500</v>
      </c>
      <c r="N31" s="7">
        <v>0</v>
      </c>
      <c r="O31" s="7">
        <v>0</v>
      </c>
      <c r="P31" s="7">
        <v>13500</v>
      </c>
      <c r="Q31" s="7">
        <v>270</v>
      </c>
      <c r="R31" s="3"/>
      <c r="S31" s="3"/>
      <c r="T31" s="3"/>
    </row>
    <row r="32" spans="1:20" x14ac:dyDescent="0.25">
      <c r="A32" s="8">
        <v>25</v>
      </c>
      <c r="B32" s="7" t="s">
        <v>89</v>
      </c>
      <c r="C32" s="7">
        <v>703357</v>
      </c>
      <c r="D32" s="7">
        <v>684325</v>
      </c>
      <c r="E32" s="7">
        <v>1387682</v>
      </c>
      <c r="F32" s="7">
        <v>1385096</v>
      </c>
      <c r="G32" s="7">
        <v>397</v>
      </c>
      <c r="H32" s="7">
        <v>69384.100000000006</v>
      </c>
      <c r="I32" s="7">
        <v>52318</v>
      </c>
      <c r="J32" s="7">
        <v>51921</v>
      </c>
      <c r="K32" s="7">
        <v>0</v>
      </c>
      <c r="L32" s="7">
        <v>0</v>
      </c>
      <c r="M32" s="7">
        <v>3401</v>
      </c>
      <c r="N32" s="7">
        <v>0</v>
      </c>
      <c r="O32" s="7">
        <v>0</v>
      </c>
      <c r="P32" s="7">
        <v>3401</v>
      </c>
      <c r="Q32" s="7">
        <v>68.02</v>
      </c>
      <c r="R32" s="3"/>
      <c r="S32" s="3"/>
      <c r="T32" s="3"/>
    </row>
    <row r="33" spans="1:20" x14ac:dyDescent="0.25">
      <c r="A33" s="6">
        <v>26</v>
      </c>
      <c r="B33" s="7" t="s">
        <v>90</v>
      </c>
      <c r="C33" s="7">
        <v>157064</v>
      </c>
      <c r="D33" s="7">
        <v>176683</v>
      </c>
      <c r="E33" s="7">
        <v>333747</v>
      </c>
      <c r="F33" s="7">
        <v>350702</v>
      </c>
      <c r="G33" s="7">
        <v>0</v>
      </c>
      <c r="H33" s="7">
        <v>16687.349999999999</v>
      </c>
      <c r="I33" s="7">
        <v>16728</v>
      </c>
      <c r="J33" s="7">
        <v>16728</v>
      </c>
      <c r="K33" s="7">
        <v>0</v>
      </c>
      <c r="L33" s="7">
        <v>0</v>
      </c>
      <c r="M33" s="7">
        <v>1190</v>
      </c>
      <c r="N33" s="7">
        <v>1080</v>
      </c>
      <c r="O33" s="7">
        <v>0</v>
      </c>
      <c r="P33" s="7">
        <v>110</v>
      </c>
      <c r="Q33" s="7">
        <v>23.8</v>
      </c>
      <c r="R33" s="3"/>
      <c r="S33" s="3"/>
      <c r="T33" s="3"/>
    </row>
    <row r="34" spans="1:20" x14ac:dyDescent="0.25">
      <c r="A34" s="6">
        <v>27</v>
      </c>
      <c r="B34" s="7" t="s">
        <v>94</v>
      </c>
      <c r="C34" s="7">
        <v>320304</v>
      </c>
      <c r="D34" s="7">
        <v>381924</v>
      </c>
      <c r="E34" s="7">
        <v>702228</v>
      </c>
      <c r="F34" s="7">
        <v>618135</v>
      </c>
      <c r="G34" s="7">
        <v>0</v>
      </c>
      <c r="H34" s="7">
        <v>35111.4</v>
      </c>
      <c r="I34" s="7">
        <v>50233</v>
      </c>
      <c r="J34" s="7">
        <v>50233</v>
      </c>
      <c r="K34" s="7">
        <v>0</v>
      </c>
      <c r="L34" s="7">
        <v>0</v>
      </c>
      <c r="M34" s="7">
        <v>400</v>
      </c>
      <c r="N34" s="7">
        <v>0</v>
      </c>
      <c r="O34" s="7">
        <v>0</v>
      </c>
      <c r="P34" s="7">
        <v>400</v>
      </c>
      <c r="Q34" s="7">
        <v>8</v>
      </c>
      <c r="R34" s="3"/>
      <c r="S34" s="3"/>
      <c r="T34" s="3"/>
    </row>
    <row r="35" spans="1:20" x14ac:dyDescent="0.25">
      <c r="A35" s="8">
        <v>28</v>
      </c>
      <c r="B35" s="7" t="s">
        <v>95</v>
      </c>
      <c r="C35" s="7">
        <v>1398050</v>
      </c>
      <c r="D35" s="7">
        <v>1411888</v>
      </c>
      <c r="E35" s="7">
        <v>2809938</v>
      </c>
      <c r="F35" s="7">
        <v>2310475</v>
      </c>
      <c r="G35" s="7">
        <v>191</v>
      </c>
      <c r="H35" s="7">
        <v>140496.9</v>
      </c>
      <c r="I35" s="7">
        <v>91490</v>
      </c>
      <c r="J35" s="7">
        <v>91490</v>
      </c>
      <c r="K35" s="7">
        <v>0</v>
      </c>
      <c r="L35" s="7">
        <v>0</v>
      </c>
      <c r="M35" s="7">
        <v>12527</v>
      </c>
      <c r="N35" s="7">
        <v>10400</v>
      </c>
      <c r="O35" s="7">
        <v>0</v>
      </c>
      <c r="P35" s="7">
        <v>2127</v>
      </c>
      <c r="Q35" s="7">
        <v>250.54</v>
      </c>
      <c r="R35" s="3"/>
      <c r="S35" s="3"/>
      <c r="T35" s="3"/>
    </row>
    <row r="36" spans="1:20" x14ac:dyDescent="0.25">
      <c r="A36" s="6">
        <v>29</v>
      </c>
      <c r="B36" s="7" t="s">
        <v>96</v>
      </c>
      <c r="C36" s="9">
        <v>345122</v>
      </c>
      <c r="D36" s="7">
        <v>359839</v>
      </c>
      <c r="E36" s="7">
        <v>704961</v>
      </c>
      <c r="F36" s="7">
        <v>671112</v>
      </c>
      <c r="G36" s="7">
        <v>0</v>
      </c>
      <c r="H36" s="7">
        <v>35248.050000000003</v>
      </c>
      <c r="I36" s="7">
        <v>28808</v>
      </c>
      <c r="J36" s="7">
        <v>28808</v>
      </c>
      <c r="K36" s="7">
        <v>0</v>
      </c>
      <c r="L36" s="7">
        <v>0</v>
      </c>
      <c r="M36" s="7">
        <v>7020</v>
      </c>
      <c r="N36" s="7">
        <v>17200</v>
      </c>
      <c r="O36" s="7">
        <v>0</v>
      </c>
      <c r="P36" s="7">
        <v>-10180</v>
      </c>
      <c r="Q36" s="7">
        <v>140.4</v>
      </c>
      <c r="R36" s="3"/>
      <c r="S36" s="3"/>
      <c r="T36" s="3"/>
    </row>
    <row r="37" spans="1:20" x14ac:dyDescent="0.25">
      <c r="A37" s="6">
        <v>30</v>
      </c>
      <c r="B37" s="7" t="s">
        <v>97</v>
      </c>
      <c r="C37" s="7">
        <v>218778</v>
      </c>
      <c r="D37" s="7">
        <v>237531</v>
      </c>
      <c r="E37" s="7">
        <v>456309</v>
      </c>
      <c r="F37" s="7">
        <v>406895</v>
      </c>
      <c r="G37" s="7">
        <v>0</v>
      </c>
      <c r="H37" s="7">
        <v>22815.45</v>
      </c>
      <c r="I37" s="7">
        <v>17822</v>
      </c>
      <c r="J37" s="7">
        <v>17822</v>
      </c>
      <c r="K37" s="7">
        <v>0</v>
      </c>
      <c r="L37" s="7">
        <v>0</v>
      </c>
      <c r="M37" s="7">
        <v>520</v>
      </c>
      <c r="N37" s="7">
        <v>0</v>
      </c>
      <c r="O37" s="7">
        <v>0</v>
      </c>
      <c r="P37" s="7">
        <v>520</v>
      </c>
      <c r="Q37" s="7">
        <v>10.4</v>
      </c>
      <c r="R37" s="3"/>
      <c r="S37" s="3"/>
      <c r="T37" s="3"/>
    </row>
    <row r="38" spans="1:20" x14ac:dyDescent="0.25">
      <c r="A38" s="8">
        <v>31</v>
      </c>
      <c r="B38" s="7" t="s">
        <v>100</v>
      </c>
      <c r="C38" s="7">
        <v>106569</v>
      </c>
      <c r="D38" s="7">
        <v>96217</v>
      </c>
      <c r="E38" s="7">
        <v>202786</v>
      </c>
      <c r="F38" s="7">
        <v>186221</v>
      </c>
      <c r="G38" s="7">
        <v>728</v>
      </c>
      <c r="H38" s="7">
        <v>10139.299999999999</v>
      </c>
      <c r="I38" s="7">
        <v>8950</v>
      </c>
      <c r="J38" s="7">
        <v>8950</v>
      </c>
      <c r="K38" s="7">
        <v>0</v>
      </c>
      <c r="L38" s="7">
        <v>0</v>
      </c>
      <c r="M38" s="7">
        <v>200</v>
      </c>
      <c r="N38" s="7">
        <v>0</v>
      </c>
      <c r="O38" s="7">
        <v>0</v>
      </c>
      <c r="P38" s="7">
        <v>200</v>
      </c>
      <c r="Q38" s="7">
        <v>4</v>
      </c>
      <c r="R38" s="3"/>
      <c r="S38" s="3"/>
      <c r="T38" s="3"/>
    </row>
    <row r="39" spans="1:20" x14ac:dyDescent="0.25">
      <c r="A39" s="6">
        <v>32</v>
      </c>
      <c r="B39" s="7" t="s">
        <v>103</v>
      </c>
      <c r="C39" s="7">
        <v>329792</v>
      </c>
      <c r="D39" s="7">
        <v>360296</v>
      </c>
      <c r="E39" s="7">
        <v>690088</v>
      </c>
      <c r="F39" s="7">
        <v>614492</v>
      </c>
      <c r="G39" s="7">
        <v>0</v>
      </c>
      <c r="H39" s="7">
        <v>34504.400000000001</v>
      </c>
      <c r="I39" s="7">
        <v>21814</v>
      </c>
      <c r="J39" s="7">
        <v>21814</v>
      </c>
      <c r="K39" s="7">
        <v>0</v>
      </c>
      <c r="L39" s="7">
        <v>0</v>
      </c>
      <c r="M39" s="7">
        <v>400</v>
      </c>
      <c r="N39" s="7">
        <v>0</v>
      </c>
      <c r="O39" s="7">
        <v>0</v>
      </c>
      <c r="P39" s="7">
        <v>400</v>
      </c>
      <c r="Q39" s="7">
        <v>8</v>
      </c>
      <c r="R39" s="3"/>
      <c r="S39" s="3"/>
      <c r="T39" s="3"/>
    </row>
    <row r="40" spans="1:20" x14ac:dyDescent="0.25">
      <c r="A40" s="6">
        <v>33</v>
      </c>
      <c r="B40" s="7" t="s">
        <v>104</v>
      </c>
      <c r="C40" s="7">
        <v>319630</v>
      </c>
      <c r="D40" s="7">
        <v>260088</v>
      </c>
      <c r="E40" s="7">
        <v>579718</v>
      </c>
      <c r="F40" s="7">
        <v>569653</v>
      </c>
      <c r="G40" s="7">
        <v>0</v>
      </c>
      <c r="H40" s="7">
        <v>28985.9</v>
      </c>
      <c r="I40" s="7">
        <v>15275</v>
      </c>
      <c r="J40" s="7">
        <v>15275</v>
      </c>
      <c r="K40" s="7">
        <v>0</v>
      </c>
      <c r="L40" s="7">
        <v>0</v>
      </c>
      <c r="M40" s="7">
        <v>300</v>
      </c>
      <c r="N40" s="7">
        <v>0</v>
      </c>
      <c r="O40" s="7">
        <v>0</v>
      </c>
      <c r="P40" s="7">
        <v>300</v>
      </c>
      <c r="Q40" s="7">
        <v>6</v>
      </c>
      <c r="R40" s="3"/>
      <c r="S40" s="3"/>
      <c r="T40" s="3"/>
    </row>
    <row r="41" spans="1:20" x14ac:dyDescent="0.25">
      <c r="A41" s="8">
        <v>34</v>
      </c>
      <c r="B41" s="7" t="s">
        <v>107</v>
      </c>
      <c r="C41" s="7">
        <v>663284</v>
      </c>
      <c r="D41" s="7">
        <v>485741</v>
      </c>
      <c r="E41" s="7">
        <v>1149025</v>
      </c>
      <c r="F41" s="7">
        <v>1087022</v>
      </c>
      <c r="G41" s="7">
        <v>1011</v>
      </c>
      <c r="H41" s="7">
        <v>57451.25</v>
      </c>
      <c r="I41" s="7">
        <v>64698</v>
      </c>
      <c r="J41" s="7">
        <v>64698</v>
      </c>
      <c r="K41" s="7">
        <v>0</v>
      </c>
      <c r="L41" s="7">
        <v>0</v>
      </c>
      <c r="M41" s="7">
        <v>0</v>
      </c>
      <c r="N41" s="7">
        <v>0</v>
      </c>
      <c r="O41" s="7">
        <v>0</v>
      </c>
      <c r="P41" s="7">
        <v>0</v>
      </c>
      <c r="Q41" s="7">
        <v>0</v>
      </c>
      <c r="R41" s="3"/>
      <c r="S41" s="3"/>
      <c r="T41" s="3"/>
    </row>
    <row r="42" spans="1:20" x14ac:dyDescent="0.25">
      <c r="A42" s="6">
        <v>35</v>
      </c>
      <c r="B42" s="7" t="s">
        <v>108</v>
      </c>
      <c r="C42" s="7">
        <v>7030</v>
      </c>
      <c r="D42" s="7">
        <v>6263</v>
      </c>
      <c r="E42" s="7">
        <v>13293</v>
      </c>
      <c r="F42" s="7">
        <v>13760</v>
      </c>
      <c r="G42" s="7">
        <v>0</v>
      </c>
      <c r="H42" s="7">
        <v>664.65</v>
      </c>
      <c r="I42" s="7">
        <v>0</v>
      </c>
      <c r="J42" s="7">
        <v>0</v>
      </c>
      <c r="K42" s="7">
        <v>0</v>
      </c>
      <c r="L42" s="7">
        <v>0</v>
      </c>
      <c r="M42" s="7">
        <v>0</v>
      </c>
      <c r="N42" s="7">
        <v>0</v>
      </c>
      <c r="O42" s="7">
        <v>0</v>
      </c>
      <c r="P42" s="7">
        <v>0</v>
      </c>
      <c r="Q42" s="7">
        <v>0</v>
      </c>
      <c r="R42" s="3"/>
      <c r="S42" s="3"/>
      <c r="T42" s="3"/>
    </row>
    <row r="43" spans="1:20" x14ac:dyDescent="0.25">
      <c r="A43" s="6">
        <v>36</v>
      </c>
      <c r="B43" s="7" t="s">
        <v>110</v>
      </c>
      <c r="C43" s="7">
        <v>742024</v>
      </c>
      <c r="D43" s="7">
        <v>677279</v>
      </c>
      <c r="E43" s="7">
        <v>1419303</v>
      </c>
      <c r="F43" s="7">
        <v>1365789</v>
      </c>
      <c r="G43" s="7">
        <v>186</v>
      </c>
      <c r="H43" s="7">
        <v>70965.149999999994</v>
      </c>
      <c r="I43" s="7">
        <v>42946</v>
      </c>
      <c r="J43" s="7">
        <v>42946</v>
      </c>
      <c r="K43" s="7">
        <v>0</v>
      </c>
      <c r="L43" s="7">
        <v>0</v>
      </c>
      <c r="M43" s="7">
        <v>1974</v>
      </c>
      <c r="N43" s="7">
        <v>800</v>
      </c>
      <c r="O43" s="7">
        <v>0</v>
      </c>
      <c r="P43" s="7">
        <v>1174</v>
      </c>
      <c r="Q43" s="7">
        <v>39.479999999999997</v>
      </c>
      <c r="R43" s="3"/>
      <c r="S43" s="3"/>
      <c r="T43" s="3"/>
    </row>
    <row r="44" spans="1:20" x14ac:dyDescent="0.25">
      <c r="A44" s="8">
        <v>37</v>
      </c>
      <c r="B44" s="7" t="s">
        <v>112</v>
      </c>
      <c r="C44" s="7">
        <v>507663</v>
      </c>
      <c r="D44" s="7">
        <v>585367</v>
      </c>
      <c r="E44" s="7">
        <v>1093030</v>
      </c>
      <c r="F44" s="7">
        <v>884460</v>
      </c>
      <c r="G44" s="7">
        <v>215</v>
      </c>
      <c r="H44" s="7">
        <v>54651.5</v>
      </c>
      <c r="I44" s="7">
        <v>34966</v>
      </c>
      <c r="J44" s="7">
        <v>34966</v>
      </c>
      <c r="K44" s="7">
        <v>0</v>
      </c>
      <c r="L44" s="7">
        <v>0</v>
      </c>
      <c r="M44" s="7">
        <v>2200</v>
      </c>
      <c r="N44" s="7">
        <v>800</v>
      </c>
      <c r="O44" s="7">
        <v>0</v>
      </c>
      <c r="P44" s="7">
        <v>1400</v>
      </c>
      <c r="Q44" s="7">
        <v>44</v>
      </c>
      <c r="R44" s="3"/>
      <c r="S44" s="3"/>
      <c r="T44" s="3"/>
    </row>
    <row r="45" spans="1:20" x14ac:dyDescent="0.25">
      <c r="A45" s="6">
        <v>38</v>
      </c>
      <c r="B45" s="7" t="s">
        <v>115</v>
      </c>
      <c r="C45" s="7">
        <v>76705</v>
      </c>
      <c r="D45" s="7">
        <v>90347</v>
      </c>
      <c r="E45" s="7">
        <v>167052</v>
      </c>
      <c r="F45" s="7">
        <v>140956</v>
      </c>
      <c r="G45" s="7">
        <v>0</v>
      </c>
      <c r="H45" s="7">
        <v>8352.6</v>
      </c>
      <c r="I45" s="7">
        <v>9195</v>
      </c>
      <c r="J45" s="7">
        <v>9195</v>
      </c>
      <c r="K45" s="7">
        <v>0</v>
      </c>
      <c r="L45" s="7">
        <v>0</v>
      </c>
      <c r="M45" s="7">
        <v>1300</v>
      </c>
      <c r="N45" s="7">
        <v>0</v>
      </c>
      <c r="O45" s="7">
        <v>0</v>
      </c>
      <c r="P45" s="7">
        <v>1300</v>
      </c>
      <c r="Q45" s="7">
        <v>26</v>
      </c>
      <c r="R45" s="3"/>
      <c r="S45" s="3"/>
      <c r="T45" s="3"/>
    </row>
    <row r="46" spans="1:20" x14ac:dyDescent="0.25">
      <c r="A46" s="6">
        <v>39</v>
      </c>
      <c r="B46" s="7" t="s">
        <v>119</v>
      </c>
      <c r="C46" s="7">
        <v>311514</v>
      </c>
      <c r="D46" s="7">
        <v>354236</v>
      </c>
      <c r="E46" s="7">
        <v>665750</v>
      </c>
      <c r="F46" s="7">
        <v>594761</v>
      </c>
      <c r="G46" s="7">
        <v>300</v>
      </c>
      <c r="H46" s="7">
        <v>33287.5</v>
      </c>
      <c r="I46" s="7">
        <v>21786</v>
      </c>
      <c r="J46" s="7">
        <v>21486</v>
      </c>
      <c r="K46" s="7">
        <v>0</v>
      </c>
      <c r="L46" s="7">
        <v>0</v>
      </c>
      <c r="M46" s="7">
        <v>1140</v>
      </c>
      <c r="N46" s="7">
        <v>800</v>
      </c>
      <c r="O46" s="7">
        <v>0</v>
      </c>
      <c r="P46" s="7">
        <v>340</v>
      </c>
      <c r="Q46" s="7">
        <v>22.8</v>
      </c>
      <c r="R46" s="3"/>
      <c r="S46" s="3"/>
      <c r="T46" s="3"/>
    </row>
    <row r="47" spans="1:20" x14ac:dyDescent="0.25">
      <c r="A47" s="8">
        <v>40</v>
      </c>
      <c r="B47" s="7" t="s">
        <v>121</v>
      </c>
      <c r="C47" s="7">
        <v>112905</v>
      </c>
      <c r="D47" s="7">
        <v>169391</v>
      </c>
      <c r="E47" s="7">
        <v>282296</v>
      </c>
      <c r="F47" s="7">
        <v>242846</v>
      </c>
      <c r="G47" s="7">
        <v>519</v>
      </c>
      <c r="H47" s="7">
        <v>14114.8</v>
      </c>
      <c r="I47" s="7">
        <v>6365</v>
      </c>
      <c r="J47" s="7">
        <v>6365</v>
      </c>
      <c r="K47" s="7">
        <v>0</v>
      </c>
      <c r="L47" s="7">
        <v>0</v>
      </c>
      <c r="M47" s="7">
        <v>283</v>
      </c>
      <c r="N47" s="7">
        <v>0</v>
      </c>
      <c r="O47" s="7">
        <v>0</v>
      </c>
      <c r="P47" s="7">
        <v>283</v>
      </c>
      <c r="Q47" s="7">
        <v>5.66</v>
      </c>
      <c r="R47" s="3"/>
      <c r="S47" s="3"/>
      <c r="T47" s="3"/>
    </row>
    <row r="48" spans="1:20" x14ac:dyDescent="0.25">
      <c r="A48" s="6">
        <v>41</v>
      </c>
      <c r="B48" s="7" t="s">
        <v>122</v>
      </c>
      <c r="C48" s="7">
        <v>685422</v>
      </c>
      <c r="D48" s="7">
        <v>474827</v>
      </c>
      <c r="E48" s="7">
        <v>1160249</v>
      </c>
      <c r="F48" s="7">
        <v>1194800</v>
      </c>
      <c r="G48" s="7">
        <v>1330</v>
      </c>
      <c r="H48" s="7">
        <v>58012.45</v>
      </c>
      <c r="I48" s="7">
        <v>31355</v>
      </c>
      <c r="J48" s="7">
        <v>31085</v>
      </c>
      <c r="K48" s="7">
        <v>0</v>
      </c>
      <c r="L48" s="7">
        <v>0</v>
      </c>
      <c r="M48" s="7">
        <v>600</v>
      </c>
      <c r="N48" s="7">
        <v>0</v>
      </c>
      <c r="O48" s="7">
        <v>0</v>
      </c>
      <c r="P48" s="7">
        <v>600</v>
      </c>
      <c r="Q48" s="7">
        <v>12</v>
      </c>
      <c r="R48" s="3"/>
      <c r="S48" s="3"/>
      <c r="T48" s="3"/>
    </row>
    <row r="49" spans="1:20" x14ac:dyDescent="0.25">
      <c r="A49" s="6">
        <v>42</v>
      </c>
      <c r="B49" s="7" t="s">
        <v>126</v>
      </c>
      <c r="C49" s="7">
        <v>399237</v>
      </c>
      <c r="D49" s="7">
        <v>344745</v>
      </c>
      <c r="E49" s="7">
        <v>743982</v>
      </c>
      <c r="F49" s="7">
        <v>630979</v>
      </c>
      <c r="G49" s="7">
        <v>100</v>
      </c>
      <c r="H49" s="7">
        <v>37199.1</v>
      </c>
      <c r="I49" s="7">
        <v>20932</v>
      </c>
      <c r="J49" s="7">
        <v>20832</v>
      </c>
      <c r="K49" s="7">
        <v>0</v>
      </c>
      <c r="L49" s="7">
        <v>0</v>
      </c>
      <c r="M49" s="7">
        <v>830</v>
      </c>
      <c r="N49" s="7">
        <v>0</v>
      </c>
      <c r="O49" s="7">
        <v>0</v>
      </c>
      <c r="P49" s="7">
        <v>830</v>
      </c>
      <c r="Q49" s="7">
        <v>16.600000000000001</v>
      </c>
      <c r="R49" s="3"/>
      <c r="S49" s="3"/>
      <c r="T49" s="3"/>
    </row>
    <row r="50" spans="1:20" x14ac:dyDescent="0.25">
      <c r="A50" s="8">
        <v>43</v>
      </c>
      <c r="B50" s="7" t="s">
        <v>127</v>
      </c>
      <c r="C50" s="7">
        <v>589428</v>
      </c>
      <c r="D50" s="7">
        <v>535376</v>
      </c>
      <c r="E50" s="7">
        <v>1124804</v>
      </c>
      <c r="F50" s="7">
        <v>991006</v>
      </c>
      <c r="G50" s="7">
        <v>0</v>
      </c>
      <c r="H50" s="7">
        <v>56240.2</v>
      </c>
      <c r="I50" s="7">
        <v>49130</v>
      </c>
      <c r="J50" s="7">
        <v>49130</v>
      </c>
      <c r="K50" s="7">
        <v>0</v>
      </c>
      <c r="L50" s="7">
        <v>0</v>
      </c>
      <c r="M50" s="7">
        <v>1300</v>
      </c>
      <c r="N50" s="7">
        <v>0</v>
      </c>
      <c r="O50" s="7">
        <v>0</v>
      </c>
      <c r="P50" s="7">
        <v>1300</v>
      </c>
      <c r="Q50" s="7">
        <v>26</v>
      </c>
      <c r="R50" s="3"/>
      <c r="S50" s="3"/>
      <c r="T50" s="3"/>
    </row>
    <row r="51" spans="1:20" x14ac:dyDescent="0.25">
      <c r="A51" s="6">
        <v>44</v>
      </c>
      <c r="B51" s="7" t="s">
        <v>129</v>
      </c>
      <c r="C51" s="7">
        <v>667827</v>
      </c>
      <c r="D51" s="7">
        <v>766175</v>
      </c>
      <c r="E51" s="7">
        <v>1434002</v>
      </c>
      <c r="F51" s="7">
        <v>1437185</v>
      </c>
      <c r="G51" s="7">
        <v>931</v>
      </c>
      <c r="H51" s="7">
        <v>71700.100000000006</v>
      </c>
      <c r="I51" s="7">
        <v>81237</v>
      </c>
      <c r="J51" s="7">
        <v>81237</v>
      </c>
      <c r="K51" s="7">
        <v>0</v>
      </c>
      <c r="L51" s="7">
        <v>0</v>
      </c>
      <c r="M51" s="7">
        <v>4400</v>
      </c>
      <c r="N51" s="7">
        <v>1600</v>
      </c>
      <c r="O51" s="7">
        <v>0</v>
      </c>
      <c r="P51" s="7">
        <v>2800</v>
      </c>
      <c r="Q51" s="7">
        <v>88</v>
      </c>
      <c r="R51" s="3"/>
      <c r="S51" s="3"/>
      <c r="T51" s="3"/>
    </row>
    <row r="52" spans="1:20" x14ac:dyDescent="0.25">
      <c r="A52" s="6">
        <v>45</v>
      </c>
      <c r="B52" s="7" t="s">
        <v>132</v>
      </c>
      <c r="C52" s="7">
        <v>768784</v>
      </c>
      <c r="D52" s="7">
        <v>814292</v>
      </c>
      <c r="E52" s="7">
        <v>1583076</v>
      </c>
      <c r="F52" s="7">
        <v>1473415</v>
      </c>
      <c r="G52" s="7">
        <v>0</v>
      </c>
      <c r="H52" s="7">
        <v>79153.8</v>
      </c>
      <c r="I52" s="7">
        <v>68985</v>
      </c>
      <c r="J52" s="7">
        <v>68985</v>
      </c>
      <c r="K52" s="7">
        <v>0</v>
      </c>
      <c r="L52" s="7">
        <v>0</v>
      </c>
      <c r="M52" s="7">
        <v>4650</v>
      </c>
      <c r="N52" s="7">
        <v>2800</v>
      </c>
      <c r="O52" s="7">
        <v>0</v>
      </c>
      <c r="P52" s="7">
        <v>1850</v>
      </c>
      <c r="Q52" s="7">
        <v>93</v>
      </c>
      <c r="R52" s="3"/>
      <c r="S52" s="3"/>
      <c r="T52" s="3"/>
    </row>
    <row r="53" spans="1:20" x14ac:dyDescent="0.25">
      <c r="A53" s="8">
        <v>46</v>
      </c>
      <c r="B53" s="7" t="s">
        <v>134</v>
      </c>
      <c r="C53" s="7">
        <v>607958</v>
      </c>
      <c r="D53" s="7">
        <v>673838</v>
      </c>
      <c r="E53" s="7">
        <v>1281796</v>
      </c>
      <c r="F53" s="7">
        <v>1187578</v>
      </c>
      <c r="G53" s="7">
        <v>0</v>
      </c>
      <c r="H53" s="7">
        <v>64089.8</v>
      </c>
      <c r="I53" s="7">
        <v>52595</v>
      </c>
      <c r="J53" s="7">
        <v>52595</v>
      </c>
      <c r="K53" s="7">
        <v>0</v>
      </c>
      <c r="L53" s="7">
        <v>0</v>
      </c>
      <c r="M53" s="7">
        <v>5360</v>
      </c>
      <c r="N53" s="7">
        <v>3520</v>
      </c>
      <c r="O53" s="7">
        <v>0</v>
      </c>
      <c r="P53" s="7">
        <v>1840</v>
      </c>
      <c r="Q53" s="7">
        <v>107.2</v>
      </c>
      <c r="R53" s="3"/>
      <c r="S53" s="3"/>
      <c r="T53" s="3"/>
    </row>
    <row r="54" spans="1:20" x14ac:dyDescent="0.25">
      <c r="A54" s="6">
        <v>47</v>
      </c>
      <c r="B54" s="7" t="s">
        <v>136</v>
      </c>
      <c r="C54" s="7">
        <v>1394940</v>
      </c>
      <c r="D54" s="7">
        <v>1425823</v>
      </c>
      <c r="E54" s="7">
        <v>2820763</v>
      </c>
      <c r="F54" s="7">
        <v>2706373</v>
      </c>
      <c r="G54" s="7">
        <v>0</v>
      </c>
      <c r="H54" s="7">
        <v>141038.15</v>
      </c>
      <c r="I54" s="7">
        <v>85951</v>
      </c>
      <c r="J54" s="7">
        <v>85951</v>
      </c>
      <c r="K54" s="7">
        <v>0</v>
      </c>
      <c r="L54" s="7">
        <v>0</v>
      </c>
      <c r="M54" s="7">
        <v>2200</v>
      </c>
      <c r="N54" s="7">
        <v>0</v>
      </c>
      <c r="O54" s="7">
        <v>0</v>
      </c>
      <c r="P54" s="7">
        <v>2200</v>
      </c>
      <c r="Q54" s="7">
        <v>44</v>
      </c>
      <c r="R54" s="3"/>
      <c r="S54" s="3"/>
      <c r="T54" s="3"/>
    </row>
    <row r="55" spans="1:20" x14ac:dyDescent="0.25">
      <c r="A55" s="6">
        <v>48</v>
      </c>
      <c r="B55" s="7" t="s">
        <v>137</v>
      </c>
      <c r="C55" s="7">
        <v>980536</v>
      </c>
      <c r="D55" s="7">
        <v>1279957</v>
      </c>
      <c r="E55" s="7">
        <v>2260493</v>
      </c>
      <c r="F55" s="7">
        <v>2076847</v>
      </c>
      <c r="G55" s="7">
        <v>431</v>
      </c>
      <c r="H55" s="7">
        <v>113024.65</v>
      </c>
      <c r="I55" s="7">
        <v>85281</v>
      </c>
      <c r="J55" s="7">
        <v>85281</v>
      </c>
      <c r="K55" s="7">
        <v>0</v>
      </c>
      <c r="L55" s="7">
        <v>0</v>
      </c>
      <c r="M55" s="7">
        <v>1320</v>
      </c>
      <c r="N55" s="7">
        <v>0</v>
      </c>
      <c r="O55" s="7">
        <v>0</v>
      </c>
      <c r="P55" s="7">
        <v>1320</v>
      </c>
      <c r="Q55" s="7">
        <v>26.4</v>
      </c>
      <c r="R55" s="3"/>
      <c r="S55" s="3"/>
      <c r="T55" s="3"/>
    </row>
    <row r="56" spans="1:20" x14ac:dyDescent="0.25">
      <c r="A56" s="8">
        <v>49</v>
      </c>
      <c r="B56" s="7" t="s">
        <v>141</v>
      </c>
      <c r="C56" s="7">
        <v>642472</v>
      </c>
      <c r="D56" s="7">
        <v>817745</v>
      </c>
      <c r="E56" s="7">
        <v>1460217</v>
      </c>
      <c r="F56" s="7">
        <v>1439425</v>
      </c>
      <c r="G56" s="7">
        <v>329</v>
      </c>
      <c r="H56" s="7">
        <v>73010.850000000006</v>
      </c>
      <c r="I56" s="7">
        <v>46699</v>
      </c>
      <c r="J56" s="7">
        <v>46699</v>
      </c>
      <c r="K56" s="7">
        <v>0</v>
      </c>
      <c r="L56" s="7">
        <v>0</v>
      </c>
      <c r="M56" s="7">
        <v>5361</v>
      </c>
      <c r="N56" s="7">
        <v>1416</v>
      </c>
      <c r="O56" s="7">
        <v>0</v>
      </c>
      <c r="P56" s="7">
        <v>3945</v>
      </c>
      <c r="Q56" s="7">
        <v>107.22</v>
      </c>
      <c r="R56" s="3"/>
      <c r="S56" s="3"/>
      <c r="T56" s="3"/>
    </row>
    <row r="57" spans="1:20" x14ac:dyDescent="0.25">
      <c r="A57" s="6">
        <v>50</v>
      </c>
      <c r="B57" s="7" t="s">
        <v>142</v>
      </c>
      <c r="C57" s="7">
        <v>651035</v>
      </c>
      <c r="D57" s="7">
        <v>749196</v>
      </c>
      <c r="E57" s="7">
        <v>1400231</v>
      </c>
      <c r="F57" s="7">
        <v>1301943</v>
      </c>
      <c r="G57" s="7">
        <v>1174</v>
      </c>
      <c r="H57" s="7">
        <v>70011.55</v>
      </c>
      <c r="I57" s="7">
        <v>32387</v>
      </c>
      <c r="J57" s="7">
        <v>31387</v>
      </c>
      <c r="K57" s="7">
        <v>0</v>
      </c>
      <c r="L57" s="7">
        <v>0</v>
      </c>
      <c r="M57" s="7">
        <v>1310</v>
      </c>
      <c r="N57" s="7">
        <v>800</v>
      </c>
      <c r="O57" s="7">
        <v>0</v>
      </c>
      <c r="P57" s="7">
        <v>510</v>
      </c>
      <c r="Q57" s="7">
        <v>26.2</v>
      </c>
      <c r="R57" s="3"/>
      <c r="S57" s="3"/>
      <c r="T57" s="3"/>
    </row>
    <row r="58" spans="1:20" x14ac:dyDescent="0.25">
      <c r="A58" s="6">
        <v>51</v>
      </c>
      <c r="B58" s="7" t="s">
        <v>144</v>
      </c>
      <c r="C58" s="7">
        <v>761572</v>
      </c>
      <c r="D58" s="7">
        <v>937543</v>
      </c>
      <c r="E58" s="7">
        <v>1699115</v>
      </c>
      <c r="F58" s="7">
        <v>1529505</v>
      </c>
      <c r="G58" s="7">
        <v>335</v>
      </c>
      <c r="H58" s="7">
        <v>84955.75</v>
      </c>
      <c r="I58" s="7">
        <v>104719</v>
      </c>
      <c r="J58" s="7">
        <v>104719</v>
      </c>
      <c r="K58" s="7">
        <v>0</v>
      </c>
      <c r="L58" s="7">
        <v>0</v>
      </c>
      <c r="M58" s="7">
        <v>700</v>
      </c>
      <c r="N58" s="7">
        <v>0</v>
      </c>
      <c r="O58" s="7">
        <v>0</v>
      </c>
      <c r="P58" s="7">
        <v>700</v>
      </c>
      <c r="Q58" s="7">
        <v>14</v>
      </c>
      <c r="R58" s="3"/>
      <c r="S58" s="3"/>
      <c r="T58" s="3"/>
    </row>
    <row r="59" spans="1:20" x14ac:dyDescent="0.25">
      <c r="A59" s="8">
        <v>52</v>
      </c>
      <c r="B59" s="7" t="s">
        <v>147</v>
      </c>
      <c r="C59" s="7">
        <v>1413203</v>
      </c>
      <c r="D59" s="7">
        <v>1165383</v>
      </c>
      <c r="E59" s="7">
        <v>2578586</v>
      </c>
      <c r="F59" s="7">
        <v>2499698</v>
      </c>
      <c r="G59" s="7">
        <v>0</v>
      </c>
      <c r="H59" s="7">
        <v>128929.3</v>
      </c>
      <c r="I59" s="7">
        <v>119525</v>
      </c>
      <c r="J59" s="7">
        <v>119525</v>
      </c>
      <c r="K59" s="7">
        <v>0</v>
      </c>
      <c r="L59" s="7">
        <v>0</v>
      </c>
      <c r="M59" s="7">
        <v>100</v>
      </c>
      <c r="N59" s="7">
        <v>0</v>
      </c>
      <c r="O59" s="7">
        <v>0</v>
      </c>
      <c r="P59" s="7">
        <v>100</v>
      </c>
      <c r="Q59" s="7">
        <v>2</v>
      </c>
      <c r="R59" s="3"/>
      <c r="S59" s="3"/>
      <c r="T59" s="3"/>
    </row>
    <row r="60" spans="1:20" x14ac:dyDescent="0.25">
      <c r="A60" s="6">
        <v>53</v>
      </c>
      <c r="B60" s="7" t="s">
        <v>149</v>
      </c>
      <c r="C60" s="7">
        <v>958157</v>
      </c>
      <c r="D60" s="7">
        <v>855213</v>
      </c>
      <c r="E60" s="7">
        <v>1813370</v>
      </c>
      <c r="F60" s="7">
        <v>1824295</v>
      </c>
      <c r="G60" s="7">
        <v>0</v>
      </c>
      <c r="H60" s="7">
        <v>90668.5</v>
      </c>
      <c r="I60" s="7">
        <v>63559</v>
      </c>
      <c r="J60" s="7">
        <v>63559</v>
      </c>
      <c r="K60" s="7">
        <v>0</v>
      </c>
      <c r="L60" s="7">
        <v>0</v>
      </c>
      <c r="M60" s="7">
        <v>240</v>
      </c>
      <c r="N60" s="7">
        <v>0</v>
      </c>
      <c r="O60" s="7">
        <v>0</v>
      </c>
      <c r="P60" s="7">
        <v>240</v>
      </c>
      <c r="Q60" s="7">
        <v>4.8</v>
      </c>
      <c r="R60" s="3"/>
      <c r="S60" s="3"/>
      <c r="T60" s="3"/>
    </row>
    <row r="61" spans="1:20" x14ac:dyDescent="0.25">
      <c r="A61" s="6">
        <v>54</v>
      </c>
      <c r="B61" s="7" t="s">
        <v>151</v>
      </c>
      <c r="C61" s="7">
        <v>975121</v>
      </c>
      <c r="D61" s="7">
        <v>711302</v>
      </c>
      <c r="E61" s="7">
        <v>1686423</v>
      </c>
      <c r="F61" s="7">
        <v>1561780</v>
      </c>
      <c r="G61" s="7">
        <v>0</v>
      </c>
      <c r="H61" s="7">
        <v>84321.15</v>
      </c>
      <c r="I61" s="7">
        <v>66322</v>
      </c>
      <c r="J61" s="7">
        <v>66322</v>
      </c>
      <c r="K61" s="7">
        <v>0</v>
      </c>
      <c r="L61" s="7">
        <v>0</v>
      </c>
      <c r="M61" s="7">
        <v>0</v>
      </c>
      <c r="N61" s="7">
        <v>0</v>
      </c>
      <c r="O61" s="7">
        <v>0</v>
      </c>
      <c r="P61" s="7">
        <v>0</v>
      </c>
      <c r="Q61" s="7">
        <v>0</v>
      </c>
      <c r="R61" s="3"/>
      <c r="S61" s="3"/>
      <c r="T61" s="3"/>
    </row>
    <row r="62" spans="1:20" x14ac:dyDescent="0.25">
      <c r="A62" s="8">
        <v>55</v>
      </c>
      <c r="B62" s="7" t="s">
        <v>152</v>
      </c>
      <c r="C62" s="7">
        <v>409971</v>
      </c>
      <c r="D62" s="7">
        <v>400874</v>
      </c>
      <c r="E62" s="7">
        <v>810845</v>
      </c>
      <c r="F62" s="7">
        <v>756730</v>
      </c>
      <c r="G62" s="7">
        <v>0</v>
      </c>
      <c r="H62" s="7">
        <v>40542.25</v>
      </c>
      <c r="I62" s="7">
        <v>46810</v>
      </c>
      <c r="J62" s="7">
        <v>46810</v>
      </c>
      <c r="K62" s="7">
        <v>0</v>
      </c>
      <c r="L62" s="7">
        <v>0</v>
      </c>
      <c r="M62" s="7">
        <v>1320</v>
      </c>
      <c r="N62" s="7">
        <v>0</v>
      </c>
      <c r="O62" s="7">
        <v>0</v>
      </c>
      <c r="P62" s="7">
        <v>1320</v>
      </c>
      <c r="Q62" s="7">
        <v>26.4</v>
      </c>
      <c r="R62" s="3"/>
      <c r="S62" s="3"/>
      <c r="T62" s="3"/>
    </row>
    <row r="63" spans="1:20" x14ac:dyDescent="0.25">
      <c r="A63" s="6">
        <v>56</v>
      </c>
      <c r="B63" s="7" t="s">
        <v>153</v>
      </c>
      <c r="C63" s="7">
        <v>1310508</v>
      </c>
      <c r="D63" s="7">
        <v>1438651</v>
      </c>
      <c r="E63" s="7">
        <v>2749159</v>
      </c>
      <c r="F63" s="7">
        <v>2684474</v>
      </c>
      <c r="G63" s="7">
        <v>0</v>
      </c>
      <c r="H63" s="7">
        <v>137457.95000000001</v>
      </c>
      <c r="I63" s="7">
        <v>120942</v>
      </c>
      <c r="J63" s="7">
        <v>120942</v>
      </c>
      <c r="K63" s="7">
        <v>0</v>
      </c>
      <c r="L63" s="7">
        <v>0</v>
      </c>
      <c r="M63" s="7">
        <v>10040</v>
      </c>
      <c r="N63" s="7">
        <v>2720</v>
      </c>
      <c r="O63" s="7">
        <v>0</v>
      </c>
      <c r="P63" s="7">
        <v>7320</v>
      </c>
      <c r="Q63" s="7">
        <v>200.8</v>
      </c>
      <c r="R63" s="3"/>
      <c r="S63" s="3"/>
      <c r="T63" s="3"/>
    </row>
    <row r="64" spans="1:20" x14ac:dyDescent="0.25">
      <c r="A64" s="6">
        <v>57</v>
      </c>
      <c r="B64" s="7" t="s">
        <v>154</v>
      </c>
      <c r="C64" s="7">
        <v>597143</v>
      </c>
      <c r="D64" s="7">
        <v>599775</v>
      </c>
      <c r="E64" s="7">
        <v>1196918</v>
      </c>
      <c r="F64" s="7">
        <v>1178901</v>
      </c>
      <c r="G64" s="7">
        <v>1100</v>
      </c>
      <c r="H64" s="7">
        <v>59845.9</v>
      </c>
      <c r="I64" s="7">
        <v>45875</v>
      </c>
      <c r="J64" s="7">
        <v>45875</v>
      </c>
      <c r="K64" s="7">
        <v>0</v>
      </c>
      <c r="L64" s="7">
        <v>0</v>
      </c>
      <c r="M64" s="7">
        <v>2027</v>
      </c>
      <c r="N64" s="7">
        <v>0</v>
      </c>
      <c r="O64" s="7">
        <v>0</v>
      </c>
      <c r="P64" s="7">
        <v>2027</v>
      </c>
      <c r="Q64" s="7">
        <v>40.54</v>
      </c>
      <c r="R64" s="3"/>
      <c r="S64" s="3"/>
      <c r="T64" s="3"/>
    </row>
    <row r="65" spans="1:20" x14ac:dyDescent="0.25">
      <c r="A65" s="8">
        <v>58</v>
      </c>
      <c r="B65" s="7" t="s">
        <v>157</v>
      </c>
      <c r="C65" s="7">
        <v>1199139</v>
      </c>
      <c r="D65" s="7">
        <v>1146343</v>
      </c>
      <c r="E65" s="7">
        <v>2345482</v>
      </c>
      <c r="F65" s="7">
        <v>2353084</v>
      </c>
      <c r="G65" s="7">
        <v>0</v>
      </c>
      <c r="H65" s="7">
        <v>117274.1</v>
      </c>
      <c r="I65" s="7">
        <v>127462</v>
      </c>
      <c r="J65" s="7">
        <v>127162</v>
      </c>
      <c r="K65" s="7">
        <v>300</v>
      </c>
      <c r="L65" s="7">
        <v>0</v>
      </c>
      <c r="M65" s="7">
        <v>8170</v>
      </c>
      <c r="N65" s="7">
        <v>2400</v>
      </c>
      <c r="O65" s="7">
        <v>0</v>
      </c>
      <c r="P65" s="7">
        <v>5770</v>
      </c>
      <c r="Q65" s="7">
        <v>163.4</v>
      </c>
      <c r="R65" s="3"/>
      <c r="S65" s="3"/>
      <c r="T65" s="3"/>
    </row>
    <row r="66" spans="1:20" x14ac:dyDescent="0.25">
      <c r="A66" s="6">
        <v>59</v>
      </c>
      <c r="B66" s="7" t="s">
        <v>159</v>
      </c>
      <c r="C66" s="7">
        <v>24080</v>
      </c>
      <c r="D66" s="7">
        <v>31880</v>
      </c>
      <c r="E66" s="7">
        <v>55960</v>
      </c>
      <c r="F66" s="7">
        <v>49024</v>
      </c>
      <c r="G66" s="7">
        <v>0</v>
      </c>
      <c r="H66" s="7">
        <v>2798</v>
      </c>
      <c r="I66" s="7">
        <v>1650</v>
      </c>
      <c r="J66" s="7">
        <v>1650</v>
      </c>
      <c r="K66" s="7">
        <v>0</v>
      </c>
      <c r="L66" s="7">
        <v>0</v>
      </c>
      <c r="M66" s="7">
        <v>0</v>
      </c>
      <c r="N66" s="7">
        <v>0</v>
      </c>
      <c r="O66" s="7">
        <v>0</v>
      </c>
      <c r="P66" s="7">
        <v>0</v>
      </c>
      <c r="Q66" s="7">
        <v>0</v>
      </c>
      <c r="R66" s="3"/>
      <c r="S66" s="3"/>
      <c r="T66" s="3"/>
    </row>
    <row r="67" spans="1:20" x14ac:dyDescent="0.25">
      <c r="A67" s="6">
        <v>60</v>
      </c>
      <c r="B67" s="7" t="s">
        <v>161</v>
      </c>
      <c r="C67" s="7">
        <v>180518</v>
      </c>
      <c r="D67" s="7">
        <v>161445</v>
      </c>
      <c r="E67" s="7">
        <v>341963</v>
      </c>
      <c r="F67" s="7">
        <v>317691</v>
      </c>
      <c r="G67" s="7">
        <v>0</v>
      </c>
      <c r="H67" s="7">
        <v>17098.150000000001</v>
      </c>
      <c r="I67" s="7">
        <v>15693</v>
      </c>
      <c r="J67" s="7">
        <v>15693</v>
      </c>
      <c r="K67" s="7">
        <v>0</v>
      </c>
      <c r="L67" s="7">
        <v>0</v>
      </c>
      <c r="M67" s="7">
        <v>100</v>
      </c>
      <c r="N67" s="7">
        <v>0</v>
      </c>
      <c r="O67" s="7">
        <v>0</v>
      </c>
      <c r="P67" s="7">
        <v>100</v>
      </c>
      <c r="Q67" s="7">
        <v>2</v>
      </c>
      <c r="R67" s="3"/>
      <c r="S67" s="3"/>
      <c r="T67" s="3"/>
    </row>
    <row r="68" spans="1:20" x14ac:dyDescent="0.25">
      <c r="A68" s="8">
        <v>61</v>
      </c>
      <c r="B68" s="7" t="s">
        <v>162</v>
      </c>
      <c r="C68" s="7">
        <v>549209</v>
      </c>
      <c r="D68" s="7">
        <v>564337</v>
      </c>
      <c r="E68" s="7">
        <v>1113546</v>
      </c>
      <c r="F68" s="7">
        <v>1072238</v>
      </c>
      <c r="G68" s="7">
        <v>0</v>
      </c>
      <c r="H68" s="7">
        <v>55677.3</v>
      </c>
      <c r="I68" s="7">
        <v>49921</v>
      </c>
      <c r="J68" s="7">
        <v>49921</v>
      </c>
      <c r="K68" s="7">
        <v>0</v>
      </c>
      <c r="L68" s="7">
        <v>0</v>
      </c>
      <c r="M68" s="7">
        <v>1100</v>
      </c>
      <c r="N68" s="7">
        <v>0</v>
      </c>
      <c r="O68" s="7">
        <v>0</v>
      </c>
      <c r="P68" s="7">
        <v>1100</v>
      </c>
      <c r="Q68" s="7">
        <v>22</v>
      </c>
      <c r="R68" s="3"/>
      <c r="S68" s="3"/>
      <c r="T68" s="3"/>
    </row>
    <row r="69" spans="1:20" x14ac:dyDescent="0.25">
      <c r="A69" s="6">
        <v>62</v>
      </c>
      <c r="B69" s="7" t="s">
        <v>165</v>
      </c>
      <c r="C69" s="7">
        <v>1527959</v>
      </c>
      <c r="D69" s="7">
        <v>1225130</v>
      </c>
      <c r="E69" s="7">
        <v>2753089</v>
      </c>
      <c r="F69" s="7">
        <v>2975652</v>
      </c>
      <c r="G69" s="7">
        <v>0</v>
      </c>
      <c r="H69" s="7">
        <v>137654.45000000001</v>
      </c>
      <c r="I69" s="7">
        <v>159585</v>
      </c>
      <c r="J69" s="7">
        <v>159585</v>
      </c>
      <c r="K69" s="7">
        <v>0</v>
      </c>
      <c r="L69" s="7">
        <v>0</v>
      </c>
      <c r="M69" s="7">
        <v>5340</v>
      </c>
      <c r="N69" s="7">
        <v>800</v>
      </c>
      <c r="O69" s="7">
        <v>0</v>
      </c>
      <c r="P69" s="7">
        <v>4540</v>
      </c>
      <c r="Q69" s="7">
        <v>106.8</v>
      </c>
      <c r="R69" s="3"/>
      <c r="S69" s="3"/>
      <c r="T69" s="3"/>
    </row>
    <row r="70" spans="1:20" x14ac:dyDescent="0.25">
      <c r="A70" s="6">
        <v>63</v>
      </c>
      <c r="B70" s="7" t="s">
        <v>167</v>
      </c>
      <c r="C70" s="7">
        <v>1262590</v>
      </c>
      <c r="D70" s="7">
        <v>1120543</v>
      </c>
      <c r="E70" s="7">
        <v>2383133</v>
      </c>
      <c r="F70" s="7">
        <v>2356969</v>
      </c>
      <c r="G70" s="7">
        <v>0</v>
      </c>
      <c r="H70" s="7">
        <v>119156.65</v>
      </c>
      <c r="I70" s="7">
        <v>107206</v>
      </c>
      <c r="J70" s="7">
        <v>107206</v>
      </c>
      <c r="K70" s="7">
        <v>0</v>
      </c>
      <c r="L70" s="7">
        <v>0</v>
      </c>
      <c r="M70" s="7">
        <v>6760</v>
      </c>
      <c r="N70" s="7">
        <v>4000</v>
      </c>
      <c r="O70" s="7">
        <v>0</v>
      </c>
      <c r="P70" s="7">
        <v>2760</v>
      </c>
      <c r="Q70" s="7">
        <v>135.19999999999999</v>
      </c>
      <c r="R70" s="3"/>
      <c r="S70" s="3"/>
      <c r="T70" s="3"/>
    </row>
    <row r="71" spans="1:20" x14ac:dyDescent="0.25">
      <c r="A71" s="8">
        <v>64</v>
      </c>
      <c r="B71" s="7" t="s">
        <v>168</v>
      </c>
      <c r="C71" s="7">
        <v>585374</v>
      </c>
      <c r="D71" s="7">
        <v>572692</v>
      </c>
      <c r="E71" s="7">
        <v>1158066</v>
      </c>
      <c r="F71" s="7">
        <v>1112313</v>
      </c>
      <c r="G71" s="7">
        <v>744</v>
      </c>
      <c r="H71" s="7">
        <v>57903.3</v>
      </c>
      <c r="I71" s="7">
        <v>47147</v>
      </c>
      <c r="J71" s="7">
        <v>47147</v>
      </c>
      <c r="K71" s="7">
        <v>0</v>
      </c>
      <c r="L71" s="7">
        <v>0</v>
      </c>
      <c r="M71" s="7">
        <v>1350</v>
      </c>
      <c r="N71" s="7">
        <v>0</v>
      </c>
      <c r="O71" s="7">
        <v>0</v>
      </c>
      <c r="P71" s="7">
        <v>1350</v>
      </c>
      <c r="Q71" s="7">
        <v>27</v>
      </c>
      <c r="R71" s="3"/>
      <c r="S71" s="3"/>
      <c r="T71" s="3"/>
    </row>
    <row r="72" spans="1:20" x14ac:dyDescent="0.25">
      <c r="A72" s="6">
        <v>65</v>
      </c>
      <c r="B72" s="7" t="s">
        <v>171</v>
      </c>
      <c r="C72" s="7">
        <v>83927</v>
      </c>
      <c r="D72" s="7">
        <v>96327</v>
      </c>
      <c r="E72" s="7">
        <v>180254</v>
      </c>
      <c r="F72" s="7">
        <v>157636</v>
      </c>
      <c r="G72" s="7">
        <v>0</v>
      </c>
      <c r="H72" s="7">
        <v>9012.7000000000007</v>
      </c>
      <c r="I72" s="7">
        <v>8628</v>
      </c>
      <c r="J72" s="7">
        <v>8628</v>
      </c>
      <c r="K72" s="7">
        <v>0</v>
      </c>
      <c r="L72" s="7">
        <v>0</v>
      </c>
      <c r="M72" s="7">
        <v>0</v>
      </c>
      <c r="N72" s="7">
        <v>0</v>
      </c>
      <c r="O72" s="7">
        <v>0</v>
      </c>
      <c r="P72" s="7">
        <v>0</v>
      </c>
      <c r="Q72" s="7">
        <v>0</v>
      </c>
      <c r="R72" s="3"/>
      <c r="S72" s="3"/>
      <c r="T72" s="3"/>
    </row>
    <row r="73" spans="1:20" x14ac:dyDescent="0.25">
      <c r="A73" s="6">
        <v>66</v>
      </c>
      <c r="B73" s="7" t="s">
        <v>173</v>
      </c>
      <c r="C73" s="7">
        <v>189606</v>
      </c>
      <c r="D73" s="7">
        <v>249391</v>
      </c>
      <c r="E73" s="7">
        <v>438997</v>
      </c>
      <c r="F73" s="7">
        <v>353779</v>
      </c>
      <c r="G73" s="7">
        <v>0</v>
      </c>
      <c r="H73" s="7">
        <v>21949.85</v>
      </c>
      <c r="I73" s="7">
        <v>17664</v>
      </c>
      <c r="J73" s="7">
        <v>17664</v>
      </c>
      <c r="K73" s="7">
        <v>0</v>
      </c>
      <c r="L73" s="7">
        <v>0</v>
      </c>
      <c r="M73" s="7">
        <v>700</v>
      </c>
      <c r="N73" s="7">
        <v>1600</v>
      </c>
      <c r="O73" s="7">
        <v>0</v>
      </c>
      <c r="P73" s="7">
        <v>-900</v>
      </c>
      <c r="Q73" s="7">
        <v>14</v>
      </c>
      <c r="R73" s="3"/>
      <c r="S73" s="3"/>
      <c r="T73" s="3"/>
    </row>
    <row r="74" spans="1:20" x14ac:dyDescent="0.25">
      <c r="A74" s="8">
        <v>67</v>
      </c>
      <c r="B74" s="7" t="s">
        <v>176</v>
      </c>
      <c r="C74" s="7">
        <v>441447</v>
      </c>
      <c r="D74" s="7">
        <v>371004</v>
      </c>
      <c r="E74" s="7">
        <v>812451</v>
      </c>
      <c r="F74" s="7">
        <v>714498</v>
      </c>
      <c r="G74" s="7">
        <v>0</v>
      </c>
      <c r="H74" s="7">
        <v>40622.550000000003</v>
      </c>
      <c r="I74" s="7">
        <v>35556</v>
      </c>
      <c r="J74" s="7">
        <v>35556</v>
      </c>
      <c r="K74" s="7">
        <v>0</v>
      </c>
      <c r="L74" s="7">
        <v>0</v>
      </c>
      <c r="M74" s="7">
        <v>700</v>
      </c>
      <c r="N74" s="7">
        <v>0</v>
      </c>
      <c r="O74" s="7">
        <v>0</v>
      </c>
      <c r="P74" s="7">
        <v>700</v>
      </c>
      <c r="Q74" s="7">
        <v>14</v>
      </c>
      <c r="R74" s="3"/>
      <c r="S74" s="3"/>
      <c r="T74" s="3"/>
    </row>
    <row r="75" spans="1:20" x14ac:dyDescent="0.25">
      <c r="A75" s="6">
        <v>68</v>
      </c>
      <c r="B75" s="7" t="s">
        <v>177</v>
      </c>
      <c r="C75" s="7">
        <v>899711</v>
      </c>
      <c r="D75" s="7">
        <v>943623</v>
      </c>
      <c r="E75" s="7">
        <v>1843334</v>
      </c>
      <c r="F75" s="7">
        <v>1780180</v>
      </c>
      <c r="G75" s="7">
        <v>886</v>
      </c>
      <c r="H75" s="7">
        <v>92166.7</v>
      </c>
      <c r="I75" s="7">
        <v>106446</v>
      </c>
      <c r="J75" s="7">
        <v>106446</v>
      </c>
      <c r="K75" s="7">
        <v>0</v>
      </c>
      <c r="L75" s="7">
        <v>0</v>
      </c>
      <c r="M75" s="7">
        <v>870</v>
      </c>
      <c r="N75" s="7">
        <v>800</v>
      </c>
      <c r="O75" s="7">
        <v>0</v>
      </c>
      <c r="P75" s="7">
        <v>70</v>
      </c>
      <c r="Q75" s="7">
        <v>17.399999999999999</v>
      </c>
      <c r="R75" s="3"/>
      <c r="S75" s="3"/>
      <c r="T75" s="3"/>
    </row>
    <row r="76" spans="1:20" x14ac:dyDescent="0.25">
      <c r="A76" s="6">
        <v>69</v>
      </c>
      <c r="B76" s="7" t="s">
        <v>181</v>
      </c>
      <c r="C76" s="7">
        <v>467854</v>
      </c>
      <c r="D76" s="7">
        <v>536180</v>
      </c>
      <c r="E76" s="7">
        <v>1004034</v>
      </c>
      <c r="F76" s="7">
        <v>975653</v>
      </c>
      <c r="G76" s="7">
        <v>0</v>
      </c>
      <c r="H76" s="7">
        <v>50201.7</v>
      </c>
      <c r="I76" s="7">
        <v>44032</v>
      </c>
      <c r="J76" s="7">
        <v>44032</v>
      </c>
      <c r="K76" s="7">
        <v>0</v>
      </c>
      <c r="L76" s="7">
        <v>0</v>
      </c>
      <c r="M76" s="7">
        <v>1200</v>
      </c>
      <c r="N76" s="7">
        <v>800</v>
      </c>
      <c r="O76" s="7">
        <v>0</v>
      </c>
      <c r="P76" s="7">
        <v>400</v>
      </c>
      <c r="Q76" s="7">
        <v>24</v>
      </c>
      <c r="R76" s="3"/>
      <c r="S76" s="3"/>
      <c r="T76" s="3"/>
    </row>
    <row r="77" spans="1:20" x14ac:dyDescent="0.25">
      <c r="A77" s="8">
        <v>70</v>
      </c>
      <c r="B77" s="7" t="s">
        <v>182</v>
      </c>
      <c r="C77" s="7">
        <v>20010546</v>
      </c>
      <c r="D77" s="7">
        <v>10252337</v>
      </c>
      <c r="E77" s="7">
        <v>30262883</v>
      </c>
      <c r="F77" s="7">
        <v>30294967</v>
      </c>
      <c r="G77" s="7">
        <v>352</v>
      </c>
      <c r="H77" s="7">
        <v>1513144.15</v>
      </c>
      <c r="I77" s="7">
        <v>1221091</v>
      </c>
      <c r="J77" s="7">
        <v>1221091</v>
      </c>
      <c r="K77" s="7">
        <v>0</v>
      </c>
      <c r="L77" s="7">
        <v>0</v>
      </c>
      <c r="M77" s="7">
        <v>200</v>
      </c>
      <c r="N77" s="7">
        <v>0</v>
      </c>
      <c r="O77" s="7">
        <v>0</v>
      </c>
      <c r="P77" s="7">
        <v>200</v>
      </c>
      <c r="Q77" s="7">
        <v>4</v>
      </c>
      <c r="R77" s="3"/>
      <c r="S77" s="3"/>
      <c r="T77" s="3"/>
    </row>
    <row r="78" spans="1:20" x14ac:dyDescent="0.25">
      <c r="A78" s="6">
        <v>71</v>
      </c>
      <c r="B78" s="7" t="s">
        <v>183</v>
      </c>
      <c r="C78" s="7">
        <v>1766718</v>
      </c>
      <c r="D78" s="7">
        <v>1796893</v>
      </c>
      <c r="E78" s="7">
        <v>3563611</v>
      </c>
      <c r="F78" s="7">
        <v>3346509</v>
      </c>
      <c r="G78" s="7">
        <v>0</v>
      </c>
      <c r="H78" s="7">
        <v>178180.55</v>
      </c>
      <c r="I78" s="7">
        <v>183730</v>
      </c>
      <c r="J78" s="7">
        <v>183730</v>
      </c>
      <c r="K78" s="7">
        <v>0</v>
      </c>
      <c r="L78" s="7">
        <v>0</v>
      </c>
      <c r="M78" s="7">
        <v>0</v>
      </c>
      <c r="N78" s="7">
        <v>0</v>
      </c>
      <c r="O78" s="7">
        <v>0</v>
      </c>
      <c r="P78" s="7">
        <v>0</v>
      </c>
      <c r="Q78" s="7">
        <v>0</v>
      </c>
      <c r="R78" s="3"/>
      <c r="S78" s="3"/>
      <c r="T78" s="3"/>
    </row>
    <row r="79" spans="1:20" x14ac:dyDescent="0.25">
      <c r="A79" s="6">
        <v>72</v>
      </c>
      <c r="B79" s="7" t="s">
        <v>184</v>
      </c>
      <c r="C79" s="7">
        <v>392552</v>
      </c>
      <c r="D79" s="7">
        <v>340520</v>
      </c>
      <c r="E79" s="7">
        <v>733072</v>
      </c>
      <c r="F79" s="7">
        <v>598544</v>
      </c>
      <c r="G79" s="7">
        <v>0</v>
      </c>
      <c r="H79" s="7">
        <v>36653.599999999999</v>
      </c>
      <c r="I79" s="7">
        <v>20748</v>
      </c>
      <c r="J79" s="7">
        <v>20748</v>
      </c>
      <c r="K79" s="7">
        <v>0</v>
      </c>
      <c r="L79" s="7">
        <v>0</v>
      </c>
      <c r="M79" s="7">
        <v>4600</v>
      </c>
      <c r="N79" s="7">
        <v>0</v>
      </c>
      <c r="O79" s="7">
        <v>0</v>
      </c>
      <c r="P79" s="7">
        <v>4600</v>
      </c>
      <c r="Q79" s="7">
        <v>92</v>
      </c>
      <c r="R79" s="3"/>
      <c r="S79" s="3"/>
      <c r="T79" s="3"/>
    </row>
    <row r="80" spans="1:20" x14ac:dyDescent="0.25">
      <c r="A80" s="8">
        <v>73</v>
      </c>
      <c r="B80" s="7" t="s">
        <v>187</v>
      </c>
      <c r="C80" s="7">
        <v>686800</v>
      </c>
      <c r="D80" s="7">
        <v>815808</v>
      </c>
      <c r="E80" s="7">
        <v>1502608</v>
      </c>
      <c r="F80" s="7">
        <v>1488256</v>
      </c>
      <c r="G80" s="7">
        <v>0</v>
      </c>
      <c r="H80" s="7">
        <v>75130.399999999994</v>
      </c>
      <c r="I80" s="7">
        <v>68538</v>
      </c>
      <c r="J80" s="7">
        <v>68538</v>
      </c>
      <c r="K80" s="7">
        <v>0</v>
      </c>
      <c r="L80" s="7">
        <v>0</v>
      </c>
      <c r="M80" s="7">
        <v>2700</v>
      </c>
      <c r="N80" s="7">
        <v>1600</v>
      </c>
      <c r="O80" s="7">
        <v>0</v>
      </c>
      <c r="P80" s="7">
        <v>1100</v>
      </c>
      <c r="Q80" s="7">
        <v>54</v>
      </c>
      <c r="R80" s="3"/>
      <c r="S80" s="3"/>
      <c r="T80" s="3"/>
    </row>
    <row r="81" spans="1:20" x14ac:dyDescent="0.25">
      <c r="A81" s="6">
        <v>74</v>
      </c>
      <c r="B81" s="7" t="s">
        <v>190</v>
      </c>
      <c r="C81" s="7">
        <v>8520592</v>
      </c>
      <c r="D81" s="7">
        <v>7552220</v>
      </c>
      <c r="E81" s="7">
        <v>16072812</v>
      </c>
      <c r="F81" s="7">
        <v>14683516</v>
      </c>
      <c r="G81" s="7">
        <v>0</v>
      </c>
      <c r="H81" s="7">
        <v>803640.6</v>
      </c>
      <c r="I81" s="7">
        <v>610730</v>
      </c>
      <c r="J81" s="7">
        <v>610730</v>
      </c>
      <c r="K81" s="7">
        <v>0</v>
      </c>
      <c r="L81" s="7">
        <v>0</v>
      </c>
      <c r="M81" s="7">
        <v>23310</v>
      </c>
      <c r="N81" s="7">
        <v>0</v>
      </c>
      <c r="O81" s="7">
        <v>0</v>
      </c>
      <c r="P81" s="7">
        <v>23310</v>
      </c>
      <c r="Q81" s="7">
        <v>466.2</v>
      </c>
      <c r="R81" s="3"/>
      <c r="S81" s="3"/>
      <c r="T81" s="3"/>
    </row>
    <row r="82" spans="1:20" x14ac:dyDescent="0.25">
      <c r="A82" s="6">
        <v>75</v>
      </c>
      <c r="B82" s="7" t="s">
        <v>191</v>
      </c>
      <c r="C82" s="7">
        <v>69360</v>
      </c>
      <c r="D82" s="7">
        <v>86795</v>
      </c>
      <c r="E82" s="7">
        <v>156155</v>
      </c>
      <c r="F82" s="7">
        <v>149289</v>
      </c>
      <c r="G82" s="7">
        <v>0</v>
      </c>
      <c r="H82" s="7">
        <v>7807.75</v>
      </c>
      <c r="I82" s="7">
        <v>5405</v>
      </c>
      <c r="J82" s="7">
        <v>5405</v>
      </c>
      <c r="K82" s="7">
        <v>0</v>
      </c>
      <c r="L82" s="7">
        <v>0</v>
      </c>
      <c r="M82" s="7">
        <v>4600</v>
      </c>
      <c r="N82" s="7">
        <v>1600</v>
      </c>
      <c r="O82" s="7">
        <v>0</v>
      </c>
      <c r="P82" s="7">
        <v>3000</v>
      </c>
      <c r="Q82" s="7">
        <v>92</v>
      </c>
      <c r="R82" s="3"/>
      <c r="S82" s="3"/>
      <c r="T82" s="3"/>
    </row>
    <row r="83" spans="1:20" x14ac:dyDescent="0.25">
      <c r="A83" s="8">
        <v>76</v>
      </c>
      <c r="B83" s="7" t="s">
        <v>192</v>
      </c>
      <c r="C83" s="7">
        <v>158563</v>
      </c>
      <c r="D83" s="7">
        <v>219515</v>
      </c>
      <c r="E83" s="7">
        <v>378078</v>
      </c>
      <c r="F83" s="7">
        <v>351827</v>
      </c>
      <c r="G83" s="7">
        <v>0</v>
      </c>
      <c r="H83" s="7">
        <v>18903.900000000001</v>
      </c>
      <c r="I83" s="7">
        <v>20764</v>
      </c>
      <c r="J83" s="7">
        <v>20764</v>
      </c>
      <c r="K83" s="7">
        <v>0</v>
      </c>
      <c r="L83" s="7">
        <v>0</v>
      </c>
      <c r="M83" s="7">
        <v>1336</v>
      </c>
      <c r="N83" s="7">
        <v>800</v>
      </c>
      <c r="O83" s="7">
        <v>0</v>
      </c>
      <c r="P83" s="7">
        <v>536</v>
      </c>
      <c r="Q83" s="7">
        <v>26.72</v>
      </c>
      <c r="R83" s="3"/>
      <c r="S83" s="3"/>
      <c r="T83" s="3"/>
    </row>
    <row r="84" spans="1:20" x14ac:dyDescent="0.25">
      <c r="A84" s="6">
        <v>77</v>
      </c>
      <c r="B84" s="7" t="s">
        <v>193</v>
      </c>
      <c r="C84" s="7">
        <v>946310</v>
      </c>
      <c r="D84" s="7">
        <v>891254</v>
      </c>
      <c r="E84" s="7">
        <v>1837564</v>
      </c>
      <c r="F84" s="7">
        <v>1650343</v>
      </c>
      <c r="G84" s="7">
        <v>0</v>
      </c>
      <c r="H84" s="7">
        <v>91878.2</v>
      </c>
      <c r="I84" s="7">
        <v>115402</v>
      </c>
      <c r="J84" s="7">
        <v>115402</v>
      </c>
      <c r="K84" s="7">
        <v>0</v>
      </c>
      <c r="L84" s="7">
        <v>0</v>
      </c>
      <c r="M84" s="7">
        <v>600</v>
      </c>
      <c r="N84" s="7">
        <v>0</v>
      </c>
      <c r="O84" s="7">
        <v>0</v>
      </c>
      <c r="P84" s="7">
        <v>600</v>
      </c>
      <c r="Q84" s="7">
        <v>12</v>
      </c>
      <c r="R84" s="3"/>
      <c r="S84" s="3"/>
      <c r="T84" s="3"/>
    </row>
    <row r="85" spans="1:20" x14ac:dyDescent="0.25">
      <c r="A85" s="6">
        <v>78</v>
      </c>
      <c r="B85" s="7" t="s">
        <v>194</v>
      </c>
      <c r="C85" s="7">
        <v>884374</v>
      </c>
      <c r="D85" s="7">
        <v>793991</v>
      </c>
      <c r="E85" s="7">
        <v>1678365</v>
      </c>
      <c r="F85" s="7">
        <v>1547712</v>
      </c>
      <c r="G85" s="7">
        <v>300</v>
      </c>
      <c r="H85" s="7">
        <v>83918.25</v>
      </c>
      <c r="I85" s="7">
        <v>69732</v>
      </c>
      <c r="J85" s="7">
        <v>69432</v>
      </c>
      <c r="K85" s="7">
        <v>0</v>
      </c>
      <c r="L85" s="7">
        <v>0</v>
      </c>
      <c r="M85" s="7">
        <v>1700</v>
      </c>
      <c r="N85" s="7">
        <v>0</v>
      </c>
      <c r="O85" s="7">
        <v>0</v>
      </c>
      <c r="P85" s="7">
        <v>1700</v>
      </c>
      <c r="Q85" s="7">
        <v>34</v>
      </c>
      <c r="R85" s="3"/>
      <c r="S85" s="3"/>
      <c r="T85" s="3"/>
    </row>
    <row r="86" spans="1:20" x14ac:dyDescent="0.25">
      <c r="A86" s="6">
        <v>79</v>
      </c>
      <c r="B86" s="7" t="s">
        <v>197</v>
      </c>
      <c r="C86" s="7">
        <v>76655</v>
      </c>
      <c r="D86" s="7">
        <v>73008</v>
      </c>
      <c r="E86" s="7">
        <v>149663</v>
      </c>
      <c r="F86" s="7">
        <v>156519</v>
      </c>
      <c r="G86" s="7">
        <v>0</v>
      </c>
      <c r="H86" s="7">
        <v>7483.15</v>
      </c>
      <c r="I86" s="7">
        <v>4520</v>
      </c>
      <c r="J86" s="7">
        <v>4520</v>
      </c>
      <c r="K86" s="7">
        <v>0</v>
      </c>
      <c r="L86" s="7">
        <v>0</v>
      </c>
      <c r="M86" s="7">
        <v>0</v>
      </c>
      <c r="N86" s="7">
        <v>0</v>
      </c>
      <c r="O86" s="7">
        <v>0</v>
      </c>
      <c r="P86" s="7">
        <v>0</v>
      </c>
      <c r="Q86" s="7">
        <v>0</v>
      </c>
      <c r="R86" s="3"/>
      <c r="S86" s="3"/>
      <c r="T86" s="3"/>
    </row>
    <row r="87" spans="1:20" x14ac:dyDescent="0.25">
      <c r="A87" s="6">
        <v>80</v>
      </c>
      <c r="B87" s="7" t="s">
        <v>198</v>
      </c>
      <c r="C87" s="7">
        <v>106738</v>
      </c>
      <c r="D87" s="7">
        <v>119150</v>
      </c>
      <c r="E87" s="7">
        <v>225888</v>
      </c>
      <c r="F87" s="7">
        <v>221408</v>
      </c>
      <c r="G87" s="7">
        <v>0</v>
      </c>
      <c r="H87" s="7">
        <v>11294.4</v>
      </c>
      <c r="I87" s="7">
        <v>7606</v>
      </c>
      <c r="J87" s="7">
        <v>7606</v>
      </c>
      <c r="K87" s="7">
        <v>0</v>
      </c>
      <c r="L87" s="7">
        <v>0</v>
      </c>
      <c r="M87" s="7">
        <v>200</v>
      </c>
      <c r="N87" s="7">
        <v>0</v>
      </c>
      <c r="O87" s="7">
        <v>0</v>
      </c>
      <c r="P87" s="7">
        <v>200</v>
      </c>
      <c r="Q87" s="7">
        <v>4</v>
      </c>
      <c r="R87" s="3"/>
      <c r="S87" s="3"/>
      <c r="T87" s="3"/>
    </row>
    <row r="88" spans="1:20" x14ac:dyDescent="0.25">
      <c r="A88" s="8">
        <v>81</v>
      </c>
      <c r="B88" s="7" t="s">
        <v>199</v>
      </c>
      <c r="C88" s="7">
        <v>1274973</v>
      </c>
      <c r="D88" s="7">
        <v>989538</v>
      </c>
      <c r="E88" s="7">
        <v>2264511</v>
      </c>
      <c r="F88" s="7">
        <v>2174504</v>
      </c>
      <c r="G88" s="7">
        <v>395</v>
      </c>
      <c r="H88" s="7">
        <v>113225.55</v>
      </c>
      <c r="I88" s="7">
        <v>69197</v>
      </c>
      <c r="J88" s="7">
        <v>69197</v>
      </c>
      <c r="K88" s="7">
        <v>0</v>
      </c>
      <c r="L88" s="7">
        <v>0</v>
      </c>
      <c r="M88" s="7">
        <v>3800</v>
      </c>
      <c r="N88" s="7">
        <v>0</v>
      </c>
      <c r="O88" s="7">
        <v>0</v>
      </c>
      <c r="P88" s="7">
        <v>3800</v>
      </c>
      <c r="Q88" s="7">
        <v>76</v>
      </c>
      <c r="R88" s="3"/>
      <c r="S88" s="3"/>
      <c r="T88" s="3"/>
    </row>
    <row r="89" spans="1:20" x14ac:dyDescent="0.25">
      <c r="A89" s="6">
        <v>82</v>
      </c>
      <c r="B89" s="7" t="s">
        <v>204</v>
      </c>
      <c r="C89" s="7">
        <v>592896</v>
      </c>
      <c r="D89" s="7">
        <v>1235438</v>
      </c>
      <c r="E89" s="7">
        <v>1828334</v>
      </c>
      <c r="F89" s="7">
        <v>1593481</v>
      </c>
      <c r="G89" s="7">
        <v>0</v>
      </c>
      <c r="H89" s="7">
        <v>91416.7</v>
      </c>
      <c r="I89" s="7">
        <v>101530</v>
      </c>
      <c r="J89" s="7">
        <v>101530</v>
      </c>
      <c r="K89" s="7">
        <v>0</v>
      </c>
      <c r="L89" s="7">
        <v>0</v>
      </c>
      <c r="M89" s="7">
        <v>0</v>
      </c>
      <c r="N89" s="7">
        <v>0</v>
      </c>
      <c r="O89" s="7">
        <v>0</v>
      </c>
      <c r="P89" s="7">
        <v>0</v>
      </c>
      <c r="Q89" s="7">
        <v>0</v>
      </c>
      <c r="R89" s="3"/>
      <c r="S89" s="3"/>
      <c r="T89" s="3"/>
    </row>
    <row r="90" spans="1:20" x14ac:dyDescent="0.25">
      <c r="A90" s="6">
        <v>83</v>
      </c>
      <c r="B90" s="7" t="s">
        <v>205</v>
      </c>
      <c r="C90" s="7">
        <v>79863</v>
      </c>
      <c r="D90" s="7">
        <v>73078</v>
      </c>
      <c r="E90" s="7">
        <v>152941</v>
      </c>
      <c r="F90" s="7">
        <v>141810</v>
      </c>
      <c r="G90" s="7">
        <v>0</v>
      </c>
      <c r="H90" s="7">
        <v>7647.05</v>
      </c>
      <c r="I90" s="7">
        <v>2828</v>
      </c>
      <c r="J90" s="7">
        <v>2828</v>
      </c>
      <c r="K90" s="7">
        <v>0</v>
      </c>
      <c r="L90" s="7">
        <v>0</v>
      </c>
      <c r="M90" s="7">
        <v>400</v>
      </c>
      <c r="N90" s="7">
        <v>0</v>
      </c>
      <c r="O90" s="7">
        <v>0</v>
      </c>
      <c r="P90" s="7">
        <v>400</v>
      </c>
      <c r="Q90" s="7">
        <v>8</v>
      </c>
      <c r="R90" s="3"/>
      <c r="S90" s="3"/>
      <c r="T90" s="3"/>
    </row>
    <row r="91" spans="1:20" x14ac:dyDescent="0.25">
      <c r="A91" s="8">
        <v>84</v>
      </c>
      <c r="B91" s="7" t="s">
        <v>206</v>
      </c>
      <c r="C91" s="7">
        <v>563807</v>
      </c>
      <c r="D91" s="7">
        <v>585471</v>
      </c>
      <c r="E91" s="7">
        <v>1149278</v>
      </c>
      <c r="F91" s="7">
        <v>1072347</v>
      </c>
      <c r="G91" s="7">
        <v>698</v>
      </c>
      <c r="H91" s="7">
        <v>57463.9</v>
      </c>
      <c r="I91" s="7">
        <v>50446</v>
      </c>
      <c r="J91" s="7">
        <v>50446</v>
      </c>
      <c r="K91" s="7">
        <v>0</v>
      </c>
      <c r="L91" s="7">
        <v>0</v>
      </c>
      <c r="M91" s="7">
        <v>600</v>
      </c>
      <c r="N91" s="7">
        <v>800</v>
      </c>
      <c r="O91" s="7">
        <v>0</v>
      </c>
      <c r="P91" s="7">
        <v>-200</v>
      </c>
      <c r="Q91" s="7">
        <v>12</v>
      </c>
      <c r="R91" s="3"/>
      <c r="S91" s="3"/>
      <c r="T91" s="3"/>
    </row>
    <row r="92" spans="1:20" x14ac:dyDescent="0.25">
      <c r="A92" s="6">
        <v>85</v>
      </c>
      <c r="B92" s="7" t="s">
        <v>209</v>
      </c>
      <c r="C92" s="7">
        <v>94348</v>
      </c>
      <c r="D92" s="7">
        <v>116970</v>
      </c>
      <c r="E92" s="7">
        <v>211318</v>
      </c>
      <c r="F92" s="7">
        <v>188533</v>
      </c>
      <c r="G92" s="7">
        <v>0</v>
      </c>
      <c r="H92" s="7">
        <v>10565.9</v>
      </c>
      <c r="I92" s="7">
        <v>7770</v>
      </c>
      <c r="J92" s="7">
        <v>7770</v>
      </c>
      <c r="K92" s="7">
        <v>0</v>
      </c>
      <c r="L92" s="7">
        <v>0</v>
      </c>
      <c r="M92" s="7">
        <v>0</v>
      </c>
      <c r="N92" s="7">
        <v>0</v>
      </c>
      <c r="O92" s="7">
        <v>0</v>
      </c>
      <c r="P92" s="7">
        <v>0</v>
      </c>
      <c r="Q92" s="7">
        <v>0</v>
      </c>
      <c r="R92" s="3"/>
      <c r="S92" s="3"/>
      <c r="T92" s="3"/>
    </row>
    <row r="93" spans="1:20" x14ac:dyDescent="0.25">
      <c r="A93" s="6">
        <v>86</v>
      </c>
      <c r="B93" s="7" t="s">
        <v>210</v>
      </c>
      <c r="C93" s="7">
        <v>318539</v>
      </c>
      <c r="D93" s="7">
        <v>245733</v>
      </c>
      <c r="E93" s="7">
        <v>564272</v>
      </c>
      <c r="F93" s="7">
        <v>562298</v>
      </c>
      <c r="G93" s="7">
        <v>0</v>
      </c>
      <c r="H93" s="7">
        <v>28213.599999999999</v>
      </c>
      <c r="I93" s="7">
        <v>47996</v>
      </c>
      <c r="J93" s="7">
        <v>47996</v>
      </c>
      <c r="K93" s="7">
        <v>0</v>
      </c>
      <c r="L93" s="7">
        <v>0</v>
      </c>
      <c r="M93" s="7">
        <v>0</v>
      </c>
      <c r="N93" s="7">
        <v>0</v>
      </c>
      <c r="O93" s="7">
        <v>0</v>
      </c>
      <c r="P93" s="7">
        <v>0</v>
      </c>
      <c r="Q93" s="7">
        <v>0</v>
      </c>
      <c r="R93" s="3"/>
      <c r="S93" s="3"/>
      <c r="T93" s="3"/>
    </row>
    <row r="94" spans="1:20" x14ac:dyDescent="0.25">
      <c r="A94" s="6">
        <v>87</v>
      </c>
      <c r="B94" s="7" t="s">
        <v>211</v>
      </c>
      <c r="C94" s="7">
        <v>955749</v>
      </c>
      <c r="D94" s="7">
        <v>1055348</v>
      </c>
      <c r="E94" s="7">
        <v>2011097</v>
      </c>
      <c r="F94" s="7">
        <v>1842407</v>
      </c>
      <c r="G94" s="7">
        <v>1008</v>
      </c>
      <c r="H94" s="7">
        <v>100554.85</v>
      </c>
      <c r="I94" s="7">
        <v>69901</v>
      </c>
      <c r="J94" s="7">
        <v>69901</v>
      </c>
      <c r="K94" s="7">
        <v>0</v>
      </c>
      <c r="L94" s="7">
        <v>0</v>
      </c>
      <c r="M94" s="7">
        <v>1160</v>
      </c>
      <c r="N94" s="7">
        <v>0</v>
      </c>
      <c r="O94" s="7">
        <v>0</v>
      </c>
      <c r="P94" s="7">
        <v>1160</v>
      </c>
      <c r="Q94" s="7">
        <v>23.2</v>
      </c>
      <c r="R94" s="3"/>
      <c r="S94" s="3"/>
      <c r="T94" s="3"/>
    </row>
    <row r="95" spans="1:20" x14ac:dyDescent="0.25">
      <c r="A95" s="6">
        <v>88</v>
      </c>
      <c r="B95" s="7" t="s">
        <v>215</v>
      </c>
      <c r="C95" s="7">
        <v>403528</v>
      </c>
      <c r="D95" s="7">
        <v>380192</v>
      </c>
      <c r="E95" s="7">
        <v>783720</v>
      </c>
      <c r="F95" s="7">
        <v>590425</v>
      </c>
      <c r="G95" s="7">
        <v>0</v>
      </c>
      <c r="H95" s="7">
        <v>39186</v>
      </c>
      <c r="I95" s="7">
        <v>31567</v>
      </c>
      <c r="J95" s="7">
        <v>31567</v>
      </c>
      <c r="K95" s="7">
        <v>0</v>
      </c>
      <c r="L95" s="7">
        <v>0</v>
      </c>
      <c r="M95" s="7">
        <v>0</v>
      </c>
      <c r="N95" s="7">
        <v>0</v>
      </c>
      <c r="O95" s="7">
        <v>0</v>
      </c>
      <c r="P95" s="7">
        <v>0</v>
      </c>
      <c r="Q95" s="7">
        <v>0</v>
      </c>
      <c r="R95" s="3"/>
      <c r="S95" s="3"/>
      <c r="T95" s="3"/>
    </row>
    <row r="96" spans="1:20" ht="16.5" thickBot="1" x14ac:dyDescent="0.3">
      <c r="A96" s="10"/>
      <c r="B96" s="11" t="s">
        <v>216</v>
      </c>
      <c r="C96" s="12">
        <f>SUM(C8:C95)</f>
        <v>80278448</v>
      </c>
      <c r="D96" s="12">
        <f t="shared" ref="D96:Q96" si="0">SUM(D8:D95)</f>
        <v>70270217</v>
      </c>
      <c r="E96" s="12">
        <f t="shared" si="0"/>
        <v>150548665</v>
      </c>
      <c r="F96" s="12">
        <f t="shared" si="0"/>
        <v>143573378</v>
      </c>
      <c r="G96" s="12">
        <f t="shared" si="0"/>
        <v>20645</v>
      </c>
      <c r="H96" s="12">
        <f t="shared" si="0"/>
        <v>7527433.2499999991</v>
      </c>
      <c r="I96" s="12">
        <f t="shared" si="0"/>
        <v>6406124</v>
      </c>
      <c r="J96" s="12">
        <f t="shared" si="0"/>
        <v>6402437</v>
      </c>
      <c r="K96" s="12">
        <f t="shared" si="0"/>
        <v>300</v>
      </c>
      <c r="L96" s="12">
        <f t="shared" si="0"/>
        <v>0</v>
      </c>
      <c r="M96" s="12">
        <f t="shared" si="0"/>
        <v>210324</v>
      </c>
      <c r="N96" s="12">
        <f t="shared" si="0"/>
        <v>71536</v>
      </c>
      <c r="O96" s="12">
        <f t="shared" si="0"/>
        <v>0</v>
      </c>
      <c r="P96" s="12">
        <f t="shared" si="0"/>
        <v>138788</v>
      </c>
      <c r="Q96" s="12">
        <f t="shared" si="0"/>
        <v>4206.4799999999996</v>
      </c>
    </row>
    <row r="97" spans="1:17" ht="16.5" thickTop="1" x14ac:dyDescent="0.25">
      <c r="A97" s="10"/>
      <c r="B97" s="11"/>
      <c r="C97" s="13"/>
      <c r="D97" s="13"/>
      <c r="E97" s="13"/>
      <c r="F97" s="13"/>
      <c r="G97" s="13"/>
      <c r="H97" s="13"/>
      <c r="I97" s="13"/>
      <c r="J97" s="13"/>
      <c r="K97" s="13"/>
      <c r="L97" s="13"/>
      <c r="M97" s="13"/>
      <c r="N97" s="13"/>
      <c r="O97" s="13"/>
      <c r="P97" s="13"/>
      <c r="Q97" s="13"/>
    </row>
    <row r="98" spans="1:17" x14ac:dyDescent="0.25">
      <c r="A98" s="4" t="s">
        <v>6</v>
      </c>
      <c r="B98" s="4" t="s">
        <v>5082</v>
      </c>
      <c r="C98" s="5" t="s">
        <v>7</v>
      </c>
      <c r="D98" s="5" t="s">
        <v>8</v>
      </c>
      <c r="E98" s="5" t="s">
        <v>9</v>
      </c>
      <c r="F98" s="5" t="s">
        <v>10</v>
      </c>
      <c r="G98" s="5" t="s">
        <v>11</v>
      </c>
      <c r="H98" s="5" t="s">
        <v>12</v>
      </c>
      <c r="I98" s="5" t="s">
        <v>13</v>
      </c>
      <c r="J98" s="5" t="s">
        <v>14</v>
      </c>
      <c r="K98" s="5" t="s">
        <v>15</v>
      </c>
      <c r="L98" s="5" t="s">
        <v>16</v>
      </c>
      <c r="M98" s="5" t="s">
        <v>17</v>
      </c>
      <c r="N98" s="5" t="s">
        <v>18</v>
      </c>
      <c r="O98" s="5" t="s">
        <v>19</v>
      </c>
      <c r="P98" s="5" t="s">
        <v>20</v>
      </c>
      <c r="Q98" s="5" t="s">
        <v>21</v>
      </c>
    </row>
    <row r="99" spans="1:17" x14ac:dyDescent="0.25">
      <c r="A99" s="6">
        <v>1</v>
      </c>
      <c r="B99" s="7" t="s">
        <v>219</v>
      </c>
      <c r="C99" s="7">
        <v>274300</v>
      </c>
      <c r="D99" s="7">
        <v>297317</v>
      </c>
      <c r="E99" s="7">
        <v>571617</v>
      </c>
      <c r="F99" s="7">
        <v>520143</v>
      </c>
      <c r="G99" s="7">
        <v>0</v>
      </c>
      <c r="H99" s="7">
        <v>28580.85</v>
      </c>
      <c r="I99" s="7">
        <v>18866</v>
      </c>
      <c r="J99" s="7">
        <v>18866</v>
      </c>
      <c r="K99" s="7">
        <v>0</v>
      </c>
      <c r="L99" s="7">
        <v>0</v>
      </c>
      <c r="M99" s="7">
        <v>2390</v>
      </c>
      <c r="N99" s="7">
        <v>0</v>
      </c>
      <c r="O99" s="7">
        <v>0</v>
      </c>
      <c r="P99" s="7">
        <v>2390</v>
      </c>
      <c r="Q99" s="7">
        <v>47.8</v>
      </c>
    </row>
    <row r="100" spans="1:17" x14ac:dyDescent="0.25">
      <c r="A100" s="6">
        <v>2</v>
      </c>
      <c r="B100" s="7" t="s">
        <v>225</v>
      </c>
      <c r="C100" s="7">
        <v>574458</v>
      </c>
      <c r="D100" s="7">
        <v>534238</v>
      </c>
      <c r="E100" s="7">
        <v>1108696</v>
      </c>
      <c r="F100" s="7">
        <v>1018143</v>
      </c>
      <c r="G100" s="7">
        <v>0</v>
      </c>
      <c r="H100" s="7">
        <v>55434.8</v>
      </c>
      <c r="I100" s="7">
        <v>40429</v>
      </c>
      <c r="J100" s="7">
        <v>40429</v>
      </c>
      <c r="K100" s="7">
        <v>0</v>
      </c>
      <c r="L100" s="7">
        <v>0</v>
      </c>
      <c r="M100" s="7">
        <v>1740</v>
      </c>
      <c r="N100" s="7">
        <v>0</v>
      </c>
      <c r="O100" s="7">
        <v>0</v>
      </c>
      <c r="P100" s="7">
        <v>1740</v>
      </c>
      <c r="Q100" s="7">
        <v>34.799999999999997</v>
      </c>
    </row>
    <row r="101" spans="1:17" x14ac:dyDescent="0.25">
      <c r="A101" s="6">
        <v>3</v>
      </c>
      <c r="B101" s="7" t="s">
        <v>226</v>
      </c>
      <c r="C101" s="7">
        <v>808268</v>
      </c>
      <c r="D101" s="7">
        <v>762407</v>
      </c>
      <c r="E101" s="7">
        <v>1570675</v>
      </c>
      <c r="F101" s="7">
        <v>1276023</v>
      </c>
      <c r="G101" s="7">
        <v>0</v>
      </c>
      <c r="H101" s="7">
        <v>78533.75</v>
      </c>
      <c r="I101" s="7">
        <v>63382</v>
      </c>
      <c r="J101" s="7">
        <v>63382</v>
      </c>
      <c r="K101" s="7">
        <v>0</v>
      </c>
      <c r="L101" s="7">
        <v>0</v>
      </c>
      <c r="M101" s="7">
        <v>250</v>
      </c>
      <c r="N101" s="7">
        <v>0</v>
      </c>
      <c r="O101" s="7">
        <v>0</v>
      </c>
      <c r="P101" s="7">
        <v>250</v>
      </c>
      <c r="Q101" s="7">
        <v>5</v>
      </c>
    </row>
    <row r="102" spans="1:17" x14ac:dyDescent="0.25">
      <c r="A102" s="6">
        <v>4</v>
      </c>
      <c r="B102" s="7" t="s">
        <v>227</v>
      </c>
      <c r="C102" s="7">
        <v>648947</v>
      </c>
      <c r="D102" s="7">
        <v>751869</v>
      </c>
      <c r="E102" s="7">
        <v>1400816</v>
      </c>
      <c r="F102" s="7">
        <v>1381808</v>
      </c>
      <c r="G102" s="7">
        <v>202</v>
      </c>
      <c r="H102" s="7">
        <v>70040.800000000003</v>
      </c>
      <c r="I102" s="7">
        <v>60545</v>
      </c>
      <c r="J102" s="7">
        <v>60545</v>
      </c>
      <c r="K102" s="7">
        <v>0</v>
      </c>
      <c r="L102" s="7">
        <v>0</v>
      </c>
      <c r="M102" s="7">
        <v>1960</v>
      </c>
      <c r="N102" s="7">
        <v>0</v>
      </c>
      <c r="O102" s="7">
        <v>0</v>
      </c>
      <c r="P102" s="7">
        <v>1960</v>
      </c>
      <c r="Q102" s="7">
        <v>39.200000000000003</v>
      </c>
    </row>
    <row r="103" spans="1:17" x14ac:dyDescent="0.25">
      <c r="A103" s="6">
        <v>5</v>
      </c>
      <c r="B103" s="7" t="s">
        <v>228</v>
      </c>
      <c r="C103" s="7">
        <v>291034</v>
      </c>
      <c r="D103" s="7">
        <v>264961</v>
      </c>
      <c r="E103" s="7">
        <v>555995</v>
      </c>
      <c r="F103" s="7">
        <v>469369</v>
      </c>
      <c r="G103" s="7">
        <v>0</v>
      </c>
      <c r="H103" s="7">
        <v>27799.75</v>
      </c>
      <c r="I103" s="7">
        <v>24289</v>
      </c>
      <c r="J103" s="7">
        <v>24289</v>
      </c>
      <c r="K103" s="7">
        <v>0</v>
      </c>
      <c r="L103" s="7">
        <v>0</v>
      </c>
      <c r="M103" s="7">
        <v>3225</v>
      </c>
      <c r="N103" s="7">
        <v>2000</v>
      </c>
      <c r="O103" s="7">
        <v>0</v>
      </c>
      <c r="P103" s="7">
        <v>1225</v>
      </c>
      <c r="Q103" s="7">
        <v>64.5</v>
      </c>
    </row>
    <row r="104" spans="1:17" x14ac:dyDescent="0.25">
      <c r="A104" s="6">
        <v>6</v>
      </c>
      <c r="B104" s="7" t="s">
        <v>229</v>
      </c>
      <c r="C104" s="7">
        <v>357610</v>
      </c>
      <c r="D104" s="7">
        <v>412037</v>
      </c>
      <c r="E104" s="7">
        <v>769647</v>
      </c>
      <c r="F104" s="7">
        <v>741991</v>
      </c>
      <c r="G104" s="7">
        <v>0</v>
      </c>
      <c r="H104" s="7">
        <v>38482.35</v>
      </c>
      <c r="I104" s="7">
        <v>28707</v>
      </c>
      <c r="J104" s="7">
        <v>28707</v>
      </c>
      <c r="K104" s="7">
        <v>0</v>
      </c>
      <c r="L104" s="7">
        <v>0</v>
      </c>
      <c r="M104" s="7">
        <v>1380</v>
      </c>
      <c r="N104" s="7">
        <v>800</v>
      </c>
      <c r="O104" s="7">
        <v>0</v>
      </c>
      <c r="P104" s="7">
        <v>580</v>
      </c>
      <c r="Q104" s="7">
        <v>27.6</v>
      </c>
    </row>
    <row r="105" spans="1:17" x14ac:dyDescent="0.25">
      <c r="A105" s="6">
        <v>7</v>
      </c>
      <c r="B105" s="7" t="s">
        <v>230</v>
      </c>
      <c r="C105" s="7">
        <v>149545</v>
      </c>
      <c r="D105" s="7">
        <v>235967</v>
      </c>
      <c r="E105" s="7">
        <v>385512</v>
      </c>
      <c r="F105" s="7">
        <v>318159</v>
      </c>
      <c r="G105" s="7">
        <v>0</v>
      </c>
      <c r="H105" s="7">
        <v>19275.599999999999</v>
      </c>
      <c r="I105" s="7">
        <v>27483</v>
      </c>
      <c r="J105" s="7">
        <v>27483</v>
      </c>
      <c r="K105" s="7">
        <v>0</v>
      </c>
      <c r="L105" s="7">
        <v>0</v>
      </c>
      <c r="M105" s="7">
        <v>700</v>
      </c>
      <c r="N105" s="7">
        <v>0</v>
      </c>
      <c r="O105" s="7">
        <v>0</v>
      </c>
      <c r="P105" s="7">
        <v>700</v>
      </c>
      <c r="Q105" s="7">
        <v>14</v>
      </c>
    </row>
    <row r="106" spans="1:17" x14ac:dyDescent="0.25">
      <c r="A106" s="6">
        <v>8</v>
      </c>
      <c r="B106" s="7" t="s">
        <v>232</v>
      </c>
      <c r="C106" s="7">
        <v>297494</v>
      </c>
      <c r="D106" s="7">
        <v>345546</v>
      </c>
      <c r="E106" s="7">
        <v>643040</v>
      </c>
      <c r="F106" s="7">
        <v>578484</v>
      </c>
      <c r="G106" s="7">
        <v>383</v>
      </c>
      <c r="H106" s="7">
        <v>32152</v>
      </c>
      <c r="I106" s="7">
        <v>24665</v>
      </c>
      <c r="J106" s="7">
        <v>24565</v>
      </c>
      <c r="K106" s="7">
        <v>0</v>
      </c>
      <c r="L106" s="7">
        <v>0</v>
      </c>
      <c r="M106" s="7">
        <v>2940</v>
      </c>
      <c r="N106" s="7">
        <v>800</v>
      </c>
      <c r="O106" s="7">
        <v>0</v>
      </c>
      <c r="P106" s="7">
        <v>2140</v>
      </c>
      <c r="Q106" s="7">
        <v>58.8</v>
      </c>
    </row>
    <row r="107" spans="1:17" x14ac:dyDescent="0.25">
      <c r="A107" s="6">
        <v>9</v>
      </c>
      <c r="B107" s="7" t="s">
        <v>234</v>
      </c>
      <c r="C107" s="7">
        <v>754207</v>
      </c>
      <c r="D107" s="7">
        <v>804185</v>
      </c>
      <c r="E107" s="7">
        <v>1558392</v>
      </c>
      <c r="F107" s="7">
        <v>1503173</v>
      </c>
      <c r="G107" s="7">
        <v>0</v>
      </c>
      <c r="H107" s="7">
        <v>77919.600000000006</v>
      </c>
      <c r="I107" s="7">
        <v>68655</v>
      </c>
      <c r="J107" s="7">
        <v>68449</v>
      </c>
      <c r="K107" s="7">
        <v>206</v>
      </c>
      <c r="L107" s="7">
        <v>0</v>
      </c>
      <c r="M107" s="7">
        <v>3590</v>
      </c>
      <c r="N107" s="7">
        <v>0</v>
      </c>
      <c r="O107" s="7">
        <v>0</v>
      </c>
      <c r="P107" s="7">
        <v>3590</v>
      </c>
      <c r="Q107" s="7">
        <v>71.8</v>
      </c>
    </row>
    <row r="108" spans="1:17" x14ac:dyDescent="0.25">
      <c r="A108" s="6">
        <v>10</v>
      </c>
      <c r="B108" s="7" t="s">
        <v>235</v>
      </c>
      <c r="C108" s="7">
        <v>521394</v>
      </c>
      <c r="D108" s="7">
        <v>540659</v>
      </c>
      <c r="E108" s="7">
        <v>1062053</v>
      </c>
      <c r="F108" s="7">
        <v>1119933</v>
      </c>
      <c r="G108" s="7">
        <v>0</v>
      </c>
      <c r="H108" s="7">
        <v>53102.65</v>
      </c>
      <c r="I108" s="7">
        <v>44567</v>
      </c>
      <c r="J108" s="7">
        <v>44567</v>
      </c>
      <c r="K108" s="7">
        <v>0</v>
      </c>
      <c r="L108" s="7">
        <v>0</v>
      </c>
      <c r="M108" s="7">
        <v>8105</v>
      </c>
      <c r="N108" s="7">
        <v>0</v>
      </c>
      <c r="O108" s="7">
        <v>0</v>
      </c>
      <c r="P108" s="7">
        <v>8105</v>
      </c>
      <c r="Q108" s="7">
        <v>162.1</v>
      </c>
    </row>
    <row r="109" spans="1:17" x14ac:dyDescent="0.25">
      <c r="A109" s="6">
        <v>11</v>
      </c>
      <c r="B109" s="7" t="s">
        <v>237</v>
      </c>
      <c r="C109" s="7">
        <v>219840</v>
      </c>
      <c r="D109" s="7">
        <v>211538</v>
      </c>
      <c r="E109" s="7">
        <v>431378</v>
      </c>
      <c r="F109" s="7">
        <v>403939</v>
      </c>
      <c r="G109" s="7">
        <v>0</v>
      </c>
      <c r="H109" s="7">
        <v>21568.9</v>
      </c>
      <c r="I109" s="7">
        <v>18685</v>
      </c>
      <c r="J109" s="7">
        <v>18685</v>
      </c>
      <c r="K109" s="7">
        <v>0</v>
      </c>
      <c r="L109" s="7">
        <v>0</v>
      </c>
      <c r="M109" s="7">
        <v>2734</v>
      </c>
      <c r="N109" s="7">
        <v>960</v>
      </c>
      <c r="O109" s="7">
        <v>0</v>
      </c>
      <c r="P109" s="7">
        <v>1774</v>
      </c>
      <c r="Q109" s="7">
        <v>54.68</v>
      </c>
    </row>
    <row r="110" spans="1:17" x14ac:dyDescent="0.25">
      <c r="A110" s="6">
        <v>12</v>
      </c>
      <c r="B110" s="7" t="s">
        <v>238</v>
      </c>
      <c r="C110" s="7">
        <v>160599</v>
      </c>
      <c r="D110" s="7">
        <v>176324</v>
      </c>
      <c r="E110" s="7">
        <v>336923</v>
      </c>
      <c r="F110" s="7">
        <v>317261</v>
      </c>
      <c r="G110" s="7">
        <v>0</v>
      </c>
      <c r="H110" s="7">
        <v>16846.150000000001</v>
      </c>
      <c r="I110" s="7">
        <v>14860</v>
      </c>
      <c r="J110" s="7">
        <v>14860</v>
      </c>
      <c r="K110" s="7">
        <v>0</v>
      </c>
      <c r="L110" s="7">
        <v>0</v>
      </c>
      <c r="M110" s="7">
        <v>550</v>
      </c>
      <c r="N110" s="7">
        <v>0</v>
      </c>
      <c r="O110" s="7">
        <v>0</v>
      </c>
      <c r="P110" s="7">
        <v>550</v>
      </c>
      <c r="Q110" s="7">
        <v>11</v>
      </c>
    </row>
    <row r="111" spans="1:17" x14ac:dyDescent="0.25">
      <c r="A111" s="6">
        <v>13</v>
      </c>
      <c r="B111" s="7" t="s">
        <v>239</v>
      </c>
      <c r="C111" s="7">
        <v>215090</v>
      </c>
      <c r="D111" s="7">
        <v>239783</v>
      </c>
      <c r="E111" s="7">
        <v>454873</v>
      </c>
      <c r="F111" s="7">
        <v>422886</v>
      </c>
      <c r="G111" s="7">
        <v>1515</v>
      </c>
      <c r="H111" s="7">
        <v>22743.65</v>
      </c>
      <c r="I111" s="7">
        <v>20044</v>
      </c>
      <c r="J111" s="7">
        <v>20044</v>
      </c>
      <c r="K111" s="7">
        <v>0</v>
      </c>
      <c r="L111" s="7">
        <v>0</v>
      </c>
      <c r="M111" s="7">
        <v>100</v>
      </c>
      <c r="N111" s="7">
        <v>0</v>
      </c>
      <c r="O111" s="7">
        <v>0</v>
      </c>
      <c r="P111" s="7">
        <v>100</v>
      </c>
      <c r="Q111" s="7">
        <v>2</v>
      </c>
    </row>
    <row r="112" spans="1:17" x14ac:dyDescent="0.25">
      <c r="A112" s="6">
        <v>14</v>
      </c>
      <c r="B112" s="7" t="s">
        <v>240</v>
      </c>
      <c r="C112" s="7">
        <v>701150</v>
      </c>
      <c r="D112" s="7">
        <v>672971</v>
      </c>
      <c r="E112" s="7">
        <v>1374121</v>
      </c>
      <c r="F112" s="7">
        <v>1325414</v>
      </c>
      <c r="G112" s="7">
        <v>0</v>
      </c>
      <c r="H112" s="7">
        <v>68706.05</v>
      </c>
      <c r="I112" s="7">
        <v>61193</v>
      </c>
      <c r="J112" s="7">
        <v>61193</v>
      </c>
      <c r="K112" s="7">
        <v>0</v>
      </c>
      <c r="L112" s="7">
        <v>0</v>
      </c>
      <c r="M112" s="7">
        <v>3095</v>
      </c>
      <c r="N112" s="7">
        <v>1600</v>
      </c>
      <c r="O112" s="7">
        <v>0</v>
      </c>
      <c r="P112" s="7">
        <v>1495</v>
      </c>
      <c r="Q112" s="7">
        <v>61.9</v>
      </c>
    </row>
    <row r="113" spans="1:17" x14ac:dyDescent="0.25">
      <c r="A113" s="6">
        <v>15</v>
      </c>
      <c r="B113" s="7" t="s">
        <v>241</v>
      </c>
      <c r="C113" s="7">
        <v>521844</v>
      </c>
      <c r="D113" s="7">
        <v>308324</v>
      </c>
      <c r="E113" s="7">
        <v>830168</v>
      </c>
      <c r="F113" s="7">
        <v>875816</v>
      </c>
      <c r="G113" s="7">
        <v>318</v>
      </c>
      <c r="H113" s="7">
        <v>41508.400000000001</v>
      </c>
      <c r="I113" s="7">
        <v>34738</v>
      </c>
      <c r="J113" s="7">
        <v>34738</v>
      </c>
      <c r="K113" s="7">
        <v>0</v>
      </c>
      <c r="L113" s="7">
        <v>0</v>
      </c>
      <c r="M113" s="7">
        <v>2010</v>
      </c>
      <c r="N113" s="7">
        <v>800</v>
      </c>
      <c r="O113" s="7">
        <v>0</v>
      </c>
      <c r="P113" s="7">
        <v>1210</v>
      </c>
      <c r="Q113" s="7">
        <v>40.200000000000003</v>
      </c>
    </row>
    <row r="114" spans="1:17" x14ac:dyDescent="0.25">
      <c r="A114" s="6">
        <v>16</v>
      </c>
      <c r="B114" s="7" t="s">
        <v>242</v>
      </c>
      <c r="C114" s="7">
        <v>752062</v>
      </c>
      <c r="D114" s="7">
        <v>754618</v>
      </c>
      <c r="E114" s="7">
        <v>1506680</v>
      </c>
      <c r="F114" s="7">
        <v>1396769</v>
      </c>
      <c r="G114" s="7">
        <v>0</v>
      </c>
      <c r="H114" s="7">
        <v>75334</v>
      </c>
      <c r="I114" s="7">
        <v>66019</v>
      </c>
      <c r="J114" s="7">
        <v>66019</v>
      </c>
      <c r="K114" s="7">
        <v>0</v>
      </c>
      <c r="L114" s="7">
        <v>0</v>
      </c>
      <c r="M114" s="7">
        <v>1900</v>
      </c>
      <c r="N114" s="7">
        <v>800</v>
      </c>
      <c r="O114" s="7">
        <v>0</v>
      </c>
      <c r="P114" s="7">
        <v>1100</v>
      </c>
      <c r="Q114" s="7">
        <v>38</v>
      </c>
    </row>
    <row r="115" spans="1:17" x14ac:dyDescent="0.25">
      <c r="A115" s="6">
        <v>17</v>
      </c>
      <c r="B115" s="7" t="s">
        <v>243</v>
      </c>
      <c r="C115" s="7">
        <v>349164</v>
      </c>
      <c r="D115" s="7">
        <v>399604</v>
      </c>
      <c r="E115" s="7">
        <v>748768</v>
      </c>
      <c r="F115" s="7">
        <v>742998</v>
      </c>
      <c r="G115" s="7">
        <v>0</v>
      </c>
      <c r="H115" s="7">
        <v>37438.400000000001</v>
      </c>
      <c r="I115" s="7">
        <v>24660</v>
      </c>
      <c r="J115" s="7">
        <v>24660</v>
      </c>
      <c r="K115" s="7">
        <v>0</v>
      </c>
      <c r="L115" s="7">
        <v>0</v>
      </c>
      <c r="M115" s="7">
        <v>5524</v>
      </c>
      <c r="N115" s="7">
        <v>5120</v>
      </c>
      <c r="O115" s="7">
        <v>0</v>
      </c>
      <c r="P115" s="7">
        <v>404</v>
      </c>
      <c r="Q115" s="7">
        <v>110.48</v>
      </c>
    </row>
    <row r="116" spans="1:17" x14ac:dyDescent="0.25">
      <c r="A116" s="6">
        <v>18</v>
      </c>
      <c r="B116" s="7" t="s">
        <v>244</v>
      </c>
      <c r="C116" s="7">
        <v>406162</v>
      </c>
      <c r="D116" s="7">
        <v>512644</v>
      </c>
      <c r="E116" s="7">
        <v>918806</v>
      </c>
      <c r="F116" s="7">
        <v>948573</v>
      </c>
      <c r="G116" s="7">
        <v>513</v>
      </c>
      <c r="H116" s="7">
        <v>45940.3</v>
      </c>
      <c r="I116" s="7">
        <v>42317</v>
      </c>
      <c r="J116" s="7">
        <v>42317</v>
      </c>
      <c r="K116" s="7">
        <v>0</v>
      </c>
      <c r="L116" s="7">
        <v>0</v>
      </c>
      <c r="M116" s="7">
        <v>800</v>
      </c>
      <c r="N116" s="7">
        <v>0</v>
      </c>
      <c r="O116" s="7">
        <v>0</v>
      </c>
      <c r="P116" s="7">
        <v>800</v>
      </c>
      <c r="Q116" s="7">
        <v>16</v>
      </c>
    </row>
    <row r="117" spans="1:17" x14ac:dyDescent="0.25">
      <c r="A117" s="6">
        <v>19</v>
      </c>
      <c r="B117" s="7" t="s">
        <v>246</v>
      </c>
      <c r="C117" s="7">
        <v>610254</v>
      </c>
      <c r="D117" s="7">
        <v>532734</v>
      </c>
      <c r="E117" s="7">
        <v>1142988</v>
      </c>
      <c r="F117" s="7">
        <v>1146376</v>
      </c>
      <c r="G117" s="7">
        <v>500</v>
      </c>
      <c r="H117" s="7">
        <v>57149.4</v>
      </c>
      <c r="I117" s="7">
        <v>67661</v>
      </c>
      <c r="J117" s="7">
        <v>67161</v>
      </c>
      <c r="K117" s="7">
        <v>0</v>
      </c>
      <c r="L117" s="7">
        <v>0</v>
      </c>
      <c r="M117" s="7">
        <v>4245</v>
      </c>
      <c r="N117" s="7">
        <v>3200</v>
      </c>
      <c r="O117" s="7">
        <v>0</v>
      </c>
      <c r="P117" s="7">
        <v>1045</v>
      </c>
      <c r="Q117" s="7">
        <v>84.9</v>
      </c>
    </row>
    <row r="118" spans="1:17" x14ac:dyDescent="0.25">
      <c r="A118" s="6">
        <v>20</v>
      </c>
      <c r="B118" s="7" t="s">
        <v>248</v>
      </c>
      <c r="C118" s="7">
        <v>442776</v>
      </c>
      <c r="D118" s="7">
        <v>480592</v>
      </c>
      <c r="E118" s="7">
        <v>923368</v>
      </c>
      <c r="F118" s="7">
        <v>813234</v>
      </c>
      <c r="G118" s="7">
        <v>0</v>
      </c>
      <c r="H118" s="7">
        <v>46168.4</v>
      </c>
      <c r="I118" s="7">
        <v>38211</v>
      </c>
      <c r="J118" s="7">
        <v>38211</v>
      </c>
      <c r="K118" s="7">
        <v>0</v>
      </c>
      <c r="L118" s="7">
        <v>0</v>
      </c>
      <c r="M118" s="7">
        <v>800</v>
      </c>
      <c r="N118" s="7">
        <v>800</v>
      </c>
      <c r="O118" s="7">
        <v>0</v>
      </c>
      <c r="P118" s="7">
        <v>0</v>
      </c>
      <c r="Q118" s="7">
        <v>16</v>
      </c>
    </row>
    <row r="119" spans="1:17" x14ac:dyDescent="0.25">
      <c r="A119" s="6">
        <v>21</v>
      </c>
      <c r="B119" s="7" t="s">
        <v>249</v>
      </c>
      <c r="C119" s="7">
        <v>318496</v>
      </c>
      <c r="D119" s="7">
        <v>302689</v>
      </c>
      <c r="E119" s="7">
        <v>621185</v>
      </c>
      <c r="F119" s="7">
        <v>547136</v>
      </c>
      <c r="G119" s="7">
        <v>0</v>
      </c>
      <c r="H119" s="7">
        <v>31059.25</v>
      </c>
      <c r="I119" s="7">
        <v>24623</v>
      </c>
      <c r="J119" s="7">
        <v>24623</v>
      </c>
      <c r="K119" s="7">
        <v>0</v>
      </c>
      <c r="L119" s="7">
        <v>0</v>
      </c>
      <c r="M119" s="7">
        <v>700</v>
      </c>
      <c r="N119" s="7">
        <v>0</v>
      </c>
      <c r="O119" s="7">
        <v>0</v>
      </c>
      <c r="P119" s="7">
        <v>700</v>
      </c>
      <c r="Q119" s="7">
        <v>14</v>
      </c>
    </row>
    <row r="120" spans="1:17" x14ac:dyDescent="0.25">
      <c r="A120" s="6">
        <v>22</v>
      </c>
      <c r="B120" s="7" t="s">
        <v>250</v>
      </c>
      <c r="C120" s="7">
        <v>350450</v>
      </c>
      <c r="D120" s="7">
        <v>405242</v>
      </c>
      <c r="E120" s="7">
        <v>755692</v>
      </c>
      <c r="F120" s="7">
        <v>687373</v>
      </c>
      <c r="G120" s="7">
        <v>331</v>
      </c>
      <c r="H120" s="7">
        <v>37784.6</v>
      </c>
      <c r="I120" s="7">
        <v>37870</v>
      </c>
      <c r="J120" s="7">
        <v>37870</v>
      </c>
      <c r="K120" s="7">
        <v>0</v>
      </c>
      <c r="L120" s="7">
        <v>0</v>
      </c>
      <c r="M120" s="7">
        <v>1950</v>
      </c>
      <c r="N120" s="7">
        <v>0</v>
      </c>
      <c r="O120" s="7">
        <v>0</v>
      </c>
      <c r="P120" s="7">
        <v>1950</v>
      </c>
      <c r="Q120" s="7">
        <v>39</v>
      </c>
    </row>
    <row r="121" spans="1:17" x14ac:dyDescent="0.25">
      <c r="A121" s="6">
        <v>23</v>
      </c>
      <c r="B121" s="7" t="s">
        <v>251</v>
      </c>
      <c r="C121" s="7">
        <v>248608</v>
      </c>
      <c r="D121" s="7">
        <v>232225</v>
      </c>
      <c r="E121" s="7">
        <v>480833</v>
      </c>
      <c r="F121" s="7">
        <v>435450</v>
      </c>
      <c r="G121" s="7">
        <v>0</v>
      </c>
      <c r="H121" s="7">
        <v>24041.65</v>
      </c>
      <c r="I121" s="7">
        <v>19419</v>
      </c>
      <c r="J121" s="7">
        <v>19419</v>
      </c>
      <c r="K121" s="7">
        <v>0</v>
      </c>
      <c r="L121" s="7">
        <v>0</v>
      </c>
      <c r="M121" s="7">
        <v>1100</v>
      </c>
      <c r="N121" s="7">
        <v>800</v>
      </c>
      <c r="O121" s="7">
        <v>0</v>
      </c>
      <c r="P121" s="7">
        <v>300</v>
      </c>
      <c r="Q121" s="7">
        <v>22</v>
      </c>
    </row>
    <row r="122" spans="1:17" x14ac:dyDescent="0.25">
      <c r="A122" s="6">
        <v>24</v>
      </c>
      <c r="B122" s="7" t="s">
        <v>252</v>
      </c>
      <c r="C122" s="7">
        <v>285772</v>
      </c>
      <c r="D122" s="7">
        <v>281669</v>
      </c>
      <c r="E122" s="7">
        <v>567441</v>
      </c>
      <c r="F122" s="7">
        <v>547116</v>
      </c>
      <c r="G122" s="7">
        <v>0</v>
      </c>
      <c r="H122" s="7">
        <v>28372.05</v>
      </c>
      <c r="I122" s="7">
        <v>20403</v>
      </c>
      <c r="J122" s="7">
        <v>20403</v>
      </c>
      <c r="K122" s="7">
        <v>0</v>
      </c>
      <c r="L122" s="7">
        <v>0</v>
      </c>
      <c r="M122" s="7">
        <v>6050</v>
      </c>
      <c r="N122" s="7">
        <v>2560</v>
      </c>
      <c r="O122" s="7">
        <v>0</v>
      </c>
      <c r="P122" s="7">
        <v>3490</v>
      </c>
      <c r="Q122" s="7">
        <v>121</v>
      </c>
    </row>
    <row r="123" spans="1:17" x14ac:dyDescent="0.25">
      <c r="A123" s="6">
        <v>25</v>
      </c>
      <c r="B123" s="7" t="s">
        <v>254</v>
      </c>
      <c r="C123" s="7">
        <v>180825</v>
      </c>
      <c r="D123" s="7">
        <v>262801</v>
      </c>
      <c r="E123" s="7">
        <v>443626</v>
      </c>
      <c r="F123" s="7">
        <v>405774</v>
      </c>
      <c r="G123" s="7">
        <v>0</v>
      </c>
      <c r="H123" s="7">
        <v>22181.3</v>
      </c>
      <c r="I123" s="7">
        <v>16420</v>
      </c>
      <c r="J123" s="7">
        <v>16420</v>
      </c>
      <c r="K123" s="7">
        <v>0</v>
      </c>
      <c r="L123" s="7">
        <v>0</v>
      </c>
      <c r="M123" s="7">
        <v>650</v>
      </c>
      <c r="N123" s="7">
        <v>0</v>
      </c>
      <c r="O123" s="7">
        <v>0</v>
      </c>
      <c r="P123" s="7">
        <v>650</v>
      </c>
      <c r="Q123" s="7">
        <v>13</v>
      </c>
    </row>
    <row r="124" spans="1:17" x14ac:dyDescent="0.25">
      <c r="A124" s="6">
        <v>26</v>
      </c>
      <c r="B124" s="7" t="s">
        <v>255</v>
      </c>
      <c r="C124" s="7">
        <v>84401</v>
      </c>
      <c r="D124" s="7">
        <v>84845</v>
      </c>
      <c r="E124" s="7">
        <v>169246</v>
      </c>
      <c r="F124" s="7">
        <v>170141</v>
      </c>
      <c r="G124" s="7">
        <v>0</v>
      </c>
      <c r="H124" s="7">
        <v>8462.2999999999993</v>
      </c>
      <c r="I124" s="7">
        <v>3140</v>
      </c>
      <c r="J124" s="7">
        <v>3140</v>
      </c>
      <c r="K124" s="7">
        <v>0</v>
      </c>
      <c r="L124" s="7">
        <v>0</v>
      </c>
      <c r="M124" s="7">
        <v>0</v>
      </c>
      <c r="N124" s="7">
        <v>0</v>
      </c>
      <c r="O124" s="7">
        <v>0</v>
      </c>
      <c r="P124" s="7">
        <v>0</v>
      </c>
      <c r="Q124" s="7">
        <v>0</v>
      </c>
    </row>
    <row r="125" spans="1:17" x14ac:dyDescent="0.25">
      <c r="A125" s="6">
        <v>27</v>
      </c>
      <c r="B125" s="7" t="s">
        <v>257</v>
      </c>
      <c r="C125" s="7">
        <v>85522</v>
      </c>
      <c r="D125" s="7">
        <v>82894</v>
      </c>
      <c r="E125" s="7">
        <v>168416</v>
      </c>
      <c r="F125" s="7">
        <v>146291</v>
      </c>
      <c r="G125" s="7">
        <v>0</v>
      </c>
      <c r="H125" s="7">
        <v>8420.7999999999993</v>
      </c>
      <c r="I125" s="7">
        <v>6432</v>
      </c>
      <c r="J125" s="7">
        <v>6432</v>
      </c>
      <c r="K125" s="7">
        <v>0</v>
      </c>
      <c r="L125" s="7">
        <v>0</v>
      </c>
      <c r="M125" s="7">
        <v>0</v>
      </c>
      <c r="N125" s="7">
        <v>0</v>
      </c>
      <c r="O125" s="7">
        <v>0</v>
      </c>
      <c r="P125" s="7">
        <v>0</v>
      </c>
      <c r="Q125" s="7">
        <v>0</v>
      </c>
    </row>
    <row r="126" spans="1:17" x14ac:dyDescent="0.25">
      <c r="A126" s="6">
        <v>28</v>
      </c>
      <c r="B126" s="7" t="s">
        <v>258</v>
      </c>
      <c r="C126" s="7">
        <v>1036077</v>
      </c>
      <c r="D126" s="7">
        <v>1031678</v>
      </c>
      <c r="E126" s="7">
        <v>2067755</v>
      </c>
      <c r="F126" s="7">
        <v>1917935</v>
      </c>
      <c r="G126" s="7">
        <v>250</v>
      </c>
      <c r="H126" s="7">
        <v>103387.75</v>
      </c>
      <c r="I126" s="7">
        <v>58932</v>
      </c>
      <c r="J126" s="7">
        <v>58682</v>
      </c>
      <c r="K126" s="7">
        <v>0</v>
      </c>
      <c r="L126" s="7">
        <v>0</v>
      </c>
      <c r="M126" s="7">
        <v>1500</v>
      </c>
      <c r="N126" s="7">
        <v>0</v>
      </c>
      <c r="O126" s="7">
        <v>0</v>
      </c>
      <c r="P126" s="7">
        <v>1500</v>
      </c>
      <c r="Q126" s="7">
        <v>30</v>
      </c>
    </row>
    <row r="127" spans="1:17" x14ac:dyDescent="0.25">
      <c r="A127" s="6">
        <v>29</v>
      </c>
      <c r="B127" s="7" t="s">
        <v>260</v>
      </c>
      <c r="C127" s="7">
        <v>653850</v>
      </c>
      <c r="D127" s="7">
        <v>561716</v>
      </c>
      <c r="E127" s="7">
        <v>1215566</v>
      </c>
      <c r="F127" s="7">
        <v>1181945</v>
      </c>
      <c r="G127" s="7">
        <v>0</v>
      </c>
      <c r="H127" s="7">
        <v>60778.3</v>
      </c>
      <c r="I127" s="7">
        <v>54596</v>
      </c>
      <c r="J127" s="7">
        <v>54596</v>
      </c>
      <c r="K127" s="7">
        <v>0</v>
      </c>
      <c r="L127" s="7">
        <v>0</v>
      </c>
      <c r="M127" s="7">
        <v>2790</v>
      </c>
      <c r="N127" s="7">
        <v>0</v>
      </c>
      <c r="O127" s="7">
        <v>0</v>
      </c>
      <c r="P127" s="7">
        <v>2790</v>
      </c>
      <c r="Q127" s="7">
        <v>55.8</v>
      </c>
    </row>
    <row r="128" spans="1:17" x14ac:dyDescent="0.25">
      <c r="A128" s="6">
        <v>30</v>
      </c>
      <c r="B128" s="7" t="s">
        <v>261</v>
      </c>
      <c r="C128" s="7">
        <v>289117</v>
      </c>
      <c r="D128" s="7">
        <v>310752</v>
      </c>
      <c r="E128" s="7">
        <v>599869</v>
      </c>
      <c r="F128" s="7">
        <v>549211</v>
      </c>
      <c r="G128" s="7">
        <v>0</v>
      </c>
      <c r="H128" s="7">
        <v>29993.45</v>
      </c>
      <c r="I128" s="7">
        <v>26320</v>
      </c>
      <c r="J128" s="7">
        <v>26320</v>
      </c>
      <c r="K128" s="7">
        <v>0</v>
      </c>
      <c r="L128" s="7">
        <v>0</v>
      </c>
      <c r="M128" s="7">
        <v>0</v>
      </c>
      <c r="N128" s="7">
        <v>0</v>
      </c>
      <c r="O128" s="7">
        <v>0</v>
      </c>
      <c r="P128" s="7">
        <v>0</v>
      </c>
      <c r="Q128" s="7">
        <v>0</v>
      </c>
    </row>
    <row r="129" spans="1:17" x14ac:dyDescent="0.25">
      <c r="A129" s="6">
        <v>31</v>
      </c>
      <c r="B129" s="7" t="s">
        <v>263</v>
      </c>
      <c r="C129" s="7">
        <v>477956</v>
      </c>
      <c r="D129" s="7">
        <v>471721</v>
      </c>
      <c r="E129" s="7">
        <v>949677</v>
      </c>
      <c r="F129" s="7">
        <v>938790</v>
      </c>
      <c r="G129" s="7">
        <v>0</v>
      </c>
      <c r="H129" s="7">
        <v>47483.85</v>
      </c>
      <c r="I129" s="7">
        <v>34148</v>
      </c>
      <c r="J129" s="7">
        <v>34148</v>
      </c>
      <c r="K129" s="7">
        <v>0</v>
      </c>
      <c r="L129" s="7">
        <v>0</v>
      </c>
      <c r="M129" s="7">
        <v>1170</v>
      </c>
      <c r="N129" s="7">
        <v>0</v>
      </c>
      <c r="O129" s="7">
        <v>0</v>
      </c>
      <c r="P129" s="7">
        <v>1170</v>
      </c>
      <c r="Q129" s="7">
        <v>23.4</v>
      </c>
    </row>
    <row r="130" spans="1:17" x14ac:dyDescent="0.25">
      <c r="A130" s="6">
        <v>32</v>
      </c>
      <c r="B130" s="7" t="s">
        <v>264</v>
      </c>
      <c r="C130" s="7">
        <v>784766</v>
      </c>
      <c r="D130" s="7">
        <v>634298</v>
      </c>
      <c r="E130" s="7">
        <v>1419064</v>
      </c>
      <c r="F130" s="7">
        <v>1285643</v>
      </c>
      <c r="G130" s="7">
        <v>433</v>
      </c>
      <c r="H130" s="7">
        <v>70953.2</v>
      </c>
      <c r="I130" s="7">
        <v>46702</v>
      </c>
      <c r="J130" s="7">
        <v>46702</v>
      </c>
      <c r="K130" s="7">
        <v>0</v>
      </c>
      <c r="L130" s="7">
        <v>0</v>
      </c>
      <c r="M130" s="7">
        <v>1050</v>
      </c>
      <c r="N130" s="7">
        <v>0</v>
      </c>
      <c r="O130" s="7">
        <v>0</v>
      </c>
      <c r="P130" s="7">
        <v>1050</v>
      </c>
      <c r="Q130" s="7">
        <v>21</v>
      </c>
    </row>
    <row r="131" spans="1:17" x14ac:dyDescent="0.25">
      <c r="A131" s="6">
        <v>33</v>
      </c>
      <c r="B131" s="7" t="s">
        <v>265</v>
      </c>
      <c r="C131" s="7">
        <v>322312</v>
      </c>
      <c r="D131" s="7">
        <v>347022</v>
      </c>
      <c r="E131" s="7">
        <v>669334</v>
      </c>
      <c r="F131" s="7">
        <v>608917</v>
      </c>
      <c r="G131" s="7">
        <v>0</v>
      </c>
      <c r="H131" s="7">
        <v>33466.699999999997</v>
      </c>
      <c r="I131" s="7">
        <v>28912</v>
      </c>
      <c r="J131" s="7">
        <v>28912</v>
      </c>
      <c r="K131" s="7">
        <v>0</v>
      </c>
      <c r="L131" s="7">
        <v>0</v>
      </c>
      <c r="M131" s="7">
        <v>1600</v>
      </c>
      <c r="N131" s="7">
        <v>4800</v>
      </c>
      <c r="O131" s="7">
        <v>0</v>
      </c>
      <c r="P131" s="7">
        <v>-3200</v>
      </c>
      <c r="Q131" s="7">
        <v>32</v>
      </c>
    </row>
    <row r="132" spans="1:17" x14ac:dyDescent="0.25">
      <c r="A132" s="6">
        <v>34</v>
      </c>
      <c r="B132" s="7" t="s">
        <v>267</v>
      </c>
      <c r="C132" s="7">
        <v>297900</v>
      </c>
      <c r="D132" s="7">
        <v>289090</v>
      </c>
      <c r="E132" s="7">
        <v>586990</v>
      </c>
      <c r="F132" s="7">
        <v>574282</v>
      </c>
      <c r="G132" s="7">
        <v>1488</v>
      </c>
      <c r="H132" s="7">
        <v>29349.5</v>
      </c>
      <c r="I132" s="7">
        <v>24134</v>
      </c>
      <c r="J132" s="7">
        <v>24134</v>
      </c>
      <c r="K132" s="7">
        <v>0</v>
      </c>
      <c r="L132" s="7">
        <v>0</v>
      </c>
      <c r="M132" s="7">
        <v>100</v>
      </c>
      <c r="N132" s="7">
        <v>0</v>
      </c>
      <c r="O132" s="7">
        <v>0</v>
      </c>
      <c r="P132" s="7">
        <v>100</v>
      </c>
      <c r="Q132" s="7">
        <v>2</v>
      </c>
    </row>
    <row r="133" spans="1:17" x14ac:dyDescent="0.25">
      <c r="A133" s="6">
        <v>35</v>
      </c>
      <c r="B133" s="7" t="s">
        <v>268</v>
      </c>
      <c r="C133" s="7">
        <v>830290</v>
      </c>
      <c r="D133" s="7">
        <v>1404734</v>
      </c>
      <c r="E133" s="7">
        <v>2235024</v>
      </c>
      <c r="F133" s="7">
        <v>1839152</v>
      </c>
      <c r="G133" s="7">
        <v>240</v>
      </c>
      <c r="H133" s="7">
        <v>111751.2</v>
      </c>
      <c r="I133" s="7">
        <v>56167</v>
      </c>
      <c r="J133" s="7">
        <v>55927</v>
      </c>
      <c r="K133" s="7">
        <v>0</v>
      </c>
      <c r="L133" s="7">
        <v>0</v>
      </c>
      <c r="M133" s="7">
        <v>520</v>
      </c>
      <c r="N133" s="7">
        <v>0</v>
      </c>
      <c r="O133" s="7">
        <v>0</v>
      </c>
      <c r="P133" s="7">
        <v>520</v>
      </c>
      <c r="Q133" s="7">
        <v>10.4</v>
      </c>
    </row>
    <row r="134" spans="1:17" x14ac:dyDescent="0.25">
      <c r="A134" s="6">
        <v>36</v>
      </c>
      <c r="B134" s="7" t="s">
        <v>269</v>
      </c>
      <c r="C134" s="7">
        <v>732602</v>
      </c>
      <c r="D134" s="7">
        <v>665987</v>
      </c>
      <c r="E134" s="7">
        <v>1398589</v>
      </c>
      <c r="F134" s="7">
        <v>1225399</v>
      </c>
      <c r="G134" s="7">
        <v>0</v>
      </c>
      <c r="H134" s="7">
        <v>69929.45</v>
      </c>
      <c r="I134" s="7">
        <v>55265</v>
      </c>
      <c r="J134" s="7">
        <v>55265</v>
      </c>
      <c r="K134" s="7">
        <v>0</v>
      </c>
      <c r="L134" s="7">
        <v>0</v>
      </c>
      <c r="M134" s="7">
        <v>900</v>
      </c>
      <c r="N134" s="7">
        <v>800</v>
      </c>
      <c r="O134" s="7">
        <v>0</v>
      </c>
      <c r="P134" s="7">
        <v>100</v>
      </c>
      <c r="Q134" s="7">
        <v>18</v>
      </c>
    </row>
    <row r="135" spans="1:17" x14ac:dyDescent="0.25">
      <c r="A135" s="6">
        <v>37</v>
      </c>
      <c r="B135" s="7" t="s">
        <v>271</v>
      </c>
      <c r="C135" s="7">
        <v>311166</v>
      </c>
      <c r="D135" s="7">
        <v>390447</v>
      </c>
      <c r="E135" s="7">
        <v>701613</v>
      </c>
      <c r="F135" s="7">
        <v>673867</v>
      </c>
      <c r="G135" s="7">
        <v>0</v>
      </c>
      <c r="H135" s="7">
        <v>35080.65</v>
      </c>
      <c r="I135" s="7">
        <v>29304</v>
      </c>
      <c r="J135" s="7">
        <v>29304</v>
      </c>
      <c r="K135" s="7">
        <v>0</v>
      </c>
      <c r="L135" s="7">
        <v>0</v>
      </c>
      <c r="M135" s="7">
        <v>400</v>
      </c>
      <c r="N135" s="7">
        <v>0</v>
      </c>
      <c r="O135" s="7">
        <v>0</v>
      </c>
      <c r="P135" s="7">
        <v>400</v>
      </c>
      <c r="Q135" s="7">
        <v>8</v>
      </c>
    </row>
    <row r="136" spans="1:17" x14ac:dyDescent="0.25">
      <c r="A136" s="6">
        <v>38</v>
      </c>
      <c r="B136" s="7" t="s">
        <v>272</v>
      </c>
      <c r="C136" s="7">
        <v>162774</v>
      </c>
      <c r="D136" s="7">
        <v>187730</v>
      </c>
      <c r="E136" s="7">
        <v>350504</v>
      </c>
      <c r="F136" s="7">
        <v>363047</v>
      </c>
      <c r="G136" s="7">
        <v>0</v>
      </c>
      <c r="H136" s="7">
        <v>17525.2</v>
      </c>
      <c r="I136" s="7">
        <v>18896</v>
      </c>
      <c r="J136" s="7">
        <v>18896</v>
      </c>
      <c r="K136" s="7">
        <v>0</v>
      </c>
      <c r="L136" s="7">
        <v>0</v>
      </c>
      <c r="M136" s="7">
        <v>1000</v>
      </c>
      <c r="N136" s="7">
        <v>0</v>
      </c>
      <c r="O136" s="7">
        <v>0</v>
      </c>
      <c r="P136" s="7">
        <v>1000</v>
      </c>
      <c r="Q136" s="7">
        <v>20</v>
      </c>
    </row>
    <row r="137" spans="1:17" x14ac:dyDescent="0.25">
      <c r="A137" s="6">
        <v>39</v>
      </c>
      <c r="B137" s="7" t="s">
        <v>273</v>
      </c>
      <c r="C137" s="7">
        <v>464835</v>
      </c>
      <c r="D137" s="7">
        <v>464865</v>
      </c>
      <c r="E137" s="7">
        <v>929700</v>
      </c>
      <c r="F137" s="7">
        <v>814983</v>
      </c>
      <c r="G137" s="7">
        <v>0</v>
      </c>
      <c r="H137" s="7">
        <v>46485</v>
      </c>
      <c r="I137" s="7">
        <v>45065</v>
      </c>
      <c r="J137" s="7">
        <v>45065</v>
      </c>
      <c r="K137" s="7">
        <v>0</v>
      </c>
      <c r="L137" s="7">
        <v>0</v>
      </c>
      <c r="M137" s="7">
        <v>3490</v>
      </c>
      <c r="N137" s="7">
        <v>2320</v>
      </c>
      <c r="O137" s="7">
        <v>0</v>
      </c>
      <c r="P137" s="7">
        <v>1170</v>
      </c>
      <c r="Q137" s="7">
        <v>69.8</v>
      </c>
    </row>
    <row r="138" spans="1:17" x14ac:dyDescent="0.25">
      <c r="A138" s="6">
        <v>40</v>
      </c>
      <c r="B138" s="7" t="s">
        <v>274</v>
      </c>
      <c r="C138" s="7">
        <v>107503</v>
      </c>
      <c r="D138" s="7">
        <v>82015</v>
      </c>
      <c r="E138" s="7">
        <v>189518</v>
      </c>
      <c r="F138" s="7">
        <v>156109</v>
      </c>
      <c r="G138" s="7">
        <v>0</v>
      </c>
      <c r="H138" s="7">
        <v>9475.9</v>
      </c>
      <c r="I138" s="7">
        <v>8620</v>
      </c>
      <c r="J138" s="7">
        <v>8620</v>
      </c>
      <c r="K138" s="7">
        <v>0</v>
      </c>
      <c r="L138" s="7">
        <v>0</v>
      </c>
      <c r="M138" s="7">
        <v>0</v>
      </c>
      <c r="N138" s="7">
        <v>0</v>
      </c>
      <c r="O138" s="7">
        <v>0</v>
      </c>
      <c r="P138" s="7">
        <v>0</v>
      </c>
      <c r="Q138" s="7">
        <v>0</v>
      </c>
    </row>
    <row r="139" spans="1:17" x14ac:dyDescent="0.25">
      <c r="A139" s="6">
        <v>41</v>
      </c>
      <c r="B139" s="7" t="s">
        <v>275</v>
      </c>
      <c r="C139" s="7">
        <v>38001</v>
      </c>
      <c r="D139" s="7">
        <v>38419</v>
      </c>
      <c r="E139" s="7">
        <v>76420</v>
      </c>
      <c r="F139" s="7">
        <v>95013</v>
      </c>
      <c r="G139" s="7">
        <v>0</v>
      </c>
      <c r="H139" s="7">
        <v>3821</v>
      </c>
      <c r="I139" s="7">
        <v>650</v>
      </c>
      <c r="J139" s="7">
        <v>650</v>
      </c>
      <c r="K139" s="7">
        <v>0</v>
      </c>
      <c r="L139" s="7">
        <v>0</v>
      </c>
      <c r="M139" s="7">
        <v>550</v>
      </c>
      <c r="N139" s="7">
        <v>0</v>
      </c>
      <c r="O139" s="7">
        <v>0</v>
      </c>
      <c r="P139" s="7">
        <v>550</v>
      </c>
      <c r="Q139" s="7">
        <v>11</v>
      </c>
    </row>
    <row r="140" spans="1:17" x14ac:dyDescent="0.25">
      <c r="A140" s="6">
        <v>42</v>
      </c>
      <c r="B140" s="7" t="s">
        <v>276</v>
      </c>
      <c r="C140" s="7">
        <v>275995</v>
      </c>
      <c r="D140" s="7">
        <v>304560</v>
      </c>
      <c r="E140" s="7">
        <v>580555</v>
      </c>
      <c r="F140" s="7">
        <v>553879</v>
      </c>
      <c r="G140" s="7">
        <v>0</v>
      </c>
      <c r="H140" s="7">
        <v>29027.75</v>
      </c>
      <c r="I140" s="7">
        <v>35232</v>
      </c>
      <c r="J140" s="7">
        <v>35232</v>
      </c>
      <c r="K140" s="7">
        <v>0</v>
      </c>
      <c r="L140" s="7">
        <v>0</v>
      </c>
      <c r="M140" s="7">
        <v>380</v>
      </c>
      <c r="N140" s="7">
        <v>0</v>
      </c>
      <c r="O140" s="7">
        <v>0</v>
      </c>
      <c r="P140" s="7">
        <v>380</v>
      </c>
      <c r="Q140" s="7">
        <v>7.6</v>
      </c>
    </row>
    <row r="141" spans="1:17" x14ac:dyDescent="0.25">
      <c r="A141" s="6">
        <v>43</v>
      </c>
      <c r="B141" s="7" t="s">
        <v>278</v>
      </c>
      <c r="C141" s="7">
        <v>487949</v>
      </c>
      <c r="D141" s="7">
        <v>550267</v>
      </c>
      <c r="E141" s="7">
        <v>1038216</v>
      </c>
      <c r="F141" s="7">
        <v>950459</v>
      </c>
      <c r="G141" s="7">
        <v>0</v>
      </c>
      <c r="H141" s="7">
        <v>51910.8</v>
      </c>
      <c r="I141" s="7">
        <v>49921</v>
      </c>
      <c r="J141" s="7">
        <v>49921</v>
      </c>
      <c r="K141" s="7">
        <v>0</v>
      </c>
      <c r="L141" s="7">
        <v>0</v>
      </c>
      <c r="M141" s="7">
        <v>1400</v>
      </c>
      <c r="N141" s="7">
        <v>0</v>
      </c>
      <c r="O141" s="7">
        <v>0</v>
      </c>
      <c r="P141" s="7">
        <v>1400</v>
      </c>
      <c r="Q141" s="7">
        <v>28</v>
      </c>
    </row>
    <row r="142" spans="1:17" x14ac:dyDescent="0.25">
      <c r="A142" s="6">
        <v>44</v>
      </c>
      <c r="B142" s="7" t="s">
        <v>279</v>
      </c>
      <c r="C142" s="7">
        <v>1153187</v>
      </c>
      <c r="D142" s="7">
        <v>1355096</v>
      </c>
      <c r="E142" s="7">
        <v>2508283</v>
      </c>
      <c r="F142" s="7">
        <v>2265726</v>
      </c>
      <c r="G142" s="7">
        <v>0</v>
      </c>
      <c r="H142" s="7">
        <v>125414.15</v>
      </c>
      <c r="I142" s="7">
        <v>93881</v>
      </c>
      <c r="J142" s="7">
        <v>93881</v>
      </c>
      <c r="K142" s="7">
        <v>0</v>
      </c>
      <c r="L142" s="7">
        <v>0</v>
      </c>
      <c r="M142" s="7">
        <v>3705</v>
      </c>
      <c r="N142" s="7">
        <v>0</v>
      </c>
      <c r="O142" s="7">
        <v>0</v>
      </c>
      <c r="P142" s="7">
        <v>3705</v>
      </c>
      <c r="Q142" s="7">
        <v>74.099999999999994</v>
      </c>
    </row>
    <row r="143" spans="1:17" x14ac:dyDescent="0.25">
      <c r="A143" s="6">
        <v>45</v>
      </c>
      <c r="B143" s="7" t="s">
        <v>280</v>
      </c>
      <c r="C143" s="7">
        <v>1874894</v>
      </c>
      <c r="D143" s="7">
        <v>1906397</v>
      </c>
      <c r="E143" s="7">
        <v>3781291</v>
      </c>
      <c r="F143" s="7">
        <v>3353658</v>
      </c>
      <c r="G143" s="7">
        <v>100</v>
      </c>
      <c r="H143" s="7">
        <v>189064.55</v>
      </c>
      <c r="I143" s="7">
        <v>191969</v>
      </c>
      <c r="J143" s="7">
        <v>191869</v>
      </c>
      <c r="K143" s="7">
        <v>0</v>
      </c>
      <c r="L143" s="7">
        <v>0</v>
      </c>
      <c r="M143" s="7">
        <v>2750</v>
      </c>
      <c r="N143" s="7">
        <v>800</v>
      </c>
      <c r="O143" s="7">
        <v>0</v>
      </c>
      <c r="P143" s="7">
        <v>1950</v>
      </c>
      <c r="Q143" s="7">
        <v>55</v>
      </c>
    </row>
    <row r="144" spans="1:17" x14ac:dyDescent="0.25">
      <c r="A144" s="6">
        <v>46</v>
      </c>
      <c r="B144" s="7" t="s">
        <v>282</v>
      </c>
      <c r="C144" s="7">
        <v>1897030</v>
      </c>
      <c r="D144" s="7">
        <v>1814422</v>
      </c>
      <c r="E144" s="7">
        <v>3711452</v>
      </c>
      <c r="F144" s="7">
        <v>3254141</v>
      </c>
      <c r="G144" s="7">
        <v>876</v>
      </c>
      <c r="H144" s="7">
        <v>185572.6</v>
      </c>
      <c r="I144" s="7">
        <v>97157</v>
      </c>
      <c r="J144" s="7">
        <v>97157</v>
      </c>
      <c r="K144" s="7">
        <v>0</v>
      </c>
      <c r="L144" s="7">
        <v>0</v>
      </c>
      <c r="M144" s="7">
        <v>5285</v>
      </c>
      <c r="N144" s="7">
        <v>800</v>
      </c>
      <c r="O144" s="7">
        <v>0</v>
      </c>
      <c r="P144" s="7">
        <v>4485</v>
      </c>
      <c r="Q144" s="7">
        <v>105.7</v>
      </c>
    </row>
    <row r="145" spans="1:17" x14ac:dyDescent="0.25">
      <c r="A145" s="6">
        <v>47</v>
      </c>
      <c r="B145" s="7" t="s">
        <v>289</v>
      </c>
      <c r="C145" s="7">
        <v>264747</v>
      </c>
      <c r="D145" s="7">
        <v>325424</v>
      </c>
      <c r="E145" s="7">
        <v>590171</v>
      </c>
      <c r="F145" s="7">
        <v>530552</v>
      </c>
      <c r="G145" s="7">
        <v>0</v>
      </c>
      <c r="H145" s="7">
        <v>29508.55</v>
      </c>
      <c r="I145" s="7">
        <v>27784</v>
      </c>
      <c r="J145" s="7">
        <v>27784</v>
      </c>
      <c r="K145" s="7">
        <v>0</v>
      </c>
      <c r="L145" s="7">
        <v>0</v>
      </c>
      <c r="M145" s="7">
        <v>400</v>
      </c>
      <c r="N145" s="7">
        <v>0</v>
      </c>
      <c r="O145" s="7">
        <v>0</v>
      </c>
      <c r="P145" s="7">
        <v>400</v>
      </c>
      <c r="Q145" s="7">
        <v>8</v>
      </c>
    </row>
    <row r="146" spans="1:17" x14ac:dyDescent="0.25">
      <c r="A146" s="6">
        <v>48</v>
      </c>
      <c r="B146" s="7" t="s">
        <v>290</v>
      </c>
      <c r="C146" s="7">
        <v>873861</v>
      </c>
      <c r="D146" s="7">
        <v>468130</v>
      </c>
      <c r="E146" s="7">
        <v>1341991</v>
      </c>
      <c r="F146" s="7">
        <v>1380381</v>
      </c>
      <c r="G146" s="7">
        <v>0</v>
      </c>
      <c r="H146" s="7">
        <v>67099.55</v>
      </c>
      <c r="I146" s="7">
        <v>44358</v>
      </c>
      <c r="J146" s="7">
        <v>44358</v>
      </c>
      <c r="K146" s="7">
        <v>0</v>
      </c>
      <c r="L146" s="7">
        <v>0</v>
      </c>
      <c r="M146" s="7">
        <v>3290</v>
      </c>
      <c r="N146" s="7">
        <v>3600</v>
      </c>
      <c r="O146" s="7">
        <v>0</v>
      </c>
      <c r="P146" s="7">
        <v>-310</v>
      </c>
      <c r="Q146" s="7">
        <v>65.8</v>
      </c>
    </row>
    <row r="147" spans="1:17" x14ac:dyDescent="0.25">
      <c r="A147" s="6">
        <v>49</v>
      </c>
      <c r="B147" s="7" t="s">
        <v>291</v>
      </c>
      <c r="C147" s="7">
        <v>660868</v>
      </c>
      <c r="D147" s="7">
        <v>693327</v>
      </c>
      <c r="E147" s="7">
        <v>1354195</v>
      </c>
      <c r="F147" s="7">
        <v>1287036</v>
      </c>
      <c r="G147" s="7">
        <v>0</v>
      </c>
      <c r="H147" s="7">
        <v>67709.75</v>
      </c>
      <c r="I147" s="7">
        <v>52245</v>
      </c>
      <c r="J147" s="7">
        <v>52245</v>
      </c>
      <c r="K147" s="7">
        <v>0</v>
      </c>
      <c r="L147" s="7">
        <v>0</v>
      </c>
      <c r="M147" s="7">
        <v>1120</v>
      </c>
      <c r="N147" s="7">
        <v>1600</v>
      </c>
      <c r="O147" s="7">
        <v>0</v>
      </c>
      <c r="P147" s="7">
        <v>-480</v>
      </c>
      <c r="Q147" s="7">
        <v>22.4</v>
      </c>
    </row>
    <row r="148" spans="1:17" x14ac:dyDescent="0.25">
      <c r="A148" s="6">
        <v>50</v>
      </c>
      <c r="B148" s="7" t="s">
        <v>293</v>
      </c>
      <c r="C148" s="7">
        <v>281361</v>
      </c>
      <c r="D148" s="7">
        <v>331086</v>
      </c>
      <c r="E148" s="7">
        <v>612447</v>
      </c>
      <c r="F148" s="7">
        <v>602334</v>
      </c>
      <c r="G148" s="7">
        <v>173</v>
      </c>
      <c r="H148" s="7">
        <v>30622.35</v>
      </c>
      <c r="I148" s="7">
        <v>26300</v>
      </c>
      <c r="J148" s="7">
        <v>26300</v>
      </c>
      <c r="K148" s="7">
        <v>0</v>
      </c>
      <c r="L148" s="7">
        <v>0</v>
      </c>
      <c r="M148" s="7">
        <v>1170</v>
      </c>
      <c r="N148" s="7">
        <v>800</v>
      </c>
      <c r="O148" s="7">
        <v>0</v>
      </c>
      <c r="P148" s="7">
        <v>370</v>
      </c>
      <c r="Q148" s="7">
        <v>23.4</v>
      </c>
    </row>
    <row r="149" spans="1:17" x14ac:dyDescent="0.25">
      <c r="A149" s="6">
        <v>51</v>
      </c>
      <c r="B149" s="7" t="s">
        <v>294</v>
      </c>
      <c r="C149" s="7">
        <v>411945</v>
      </c>
      <c r="D149" s="7">
        <v>503734</v>
      </c>
      <c r="E149" s="7">
        <v>915679</v>
      </c>
      <c r="F149" s="7">
        <v>866859</v>
      </c>
      <c r="G149" s="7">
        <v>0</v>
      </c>
      <c r="H149" s="7">
        <v>45783.95</v>
      </c>
      <c r="I149" s="7">
        <v>35702</v>
      </c>
      <c r="J149" s="7">
        <v>35702</v>
      </c>
      <c r="K149" s="7">
        <v>0</v>
      </c>
      <c r="L149" s="7">
        <v>0</v>
      </c>
      <c r="M149" s="7">
        <v>1100</v>
      </c>
      <c r="N149" s="7">
        <v>800</v>
      </c>
      <c r="O149" s="7">
        <v>0</v>
      </c>
      <c r="P149" s="7">
        <v>300</v>
      </c>
      <c r="Q149" s="7">
        <v>22</v>
      </c>
    </row>
    <row r="150" spans="1:17" x14ac:dyDescent="0.25">
      <c r="A150" s="6">
        <v>52</v>
      </c>
      <c r="B150" s="7" t="s">
        <v>295</v>
      </c>
      <c r="C150" s="7">
        <v>367032</v>
      </c>
      <c r="D150" s="7">
        <v>374550</v>
      </c>
      <c r="E150" s="7">
        <v>741582</v>
      </c>
      <c r="F150" s="7">
        <v>752751</v>
      </c>
      <c r="G150" s="7">
        <v>288</v>
      </c>
      <c r="H150" s="7">
        <v>37079.1</v>
      </c>
      <c r="I150" s="7">
        <v>29408</v>
      </c>
      <c r="J150" s="7">
        <v>29408</v>
      </c>
      <c r="K150" s="7">
        <v>0</v>
      </c>
      <c r="L150" s="7">
        <v>0</v>
      </c>
      <c r="M150" s="7">
        <v>3930</v>
      </c>
      <c r="N150" s="7">
        <v>800</v>
      </c>
      <c r="O150" s="7">
        <v>0</v>
      </c>
      <c r="P150" s="7">
        <v>3130</v>
      </c>
      <c r="Q150" s="7">
        <v>78.599999999999994</v>
      </c>
    </row>
    <row r="151" spans="1:17" x14ac:dyDescent="0.25">
      <c r="A151" s="6">
        <v>53</v>
      </c>
      <c r="B151" s="7" t="s">
        <v>296</v>
      </c>
      <c r="C151" s="7">
        <v>722025</v>
      </c>
      <c r="D151" s="7">
        <v>744215</v>
      </c>
      <c r="E151" s="7">
        <v>1466240</v>
      </c>
      <c r="F151" s="7">
        <v>1335565</v>
      </c>
      <c r="G151" s="7">
        <v>0</v>
      </c>
      <c r="H151" s="7">
        <v>73312</v>
      </c>
      <c r="I151" s="7">
        <v>46301</v>
      </c>
      <c r="J151" s="7">
        <v>46301</v>
      </c>
      <c r="K151" s="7">
        <v>0</v>
      </c>
      <c r="L151" s="7">
        <v>0</v>
      </c>
      <c r="M151" s="7">
        <v>200</v>
      </c>
      <c r="N151" s="7">
        <v>0</v>
      </c>
      <c r="O151" s="7">
        <v>0</v>
      </c>
      <c r="P151" s="7">
        <v>200</v>
      </c>
      <c r="Q151" s="7">
        <v>4</v>
      </c>
    </row>
    <row r="152" spans="1:17" x14ac:dyDescent="0.25">
      <c r="A152" s="6">
        <v>54</v>
      </c>
      <c r="B152" s="7" t="s">
        <v>297</v>
      </c>
      <c r="C152" s="7">
        <v>1024931</v>
      </c>
      <c r="D152" s="7">
        <v>995910</v>
      </c>
      <c r="E152" s="7">
        <v>2020841</v>
      </c>
      <c r="F152" s="7">
        <v>1939928</v>
      </c>
      <c r="G152" s="7">
        <v>0</v>
      </c>
      <c r="H152" s="7">
        <v>101042.05</v>
      </c>
      <c r="I152" s="7">
        <v>49792</v>
      </c>
      <c r="J152" s="7">
        <v>49792</v>
      </c>
      <c r="K152" s="7">
        <v>0</v>
      </c>
      <c r="L152" s="7">
        <v>0</v>
      </c>
      <c r="M152" s="7">
        <v>6040</v>
      </c>
      <c r="N152" s="7">
        <v>800</v>
      </c>
      <c r="O152" s="7">
        <v>0</v>
      </c>
      <c r="P152" s="7">
        <v>5240</v>
      </c>
      <c r="Q152" s="7">
        <v>120.8</v>
      </c>
    </row>
    <row r="153" spans="1:17" x14ac:dyDescent="0.25">
      <c r="A153" s="6">
        <v>55</v>
      </c>
      <c r="B153" s="7" t="s">
        <v>298</v>
      </c>
      <c r="C153" s="7">
        <v>1065551</v>
      </c>
      <c r="D153" s="7">
        <v>1061847</v>
      </c>
      <c r="E153" s="7">
        <v>2127398</v>
      </c>
      <c r="F153" s="7">
        <v>1944147</v>
      </c>
      <c r="G153" s="7">
        <v>351</v>
      </c>
      <c r="H153" s="7">
        <v>106369.9</v>
      </c>
      <c r="I153" s="7">
        <v>114919</v>
      </c>
      <c r="J153" s="7">
        <v>114568</v>
      </c>
      <c r="K153" s="7">
        <v>0</v>
      </c>
      <c r="L153" s="7">
        <v>0</v>
      </c>
      <c r="M153" s="7">
        <v>1250</v>
      </c>
      <c r="N153" s="7">
        <v>0</v>
      </c>
      <c r="O153" s="7">
        <v>0</v>
      </c>
      <c r="P153" s="7">
        <v>1250</v>
      </c>
      <c r="Q153" s="7">
        <v>25</v>
      </c>
    </row>
    <row r="154" spans="1:17" x14ac:dyDescent="0.25">
      <c r="A154" s="6">
        <v>56</v>
      </c>
      <c r="B154" s="7" t="s">
        <v>299</v>
      </c>
      <c r="C154" s="7">
        <v>180287</v>
      </c>
      <c r="D154" s="7">
        <v>248118</v>
      </c>
      <c r="E154" s="7">
        <v>428405</v>
      </c>
      <c r="F154" s="7">
        <v>353439</v>
      </c>
      <c r="G154" s="7">
        <v>0</v>
      </c>
      <c r="H154" s="7">
        <v>21420.25</v>
      </c>
      <c r="I154" s="7">
        <v>11665</v>
      </c>
      <c r="J154" s="7">
        <v>11665</v>
      </c>
      <c r="K154" s="7">
        <v>0</v>
      </c>
      <c r="L154" s="7">
        <v>0</v>
      </c>
      <c r="M154" s="7">
        <v>400</v>
      </c>
      <c r="N154" s="7">
        <v>0</v>
      </c>
      <c r="O154" s="7">
        <v>0</v>
      </c>
      <c r="P154" s="7">
        <v>400</v>
      </c>
      <c r="Q154" s="7">
        <v>8</v>
      </c>
    </row>
    <row r="155" spans="1:17" x14ac:dyDescent="0.25">
      <c r="A155" s="6">
        <v>57</v>
      </c>
      <c r="B155" s="7" t="s">
        <v>300</v>
      </c>
      <c r="C155" s="7">
        <v>192827</v>
      </c>
      <c r="D155" s="7">
        <v>153591</v>
      </c>
      <c r="E155" s="7">
        <v>346418</v>
      </c>
      <c r="F155" s="7">
        <v>330036</v>
      </c>
      <c r="G155" s="7">
        <v>0</v>
      </c>
      <c r="H155" s="7">
        <v>17320.900000000001</v>
      </c>
      <c r="I155" s="7">
        <v>10627</v>
      </c>
      <c r="J155" s="7">
        <v>10627</v>
      </c>
      <c r="K155" s="7">
        <v>0</v>
      </c>
      <c r="L155" s="7">
        <v>0</v>
      </c>
      <c r="M155" s="7">
        <v>300</v>
      </c>
      <c r="N155" s="7">
        <v>0</v>
      </c>
      <c r="O155" s="7">
        <v>0</v>
      </c>
      <c r="P155" s="7">
        <v>300</v>
      </c>
      <c r="Q155" s="7">
        <v>6</v>
      </c>
    </row>
    <row r="156" spans="1:17" x14ac:dyDescent="0.25">
      <c r="A156" s="6">
        <v>58</v>
      </c>
      <c r="B156" s="7" t="s">
        <v>301</v>
      </c>
      <c r="C156" s="7">
        <v>797562</v>
      </c>
      <c r="D156" s="7">
        <v>758263</v>
      </c>
      <c r="E156" s="7">
        <v>1555825</v>
      </c>
      <c r="F156" s="7">
        <v>1551950</v>
      </c>
      <c r="G156" s="7">
        <v>0</v>
      </c>
      <c r="H156" s="7">
        <v>77791.25</v>
      </c>
      <c r="I156" s="7">
        <v>41289</v>
      </c>
      <c r="J156" s="7">
        <v>41289</v>
      </c>
      <c r="K156" s="7">
        <v>0</v>
      </c>
      <c r="L156" s="7">
        <v>0</v>
      </c>
      <c r="M156" s="7">
        <v>1620</v>
      </c>
      <c r="N156" s="7">
        <v>0</v>
      </c>
      <c r="O156" s="7">
        <v>0</v>
      </c>
      <c r="P156" s="7">
        <v>1620</v>
      </c>
      <c r="Q156" s="7">
        <v>32.4</v>
      </c>
    </row>
    <row r="157" spans="1:17" x14ac:dyDescent="0.25">
      <c r="A157" s="6">
        <v>59</v>
      </c>
      <c r="B157" s="7" t="s">
        <v>302</v>
      </c>
      <c r="C157" s="7">
        <v>1179600</v>
      </c>
      <c r="D157" s="7">
        <v>950913</v>
      </c>
      <c r="E157" s="7">
        <v>2130513</v>
      </c>
      <c r="F157" s="7">
        <v>2324182</v>
      </c>
      <c r="G157" s="7">
        <v>170</v>
      </c>
      <c r="H157" s="7">
        <v>106525.65</v>
      </c>
      <c r="I157" s="7">
        <v>81473</v>
      </c>
      <c r="J157" s="7">
        <v>81473</v>
      </c>
      <c r="K157" s="7">
        <v>0</v>
      </c>
      <c r="L157" s="7">
        <v>0</v>
      </c>
      <c r="M157" s="7">
        <v>800</v>
      </c>
      <c r="N157" s="7">
        <v>0</v>
      </c>
      <c r="O157" s="7">
        <v>0</v>
      </c>
      <c r="P157" s="7">
        <v>800</v>
      </c>
      <c r="Q157" s="7">
        <v>16</v>
      </c>
    </row>
    <row r="158" spans="1:17" x14ac:dyDescent="0.25">
      <c r="A158" s="6">
        <v>60</v>
      </c>
      <c r="B158" s="7" t="s">
        <v>304</v>
      </c>
      <c r="C158" s="7">
        <v>1432601</v>
      </c>
      <c r="D158" s="7">
        <v>1075379</v>
      </c>
      <c r="E158" s="7">
        <v>2507980</v>
      </c>
      <c r="F158" s="7">
        <v>2518636</v>
      </c>
      <c r="G158" s="7">
        <v>0</v>
      </c>
      <c r="H158" s="7">
        <v>125399</v>
      </c>
      <c r="I158" s="7">
        <v>98230</v>
      </c>
      <c r="J158" s="7">
        <v>98230</v>
      </c>
      <c r="K158" s="7">
        <v>0</v>
      </c>
      <c r="L158" s="7">
        <v>0</v>
      </c>
      <c r="M158" s="7">
        <v>750</v>
      </c>
      <c r="N158" s="7">
        <v>0</v>
      </c>
      <c r="O158" s="7">
        <v>0</v>
      </c>
      <c r="P158" s="7">
        <v>750</v>
      </c>
      <c r="Q158" s="7">
        <v>15</v>
      </c>
    </row>
    <row r="159" spans="1:17" x14ac:dyDescent="0.25">
      <c r="A159" s="6">
        <v>61</v>
      </c>
      <c r="B159" s="7" t="s">
        <v>306</v>
      </c>
      <c r="C159" s="7">
        <v>1087336</v>
      </c>
      <c r="D159" s="7">
        <v>1081737</v>
      </c>
      <c r="E159" s="7">
        <v>2169073</v>
      </c>
      <c r="F159" s="7">
        <v>2057125</v>
      </c>
      <c r="G159" s="7">
        <v>0</v>
      </c>
      <c r="H159" s="7">
        <v>108453.65</v>
      </c>
      <c r="I159" s="7">
        <v>60951</v>
      </c>
      <c r="J159" s="7">
        <v>60951</v>
      </c>
      <c r="K159" s="7">
        <v>0</v>
      </c>
      <c r="L159" s="7">
        <v>0</v>
      </c>
      <c r="M159" s="7">
        <v>24507</v>
      </c>
      <c r="N159" s="7">
        <v>0</v>
      </c>
      <c r="O159" s="7">
        <v>0</v>
      </c>
      <c r="P159" s="7">
        <v>24507</v>
      </c>
      <c r="Q159" s="7">
        <v>490.14</v>
      </c>
    </row>
    <row r="160" spans="1:17" x14ac:dyDescent="0.25">
      <c r="A160" s="6">
        <v>62</v>
      </c>
      <c r="B160" s="7" t="s">
        <v>312</v>
      </c>
      <c r="C160" s="7">
        <v>241293</v>
      </c>
      <c r="D160" s="7">
        <v>267868</v>
      </c>
      <c r="E160" s="7">
        <v>509161</v>
      </c>
      <c r="F160" s="7">
        <v>427869</v>
      </c>
      <c r="G160" s="7">
        <v>0</v>
      </c>
      <c r="H160" s="7">
        <v>25458.05</v>
      </c>
      <c r="I160" s="7">
        <v>23505</v>
      </c>
      <c r="J160" s="7">
        <v>23505</v>
      </c>
      <c r="K160" s="7">
        <v>0</v>
      </c>
      <c r="L160" s="7">
        <v>0</v>
      </c>
      <c r="M160" s="7">
        <v>770</v>
      </c>
      <c r="N160" s="7">
        <v>960</v>
      </c>
      <c r="O160" s="7">
        <v>0</v>
      </c>
      <c r="P160" s="7">
        <v>-190</v>
      </c>
      <c r="Q160" s="7">
        <v>15.4</v>
      </c>
    </row>
    <row r="161" spans="1:17" x14ac:dyDescent="0.25">
      <c r="A161" s="6">
        <v>63</v>
      </c>
      <c r="B161" s="7" t="s">
        <v>313</v>
      </c>
      <c r="C161" s="7">
        <v>446763</v>
      </c>
      <c r="D161" s="7">
        <v>634402</v>
      </c>
      <c r="E161" s="7">
        <v>1081165</v>
      </c>
      <c r="F161" s="7">
        <v>1121304</v>
      </c>
      <c r="G161" s="7">
        <v>0</v>
      </c>
      <c r="H161" s="7">
        <v>54058.25</v>
      </c>
      <c r="I161" s="7">
        <v>51394</v>
      </c>
      <c r="J161" s="7">
        <v>51394</v>
      </c>
      <c r="K161" s="7">
        <v>0</v>
      </c>
      <c r="L161" s="7">
        <v>0</v>
      </c>
      <c r="M161" s="7">
        <v>38230</v>
      </c>
      <c r="N161" s="7">
        <v>20800</v>
      </c>
      <c r="O161" s="7">
        <v>0</v>
      </c>
      <c r="P161" s="7">
        <v>17430</v>
      </c>
      <c r="Q161" s="7">
        <v>764.6</v>
      </c>
    </row>
    <row r="162" spans="1:17" x14ac:dyDescent="0.25">
      <c r="A162" s="6">
        <v>64</v>
      </c>
      <c r="B162" s="7" t="s">
        <v>314</v>
      </c>
      <c r="C162" s="7">
        <v>546539</v>
      </c>
      <c r="D162" s="7">
        <v>1150813</v>
      </c>
      <c r="E162" s="7">
        <v>1697352</v>
      </c>
      <c r="F162" s="7">
        <v>1509023</v>
      </c>
      <c r="G162" s="7">
        <v>30646</v>
      </c>
      <c r="H162" s="7">
        <v>84867.6</v>
      </c>
      <c r="I162" s="7">
        <v>98460</v>
      </c>
      <c r="J162" s="7">
        <v>68460</v>
      </c>
      <c r="K162" s="7">
        <v>0</v>
      </c>
      <c r="L162" s="7">
        <v>0</v>
      </c>
      <c r="M162" s="7">
        <v>300</v>
      </c>
      <c r="N162" s="7">
        <v>0</v>
      </c>
      <c r="O162" s="7">
        <v>0</v>
      </c>
      <c r="P162" s="7">
        <v>300</v>
      </c>
      <c r="Q162" s="7">
        <v>6</v>
      </c>
    </row>
    <row r="163" spans="1:17" x14ac:dyDescent="0.25">
      <c r="A163" s="6">
        <v>65</v>
      </c>
      <c r="B163" s="7" t="s">
        <v>315</v>
      </c>
      <c r="C163" s="7">
        <v>38985</v>
      </c>
      <c r="D163" s="7">
        <v>48141</v>
      </c>
      <c r="E163" s="7">
        <v>87126</v>
      </c>
      <c r="F163" s="7">
        <v>68033</v>
      </c>
      <c r="G163" s="7">
        <v>0</v>
      </c>
      <c r="H163" s="7">
        <v>4356.3</v>
      </c>
      <c r="I163" s="7">
        <v>3398</v>
      </c>
      <c r="J163" s="7">
        <v>3398</v>
      </c>
      <c r="K163" s="7">
        <v>0</v>
      </c>
      <c r="L163" s="7">
        <v>0</v>
      </c>
      <c r="M163" s="7">
        <v>0</v>
      </c>
      <c r="N163" s="7">
        <v>0</v>
      </c>
      <c r="O163" s="7">
        <v>0</v>
      </c>
      <c r="P163" s="7">
        <v>0</v>
      </c>
      <c r="Q163" s="7">
        <v>0</v>
      </c>
    </row>
    <row r="164" spans="1:17" x14ac:dyDescent="0.25">
      <c r="A164" s="6">
        <v>66</v>
      </c>
      <c r="B164" s="7" t="s">
        <v>316</v>
      </c>
      <c r="C164" s="7">
        <v>1349739</v>
      </c>
      <c r="D164" s="7">
        <v>1232922</v>
      </c>
      <c r="E164" s="7">
        <v>2582661</v>
      </c>
      <c r="F164" s="7">
        <v>2650413</v>
      </c>
      <c r="G164" s="7">
        <v>0</v>
      </c>
      <c r="H164" s="7">
        <v>129133.05</v>
      </c>
      <c r="I164" s="7">
        <v>87634</v>
      </c>
      <c r="J164" s="7">
        <v>87634</v>
      </c>
      <c r="K164" s="7">
        <v>0</v>
      </c>
      <c r="L164" s="7">
        <v>0</v>
      </c>
      <c r="M164" s="7">
        <v>6810</v>
      </c>
      <c r="N164" s="7">
        <v>2160</v>
      </c>
      <c r="O164" s="7">
        <v>0</v>
      </c>
      <c r="P164" s="7">
        <v>4650</v>
      </c>
      <c r="Q164" s="7">
        <v>136.19999999999999</v>
      </c>
    </row>
    <row r="165" spans="1:17" x14ac:dyDescent="0.25">
      <c r="A165" s="6">
        <v>67</v>
      </c>
      <c r="B165" s="7" t="s">
        <v>318</v>
      </c>
      <c r="C165" s="7">
        <v>346230</v>
      </c>
      <c r="D165" s="7">
        <v>516742</v>
      </c>
      <c r="E165" s="7">
        <v>862972</v>
      </c>
      <c r="F165" s="7">
        <v>710679</v>
      </c>
      <c r="G165" s="7">
        <v>0</v>
      </c>
      <c r="H165" s="7">
        <v>43148.6</v>
      </c>
      <c r="I165" s="7">
        <v>44340</v>
      </c>
      <c r="J165" s="7">
        <v>44340</v>
      </c>
      <c r="K165" s="7">
        <v>0</v>
      </c>
      <c r="L165" s="7">
        <v>0</v>
      </c>
      <c r="M165" s="7">
        <v>500</v>
      </c>
      <c r="N165" s="7">
        <v>0</v>
      </c>
      <c r="O165" s="7">
        <v>0</v>
      </c>
      <c r="P165" s="7">
        <v>500</v>
      </c>
      <c r="Q165" s="7">
        <v>10</v>
      </c>
    </row>
    <row r="166" spans="1:17" x14ac:dyDescent="0.25">
      <c r="A166" s="6">
        <v>68</v>
      </c>
      <c r="B166" s="7" t="s">
        <v>319</v>
      </c>
      <c r="C166" s="7">
        <v>252601</v>
      </c>
      <c r="D166" s="7">
        <v>325246</v>
      </c>
      <c r="E166" s="7">
        <v>577847</v>
      </c>
      <c r="F166" s="7">
        <v>513667</v>
      </c>
      <c r="G166" s="7">
        <v>0</v>
      </c>
      <c r="H166" s="7">
        <v>28892.35</v>
      </c>
      <c r="I166" s="7">
        <v>20465</v>
      </c>
      <c r="J166" s="7">
        <v>20465</v>
      </c>
      <c r="K166" s="7">
        <v>0</v>
      </c>
      <c r="L166" s="7">
        <v>0</v>
      </c>
      <c r="M166" s="7">
        <v>5100</v>
      </c>
      <c r="N166" s="7">
        <v>0</v>
      </c>
      <c r="O166" s="7">
        <v>0</v>
      </c>
      <c r="P166" s="7">
        <v>5100</v>
      </c>
      <c r="Q166" s="7">
        <v>102</v>
      </c>
    </row>
    <row r="167" spans="1:17" x14ac:dyDescent="0.25">
      <c r="A167" s="6">
        <v>69</v>
      </c>
      <c r="B167" s="7" t="s">
        <v>320</v>
      </c>
      <c r="C167" s="7">
        <v>1019956</v>
      </c>
      <c r="D167" s="7">
        <v>1030099</v>
      </c>
      <c r="E167" s="7">
        <v>2050055</v>
      </c>
      <c r="F167" s="7">
        <v>1946559</v>
      </c>
      <c r="G167" s="7">
        <v>708</v>
      </c>
      <c r="H167" s="7">
        <v>102502.75</v>
      </c>
      <c r="I167" s="7">
        <v>84501</v>
      </c>
      <c r="J167" s="7">
        <v>84501</v>
      </c>
      <c r="K167" s="7">
        <v>0</v>
      </c>
      <c r="L167" s="7">
        <v>0</v>
      </c>
      <c r="M167" s="7">
        <v>2310</v>
      </c>
      <c r="N167" s="7">
        <v>3440</v>
      </c>
      <c r="O167" s="7">
        <v>0</v>
      </c>
      <c r="P167" s="7">
        <v>-1130</v>
      </c>
      <c r="Q167" s="7">
        <v>46.2</v>
      </c>
    </row>
    <row r="168" spans="1:17" x14ac:dyDescent="0.25">
      <c r="A168" s="6">
        <v>70</v>
      </c>
      <c r="B168" s="7" t="s">
        <v>322</v>
      </c>
      <c r="C168" s="7">
        <v>618774</v>
      </c>
      <c r="D168" s="7">
        <v>525800</v>
      </c>
      <c r="E168" s="7">
        <v>1144574</v>
      </c>
      <c r="F168" s="7">
        <v>1051915</v>
      </c>
      <c r="G168" s="7">
        <v>50636</v>
      </c>
      <c r="H168" s="7">
        <v>57228.7</v>
      </c>
      <c r="I168" s="7">
        <v>43790</v>
      </c>
      <c r="J168" s="7">
        <v>43790</v>
      </c>
      <c r="K168" s="7">
        <v>0</v>
      </c>
      <c r="L168" s="7">
        <v>0</v>
      </c>
      <c r="M168" s="7">
        <v>420</v>
      </c>
      <c r="N168" s="7">
        <v>0</v>
      </c>
      <c r="O168" s="7">
        <v>0</v>
      </c>
      <c r="P168" s="7">
        <v>420</v>
      </c>
      <c r="Q168" s="7">
        <v>8.4</v>
      </c>
    </row>
    <row r="169" spans="1:17" x14ac:dyDescent="0.25">
      <c r="A169" s="6">
        <v>71</v>
      </c>
      <c r="B169" s="7" t="s">
        <v>324</v>
      </c>
      <c r="C169" s="7">
        <v>543021</v>
      </c>
      <c r="D169" s="7">
        <v>517646</v>
      </c>
      <c r="E169" s="7">
        <v>1060667</v>
      </c>
      <c r="F169" s="7">
        <v>1045716</v>
      </c>
      <c r="G169" s="7">
        <v>0</v>
      </c>
      <c r="H169" s="7">
        <v>53033.35</v>
      </c>
      <c r="I169" s="7">
        <v>45830</v>
      </c>
      <c r="J169" s="7">
        <v>45830</v>
      </c>
      <c r="K169" s="7">
        <v>0</v>
      </c>
      <c r="L169" s="7">
        <v>0</v>
      </c>
      <c r="M169" s="7">
        <v>5990</v>
      </c>
      <c r="N169" s="7">
        <v>1600</v>
      </c>
      <c r="O169" s="7">
        <v>0</v>
      </c>
      <c r="P169" s="7">
        <v>4390</v>
      </c>
      <c r="Q169" s="7">
        <v>119.8</v>
      </c>
    </row>
    <row r="170" spans="1:17" x14ac:dyDescent="0.25">
      <c r="A170" s="6">
        <v>72</v>
      </c>
      <c r="B170" s="7" t="s">
        <v>325</v>
      </c>
      <c r="C170" s="7">
        <v>299455</v>
      </c>
      <c r="D170" s="7">
        <v>251138</v>
      </c>
      <c r="E170" s="7">
        <v>550593</v>
      </c>
      <c r="F170" s="7">
        <v>469769</v>
      </c>
      <c r="G170" s="7">
        <v>0</v>
      </c>
      <c r="H170" s="7">
        <v>27529.65</v>
      </c>
      <c r="I170" s="7">
        <v>33477</v>
      </c>
      <c r="J170" s="7">
        <v>33477</v>
      </c>
      <c r="K170" s="7">
        <v>0</v>
      </c>
      <c r="L170" s="7">
        <v>0</v>
      </c>
      <c r="M170" s="7">
        <v>0</v>
      </c>
      <c r="N170" s="7">
        <v>0</v>
      </c>
      <c r="O170" s="7">
        <v>0</v>
      </c>
      <c r="P170" s="7">
        <v>0</v>
      </c>
      <c r="Q170" s="7">
        <v>0</v>
      </c>
    </row>
    <row r="171" spans="1:17" x14ac:dyDescent="0.25">
      <c r="A171" s="6">
        <v>73</v>
      </c>
      <c r="B171" s="7" t="s">
        <v>326</v>
      </c>
      <c r="C171" s="7">
        <v>654834</v>
      </c>
      <c r="D171" s="7">
        <v>637974</v>
      </c>
      <c r="E171" s="7">
        <v>1292808</v>
      </c>
      <c r="F171" s="7">
        <v>1206963</v>
      </c>
      <c r="G171" s="7">
        <v>0</v>
      </c>
      <c r="H171" s="7">
        <v>64640.4</v>
      </c>
      <c r="I171" s="7">
        <v>41685</v>
      </c>
      <c r="J171" s="7">
        <v>41685</v>
      </c>
      <c r="K171" s="7">
        <v>0</v>
      </c>
      <c r="L171" s="7">
        <v>0</v>
      </c>
      <c r="M171" s="7">
        <v>3000</v>
      </c>
      <c r="N171" s="7">
        <v>0</v>
      </c>
      <c r="O171" s="7">
        <v>0</v>
      </c>
      <c r="P171" s="7">
        <v>3000</v>
      </c>
      <c r="Q171" s="7">
        <v>60</v>
      </c>
    </row>
    <row r="172" spans="1:17" x14ac:dyDescent="0.25">
      <c r="A172" s="6">
        <v>74</v>
      </c>
      <c r="B172" s="7" t="s">
        <v>327</v>
      </c>
      <c r="C172" s="7">
        <v>308093</v>
      </c>
      <c r="D172" s="7">
        <v>321562</v>
      </c>
      <c r="E172" s="7">
        <v>629655</v>
      </c>
      <c r="F172" s="7">
        <v>649104</v>
      </c>
      <c r="G172" s="7">
        <v>390</v>
      </c>
      <c r="H172" s="7">
        <v>31482.75</v>
      </c>
      <c r="I172" s="7">
        <v>21880</v>
      </c>
      <c r="J172" s="7">
        <v>21490</v>
      </c>
      <c r="K172" s="7">
        <v>0</v>
      </c>
      <c r="L172" s="7">
        <v>0</v>
      </c>
      <c r="M172" s="7">
        <v>0</v>
      </c>
      <c r="N172" s="7">
        <v>0</v>
      </c>
      <c r="O172" s="7">
        <v>0</v>
      </c>
      <c r="P172" s="7">
        <v>0</v>
      </c>
      <c r="Q172" s="7">
        <v>0</v>
      </c>
    </row>
    <row r="173" spans="1:17" x14ac:dyDescent="0.25">
      <c r="A173" s="6">
        <v>75</v>
      </c>
      <c r="B173" s="7" t="s">
        <v>328</v>
      </c>
      <c r="C173" s="7">
        <v>573814</v>
      </c>
      <c r="D173" s="7">
        <v>718729</v>
      </c>
      <c r="E173" s="7">
        <v>1292543</v>
      </c>
      <c r="F173" s="7">
        <v>1231448</v>
      </c>
      <c r="G173" s="7">
        <v>811</v>
      </c>
      <c r="H173" s="7">
        <v>64627.15</v>
      </c>
      <c r="I173" s="7">
        <v>62190</v>
      </c>
      <c r="J173" s="7">
        <v>62050</v>
      </c>
      <c r="K173" s="7">
        <v>0</v>
      </c>
      <c r="L173" s="7">
        <v>0</v>
      </c>
      <c r="M173" s="7">
        <v>7300</v>
      </c>
      <c r="N173" s="7">
        <v>0</v>
      </c>
      <c r="O173" s="7">
        <v>0</v>
      </c>
      <c r="P173" s="7">
        <v>7300</v>
      </c>
      <c r="Q173" s="7">
        <v>146</v>
      </c>
    </row>
    <row r="174" spans="1:17" x14ac:dyDescent="0.25">
      <c r="A174" s="6">
        <v>76</v>
      </c>
      <c r="B174" s="7" t="s">
        <v>329</v>
      </c>
      <c r="C174" s="7">
        <v>664260</v>
      </c>
      <c r="D174" s="7">
        <v>1024320</v>
      </c>
      <c r="E174" s="7">
        <v>1688580</v>
      </c>
      <c r="F174" s="7">
        <v>1583297</v>
      </c>
      <c r="G174" s="7">
        <v>1025</v>
      </c>
      <c r="H174" s="7">
        <v>84429</v>
      </c>
      <c r="I174" s="7">
        <v>54761</v>
      </c>
      <c r="J174" s="7">
        <v>54761</v>
      </c>
      <c r="K174" s="7">
        <v>0</v>
      </c>
      <c r="L174" s="7">
        <v>0</v>
      </c>
      <c r="M174" s="7">
        <v>2280</v>
      </c>
      <c r="N174" s="7">
        <v>0</v>
      </c>
      <c r="O174" s="7">
        <v>0</v>
      </c>
      <c r="P174" s="7">
        <v>2280</v>
      </c>
      <c r="Q174" s="7">
        <v>45.6</v>
      </c>
    </row>
    <row r="175" spans="1:17" x14ac:dyDescent="0.25">
      <c r="A175" s="6">
        <v>77</v>
      </c>
      <c r="B175" s="7" t="s">
        <v>331</v>
      </c>
      <c r="C175" s="7">
        <v>401697</v>
      </c>
      <c r="D175" s="7">
        <v>432002</v>
      </c>
      <c r="E175" s="7">
        <v>833699</v>
      </c>
      <c r="F175" s="7">
        <v>852566</v>
      </c>
      <c r="G175" s="7">
        <v>0</v>
      </c>
      <c r="H175" s="7">
        <v>41684.949999999997</v>
      </c>
      <c r="I175" s="7">
        <v>23480</v>
      </c>
      <c r="J175" s="7">
        <v>23480</v>
      </c>
      <c r="K175" s="7">
        <v>0</v>
      </c>
      <c r="L175" s="7">
        <v>0</v>
      </c>
      <c r="M175" s="7">
        <v>1170</v>
      </c>
      <c r="N175" s="7">
        <v>1600</v>
      </c>
      <c r="O175" s="7">
        <v>0</v>
      </c>
      <c r="P175" s="7">
        <v>-430</v>
      </c>
      <c r="Q175" s="7">
        <v>23.4</v>
      </c>
    </row>
    <row r="176" spans="1:17" x14ac:dyDescent="0.25">
      <c r="A176" s="6">
        <v>78</v>
      </c>
      <c r="B176" s="7" t="s">
        <v>333</v>
      </c>
      <c r="C176" s="7">
        <v>2579468</v>
      </c>
      <c r="D176" s="7">
        <v>387524</v>
      </c>
      <c r="E176" s="7">
        <v>2966992</v>
      </c>
      <c r="F176" s="7">
        <v>2204247</v>
      </c>
      <c r="G176" s="7">
        <v>0</v>
      </c>
      <c r="H176" s="7">
        <v>148349.6</v>
      </c>
      <c r="I176" s="7">
        <v>48008</v>
      </c>
      <c r="J176" s="7">
        <v>48008</v>
      </c>
      <c r="K176" s="7">
        <v>0</v>
      </c>
      <c r="L176" s="7">
        <v>0</v>
      </c>
      <c r="M176" s="7">
        <v>720</v>
      </c>
      <c r="N176" s="7">
        <v>800</v>
      </c>
      <c r="O176" s="7">
        <v>0</v>
      </c>
      <c r="P176" s="7">
        <v>-80</v>
      </c>
      <c r="Q176" s="7">
        <v>14.4</v>
      </c>
    </row>
    <row r="177" spans="1:17" x14ac:dyDescent="0.25">
      <c r="A177" s="6">
        <v>79</v>
      </c>
      <c r="B177" s="7" t="s">
        <v>335</v>
      </c>
      <c r="C177" s="7">
        <v>347468</v>
      </c>
      <c r="D177" s="7">
        <v>521025</v>
      </c>
      <c r="E177" s="7">
        <v>868493</v>
      </c>
      <c r="F177" s="7">
        <v>842493</v>
      </c>
      <c r="G177" s="7">
        <v>0</v>
      </c>
      <c r="H177" s="7">
        <v>43424.65</v>
      </c>
      <c r="I177" s="7">
        <v>43725</v>
      </c>
      <c r="J177" s="7">
        <v>43725</v>
      </c>
      <c r="K177" s="7">
        <v>0</v>
      </c>
      <c r="L177" s="7">
        <v>0</v>
      </c>
      <c r="M177" s="7">
        <v>900</v>
      </c>
      <c r="N177" s="7">
        <v>0</v>
      </c>
      <c r="O177" s="7">
        <v>0</v>
      </c>
      <c r="P177" s="7">
        <v>900</v>
      </c>
      <c r="Q177" s="7">
        <v>18</v>
      </c>
    </row>
    <row r="178" spans="1:17" x14ac:dyDescent="0.25">
      <c r="A178" s="6">
        <v>80</v>
      </c>
      <c r="B178" s="7" t="s">
        <v>336</v>
      </c>
      <c r="C178" s="7">
        <v>1912038</v>
      </c>
      <c r="D178" s="7">
        <v>1978476</v>
      </c>
      <c r="E178" s="7">
        <v>3890514</v>
      </c>
      <c r="F178" s="7">
        <v>3846866</v>
      </c>
      <c r="G178" s="7">
        <v>0</v>
      </c>
      <c r="H178" s="7">
        <v>194525.7</v>
      </c>
      <c r="I178" s="7">
        <v>121995</v>
      </c>
      <c r="J178" s="7">
        <v>121995</v>
      </c>
      <c r="K178" s="7">
        <v>0</v>
      </c>
      <c r="L178" s="7">
        <v>0</v>
      </c>
      <c r="M178" s="7">
        <v>1900</v>
      </c>
      <c r="N178" s="7">
        <v>1600</v>
      </c>
      <c r="O178" s="7">
        <v>0</v>
      </c>
      <c r="P178" s="7">
        <v>300</v>
      </c>
      <c r="Q178" s="7">
        <v>38</v>
      </c>
    </row>
    <row r="179" spans="1:17" x14ac:dyDescent="0.25">
      <c r="A179" s="6">
        <v>81</v>
      </c>
      <c r="B179" s="7" t="s">
        <v>338</v>
      </c>
      <c r="C179" s="7">
        <v>522539</v>
      </c>
      <c r="D179" s="7">
        <v>436308</v>
      </c>
      <c r="E179" s="7">
        <v>958847</v>
      </c>
      <c r="F179" s="7">
        <v>1015869</v>
      </c>
      <c r="G179" s="7">
        <v>0</v>
      </c>
      <c r="H179" s="7">
        <v>47942.35</v>
      </c>
      <c r="I179" s="7">
        <v>20602</v>
      </c>
      <c r="J179" s="7">
        <v>20602</v>
      </c>
      <c r="K179" s="7">
        <v>0</v>
      </c>
      <c r="L179" s="7">
        <v>0</v>
      </c>
      <c r="M179" s="7">
        <v>420</v>
      </c>
      <c r="N179" s="7">
        <v>0</v>
      </c>
      <c r="O179" s="7">
        <v>0</v>
      </c>
      <c r="P179" s="7">
        <v>420</v>
      </c>
      <c r="Q179" s="7">
        <v>8.4</v>
      </c>
    </row>
    <row r="180" spans="1:17" x14ac:dyDescent="0.25">
      <c r="A180" s="6">
        <v>82</v>
      </c>
      <c r="B180" s="7" t="s">
        <v>339</v>
      </c>
      <c r="C180" s="7">
        <v>199688</v>
      </c>
      <c r="D180" s="7">
        <v>223494</v>
      </c>
      <c r="E180" s="7">
        <v>423182</v>
      </c>
      <c r="F180" s="7">
        <v>387849</v>
      </c>
      <c r="G180" s="7">
        <v>0</v>
      </c>
      <c r="H180" s="7">
        <v>21159.1</v>
      </c>
      <c r="I180" s="7">
        <v>12498</v>
      </c>
      <c r="J180" s="7">
        <v>12498</v>
      </c>
      <c r="K180" s="7">
        <v>0</v>
      </c>
      <c r="L180" s="7">
        <v>0</v>
      </c>
      <c r="M180" s="7">
        <v>700</v>
      </c>
      <c r="N180" s="7">
        <v>0</v>
      </c>
      <c r="O180" s="7">
        <v>0</v>
      </c>
      <c r="P180" s="7">
        <v>700</v>
      </c>
      <c r="Q180" s="7">
        <v>14</v>
      </c>
    </row>
    <row r="181" spans="1:17" x14ac:dyDescent="0.25">
      <c r="A181" s="6">
        <v>83</v>
      </c>
      <c r="B181" s="7" t="s">
        <v>340</v>
      </c>
      <c r="C181" s="7">
        <v>578299</v>
      </c>
      <c r="D181" s="7">
        <v>598505</v>
      </c>
      <c r="E181" s="7">
        <v>1176804</v>
      </c>
      <c r="F181" s="7">
        <v>1114442</v>
      </c>
      <c r="G181" s="7">
        <v>0</v>
      </c>
      <c r="H181" s="7">
        <v>58840.2</v>
      </c>
      <c r="I181" s="7">
        <v>51155</v>
      </c>
      <c r="J181" s="7">
        <v>51155</v>
      </c>
      <c r="K181" s="7">
        <v>0</v>
      </c>
      <c r="L181" s="7">
        <v>0</v>
      </c>
      <c r="M181" s="7">
        <v>3010</v>
      </c>
      <c r="N181" s="7">
        <v>800</v>
      </c>
      <c r="O181" s="7">
        <v>0</v>
      </c>
      <c r="P181" s="7">
        <v>2210</v>
      </c>
      <c r="Q181" s="7">
        <v>60.2</v>
      </c>
    </row>
    <row r="182" spans="1:17" x14ac:dyDescent="0.25">
      <c r="A182" s="6">
        <v>84</v>
      </c>
      <c r="B182" s="7" t="s">
        <v>341</v>
      </c>
      <c r="C182" s="7">
        <v>233105</v>
      </c>
      <c r="D182" s="7">
        <v>231894</v>
      </c>
      <c r="E182" s="7">
        <v>464999</v>
      </c>
      <c r="F182" s="7">
        <v>437710</v>
      </c>
      <c r="G182" s="7">
        <v>0</v>
      </c>
      <c r="H182" s="7">
        <v>23249.95</v>
      </c>
      <c r="I182" s="7">
        <v>21793</v>
      </c>
      <c r="J182" s="7">
        <v>21793</v>
      </c>
      <c r="K182" s="7">
        <v>0</v>
      </c>
      <c r="L182" s="7">
        <v>0</v>
      </c>
      <c r="M182" s="7">
        <v>770</v>
      </c>
      <c r="N182" s="7">
        <v>0</v>
      </c>
      <c r="O182" s="7">
        <v>0</v>
      </c>
      <c r="P182" s="7">
        <v>770</v>
      </c>
      <c r="Q182" s="7">
        <v>15.4</v>
      </c>
    </row>
    <row r="183" spans="1:17" x14ac:dyDescent="0.25">
      <c r="A183" s="6">
        <v>85</v>
      </c>
      <c r="B183" s="7" t="s">
        <v>343</v>
      </c>
      <c r="C183" s="7">
        <v>242140</v>
      </c>
      <c r="D183" s="7">
        <v>372671</v>
      </c>
      <c r="E183" s="7">
        <v>614811</v>
      </c>
      <c r="F183" s="7">
        <v>610999</v>
      </c>
      <c r="G183" s="7">
        <v>0</v>
      </c>
      <c r="H183" s="7">
        <v>30740.55</v>
      </c>
      <c r="I183" s="7">
        <v>28160</v>
      </c>
      <c r="J183" s="7">
        <v>28160</v>
      </c>
      <c r="K183" s="7">
        <v>0</v>
      </c>
      <c r="L183" s="7">
        <v>0</v>
      </c>
      <c r="M183" s="7">
        <v>200</v>
      </c>
      <c r="N183" s="7">
        <v>0</v>
      </c>
      <c r="O183" s="7">
        <v>0</v>
      </c>
      <c r="P183" s="7">
        <v>200</v>
      </c>
      <c r="Q183" s="7">
        <v>4</v>
      </c>
    </row>
    <row r="184" spans="1:17" x14ac:dyDescent="0.25">
      <c r="A184" s="6">
        <v>86</v>
      </c>
      <c r="B184" s="7" t="s">
        <v>345</v>
      </c>
      <c r="C184" s="7">
        <v>928533</v>
      </c>
      <c r="D184" s="7">
        <v>967704</v>
      </c>
      <c r="E184" s="7">
        <v>1896237</v>
      </c>
      <c r="F184" s="7">
        <v>1738672</v>
      </c>
      <c r="G184" s="7">
        <v>0</v>
      </c>
      <c r="H184" s="7">
        <v>94811.85</v>
      </c>
      <c r="I184" s="7">
        <v>90380</v>
      </c>
      <c r="J184" s="7">
        <v>90380</v>
      </c>
      <c r="K184" s="7">
        <v>0</v>
      </c>
      <c r="L184" s="7">
        <v>0</v>
      </c>
      <c r="M184" s="7">
        <v>8700</v>
      </c>
      <c r="N184" s="7">
        <v>0</v>
      </c>
      <c r="O184" s="7">
        <v>0</v>
      </c>
      <c r="P184" s="7">
        <v>8700</v>
      </c>
      <c r="Q184" s="7">
        <v>174</v>
      </c>
    </row>
    <row r="185" spans="1:17" x14ac:dyDescent="0.25">
      <c r="A185" s="6">
        <v>87</v>
      </c>
      <c r="B185" s="7" t="s">
        <v>346</v>
      </c>
      <c r="C185" s="7">
        <v>225412</v>
      </c>
      <c r="D185" s="7">
        <v>258674</v>
      </c>
      <c r="E185" s="7">
        <v>484086</v>
      </c>
      <c r="F185" s="7">
        <v>433645</v>
      </c>
      <c r="G185" s="7">
        <v>1397</v>
      </c>
      <c r="H185" s="7">
        <v>24204.3</v>
      </c>
      <c r="I185" s="7">
        <v>23970</v>
      </c>
      <c r="J185" s="7">
        <v>23970</v>
      </c>
      <c r="K185" s="7">
        <v>0</v>
      </c>
      <c r="L185" s="7">
        <v>0</v>
      </c>
      <c r="M185" s="7">
        <v>1250</v>
      </c>
      <c r="N185" s="7">
        <v>800</v>
      </c>
      <c r="O185" s="7">
        <v>0</v>
      </c>
      <c r="P185" s="7">
        <v>450</v>
      </c>
      <c r="Q185" s="7">
        <v>25</v>
      </c>
    </row>
    <row r="186" spans="1:17" x14ac:dyDescent="0.25">
      <c r="A186" s="6">
        <v>88</v>
      </c>
      <c r="B186" s="7" t="s">
        <v>347</v>
      </c>
      <c r="C186" s="7">
        <v>4760429</v>
      </c>
      <c r="D186" s="7">
        <v>4648070</v>
      </c>
      <c r="E186" s="7">
        <v>9408499</v>
      </c>
      <c r="F186" s="7">
        <v>8844131</v>
      </c>
      <c r="G186" s="7">
        <v>3758</v>
      </c>
      <c r="H186" s="7">
        <v>470424.95</v>
      </c>
      <c r="I186" s="7">
        <v>446787</v>
      </c>
      <c r="J186" s="7">
        <v>446787</v>
      </c>
      <c r="K186" s="7">
        <v>0</v>
      </c>
      <c r="L186" s="7">
        <v>0</v>
      </c>
      <c r="M186" s="7">
        <v>9050</v>
      </c>
      <c r="N186" s="7">
        <v>0</v>
      </c>
      <c r="O186" s="7">
        <v>0</v>
      </c>
      <c r="P186" s="7">
        <v>9050</v>
      </c>
      <c r="Q186" s="7">
        <v>181</v>
      </c>
    </row>
    <row r="187" spans="1:17" x14ac:dyDescent="0.25">
      <c r="A187" s="6">
        <v>89</v>
      </c>
      <c r="B187" s="7" t="s">
        <v>349</v>
      </c>
      <c r="C187" s="7">
        <v>456673</v>
      </c>
      <c r="D187" s="7">
        <v>579098</v>
      </c>
      <c r="E187" s="7">
        <v>1035771</v>
      </c>
      <c r="F187" s="7">
        <v>1000144</v>
      </c>
      <c r="G187" s="7">
        <v>0</v>
      </c>
      <c r="H187" s="7">
        <v>51788.55</v>
      </c>
      <c r="I187" s="7">
        <v>40626</v>
      </c>
      <c r="J187" s="7">
        <v>40626</v>
      </c>
      <c r="K187" s="7">
        <v>0</v>
      </c>
      <c r="L187" s="7">
        <v>0</v>
      </c>
      <c r="M187" s="7">
        <v>2890</v>
      </c>
      <c r="N187" s="7">
        <v>0</v>
      </c>
      <c r="O187" s="7">
        <v>0</v>
      </c>
      <c r="P187" s="7">
        <v>2890</v>
      </c>
      <c r="Q187" s="7">
        <v>57.8</v>
      </c>
    </row>
    <row r="188" spans="1:17" x14ac:dyDescent="0.25">
      <c r="A188" s="6">
        <v>90</v>
      </c>
      <c r="B188" s="7" t="s">
        <v>351</v>
      </c>
      <c r="C188" s="7">
        <v>187054</v>
      </c>
      <c r="D188" s="7">
        <v>215541</v>
      </c>
      <c r="E188" s="7">
        <v>402595</v>
      </c>
      <c r="F188" s="7">
        <v>372409</v>
      </c>
      <c r="G188" s="7">
        <v>0</v>
      </c>
      <c r="H188" s="7">
        <v>20129.75</v>
      </c>
      <c r="I188" s="7">
        <v>20687</v>
      </c>
      <c r="J188" s="7">
        <v>20687</v>
      </c>
      <c r="K188" s="7">
        <v>0</v>
      </c>
      <c r="L188" s="7">
        <v>0</v>
      </c>
      <c r="M188" s="7">
        <v>300</v>
      </c>
      <c r="N188" s="7">
        <v>0</v>
      </c>
      <c r="O188" s="7">
        <v>0</v>
      </c>
      <c r="P188" s="7">
        <v>300</v>
      </c>
      <c r="Q188" s="7">
        <v>6</v>
      </c>
    </row>
    <row r="189" spans="1:17" x14ac:dyDescent="0.25">
      <c r="A189" s="6">
        <v>91</v>
      </c>
      <c r="B189" s="7" t="s">
        <v>352</v>
      </c>
      <c r="C189" s="7">
        <v>746994</v>
      </c>
      <c r="D189" s="7">
        <v>756977</v>
      </c>
      <c r="E189" s="7">
        <v>1503971</v>
      </c>
      <c r="F189" s="7">
        <v>1412507</v>
      </c>
      <c r="G189" s="7">
        <v>0</v>
      </c>
      <c r="H189" s="7">
        <v>75198.55</v>
      </c>
      <c r="I189" s="7">
        <v>48479</v>
      </c>
      <c r="J189" s="7">
        <v>48479</v>
      </c>
      <c r="K189" s="7">
        <v>0</v>
      </c>
      <c r="L189" s="7">
        <v>0</v>
      </c>
      <c r="M189" s="7">
        <v>1100</v>
      </c>
      <c r="N189" s="7">
        <v>0</v>
      </c>
      <c r="O189" s="7">
        <v>0</v>
      </c>
      <c r="P189" s="7">
        <v>1100</v>
      </c>
      <c r="Q189" s="7">
        <v>22</v>
      </c>
    </row>
    <row r="190" spans="1:17" x14ac:dyDescent="0.25">
      <c r="A190" s="6">
        <v>92</v>
      </c>
      <c r="B190" s="7" t="s">
        <v>357</v>
      </c>
      <c r="C190" s="7">
        <v>46007</v>
      </c>
      <c r="D190" s="7">
        <v>53257</v>
      </c>
      <c r="E190" s="7">
        <v>99264</v>
      </c>
      <c r="F190" s="7">
        <v>85062</v>
      </c>
      <c r="G190" s="7">
        <v>0</v>
      </c>
      <c r="H190" s="7">
        <v>4963.2</v>
      </c>
      <c r="I190" s="7">
        <v>2900</v>
      </c>
      <c r="J190" s="7">
        <v>2900</v>
      </c>
      <c r="K190" s="7">
        <v>0</v>
      </c>
      <c r="L190" s="7">
        <v>0</v>
      </c>
      <c r="M190" s="7">
        <v>0</v>
      </c>
      <c r="N190" s="7">
        <v>0</v>
      </c>
      <c r="O190" s="7">
        <v>0</v>
      </c>
      <c r="P190" s="7">
        <v>0</v>
      </c>
      <c r="Q190" s="7">
        <v>0</v>
      </c>
    </row>
    <row r="191" spans="1:17" x14ac:dyDescent="0.25">
      <c r="A191" s="6">
        <v>93</v>
      </c>
      <c r="B191" s="7" t="s">
        <v>358</v>
      </c>
      <c r="C191" s="7">
        <v>107149</v>
      </c>
      <c r="D191" s="7">
        <v>114218</v>
      </c>
      <c r="E191" s="7">
        <v>221367</v>
      </c>
      <c r="F191" s="7">
        <v>219322</v>
      </c>
      <c r="G191" s="7">
        <v>0</v>
      </c>
      <c r="H191" s="7">
        <v>11068.35</v>
      </c>
      <c r="I191" s="7">
        <v>15988</v>
      </c>
      <c r="J191" s="7">
        <v>15988</v>
      </c>
      <c r="K191" s="7">
        <v>0</v>
      </c>
      <c r="L191" s="7">
        <v>0</v>
      </c>
      <c r="M191" s="7">
        <v>0</v>
      </c>
      <c r="N191" s="7">
        <v>0</v>
      </c>
      <c r="O191" s="7">
        <v>0</v>
      </c>
      <c r="P191" s="7">
        <v>0</v>
      </c>
      <c r="Q191" s="7">
        <v>0</v>
      </c>
    </row>
    <row r="192" spans="1:17" x14ac:dyDescent="0.25">
      <c r="A192" s="6">
        <v>94</v>
      </c>
      <c r="B192" s="7" t="s">
        <v>359</v>
      </c>
      <c r="C192" s="7">
        <v>543777</v>
      </c>
      <c r="D192" s="7">
        <v>534227</v>
      </c>
      <c r="E192" s="7">
        <v>1078004</v>
      </c>
      <c r="F192" s="7">
        <v>1003493</v>
      </c>
      <c r="G192" s="7">
        <v>0</v>
      </c>
      <c r="H192" s="7">
        <v>53900.2</v>
      </c>
      <c r="I192" s="7">
        <v>38410</v>
      </c>
      <c r="J192" s="7">
        <v>38410</v>
      </c>
      <c r="K192" s="7">
        <v>0</v>
      </c>
      <c r="L192" s="7">
        <v>0</v>
      </c>
      <c r="M192" s="7">
        <v>600</v>
      </c>
      <c r="N192" s="7">
        <v>1600</v>
      </c>
      <c r="O192" s="7">
        <v>0</v>
      </c>
      <c r="P192" s="7">
        <v>-1000</v>
      </c>
      <c r="Q192" s="7">
        <v>12</v>
      </c>
    </row>
    <row r="193" spans="1:17" x14ac:dyDescent="0.25">
      <c r="A193" s="6">
        <v>95</v>
      </c>
      <c r="B193" s="7" t="s">
        <v>361</v>
      </c>
      <c r="C193" s="7">
        <v>1399561</v>
      </c>
      <c r="D193" s="7">
        <v>1337241</v>
      </c>
      <c r="E193" s="7">
        <v>2736802</v>
      </c>
      <c r="F193" s="7">
        <v>2667477</v>
      </c>
      <c r="G193" s="7">
        <v>1005</v>
      </c>
      <c r="H193" s="7">
        <v>136840.1</v>
      </c>
      <c r="I193" s="7">
        <v>102830</v>
      </c>
      <c r="J193" s="7">
        <v>102430</v>
      </c>
      <c r="K193" s="7">
        <v>0</v>
      </c>
      <c r="L193" s="7">
        <v>0</v>
      </c>
      <c r="M193" s="7">
        <v>4940</v>
      </c>
      <c r="N193" s="7">
        <v>0</v>
      </c>
      <c r="O193" s="7">
        <v>0</v>
      </c>
      <c r="P193" s="7">
        <v>4940</v>
      </c>
      <c r="Q193" s="7">
        <v>98.8</v>
      </c>
    </row>
    <row r="194" spans="1:17" x14ac:dyDescent="0.25">
      <c r="A194" s="6">
        <v>96</v>
      </c>
      <c r="B194" s="7" t="s">
        <v>363</v>
      </c>
      <c r="C194" s="7">
        <v>456726</v>
      </c>
      <c r="D194" s="7">
        <v>433218</v>
      </c>
      <c r="E194" s="7">
        <v>889944</v>
      </c>
      <c r="F194" s="7">
        <v>884443</v>
      </c>
      <c r="G194" s="7">
        <v>672</v>
      </c>
      <c r="H194" s="7">
        <v>44497.2</v>
      </c>
      <c r="I194" s="7">
        <v>35227</v>
      </c>
      <c r="J194" s="7">
        <v>34927</v>
      </c>
      <c r="K194" s="7">
        <v>0</v>
      </c>
      <c r="L194" s="7">
        <v>0</v>
      </c>
      <c r="M194" s="7">
        <v>300</v>
      </c>
      <c r="N194" s="7">
        <v>0</v>
      </c>
      <c r="O194" s="7">
        <v>0</v>
      </c>
      <c r="P194" s="7">
        <v>300</v>
      </c>
      <c r="Q194" s="7">
        <v>6</v>
      </c>
    </row>
    <row r="195" spans="1:17" x14ac:dyDescent="0.25">
      <c r="A195" s="6">
        <v>97</v>
      </c>
      <c r="B195" s="7" t="s">
        <v>365</v>
      </c>
      <c r="C195" s="7">
        <v>360632</v>
      </c>
      <c r="D195" s="7">
        <v>387825</v>
      </c>
      <c r="E195" s="7">
        <v>748457</v>
      </c>
      <c r="F195" s="7">
        <v>664785</v>
      </c>
      <c r="G195" s="7">
        <v>0</v>
      </c>
      <c r="H195" s="7">
        <v>37422.85</v>
      </c>
      <c r="I195" s="7">
        <v>25765</v>
      </c>
      <c r="J195" s="7">
        <v>25765</v>
      </c>
      <c r="K195" s="7">
        <v>0</v>
      </c>
      <c r="L195" s="7">
        <v>0</v>
      </c>
      <c r="M195" s="7">
        <v>200</v>
      </c>
      <c r="N195" s="7">
        <v>0</v>
      </c>
      <c r="O195" s="7">
        <v>0</v>
      </c>
      <c r="P195" s="7">
        <v>200</v>
      </c>
      <c r="Q195" s="7">
        <v>4</v>
      </c>
    </row>
    <row r="196" spans="1:17" x14ac:dyDescent="0.25">
      <c r="A196" s="6">
        <v>98</v>
      </c>
      <c r="B196" s="7" t="s">
        <v>366</v>
      </c>
      <c r="C196" s="7">
        <v>139442</v>
      </c>
      <c r="D196" s="7">
        <v>127971</v>
      </c>
      <c r="E196" s="7">
        <v>267413</v>
      </c>
      <c r="F196" s="7">
        <v>290895</v>
      </c>
      <c r="G196" s="7">
        <v>0</v>
      </c>
      <c r="H196" s="7">
        <v>13370.65</v>
      </c>
      <c r="I196" s="7">
        <v>11707</v>
      </c>
      <c r="J196" s="7">
        <v>11707</v>
      </c>
      <c r="K196" s="7">
        <v>0</v>
      </c>
      <c r="L196" s="7">
        <v>0</v>
      </c>
      <c r="M196" s="7">
        <v>5890</v>
      </c>
      <c r="N196" s="7">
        <v>2400</v>
      </c>
      <c r="O196" s="7">
        <v>0</v>
      </c>
      <c r="P196" s="7">
        <v>3490</v>
      </c>
      <c r="Q196" s="7">
        <v>117.8</v>
      </c>
    </row>
    <row r="197" spans="1:17" x14ac:dyDescent="0.25">
      <c r="A197" s="6">
        <v>99</v>
      </c>
      <c r="B197" s="7" t="s">
        <v>368</v>
      </c>
      <c r="C197" s="7">
        <v>26798</v>
      </c>
      <c r="D197" s="7">
        <v>28279</v>
      </c>
      <c r="E197" s="7">
        <v>55077</v>
      </c>
      <c r="F197" s="7">
        <v>48320</v>
      </c>
      <c r="G197" s="7">
        <v>0</v>
      </c>
      <c r="H197" s="7">
        <v>2753.85</v>
      </c>
      <c r="I197" s="7">
        <v>1830</v>
      </c>
      <c r="J197" s="7">
        <v>1830</v>
      </c>
      <c r="K197" s="7">
        <v>0</v>
      </c>
      <c r="L197" s="7">
        <v>0</v>
      </c>
      <c r="M197" s="7">
        <v>0</v>
      </c>
      <c r="N197" s="7">
        <v>0</v>
      </c>
      <c r="O197" s="7">
        <v>0</v>
      </c>
      <c r="P197" s="7">
        <v>0</v>
      </c>
      <c r="Q197" s="7">
        <v>0</v>
      </c>
    </row>
    <row r="198" spans="1:17" x14ac:dyDescent="0.25">
      <c r="A198" s="6">
        <v>100</v>
      </c>
      <c r="B198" s="7" t="s">
        <v>370</v>
      </c>
      <c r="C198" s="7">
        <v>226422</v>
      </c>
      <c r="D198" s="7">
        <v>230519</v>
      </c>
      <c r="E198" s="7">
        <v>456941</v>
      </c>
      <c r="F198" s="7">
        <v>425429</v>
      </c>
      <c r="G198" s="7">
        <v>0</v>
      </c>
      <c r="H198" s="7">
        <v>22847.05</v>
      </c>
      <c r="I198" s="7">
        <v>19757</v>
      </c>
      <c r="J198" s="7">
        <v>19757</v>
      </c>
      <c r="K198" s="7">
        <v>0</v>
      </c>
      <c r="L198" s="7">
        <v>0</v>
      </c>
      <c r="M198" s="7">
        <v>100</v>
      </c>
      <c r="N198" s="7">
        <v>0</v>
      </c>
      <c r="O198" s="7">
        <v>0</v>
      </c>
      <c r="P198" s="7">
        <v>100</v>
      </c>
      <c r="Q198" s="7">
        <v>2</v>
      </c>
    </row>
    <row r="199" spans="1:17" x14ac:dyDescent="0.25">
      <c r="A199" s="6">
        <v>101</v>
      </c>
      <c r="B199" s="7" t="s">
        <v>371</v>
      </c>
      <c r="C199" s="7">
        <v>2532245</v>
      </c>
      <c r="D199" s="7">
        <v>1558631</v>
      </c>
      <c r="E199" s="7">
        <v>4090876</v>
      </c>
      <c r="F199" s="7">
        <v>4087364</v>
      </c>
      <c r="G199" s="7">
        <v>409</v>
      </c>
      <c r="H199" s="7">
        <v>204543.8</v>
      </c>
      <c r="I199" s="7">
        <v>106427</v>
      </c>
      <c r="J199" s="7">
        <v>106427</v>
      </c>
      <c r="K199" s="7">
        <v>0</v>
      </c>
      <c r="L199" s="7">
        <v>0</v>
      </c>
      <c r="M199" s="7">
        <v>2292</v>
      </c>
      <c r="N199" s="7">
        <v>800</v>
      </c>
      <c r="O199" s="7">
        <v>0</v>
      </c>
      <c r="P199" s="7">
        <v>1492</v>
      </c>
      <c r="Q199" s="7">
        <v>45.84</v>
      </c>
    </row>
    <row r="200" spans="1:17" x14ac:dyDescent="0.25">
      <c r="A200" s="6">
        <v>102</v>
      </c>
      <c r="B200" s="7" t="s">
        <v>373</v>
      </c>
      <c r="C200" s="7">
        <v>240757</v>
      </c>
      <c r="D200" s="7">
        <v>147484</v>
      </c>
      <c r="E200" s="7">
        <v>388241</v>
      </c>
      <c r="F200" s="7">
        <v>371073</v>
      </c>
      <c r="G200" s="7">
        <v>0</v>
      </c>
      <c r="H200" s="7">
        <v>19412.05</v>
      </c>
      <c r="I200" s="7">
        <v>19319</v>
      </c>
      <c r="J200" s="7">
        <v>19319</v>
      </c>
      <c r="K200" s="7">
        <v>0</v>
      </c>
      <c r="L200" s="7">
        <v>0</v>
      </c>
      <c r="M200" s="7">
        <v>0</v>
      </c>
      <c r="N200" s="7">
        <v>0</v>
      </c>
      <c r="O200" s="7">
        <v>0</v>
      </c>
      <c r="P200" s="7">
        <v>0</v>
      </c>
      <c r="Q200" s="7">
        <v>0</v>
      </c>
    </row>
    <row r="201" spans="1:17" x14ac:dyDescent="0.25">
      <c r="A201" s="6">
        <v>103</v>
      </c>
      <c r="B201" s="7" t="s">
        <v>374</v>
      </c>
      <c r="C201" s="7">
        <v>295140</v>
      </c>
      <c r="D201" s="7">
        <v>473103</v>
      </c>
      <c r="E201" s="7">
        <v>768243</v>
      </c>
      <c r="F201" s="7">
        <v>675535</v>
      </c>
      <c r="G201" s="7">
        <v>0</v>
      </c>
      <c r="H201" s="7">
        <v>38412.15</v>
      </c>
      <c r="I201" s="7">
        <v>30321</v>
      </c>
      <c r="J201" s="7">
        <v>30321</v>
      </c>
      <c r="K201" s="7">
        <v>0</v>
      </c>
      <c r="L201" s="7">
        <v>0</v>
      </c>
      <c r="M201" s="7">
        <v>200</v>
      </c>
      <c r="N201" s="7">
        <v>0</v>
      </c>
      <c r="O201" s="7">
        <v>0</v>
      </c>
      <c r="P201" s="7">
        <v>200</v>
      </c>
      <c r="Q201" s="7">
        <v>4</v>
      </c>
    </row>
    <row r="202" spans="1:17" x14ac:dyDescent="0.25">
      <c r="A202" s="6">
        <v>104</v>
      </c>
      <c r="B202" s="7" t="s">
        <v>375</v>
      </c>
      <c r="C202" s="7">
        <v>596989</v>
      </c>
      <c r="D202" s="7">
        <v>669374</v>
      </c>
      <c r="E202" s="7">
        <v>1266363</v>
      </c>
      <c r="F202" s="7">
        <v>1214781</v>
      </c>
      <c r="G202" s="7">
        <v>1099</v>
      </c>
      <c r="H202" s="7">
        <v>63318.15</v>
      </c>
      <c r="I202" s="7">
        <v>48711</v>
      </c>
      <c r="J202" s="7">
        <v>48546</v>
      </c>
      <c r="K202" s="7">
        <v>0</v>
      </c>
      <c r="L202" s="7">
        <v>0</v>
      </c>
      <c r="M202" s="7">
        <v>2480</v>
      </c>
      <c r="N202" s="7">
        <v>800</v>
      </c>
      <c r="O202" s="7">
        <v>0</v>
      </c>
      <c r="P202" s="7">
        <v>1680</v>
      </c>
      <c r="Q202" s="7">
        <v>49.6</v>
      </c>
    </row>
    <row r="203" spans="1:17" x14ac:dyDescent="0.25">
      <c r="A203" s="6">
        <v>105</v>
      </c>
      <c r="B203" s="7" t="s">
        <v>376</v>
      </c>
      <c r="C203" s="7">
        <v>320445</v>
      </c>
      <c r="D203" s="7">
        <v>396615</v>
      </c>
      <c r="E203" s="7">
        <v>717060</v>
      </c>
      <c r="F203" s="7">
        <v>685020</v>
      </c>
      <c r="G203" s="7">
        <v>190</v>
      </c>
      <c r="H203" s="7">
        <v>35853</v>
      </c>
      <c r="I203" s="7">
        <v>27808</v>
      </c>
      <c r="J203" s="7">
        <v>27808</v>
      </c>
      <c r="K203" s="7">
        <v>0</v>
      </c>
      <c r="L203" s="7">
        <v>0</v>
      </c>
      <c r="M203" s="7">
        <v>3080</v>
      </c>
      <c r="N203" s="7">
        <v>800</v>
      </c>
      <c r="O203" s="7">
        <v>0</v>
      </c>
      <c r="P203" s="7">
        <v>2280</v>
      </c>
      <c r="Q203" s="7">
        <v>61.6</v>
      </c>
    </row>
    <row r="204" spans="1:17" x14ac:dyDescent="0.25">
      <c r="A204" s="6">
        <v>106</v>
      </c>
      <c r="B204" s="7" t="s">
        <v>377</v>
      </c>
      <c r="C204" s="7">
        <v>647751</v>
      </c>
      <c r="D204" s="7">
        <v>988551</v>
      </c>
      <c r="E204" s="7">
        <v>1636302</v>
      </c>
      <c r="F204" s="7">
        <v>1529059</v>
      </c>
      <c r="G204" s="7">
        <v>900</v>
      </c>
      <c r="H204" s="7">
        <v>81815.100000000006</v>
      </c>
      <c r="I204" s="7">
        <v>64896</v>
      </c>
      <c r="J204" s="7">
        <v>64896</v>
      </c>
      <c r="K204" s="7">
        <v>0</v>
      </c>
      <c r="L204" s="7">
        <v>0</v>
      </c>
      <c r="M204" s="7">
        <v>5070</v>
      </c>
      <c r="N204" s="7">
        <v>3200</v>
      </c>
      <c r="O204" s="7">
        <v>0</v>
      </c>
      <c r="P204" s="7">
        <v>1870</v>
      </c>
      <c r="Q204" s="7">
        <v>101.4</v>
      </c>
    </row>
    <row r="205" spans="1:17" x14ac:dyDescent="0.25">
      <c r="A205" s="6">
        <v>107</v>
      </c>
      <c r="B205" s="7" t="s">
        <v>378</v>
      </c>
      <c r="C205" s="7">
        <v>233888</v>
      </c>
      <c r="D205" s="7">
        <v>233363</v>
      </c>
      <c r="E205" s="7">
        <v>467251</v>
      </c>
      <c r="F205" s="7">
        <v>416956</v>
      </c>
      <c r="G205" s="7">
        <v>0</v>
      </c>
      <c r="H205" s="7">
        <v>23362.55</v>
      </c>
      <c r="I205" s="7">
        <v>14512</v>
      </c>
      <c r="J205" s="7">
        <v>14512</v>
      </c>
      <c r="K205" s="7">
        <v>0</v>
      </c>
      <c r="L205" s="7">
        <v>0</v>
      </c>
      <c r="M205" s="7">
        <v>700</v>
      </c>
      <c r="N205" s="7">
        <v>800</v>
      </c>
      <c r="O205" s="7">
        <v>0</v>
      </c>
      <c r="P205" s="7">
        <v>-100</v>
      </c>
      <c r="Q205" s="7">
        <v>14</v>
      </c>
    </row>
    <row r="206" spans="1:17" x14ac:dyDescent="0.25">
      <c r="A206" s="6">
        <v>108</v>
      </c>
      <c r="B206" s="7" t="s">
        <v>379</v>
      </c>
      <c r="C206" s="7">
        <v>417167</v>
      </c>
      <c r="D206" s="7">
        <v>448964</v>
      </c>
      <c r="E206" s="7">
        <v>866131</v>
      </c>
      <c r="F206" s="7">
        <v>814681</v>
      </c>
      <c r="G206" s="7">
        <v>617</v>
      </c>
      <c r="H206" s="7">
        <v>43306.55</v>
      </c>
      <c r="I206" s="7">
        <v>36928</v>
      </c>
      <c r="J206" s="7">
        <v>36928</v>
      </c>
      <c r="K206" s="7">
        <v>0</v>
      </c>
      <c r="L206" s="7">
        <v>0</v>
      </c>
      <c r="M206" s="7">
        <v>3774</v>
      </c>
      <c r="N206" s="7">
        <v>800</v>
      </c>
      <c r="O206" s="7">
        <v>0</v>
      </c>
      <c r="P206" s="7">
        <v>2974</v>
      </c>
      <c r="Q206" s="7">
        <v>75.48</v>
      </c>
    </row>
    <row r="207" spans="1:17" x14ac:dyDescent="0.25">
      <c r="A207" s="6">
        <v>109</v>
      </c>
      <c r="B207" s="7" t="s">
        <v>385</v>
      </c>
      <c r="C207" s="7">
        <v>662070</v>
      </c>
      <c r="D207" s="7">
        <v>645593</v>
      </c>
      <c r="E207" s="7">
        <v>1307663</v>
      </c>
      <c r="F207" s="7">
        <v>1366229</v>
      </c>
      <c r="G207" s="7">
        <v>2413</v>
      </c>
      <c r="H207" s="7">
        <v>65383.15</v>
      </c>
      <c r="I207" s="7">
        <v>52746</v>
      </c>
      <c r="J207" s="7">
        <v>52746</v>
      </c>
      <c r="K207" s="7">
        <v>0</v>
      </c>
      <c r="L207" s="7">
        <v>0</v>
      </c>
      <c r="M207" s="7">
        <v>1230</v>
      </c>
      <c r="N207" s="7">
        <v>0</v>
      </c>
      <c r="O207" s="7">
        <v>0</v>
      </c>
      <c r="P207" s="7">
        <v>1230</v>
      </c>
      <c r="Q207" s="7">
        <v>24.6</v>
      </c>
    </row>
    <row r="208" spans="1:17" x14ac:dyDescent="0.25">
      <c r="A208" s="6">
        <v>110</v>
      </c>
      <c r="B208" s="7" t="s">
        <v>386</v>
      </c>
      <c r="C208" s="7">
        <v>200171</v>
      </c>
      <c r="D208" s="7">
        <v>197614</v>
      </c>
      <c r="E208" s="7">
        <v>397785</v>
      </c>
      <c r="F208" s="7">
        <v>396067</v>
      </c>
      <c r="G208" s="7">
        <v>179</v>
      </c>
      <c r="H208" s="7">
        <v>19889.25</v>
      </c>
      <c r="I208" s="7">
        <v>23812</v>
      </c>
      <c r="J208" s="7">
        <v>23812</v>
      </c>
      <c r="K208" s="7">
        <v>0</v>
      </c>
      <c r="L208" s="7">
        <v>0</v>
      </c>
      <c r="M208" s="7">
        <v>809</v>
      </c>
      <c r="N208" s="7">
        <v>800</v>
      </c>
      <c r="O208" s="7">
        <v>0</v>
      </c>
      <c r="P208" s="7">
        <v>9</v>
      </c>
      <c r="Q208" s="7">
        <v>16.18</v>
      </c>
    </row>
    <row r="209" spans="1:17" x14ac:dyDescent="0.25">
      <c r="A209" s="6">
        <v>111</v>
      </c>
      <c r="B209" s="7" t="s">
        <v>387</v>
      </c>
      <c r="C209" s="7">
        <v>166246</v>
      </c>
      <c r="D209" s="7">
        <v>198826</v>
      </c>
      <c r="E209" s="7">
        <v>365072</v>
      </c>
      <c r="F209" s="7">
        <v>334126</v>
      </c>
      <c r="G209" s="7">
        <v>0</v>
      </c>
      <c r="H209" s="7">
        <v>18253.599999999999</v>
      </c>
      <c r="I209" s="7">
        <v>15319</v>
      </c>
      <c r="J209" s="7">
        <v>15319</v>
      </c>
      <c r="K209" s="7">
        <v>0</v>
      </c>
      <c r="L209" s="7">
        <v>0</v>
      </c>
      <c r="M209" s="7">
        <v>800</v>
      </c>
      <c r="N209" s="7">
        <v>0</v>
      </c>
      <c r="O209" s="7">
        <v>0</v>
      </c>
      <c r="P209" s="7">
        <v>800</v>
      </c>
      <c r="Q209" s="7">
        <v>16</v>
      </c>
    </row>
    <row r="210" spans="1:17" x14ac:dyDescent="0.25">
      <c r="A210" s="6">
        <v>112</v>
      </c>
      <c r="B210" s="7" t="s">
        <v>388</v>
      </c>
      <c r="C210" s="7">
        <v>780835</v>
      </c>
      <c r="D210" s="7">
        <v>692956</v>
      </c>
      <c r="E210" s="7">
        <v>1473791</v>
      </c>
      <c r="F210" s="7">
        <v>1415343</v>
      </c>
      <c r="G210" s="7">
        <v>200</v>
      </c>
      <c r="H210" s="7">
        <v>73689.55</v>
      </c>
      <c r="I210" s="7">
        <v>79319</v>
      </c>
      <c r="J210" s="7">
        <v>79119</v>
      </c>
      <c r="K210" s="7">
        <v>0</v>
      </c>
      <c r="L210" s="7">
        <v>0</v>
      </c>
      <c r="M210" s="7">
        <v>1500</v>
      </c>
      <c r="N210" s="7">
        <v>800</v>
      </c>
      <c r="O210" s="7">
        <v>0</v>
      </c>
      <c r="P210" s="7">
        <v>700</v>
      </c>
      <c r="Q210" s="7">
        <v>30</v>
      </c>
    </row>
    <row r="211" spans="1:17" x14ac:dyDescent="0.25">
      <c r="A211" s="6">
        <v>113</v>
      </c>
      <c r="B211" s="7" t="s">
        <v>389</v>
      </c>
      <c r="C211" s="7">
        <v>424664</v>
      </c>
      <c r="D211" s="7">
        <v>559741</v>
      </c>
      <c r="E211" s="7">
        <v>984405</v>
      </c>
      <c r="F211" s="7">
        <v>939737</v>
      </c>
      <c r="G211" s="7">
        <v>0</v>
      </c>
      <c r="H211" s="7">
        <v>49220.25</v>
      </c>
      <c r="I211" s="7">
        <v>43283</v>
      </c>
      <c r="J211" s="7">
        <v>43283</v>
      </c>
      <c r="K211" s="7">
        <v>0</v>
      </c>
      <c r="L211" s="7">
        <v>0</v>
      </c>
      <c r="M211" s="7">
        <v>400</v>
      </c>
      <c r="N211" s="7">
        <v>0</v>
      </c>
      <c r="O211" s="7">
        <v>0</v>
      </c>
      <c r="P211" s="7">
        <v>400</v>
      </c>
      <c r="Q211" s="7">
        <v>8</v>
      </c>
    </row>
    <row r="212" spans="1:17" x14ac:dyDescent="0.25">
      <c r="A212" s="6">
        <v>114</v>
      </c>
      <c r="B212" s="7" t="s">
        <v>390</v>
      </c>
      <c r="C212" s="7">
        <v>155864</v>
      </c>
      <c r="D212" s="7">
        <v>194517</v>
      </c>
      <c r="E212" s="7">
        <v>350381</v>
      </c>
      <c r="F212" s="7">
        <v>311731</v>
      </c>
      <c r="G212" s="7">
        <v>728</v>
      </c>
      <c r="H212" s="7">
        <v>17519.05</v>
      </c>
      <c r="I212" s="7">
        <v>14289</v>
      </c>
      <c r="J212" s="7">
        <v>14289</v>
      </c>
      <c r="K212" s="7">
        <v>0</v>
      </c>
      <c r="L212" s="7">
        <v>0</v>
      </c>
      <c r="M212" s="7">
        <v>0</v>
      </c>
      <c r="N212" s="7">
        <v>0</v>
      </c>
      <c r="O212" s="7">
        <v>0</v>
      </c>
      <c r="P212" s="7">
        <v>0</v>
      </c>
      <c r="Q212" s="7">
        <v>0</v>
      </c>
    </row>
    <row r="213" spans="1:17" x14ac:dyDescent="0.25">
      <c r="A213" s="6">
        <v>115</v>
      </c>
      <c r="B213" s="7" t="s">
        <v>391</v>
      </c>
      <c r="C213" s="7">
        <v>490704</v>
      </c>
      <c r="D213" s="7">
        <v>446758</v>
      </c>
      <c r="E213" s="7">
        <v>937462</v>
      </c>
      <c r="F213" s="7">
        <v>932982</v>
      </c>
      <c r="G213" s="7">
        <v>574</v>
      </c>
      <c r="H213" s="7">
        <v>46873.1</v>
      </c>
      <c r="I213" s="7">
        <v>49761</v>
      </c>
      <c r="J213" s="7">
        <v>49761</v>
      </c>
      <c r="K213" s="7">
        <v>0</v>
      </c>
      <c r="L213" s="7">
        <v>0</v>
      </c>
      <c r="M213" s="7">
        <v>3600</v>
      </c>
      <c r="N213" s="7">
        <v>0</v>
      </c>
      <c r="O213" s="7">
        <v>0</v>
      </c>
      <c r="P213" s="7">
        <v>3600</v>
      </c>
      <c r="Q213" s="7">
        <v>72</v>
      </c>
    </row>
    <row r="214" spans="1:17" x14ac:dyDescent="0.25">
      <c r="A214" s="6">
        <v>116</v>
      </c>
      <c r="B214" s="7" t="s">
        <v>392</v>
      </c>
      <c r="C214" s="7">
        <v>369458</v>
      </c>
      <c r="D214" s="7">
        <v>340930</v>
      </c>
      <c r="E214" s="7">
        <v>710388</v>
      </c>
      <c r="F214" s="7">
        <v>675291</v>
      </c>
      <c r="G214" s="7">
        <v>0</v>
      </c>
      <c r="H214" s="7">
        <v>35519.4</v>
      </c>
      <c r="I214" s="7">
        <v>39391</v>
      </c>
      <c r="J214" s="7">
        <v>39391</v>
      </c>
      <c r="K214" s="7">
        <v>0</v>
      </c>
      <c r="L214" s="7">
        <v>0</v>
      </c>
      <c r="M214" s="7">
        <v>0</v>
      </c>
      <c r="N214" s="7">
        <v>0</v>
      </c>
      <c r="O214" s="7">
        <v>0</v>
      </c>
      <c r="P214" s="7">
        <v>0</v>
      </c>
      <c r="Q214" s="7">
        <v>0</v>
      </c>
    </row>
    <row r="215" spans="1:17" x14ac:dyDescent="0.25">
      <c r="A215" s="6">
        <v>117</v>
      </c>
      <c r="B215" s="7" t="s">
        <v>393</v>
      </c>
      <c r="C215" s="7">
        <v>172561</v>
      </c>
      <c r="D215" s="7">
        <v>213371</v>
      </c>
      <c r="E215" s="7">
        <v>385932</v>
      </c>
      <c r="F215" s="7">
        <v>344328</v>
      </c>
      <c r="G215" s="7">
        <v>1135</v>
      </c>
      <c r="H215" s="7">
        <v>19296.599999999999</v>
      </c>
      <c r="I215" s="7">
        <v>12417</v>
      </c>
      <c r="J215" s="7">
        <v>12247</v>
      </c>
      <c r="K215" s="7">
        <v>0</v>
      </c>
      <c r="L215" s="7">
        <v>0</v>
      </c>
      <c r="M215" s="7">
        <v>0</v>
      </c>
      <c r="N215" s="7">
        <v>0</v>
      </c>
      <c r="O215" s="7">
        <v>0</v>
      </c>
      <c r="P215" s="7">
        <v>0</v>
      </c>
      <c r="Q215" s="7">
        <v>0</v>
      </c>
    </row>
    <row r="216" spans="1:17" x14ac:dyDescent="0.25">
      <c r="A216" s="6">
        <v>118</v>
      </c>
      <c r="B216" s="7" t="s">
        <v>394</v>
      </c>
      <c r="C216" s="7">
        <v>121923</v>
      </c>
      <c r="D216" s="7">
        <v>164752</v>
      </c>
      <c r="E216" s="7">
        <v>286675</v>
      </c>
      <c r="F216" s="7">
        <v>253048</v>
      </c>
      <c r="G216" s="7">
        <v>0</v>
      </c>
      <c r="H216" s="7">
        <v>14333.75</v>
      </c>
      <c r="I216" s="7">
        <v>5663</v>
      </c>
      <c r="J216" s="7">
        <v>5663</v>
      </c>
      <c r="K216" s="7">
        <v>0</v>
      </c>
      <c r="L216" s="7">
        <v>0</v>
      </c>
      <c r="M216" s="7">
        <v>1000</v>
      </c>
      <c r="N216" s="7">
        <v>0</v>
      </c>
      <c r="O216" s="7">
        <v>0</v>
      </c>
      <c r="P216" s="7">
        <v>1000</v>
      </c>
      <c r="Q216" s="7">
        <v>20</v>
      </c>
    </row>
    <row r="217" spans="1:17" x14ac:dyDescent="0.25">
      <c r="A217" s="6">
        <v>119</v>
      </c>
      <c r="B217" s="7" t="s">
        <v>395</v>
      </c>
      <c r="C217" s="7">
        <v>196046</v>
      </c>
      <c r="D217" s="7">
        <v>179663</v>
      </c>
      <c r="E217" s="7">
        <v>375709</v>
      </c>
      <c r="F217" s="7">
        <v>336136</v>
      </c>
      <c r="G217" s="7">
        <v>0</v>
      </c>
      <c r="H217" s="7">
        <v>18785.45</v>
      </c>
      <c r="I217" s="7">
        <v>16691</v>
      </c>
      <c r="J217" s="7">
        <v>16691</v>
      </c>
      <c r="K217" s="7">
        <v>0</v>
      </c>
      <c r="L217" s="7">
        <v>0</v>
      </c>
      <c r="M217" s="7">
        <v>800</v>
      </c>
      <c r="N217" s="7">
        <v>800</v>
      </c>
      <c r="O217" s="7">
        <v>0</v>
      </c>
      <c r="P217" s="7">
        <v>0</v>
      </c>
      <c r="Q217" s="7">
        <v>16</v>
      </c>
    </row>
    <row r="218" spans="1:17" x14ac:dyDescent="0.25">
      <c r="A218" s="6">
        <v>120</v>
      </c>
      <c r="B218" s="7" t="s">
        <v>396</v>
      </c>
      <c r="C218" s="7">
        <v>113625</v>
      </c>
      <c r="D218" s="7">
        <v>161233</v>
      </c>
      <c r="E218" s="7">
        <v>274858</v>
      </c>
      <c r="F218" s="7">
        <v>247263</v>
      </c>
      <c r="G218" s="7">
        <v>0</v>
      </c>
      <c r="H218" s="7">
        <v>13742.9</v>
      </c>
      <c r="I218" s="7">
        <v>8000</v>
      </c>
      <c r="J218" s="7">
        <v>8000</v>
      </c>
      <c r="K218" s="7">
        <v>0</v>
      </c>
      <c r="L218" s="7">
        <v>0</v>
      </c>
      <c r="M218" s="7">
        <v>200</v>
      </c>
      <c r="N218" s="7">
        <v>800</v>
      </c>
      <c r="O218" s="7">
        <v>0</v>
      </c>
      <c r="P218" s="7">
        <v>-600</v>
      </c>
      <c r="Q218" s="7">
        <v>4</v>
      </c>
    </row>
    <row r="219" spans="1:17" x14ac:dyDescent="0.25">
      <c r="A219" s="6">
        <v>121</v>
      </c>
      <c r="B219" s="7" t="s">
        <v>397</v>
      </c>
      <c r="C219" s="7">
        <v>260328</v>
      </c>
      <c r="D219" s="7">
        <v>281498</v>
      </c>
      <c r="E219" s="7">
        <v>541826</v>
      </c>
      <c r="F219" s="7">
        <v>488277</v>
      </c>
      <c r="G219" s="7">
        <v>305</v>
      </c>
      <c r="H219" s="7">
        <v>27091.3</v>
      </c>
      <c r="I219" s="7">
        <v>24455</v>
      </c>
      <c r="J219" s="7">
        <v>24455</v>
      </c>
      <c r="K219" s="7">
        <v>0</v>
      </c>
      <c r="L219" s="7">
        <v>0</v>
      </c>
      <c r="M219" s="7">
        <v>870</v>
      </c>
      <c r="N219" s="7">
        <v>800</v>
      </c>
      <c r="O219" s="7">
        <v>0</v>
      </c>
      <c r="P219" s="7">
        <v>70</v>
      </c>
      <c r="Q219" s="7">
        <v>17.399999999999999</v>
      </c>
    </row>
    <row r="220" spans="1:17" x14ac:dyDescent="0.25">
      <c r="A220" s="6">
        <v>122</v>
      </c>
      <c r="B220" s="7" t="s">
        <v>398</v>
      </c>
      <c r="C220" s="7">
        <v>197556</v>
      </c>
      <c r="D220" s="7">
        <v>297817</v>
      </c>
      <c r="E220" s="7">
        <v>495373</v>
      </c>
      <c r="F220" s="7">
        <v>417677</v>
      </c>
      <c r="G220" s="7">
        <v>0</v>
      </c>
      <c r="H220" s="7">
        <v>24768.65</v>
      </c>
      <c r="I220" s="7">
        <v>18095</v>
      </c>
      <c r="J220" s="7">
        <v>18095</v>
      </c>
      <c r="K220" s="7">
        <v>0</v>
      </c>
      <c r="L220" s="7">
        <v>0</v>
      </c>
      <c r="M220" s="7">
        <v>1320</v>
      </c>
      <c r="N220" s="7">
        <v>0</v>
      </c>
      <c r="O220" s="7">
        <v>0</v>
      </c>
      <c r="P220" s="7">
        <v>1320</v>
      </c>
      <c r="Q220" s="7">
        <v>26.4</v>
      </c>
    </row>
    <row r="221" spans="1:17" x14ac:dyDescent="0.25">
      <c r="A221" s="6">
        <v>123</v>
      </c>
      <c r="B221" s="7" t="s">
        <v>404</v>
      </c>
      <c r="C221" s="7">
        <v>216988</v>
      </c>
      <c r="D221" s="7">
        <v>239943</v>
      </c>
      <c r="E221" s="7">
        <v>456931</v>
      </c>
      <c r="F221" s="7">
        <v>415189</v>
      </c>
      <c r="G221" s="7">
        <v>195</v>
      </c>
      <c r="H221" s="7">
        <v>22846.55</v>
      </c>
      <c r="I221" s="7">
        <v>17343</v>
      </c>
      <c r="J221" s="7">
        <v>17343</v>
      </c>
      <c r="K221" s="7">
        <v>0</v>
      </c>
      <c r="L221" s="7">
        <v>0</v>
      </c>
      <c r="M221" s="7">
        <v>700</v>
      </c>
      <c r="N221" s="7">
        <v>0</v>
      </c>
      <c r="O221" s="7">
        <v>0</v>
      </c>
      <c r="P221" s="7">
        <v>700</v>
      </c>
      <c r="Q221" s="7">
        <v>14</v>
      </c>
    </row>
    <row r="222" spans="1:17" x14ac:dyDescent="0.25">
      <c r="A222" s="6">
        <v>124</v>
      </c>
      <c r="B222" s="7" t="s">
        <v>405</v>
      </c>
      <c r="C222" s="7">
        <v>112261</v>
      </c>
      <c r="D222" s="7">
        <v>128613</v>
      </c>
      <c r="E222" s="7">
        <v>240874</v>
      </c>
      <c r="F222" s="7">
        <v>205003</v>
      </c>
      <c r="G222" s="7">
        <v>0</v>
      </c>
      <c r="H222" s="7">
        <v>12043.7</v>
      </c>
      <c r="I222" s="7">
        <v>11556</v>
      </c>
      <c r="J222" s="7">
        <v>11556</v>
      </c>
      <c r="K222" s="7">
        <v>0</v>
      </c>
      <c r="L222" s="7">
        <v>0</v>
      </c>
      <c r="M222" s="7">
        <v>1300</v>
      </c>
      <c r="N222" s="7">
        <v>0</v>
      </c>
      <c r="O222" s="7">
        <v>0</v>
      </c>
      <c r="P222" s="7">
        <v>1300</v>
      </c>
      <c r="Q222" s="7">
        <v>26</v>
      </c>
    </row>
    <row r="223" spans="1:17" x14ac:dyDescent="0.25">
      <c r="A223" s="6">
        <v>125</v>
      </c>
      <c r="B223" s="7" t="s">
        <v>406</v>
      </c>
      <c r="C223" s="7">
        <v>115181</v>
      </c>
      <c r="D223" s="7">
        <v>134166</v>
      </c>
      <c r="E223" s="7">
        <v>249347</v>
      </c>
      <c r="F223" s="7">
        <v>218761</v>
      </c>
      <c r="G223" s="7">
        <v>0</v>
      </c>
      <c r="H223" s="7">
        <v>12467.35</v>
      </c>
      <c r="I223" s="7">
        <v>10491</v>
      </c>
      <c r="J223" s="7">
        <v>10491</v>
      </c>
      <c r="K223" s="7">
        <v>0</v>
      </c>
      <c r="L223" s="7">
        <v>0</v>
      </c>
      <c r="M223" s="7">
        <v>1400</v>
      </c>
      <c r="N223" s="7">
        <v>0</v>
      </c>
      <c r="O223" s="7">
        <v>0</v>
      </c>
      <c r="P223" s="7">
        <v>1400</v>
      </c>
      <c r="Q223" s="7">
        <v>28</v>
      </c>
    </row>
    <row r="224" spans="1:17" x14ac:dyDescent="0.25">
      <c r="A224" s="6">
        <v>126</v>
      </c>
      <c r="B224" s="7" t="s">
        <v>407</v>
      </c>
      <c r="C224" s="7">
        <v>302894</v>
      </c>
      <c r="D224" s="7">
        <v>324216</v>
      </c>
      <c r="E224" s="7">
        <v>627110</v>
      </c>
      <c r="F224" s="7">
        <v>660170</v>
      </c>
      <c r="G224" s="7">
        <v>681</v>
      </c>
      <c r="H224" s="7">
        <v>31355.5</v>
      </c>
      <c r="I224" s="7">
        <v>31492</v>
      </c>
      <c r="J224" s="7">
        <v>31492</v>
      </c>
      <c r="K224" s="7">
        <v>0</v>
      </c>
      <c r="L224" s="7">
        <v>0</v>
      </c>
      <c r="M224" s="7">
        <v>1005</v>
      </c>
      <c r="N224" s="7">
        <v>0</v>
      </c>
      <c r="O224" s="7">
        <v>0</v>
      </c>
      <c r="P224" s="7">
        <v>1005</v>
      </c>
      <c r="Q224" s="7">
        <v>20.100000000000001</v>
      </c>
    </row>
    <row r="225" spans="1:17" x14ac:dyDescent="0.25">
      <c r="A225" s="6">
        <v>127</v>
      </c>
      <c r="B225" s="7" t="s">
        <v>408</v>
      </c>
      <c r="C225" s="7">
        <v>6920</v>
      </c>
      <c r="D225" s="7">
        <v>3930</v>
      </c>
      <c r="E225" s="7">
        <v>10850</v>
      </c>
      <c r="F225" s="7">
        <v>10124</v>
      </c>
      <c r="G225" s="7">
        <v>250</v>
      </c>
      <c r="H225" s="7">
        <v>542.5</v>
      </c>
      <c r="I225" s="7">
        <v>250</v>
      </c>
      <c r="J225" s="7">
        <v>0</v>
      </c>
      <c r="K225" s="7">
        <v>0</v>
      </c>
      <c r="L225" s="7">
        <v>0</v>
      </c>
      <c r="M225" s="7">
        <v>0</v>
      </c>
      <c r="N225" s="7">
        <v>0</v>
      </c>
      <c r="O225" s="7">
        <v>0</v>
      </c>
      <c r="P225" s="7">
        <v>0</v>
      </c>
      <c r="Q225" s="7">
        <v>0</v>
      </c>
    </row>
    <row r="226" spans="1:17" x14ac:dyDescent="0.25">
      <c r="A226" s="6">
        <v>128</v>
      </c>
      <c r="B226" s="7" t="s">
        <v>409</v>
      </c>
      <c r="C226" s="7">
        <v>311750</v>
      </c>
      <c r="D226" s="7">
        <v>369159</v>
      </c>
      <c r="E226" s="7">
        <v>680909</v>
      </c>
      <c r="F226" s="7">
        <v>582125</v>
      </c>
      <c r="G226" s="7">
        <v>0</v>
      </c>
      <c r="H226" s="7">
        <v>34045.449999999997</v>
      </c>
      <c r="I226" s="7">
        <v>24800</v>
      </c>
      <c r="J226" s="7">
        <v>24600</v>
      </c>
      <c r="K226" s="7">
        <v>200</v>
      </c>
      <c r="L226" s="7">
        <v>0</v>
      </c>
      <c r="M226" s="7">
        <v>400</v>
      </c>
      <c r="N226" s="7">
        <v>0</v>
      </c>
      <c r="O226" s="7">
        <v>0</v>
      </c>
      <c r="P226" s="7">
        <v>400</v>
      </c>
      <c r="Q226" s="7">
        <v>8</v>
      </c>
    </row>
    <row r="227" spans="1:17" x14ac:dyDescent="0.25">
      <c r="A227" s="6">
        <v>129</v>
      </c>
      <c r="B227" s="7" t="s">
        <v>410</v>
      </c>
      <c r="C227" s="7">
        <v>131447</v>
      </c>
      <c r="D227" s="7">
        <v>150621</v>
      </c>
      <c r="E227" s="7">
        <v>282068</v>
      </c>
      <c r="F227" s="7">
        <v>246767</v>
      </c>
      <c r="G227" s="7">
        <v>0</v>
      </c>
      <c r="H227" s="7">
        <v>14103.4</v>
      </c>
      <c r="I227" s="7">
        <v>4352</v>
      </c>
      <c r="J227" s="7">
        <v>4352</v>
      </c>
      <c r="K227" s="7">
        <v>0</v>
      </c>
      <c r="L227" s="7">
        <v>0</v>
      </c>
      <c r="M227" s="7">
        <v>0</v>
      </c>
      <c r="N227" s="7">
        <v>0</v>
      </c>
      <c r="O227" s="7">
        <v>0</v>
      </c>
      <c r="P227" s="7">
        <v>0</v>
      </c>
      <c r="Q227" s="7">
        <v>0</v>
      </c>
    </row>
    <row r="228" spans="1:17" x14ac:dyDescent="0.25">
      <c r="A228" s="6">
        <v>130</v>
      </c>
      <c r="B228" s="7" t="s">
        <v>411</v>
      </c>
      <c r="C228" s="7">
        <v>383157</v>
      </c>
      <c r="D228" s="7">
        <v>475764</v>
      </c>
      <c r="E228" s="7">
        <v>858921</v>
      </c>
      <c r="F228" s="7">
        <v>780703</v>
      </c>
      <c r="G228" s="7">
        <v>477</v>
      </c>
      <c r="H228" s="7">
        <v>42946.05</v>
      </c>
      <c r="I228" s="7">
        <v>38181</v>
      </c>
      <c r="J228" s="7">
        <v>38181</v>
      </c>
      <c r="K228" s="7">
        <v>0</v>
      </c>
      <c r="L228" s="7">
        <v>0</v>
      </c>
      <c r="M228" s="7">
        <v>831</v>
      </c>
      <c r="N228" s="7">
        <v>0</v>
      </c>
      <c r="O228" s="7">
        <v>0</v>
      </c>
      <c r="P228" s="7">
        <v>831</v>
      </c>
      <c r="Q228" s="7">
        <v>16.62</v>
      </c>
    </row>
    <row r="229" spans="1:17" x14ac:dyDescent="0.25">
      <c r="A229" s="6">
        <v>131</v>
      </c>
      <c r="B229" s="7" t="s">
        <v>412</v>
      </c>
      <c r="C229" s="7">
        <v>8690</v>
      </c>
      <c r="D229" s="7">
        <v>6665</v>
      </c>
      <c r="E229" s="7">
        <v>15355</v>
      </c>
      <c r="F229" s="7">
        <v>13411</v>
      </c>
      <c r="G229" s="7">
        <v>0</v>
      </c>
      <c r="H229" s="7">
        <v>767.75</v>
      </c>
      <c r="I229" s="7">
        <v>720</v>
      </c>
      <c r="J229" s="7">
        <v>720</v>
      </c>
      <c r="K229" s="7">
        <v>0</v>
      </c>
      <c r="L229" s="7">
        <v>0</v>
      </c>
      <c r="M229" s="7">
        <v>0</v>
      </c>
      <c r="N229" s="7">
        <v>0</v>
      </c>
      <c r="O229" s="7">
        <v>0</v>
      </c>
      <c r="P229" s="7">
        <v>0</v>
      </c>
      <c r="Q229" s="7">
        <v>0</v>
      </c>
    </row>
    <row r="230" spans="1:17" x14ac:dyDescent="0.25">
      <c r="A230" s="6">
        <v>132</v>
      </c>
      <c r="B230" s="7" t="s">
        <v>413</v>
      </c>
      <c r="C230" s="7">
        <v>154852</v>
      </c>
      <c r="D230" s="7">
        <v>127633</v>
      </c>
      <c r="E230" s="7">
        <v>282485</v>
      </c>
      <c r="F230" s="7">
        <v>267266</v>
      </c>
      <c r="G230" s="7">
        <v>1884</v>
      </c>
      <c r="H230" s="7">
        <v>14124.25</v>
      </c>
      <c r="I230" s="7">
        <v>9553</v>
      </c>
      <c r="J230" s="7">
        <v>9553</v>
      </c>
      <c r="K230" s="7">
        <v>0</v>
      </c>
      <c r="L230" s="7">
        <v>0</v>
      </c>
      <c r="M230" s="7">
        <v>200</v>
      </c>
      <c r="N230" s="7">
        <v>0</v>
      </c>
      <c r="O230" s="7">
        <v>0</v>
      </c>
      <c r="P230" s="7">
        <v>200</v>
      </c>
      <c r="Q230" s="7">
        <v>4</v>
      </c>
    </row>
    <row r="231" spans="1:17" x14ac:dyDescent="0.25">
      <c r="A231" s="6">
        <v>133</v>
      </c>
      <c r="B231" s="7" t="s">
        <v>414</v>
      </c>
      <c r="C231" s="7">
        <v>69770</v>
      </c>
      <c r="D231" s="7">
        <v>71413</v>
      </c>
      <c r="E231" s="7">
        <v>141183</v>
      </c>
      <c r="F231" s="7">
        <v>139696</v>
      </c>
      <c r="G231" s="7">
        <v>0</v>
      </c>
      <c r="H231" s="7">
        <v>7059.15</v>
      </c>
      <c r="I231" s="7">
        <v>4907</v>
      </c>
      <c r="J231" s="7">
        <v>4907</v>
      </c>
      <c r="K231" s="7">
        <v>0</v>
      </c>
      <c r="L231" s="7">
        <v>0</v>
      </c>
      <c r="M231" s="7">
        <v>0</v>
      </c>
      <c r="N231" s="7">
        <v>0</v>
      </c>
      <c r="O231" s="7">
        <v>0</v>
      </c>
      <c r="P231" s="7">
        <v>0</v>
      </c>
      <c r="Q231" s="7">
        <v>0</v>
      </c>
    </row>
    <row r="232" spans="1:17" x14ac:dyDescent="0.25">
      <c r="A232" s="6">
        <v>134</v>
      </c>
      <c r="B232" s="7" t="s">
        <v>415</v>
      </c>
      <c r="C232" s="7">
        <v>337342</v>
      </c>
      <c r="D232" s="7">
        <v>317203</v>
      </c>
      <c r="E232" s="7">
        <v>654545</v>
      </c>
      <c r="F232" s="7">
        <v>564225</v>
      </c>
      <c r="G232" s="7">
        <v>0</v>
      </c>
      <c r="H232" s="7">
        <v>32727.25</v>
      </c>
      <c r="I232" s="7">
        <v>13924</v>
      </c>
      <c r="J232" s="7">
        <v>13924</v>
      </c>
      <c r="K232" s="7">
        <v>0</v>
      </c>
      <c r="L232" s="7">
        <v>0</v>
      </c>
      <c r="M232" s="7">
        <v>1750</v>
      </c>
      <c r="N232" s="7">
        <v>0</v>
      </c>
      <c r="O232" s="7">
        <v>0</v>
      </c>
      <c r="P232" s="7">
        <v>1750</v>
      </c>
      <c r="Q232" s="7">
        <v>35</v>
      </c>
    </row>
    <row r="233" spans="1:17" x14ac:dyDescent="0.25">
      <c r="A233" s="6">
        <v>135</v>
      </c>
      <c r="B233" s="7" t="s">
        <v>416</v>
      </c>
      <c r="C233" s="7">
        <v>30378</v>
      </c>
      <c r="D233" s="7">
        <v>31166</v>
      </c>
      <c r="E233" s="7">
        <v>61544</v>
      </c>
      <c r="F233" s="7">
        <v>26817</v>
      </c>
      <c r="G233" s="7">
        <v>0</v>
      </c>
      <c r="H233" s="7">
        <v>3077.2</v>
      </c>
      <c r="I233" s="7">
        <v>0</v>
      </c>
      <c r="J233" s="7">
        <v>0</v>
      </c>
      <c r="K233" s="7">
        <v>0</v>
      </c>
      <c r="L233" s="7">
        <v>0</v>
      </c>
      <c r="M233" s="7">
        <v>500</v>
      </c>
      <c r="N233" s="7">
        <v>0</v>
      </c>
      <c r="O233" s="7">
        <v>0</v>
      </c>
      <c r="P233" s="7">
        <v>500</v>
      </c>
      <c r="Q233" s="7">
        <v>10</v>
      </c>
    </row>
    <row r="234" spans="1:17" x14ac:dyDescent="0.25">
      <c r="A234" s="6">
        <v>136</v>
      </c>
      <c r="B234" s="7" t="s">
        <v>417</v>
      </c>
      <c r="C234" s="7">
        <v>206301</v>
      </c>
      <c r="D234" s="7">
        <v>222878</v>
      </c>
      <c r="E234" s="7">
        <v>429179</v>
      </c>
      <c r="F234" s="7">
        <v>391580</v>
      </c>
      <c r="G234" s="7">
        <v>198</v>
      </c>
      <c r="H234" s="7">
        <v>21458.95</v>
      </c>
      <c r="I234" s="7">
        <v>14567</v>
      </c>
      <c r="J234" s="7">
        <v>14567</v>
      </c>
      <c r="K234" s="7">
        <v>0</v>
      </c>
      <c r="L234" s="7">
        <v>0</v>
      </c>
      <c r="M234" s="7">
        <v>4600</v>
      </c>
      <c r="N234" s="7">
        <v>2400</v>
      </c>
      <c r="O234" s="7">
        <v>0</v>
      </c>
      <c r="P234" s="7">
        <v>2200</v>
      </c>
      <c r="Q234" s="7">
        <v>92</v>
      </c>
    </row>
    <row r="235" spans="1:17" x14ac:dyDescent="0.25">
      <c r="A235" s="6">
        <v>137</v>
      </c>
      <c r="B235" s="7" t="s">
        <v>418</v>
      </c>
      <c r="C235" s="7">
        <v>894158</v>
      </c>
      <c r="D235" s="7">
        <v>942584</v>
      </c>
      <c r="E235" s="7">
        <v>1836742</v>
      </c>
      <c r="F235" s="7">
        <v>1714993</v>
      </c>
      <c r="G235" s="7">
        <v>0</v>
      </c>
      <c r="H235" s="7">
        <v>91837.1</v>
      </c>
      <c r="I235" s="7">
        <v>83850</v>
      </c>
      <c r="J235" s="7">
        <v>83850</v>
      </c>
      <c r="K235" s="7">
        <v>0</v>
      </c>
      <c r="L235" s="7">
        <v>0</v>
      </c>
      <c r="M235" s="7">
        <v>1975</v>
      </c>
      <c r="N235" s="7">
        <v>0</v>
      </c>
      <c r="O235" s="7">
        <v>0</v>
      </c>
      <c r="P235" s="7">
        <v>1975</v>
      </c>
      <c r="Q235" s="7">
        <v>39.5</v>
      </c>
    </row>
    <row r="236" spans="1:17" x14ac:dyDescent="0.25">
      <c r="A236" s="6">
        <v>138</v>
      </c>
      <c r="B236" s="7" t="s">
        <v>419</v>
      </c>
      <c r="C236" s="7">
        <v>609431</v>
      </c>
      <c r="D236" s="7">
        <v>638330</v>
      </c>
      <c r="E236" s="7">
        <v>1247761</v>
      </c>
      <c r="F236" s="7">
        <v>1186923</v>
      </c>
      <c r="G236" s="7">
        <v>2133</v>
      </c>
      <c r="H236" s="7">
        <v>62388.05</v>
      </c>
      <c r="I236" s="7">
        <v>51097</v>
      </c>
      <c r="J236" s="7">
        <v>51097</v>
      </c>
      <c r="K236" s="7">
        <v>0</v>
      </c>
      <c r="L236" s="7">
        <v>0</v>
      </c>
      <c r="M236" s="7">
        <v>3150</v>
      </c>
      <c r="N236" s="7">
        <v>1600</v>
      </c>
      <c r="O236" s="7">
        <v>0</v>
      </c>
      <c r="P236" s="7">
        <v>1550</v>
      </c>
      <c r="Q236" s="7">
        <v>63</v>
      </c>
    </row>
    <row r="237" spans="1:17" x14ac:dyDescent="0.25">
      <c r="A237" s="6">
        <v>139</v>
      </c>
      <c r="B237" s="7" t="s">
        <v>421</v>
      </c>
      <c r="C237" s="7">
        <v>1355874</v>
      </c>
      <c r="D237" s="7">
        <v>1387576</v>
      </c>
      <c r="E237" s="7">
        <v>2743450</v>
      </c>
      <c r="F237" s="7">
        <v>2499931</v>
      </c>
      <c r="G237" s="7">
        <v>626</v>
      </c>
      <c r="H237" s="7">
        <v>137172.5</v>
      </c>
      <c r="I237" s="7">
        <v>124746</v>
      </c>
      <c r="J237" s="7">
        <v>124746</v>
      </c>
      <c r="K237" s="7">
        <v>0</v>
      </c>
      <c r="L237" s="7">
        <v>0</v>
      </c>
      <c r="M237" s="7">
        <v>5630</v>
      </c>
      <c r="N237" s="7">
        <v>4000</v>
      </c>
      <c r="O237" s="7">
        <v>0</v>
      </c>
      <c r="P237" s="7">
        <v>1630</v>
      </c>
      <c r="Q237" s="7">
        <v>112.6</v>
      </c>
    </row>
    <row r="238" spans="1:17" x14ac:dyDescent="0.25">
      <c r="A238" s="6">
        <v>140</v>
      </c>
      <c r="B238" s="7" t="s">
        <v>422</v>
      </c>
      <c r="C238" s="7">
        <v>287228</v>
      </c>
      <c r="D238" s="7">
        <v>262801</v>
      </c>
      <c r="E238" s="7">
        <v>550029</v>
      </c>
      <c r="F238" s="7">
        <v>480913</v>
      </c>
      <c r="G238" s="7">
        <v>0</v>
      </c>
      <c r="H238" s="7">
        <v>27501.45</v>
      </c>
      <c r="I238" s="7">
        <v>21760</v>
      </c>
      <c r="J238" s="7">
        <v>21760</v>
      </c>
      <c r="K238" s="7">
        <v>0</v>
      </c>
      <c r="L238" s="7">
        <v>0</v>
      </c>
      <c r="M238" s="7">
        <v>660</v>
      </c>
      <c r="N238" s="7">
        <v>0</v>
      </c>
      <c r="O238" s="7">
        <v>0</v>
      </c>
      <c r="P238" s="7">
        <v>660</v>
      </c>
      <c r="Q238" s="7">
        <v>13.2</v>
      </c>
    </row>
    <row r="239" spans="1:17" x14ac:dyDescent="0.25">
      <c r="A239" s="6">
        <v>141</v>
      </c>
      <c r="B239" s="7" t="s">
        <v>423</v>
      </c>
      <c r="C239" s="7">
        <v>396530</v>
      </c>
      <c r="D239" s="7">
        <v>454520</v>
      </c>
      <c r="E239" s="7">
        <v>851050</v>
      </c>
      <c r="F239" s="7">
        <v>778711</v>
      </c>
      <c r="G239" s="7">
        <v>991</v>
      </c>
      <c r="H239" s="7">
        <v>42552.5</v>
      </c>
      <c r="I239" s="7">
        <v>38827</v>
      </c>
      <c r="J239" s="7">
        <v>38827</v>
      </c>
      <c r="K239" s="7">
        <v>0</v>
      </c>
      <c r="L239" s="7">
        <v>0</v>
      </c>
      <c r="M239" s="7">
        <v>400</v>
      </c>
      <c r="N239" s="7">
        <v>0</v>
      </c>
      <c r="O239" s="7">
        <v>0</v>
      </c>
      <c r="P239" s="7">
        <v>400</v>
      </c>
      <c r="Q239" s="7">
        <v>8</v>
      </c>
    </row>
    <row r="240" spans="1:17" x14ac:dyDescent="0.25">
      <c r="A240" s="6">
        <v>142</v>
      </c>
      <c r="B240" s="7" t="s">
        <v>424</v>
      </c>
      <c r="C240" s="7">
        <v>271272</v>
      </c>
      <c r="D240" s="7">
        <v>347810</v>
      </c>
      <c r="E240" s="7">
        <v>619082</v>
      </c>
      <c r="F240" s="7">
        <v>587363</v>
      </c>
      <c r="G240" s="7">
        <v>0</v>
      </c>
      <c r="H240" s="7">
        <v>30954.1</v>
      </c>
      <c r="I240" s="7">
        <v>24884</v>
      </c>
      <c r="J240" s="7">
        <v>24884</v>
      </c>
      <c r="K240" s="7">
        <v>0</v>
      </c>
      <c r="L240" s="7">
        <v>0</v>
      </c>
      <c r="M240" s="7">
        <v>2040</v>
      </c>
      <c r="N240" s="7">
        <v>0</v>
      </c>
      <c r="O240" s="7">
        <v>0</v>
      </c>
      <c r="P240" s="7">
        <v>2040</v>
      </c>
      <c r="Q240" s="7">
        <v>40.799999999999997</v>
      </c>
    </row>
    <row r="241" spans="1:17" x14ac:dyDescent="0.25">
      <c r="A241" s="6">
        <v>143</v>
      </c>
      <c r="B241" s="7" t="s">
        <v>425</v>
      </c>
      <c r="C241" s="7">
        <v>739127</v>
      </c>
      <c r="D241" s="7">
        <v>645024</v>
      </c>
      <c r="E241" s="7">
        <v>1384151</v>
      </c>
      <c r="F241" s="7">
        <v>1317017</v>
      </c>
      <c r="G241" s="7">
        <v>0</v>
      </c>
      <c r="H241" s="7">
        <v>69207.55</v>
      </c>
      <c r="I241" s="7">
        <v>69877</v>
      </c>
      <c r="J241" s="7">
        <v>69877</v>
      </c>
      <c r="K241" s="7">
        <v>0</v>
      </c>
      <c r="L241" s="7">
        <v>0</v>
      </c>
      <c r="M241" s="7">
        <v>900</v>
      </c>
      <c r="N241" s="7">
        <v>0</v>
      </c>
      <c r="O241" s="7">
        <v>0</v>
      </c>
      <c r="P241" s="7">
        <v>900</v>
      </c>
      <c r="Q241" s="7">
        <v>18</v>
      </c>
    </row>
    <row r="242" spans="1:17" x14ac:dyDescent="0.25">
      <c r="A242" s="6">
        <v>144</v>
      </c>
      <c r="B242" s="7" t="s">
        <v>427</v>
      </c>
      <c r="C242" s="7">
        <v>288633</v>
      </c>
      <c r="D242" s="7">
        <v>288327</v>
      </c>
      <c r="E242" s="7">
        <v>576960</v>
      </c>
      <c r="F242" s="7">
        <v>509488</v>
      </c>
      <c r="G242" s="7">
        <v>0</v>
      </c>
      <c r="H242" s="7">
        <v>28848</v>
      </c>
      <c r="I242" s="7">
        <v>22599</v>
      </c>
      <c r="J242" s="7">
        <v>22599</v>
      </c>
      <c r="K242" s="7">
        <v>0</v>
      </c>
      <c r="L242" s="7">
        <v>0</v>
      </c>
      <c r="M242" s="7">
        <v>0</v>
      </c>
      <c r="N242" s="7">
        <v>0</v>
      </c>
      <c r="O242" s="7">
        <v>0</v>
      </c>
      <c r="P242" s="7">
        <v>0</v>
      </c>
      <c r="Q242" s="7">
        <v>0</v>
      </c>
    </row>
    <row r="243" spans="1:17" x14ac:dyDescent="0.25">
      <c r="A243" s="6">
        <v>145</v>
      </c>
      <c r="B243" s="7" t="s">
        <v>428</v>
      </c>
      <c r="C243" s="7">
        <v>235770</v>
      </c>
      <c r="D243" s="7">
        <v>246861</v>
      </c>
      <c r="E243" s="7">
        <v>482631</v>
      </c>
      <c r="F243" s="7">
        <v>442019</v>
      </c>
      <c r="G243" s="7">
        <v>607</v>
      </c>
      <c r="H243" s="7">
        <v>24131.55</v>
      </c>
      <c r="I243" s="7">
        <v>26755</v>
      </c>
      <c r="J243" s="7">
        <v>26755</v>
      </c>
      <c r="K243" s="7">
        <v>0</v>
      </c>
      <c r="L243" s="7">
        <v>0</v>
      </c>
      <c r="M243" s="7">
        <v>150</v>
      </c>
      <c r="N243" s="7">
        <v>0</v>
      </c>
      <c r="O243" s="7">
        <v>0</v>
      </c>
      <c r="P243" s="7">
        <v>150</v>
      </c>
      <c r="Q243" s="7">
        <v>3</v>
      </c>
    </row>
    <row r="244" spans="1:17" x14ac:dyDescent="0.25">
      <c r="A244" s="6">
        <v>146</v>
      </c>
      <c r="B244" s="7" t="s">
        <v>430</v>
      </c>
      <c r="C244" s="7">
        <v>850518</v>
      </c>
      <c r="D244" s="7">
        <v>930665</v>
      </c>
      <c r="E244" s="7">
        <v>1781183</v>
      </c>
      <c r="F244" s="7">
        <v>1649813</v>
      </c>
      <c r="G244" s="7">
        <v>100</v>
      </c>
      <c r="H244" s="7">
        <v>89059.15</v>
      </c>
      <c r="I244" s="7">
        <v>84696</v>
      </c>
      <c r="J244" s="7">
        <v>84596</v>
      </c>
      <c r="K244" s="7">
        <v>0</v>
      </c>
      <c r="L244" s="7">
        <v>0</v>
      </c>
      <c r="M244" s="7">
        <v>2850</v>
      </c>
      <c r="N244" s="7">
        <v>0</v>
      </c>
      <c r="O244" s="7">
        <v>0</v>
      </c>
      <c r="P244" s="7">
        <v>2850</v>
      </c>
      <c r="Q244" s="7">
        <v>57</v>
      </c>
    </row>
    <row r="245" spans="1:17" x14ac:dyDescent="0.25">
      <c r="A245" s="6">
        <v>147</v>
      </c>
      <c r="B245" s="7" t="s">
        <v>431</v>
      </c>
      <c r="C245" s="7">
        <v>413773</v>
      </c>
      <c r="D245" s="7">
        <v>499542</v>
      </c>
      <c r="E245" s="7">
        <v>913315</v>
      </c>
      <c r="F245" s="7">
        <v>782277</v>
      </c>
      <c r="G245" s="7">
        <v>0</v>
      </c>
      <c r="H245" s="7">
        <v>45665.75</v>
      </c>
      <c r="I245" s="7">
        <v>39975</v>
      </c>
      <c r="J245" s="7">
        <v>39975</v>
      </c>
      <c r="K245" s="7">
        <v>0</v>
      </c>
      <c r="L245" s="7">
        <v>0</v>
      </c>
      <c r="M245" s="7">
        <v>3100</v>
      </c>
      <c r="N245" s="7">
        <v>0</v>
      </c>
      <c r="O245" s="7">
        <v>0</v>
      </c>
      <c r="P245" s="7">
        <v>3100</v>
      </c>
      <c r="Q245" s="7">
        <v>62</v>
      </c>
    </row>
    <row r="246" spans="1:17" x14ac:dyDescent="0.25">
      <c r="A246" s="6">
        <v>148</v>
      </c>
      <c r="B246" s="7" t="s">
        <v>432</v>
      </c>
      <c r="C246" s="7">
        <v>216457</v>
      </c>
      <c r="D246" s="7">
        <v>210841</v>
      </c>
      <c r="E246" s="7">
        <v>427298</v>
      </c>
      <c r="F246" s="7">
        <v>400138</v>
      </c>
      <c r="G246" s="7">
        <v>9237</v>
      </c>
      <c r="H246" s="7">
        <v>21364.9</v>
      </c>
      <c r="I246" s="7">
        <v>15264</v>
      </c>
      <c r="J246" s="7">
        <v>15164</v>
      </c>
      <c r="K246" s="7">
        <v>0</v>
      </c>
      <c r="L246" s="7">
        <v>0</v>
      </c>
      <c r="M246" s="7">
        <v>300</v>
      </c>
      <c r="N246" s="7">
        <v>800</v>
      </c>
      <c r="O246" s="7">
        <v>0</v>
      </c>
      <c r="P246" s="7">
        <v>-500</v>
      </c>
      <c r="Q246" s="7">
        <v>6</v>
      </c>
    </row>
    <row r="247" spans="1:17" x14ac:dyDescent="0.25">
      <c r="A247" s="6">
        <v>149</v>
      </c>
      <c r="B247" s="7" t="s">
        <v>433</v>
      </c>
      <c r="C247" s="7">
        <v>838608</v>
      </c>
      <c r="D247" s="7">
        <v>760946</v>
      </c>
      <c r="E247" s="7">
        <v>1599554</v>
      </c>
      <c r="F247" s="7">
        <v>1486474</v>
      </c>
      <c r="G247" s="7">
        <v>0</v>
      </c>
      <c r="H247" s="7">
        <v>79977.7</v>
      </c>
      <c r="I247" s="7">
        <v>71051</v>
      </c>
      <c r="J247" s="7">
        <v>71051</v>
      </c>
      <c r="K247" s="7">
        <v>0</v>
      </c>
      <c r="L247" s="7">
        <v>0</v>
      </c>
      <c r="M247" s="7">
        <v>500</v>
      </c>
      <c r="N247" s="7">
        <v>0</v>
      </c>
      <c r="O247" s="7">
        <v>0</v>
      </c>
      <c r="P247" s="7">
        <v>500</v>
      </c>
      <c r="Q247" s="7">
        <v>10</v>
      </c>
    </row>
    <row r="248" spans="1:17" x14ac:dyDescent="0.25">
      <c r="A248" s="6">
        <v>150</v>
      </c>
      <c r="B248" s="7" t="s">
        <v>434</v>
      </c>
      <c r="C248" s="7">
        <v>953412</v>
      </c>
      <c r="D248" s="7">
        <v>658713</v>
      </c>
      <c r="E248" s="7">
        <v>1612125</v>
      </c>
      <c r="F248" s="7">
        <v>1658772</v>
      </c>
      <c r="G248" s="7">
        <v>0</v>
      </c>
      <c r="H248" s="7">
        <v>80606.25</v>
      </c>
      <c r="I248" s="7">
        <v>77063</v>
      </c>
      <c r="J248" s="7">
        <v>77063</v>
      </c>
      <c r="K248" s="7">
        <v>0</v>
      </c>
      <c r="L248" s="7">
        <v>0</v>
      </c>
      <c r="M248" s="7">
        <v>2350</v>
      </c>
      <c r="N248" s="7">
        <v>0</v>
      </c>
      <c r="O248" s="7">
        <v>0</v>
      </c>
      <c r="P248" s="7">
        <v>2350</v>
      </c>
      <c r="Q248" s="7">
        <v>47</v>
      </c>
    </row>
    <row r="249" spans="1:17" x14ac:dyDescent="0.25">
      <c r="A249" s="6">
        <v>151</v>
      </c>
      <c r="B249" s="7" t="s">
        <v>435</v>
      </c>
      <c r="C249" s="7">
        <v>632267</v>
      </c>
      <c r="D249" s="7">
        <v>701803</v>
      </c>
      <c r="E249" s="7">
        <v>1334070</v>
      </c>
      <c r="F249" s="7">
        <v>1329692</v>
      </c>
      <c r="G249" s="7">
        <v>341</v>
      </c>
      <c r="H249" s="7">
        <v>66703.5</v>
      </c>
      <c r="I249" s="7">
        <v>60520</v>
      </c>
      <c r="J249" s="7">
        <v>60520</v>
      </c>
      <c r="K249" s="7">
        <v>0</v>
      </c>
      <c r="L249" s="7">
        <v>0</v>
      </c>
      <c r="M249" s="7">
        <v>8220</v>
      </c>
      <c r="N249" s="7">
        <v>2000</v>
      </c>
      <c r="O249" s="7">
        <v>0</v>
      </c>
      <c r="P249" s="7">
        <v>6220</v>
      </c>
      <c r="Q249" s="7">
        <v>164.4</v>
      </c>
    </row>
    <row r="250" spans="1:17" x14ac:dyDescent="0.25">
      <c r="A250" s="6">
        <v>152</v>
      </c>
      <c r="B250" s="7" t="s">
        <v>436</v>
      </c>
      <c r="C250" s="7">
        <v>1135230</v>
      </c>
      <c r="D250" s="7">
        <v>1247789</v>
      </c>
      <c r="E250" s="7">
        <v>2383019</v>
      </c>
      <c r="F250" s="7">
        <v>2316544</v>
      </c>
      <c r="G250" s="7">
        <v>0</v>
      </c>
      <c r="H250" s="7">
        <v>119150.95</v>
      </c>
      <c r="I250" s="7">
        <v>115614</v>
      </c>
      <c r="J250" s="7">
        <v>115614</v>
      </c>
      <c r="K250" s="7">
        <v>0</v>
      </c>
      <c r="L250" s="7">
        <v>0</v>
      </c>
      <c r="M250" s="7">
        <v>2825</v>
      </c>
      <c r="N250" s="7">
        <v>800</v>
      </c>
      <c r="O250" s="7">
        <v>0</v>
      </c>
      <c r="P250" s="7">
        <v>2025</v>
      </c>
      <c r="Q250" s="7">
        <v>56.5</v>
      </c>
    </row>
    <row r="251" spans="1:17" x14ac:dyDescent="0.25">
      <c r="A251" s="6">
        <v>153</v>
      </c>
      <c r="B251" s="7" t="s">
        <v>437</v>
      </c>
      <c r="C251" s="7">
        <v>198621</v>
      </c>
      <c r="D251" s="7">
        <v>241257</v>
      </c>
      <c r="E251" s="7">
        <v>439878</v>
      </c>
      <c r="F251" s="7">
        <v>419902</v>
      </c>
      <c r="G251" s="7">
        <v>317</v>
      </c>
      <c r="H251" s="7">
        <v>21993.9</v>
      </c>
      <c r="I251" s="7">
        <v>16708</v>
      </c>
      <c r="J251" s="7">
        <v>16708</v>
      </c>
      <c r="K251" s="7">
        <v>0</v>
      </c>
      <c r="L251" s="7">
        <v>0</v>
      </c>
      <c r="M251" s="7">
        <v>2130</v>
      </c>
      <c r="N251" s="7">
        <v>800</v>
      </c>
      <c r="O251" s="7">
        <v>0</v>
      </c>
      <c r="P251" s="7">
        <v>1330</v>
      </c>
      <c r="Q251" s="7">
        <v>42.6</v>
      </c>
    </row>
    <row r="252" spans="1:17" x14ac:dyDescent="0.25">
      <c r="A252" s="6">
        <v>154</v>
      </c>
      <c r="B252" s="7" t="s">
        <v>438</v>
      </c>
      <c r="C252" s="7">
        <v>683885</v>
      </c>
      <c r="D252" s="7">
        <v>760348</v>
      </c>
      <c r="E252" s="7">
        <v>1444233</v>
      </c>
      <c r="F252" s="7">
        <v>1375788</v>
      </c>
      <c r="G252" s="7">
        <v>1223</v>
      </c>
      <c r="H252" s="7">
        <v>72211.649999999994</v>
      </c>
      <c r="I252" s="7">
        <v>90899</v>
      </c>
      <c r="J252" s="7">
        <v>90479</v>
      </c>
      <c r="K252" s="7">
        <v>0</v>
      </c>
      <c r="L252" s="7">
        <v>0</v>
      </c>
      <c r="M252" s="7">
        <v>2410</v>
      </c>
      <c r="N252" s="7">
        <v>2400</v>
      </c>
      <c r="O252" s="7">
        <v>0</v>
      </c>
      <c r="P252" s="7">
        <v>10</v>
      </c>
      <c r="Q252" s="7">
        <v>48.2</v>
      </c>
    </row>
    <row r="253" spans="1:17" x14ac:dyDescent="0.25">
      <c r="A253" s="6">
        <v>155</v>
      </c>
      <c r="B253" s="7" t="s">
        <v>439</v>
      </c>
      <c r="C253" s="7">
        <v>708294</v>
      </c>
      <c r="D253" s="7">
        <v>833843</v>
      </c>
      <c r="E253" s="7">
        <v>1542137</v>
      </c>
      <c r="F253" s="7">
        <v>1542343</v>
      </c>
      <c r="G253" s="7">
        <v>0</v>
      </c>
      <c r="H253" s="7">
        <v>77106.850000000006</v>
      </c>
      <c r="I253" s="7">
        <v>80965</v>
      </c>
      <c r="J253" s="7">
        <v>80965</v>
      </c>
      <c r="K253" s="7">
        <v>0</v>
      </c>
      <c r="L253" s="7">
        <v>0</v>
      </c>
      <c r="M253" s="7">
        <v>2310</v>
      </c>
      <c r="N253" s="7">
        <v>800</v>
      </c>
      <c r="O253" s="7">
        <v>0</v>
      </c>
      <c r="P253" s="7">
        <v>1510</v>
      </c>
      <c r="Q253" s="7">
        <v>46.2</v>
      </c>
    </row>
    <row r="254" spans="1:17" x14ac:dyDescent="0.25">
      <c r="A254" s="6">
        <v>156</v>
      </c>
      <c r="B254" s="7" t="s">
        <v>440</v>
      </c>
      <c r="C254" s="7">
        <v>778600</v>
      </c>
      <c r="D254" s="7">
        <v>761950</v>
      </c>
      <c r="E254" s="7">
        <v>1540550</v>
      </c>
      <c r="F254" s="7">
        <v>1557183</v>
      </c>
      <c r="G254" s="7">
        <v>3145</v>
      </c>
      <c r="H254" s="7">
        <v>77027.5</v>
      </c>
      <c r="I254" s="7">
        <v>61891</v>
      </c>
      <c r="J254" s="7">
        <v>61741</v>
      </c>
      <c r="K254" s="7">
        <v>0</v>
      </c>
      <c r="L254" s="7">
        <v>0</v>
      </c>
      <c r="M254" s="7">
        <v>10230</v>
      </c>
      <c r="N254" s="7">
        <v>2560</v>
      </c>
      <c r="O254" s="7">
        <v>0</v>
      </c>
      <c r="P254" s="7">
        <v>7670</v>
      </c>
      <c r="Q254" s="7">
        <v>204.6</v>
      </c>
    </row>
    <row r="255" spans="1:17" x14ac:dyDescent="0.25">
      <c r="A255" s="6">
        <v>157</v>
      </c>
      <c r="B255" s="7" t="s">
        <v>441</v>
      </c>
      <c r="C255" s="7">
        <v>444007</v>
      </c>
      <c r="D255" s="7">
        <v>589862</v>
      </c>
      <c r="E255" s="7">
        <v>1033869</v>
      </c>
      <c r="F255" s="7">
        <v>941003</v>
      </c>
      <c r="G255" s="7">
        <v>1800</v>
      </c>
      <c r="H255" s="7">
        <v>51693.45</v>
      </c>
      <c r="I255" s="7">
        <v>33630</v>
      </c>
      <c r="J255" s="7">
        <v>31830</v>
      </c>
      <c r="K255" s="7">
        <v>0</v>
      </c>
      <c r="L255" s="7">
        <v>0</v>
      </c>
      <c r="M255" s="7">
        <v>1040</v>
      </c>
      <c r="N255" s="7">
        <v>0</v>
      </c>
      <c r="O255" s="7">
        <v>0</v>
      </c>
      <c r="P255" s="7">
        <v>1040</v>
      </c>
      <c r="Q255" s="7">
        <v>20.8</v>
      </c>
    </row>
    <row r="256" spans="1:17" x14ac:dyDescent="0.25">
      <c r="A256" s="6">
        <v>158</v>
      </c>
      <c r="B256" s="7" t="s">
        <v>442</v>
      </c>
      <c r="C256" s="7">
        <v>519821</v>
      </c>
      <c r="D256" s="7">
        <v>290756</v>
      </c>
      <c r="E256" s="7">
        <v>810577</v>
      </c>
      <c r="F256" s="7">
        <v>711743</v>
      </c>
      <c r="G256" s="7">
        <v>179</v>
      </c>
      <c r="H256" s="7">
        <v>40528.85</v>
      </c>
      <c r="I256" s="7">
        <v>40150</v>
      </c>
      <c r="J256" s="7">
        <v>40150</v>
      </c>
      <c r="K256" s="7">
        <v>0</v>
      </c>
      <c r="L256" s="7">
        <v>0</v>
      </c>
      <c r="M256" s="7">
        <v>3800</v>
      </c>
      <c r="N256" s="7">
        <v>800</v>
      </c>
      <c r="O256" s="7">
        <v>0</v>
      </c>
      <c r="P256" s="7">
        <v>3000</v>
      </c>
      <c r="Q256" s="7">
        <v>76</v>
      </c>
    </row>
    <row r="257" spans="1:17" x14ac:dyDescent="0.25">
      <c r="A257" s="6">
        <v>159</v>
      </c>
      <c r="B257" s="7" t="s">
        <v>444</v>
      </c>
      <c r="C257" s="7">
        <v>1000602</v>
      </c>
      <c r="D257" s="7">
        <v>1043068</v>
      </c>
      <c r="E257" s="7">
        <v>2043670</v>
      </c>
      <c r="F257" s="7">
        <v>1786339</v>
      </c>
      <c r="G257" s="7">
        <v>1362</v>
      </c>
      <c r="H257" s="7">
        <v>102183.5</v>
      </c>
      <c r="I257" s="7">
        <v>80518</v>
      </c>
      <c r="J257" s="7">
        <v>80278</v>
      </c>
      <c r="K257" s="7">
        <v>0</v>
      </c>
      <c r="L257" s="7">
        <v>0</v>
      </c>
      <c r="M257" s="7">
        <v>4500</v>
      </c>
      <c r="N257" s="7">
        <v>0</v>
      </c>
      <c r="O257" s="7">
        <v>0</v>
      </c>
      <c r="P257" s="7">
        <v>4500</v>
      </c>
      <c r="Q257" s="7">
        <v>90</v>
      </c>
    </row>
    <row r="258" spans="1:17" x14ac:dyDescent="0.25">
      <c r="A258" s="6">
        <v>160</v>
      </c>
      <c r="B258" s="7" t="s">
        <v>445</v>
      </c>
      <c r="C258" s="7">
        <v>275827</v>
      </c>
      <c r="D258" s="7">
        <v>302074</v>
      </c>
      <c r="E258" s="7">
        <v>577901</v>
      </c>
      <c r="F258" s="7">
        <v>532724</v>
      </c>
      <c r="G258" s="7">
        <v>1484</v>
      </c>
      <c r="H258" s="7">
        <v>28895.05</v>
      </c>
      <c r="I258" s="7">
        <v>26390</v>
      </c>
      <c r="J258" s="7">
        <v>26390</v>
      </c>
      <c r="K258" s="7">
        <v>0</v>
      </c>
      <c r="L258" s="7">
        <v>0</v>
      </c>
      <c r="M258" s="7">
        <v>0</v>
      </c>
      <c r="N258" s="7">
        <v>0</v>
      </c>
      <c r="O258" s="7">
        <v>0</v>
      </c>
      <c r="P258" s="7">
        <v>0</v>
      </c>
      <c r="Q258" s="7">
        <v>0</v>
      </c>
    </row>
    <row r="259" spans="1:17" x14ac:dyDescent="0.25">
      <c r="A259" s="6">
        <v>161</v>
      </c>
      <c r="B259" s="7" t="s">
        <v>446</v>
      </c>
      <c r="C259" s="7">
        <v>576194</v>
      </c>
      <c r="D259" s="7">
        <v>697506</v>
      </c>
      <c r="E259" s="7">
        <v>1273700</v>
      </c>
      <c r="F259" s="7">
        <v>1161338</v>
      </c>
      <c r="G259" s="7">
        <v>305</v>
      </c>
      <c r="H259" s="7">
        <v>63685</v>
      </c>
      <c r="I259" s="7">
        <v>46467</v>
      </c>
      <c r="J259" s="7">
        <v>46467</v>
      </c>
      <c r="K259" s="7">
        <v>0</v>
      </c>
      <c r="L259" s="7">
        <v>0</v>
      </c>
      <c r="M259" s="7">
        <v>3070</v>
      </c>
      <c r="N259" s="7">
        <v>0</v>
      </c>
      <c r="O259" s="7">
        <v>0</v>
      </c>
      <c r="P259" s="7">
        <v>3070</v>
      </c>
      <c r="Q259" s="7">
        <v>61.4</v>
      </c>
    </row>
    <row r="260" spans="1:17" x14ac:dyDescent="0.25">
      <c r="A260" s="6">
        <v>162</v>
      </c>
      <c r="B260" s="7" t="s">
        <v>447</v>
      </c>
      <c r="C260" s="7">
        <v>2148812</v>
      </c>
      <c r="D260" s="7">
        <v>2436114</v>
      </c>
      <c r="E260" s="7">
        <v>4584926</v>
      </c>
      <c r="F260" s="7">
        <v>4620452</v>
      </c>
      <c r="G260" s="7">
        <v>4060</v>
      </c>
      <c r="H260" s="7">
        <v>229246.3</v>
      </c>
      <c r="I260" s="7">
        <v>217481</v>
      </c>
      <c r="J260" s="7">
        <v>217381</v>
      </c>
      <c r="K260" s="7">
        <v>0</v>
      </c>
      <c r="L260" s="7">
        <v>0</v>
      </c>
      <c r="M260" s="7">
        <v>12930</v>
      </c>
      <c r="N260" s="7">
        <v>2400</v>
      </c>
      <c r="O260" s="7">
        <v>0</v>
      </c>
      <c r="P260" s="7">
        <v>10530</v>
      </c>
      <c r="Q260" s="7">
        <v>258.60000000000002</v>
      </c>
    </row>
    <row r="261" spans="1:17" x14ac:dyDescent="0.25">
      <c r="A261" s="6">
        <v>163</v>
      </c>
      <c r="B261" s="7" t="s">
        <v>449</v>
      </c>
      <c r="C261" s="7">
        <v>1108168</v>
      </c>
      <c r="D261" s="7">
        <v>1237798</v>
      </c>
      <c r="E261" s="7">
        <v>2345966</v>
      </c>
      <c r="F261" s="7">
        <v>2171614</v>
      </c>
      <c r="G261" s="7">
        <v>1894</v>
      </c>
      <c r="H261" s="7">
        <v>117298.3</v>
      </c>
      <c r="I261" s="7">
        <v>97303</v>
      </c>
      <c r="J261" s="7">
        <v>97303</v>
      </c>
      <c r="K261" s="7">
        <v>0</v>
      </c>
      <c r="L261" s="7">
        <v>0</v>
      </c>
      <c r="M261" s="7">
        <v>1500</v>
      </c>
      <c r="N261" s="7">
        <v>1600</v>
      </c>
      <c r="O261" s="7">
        <v>0</v>
      </c>
      <c r="P261" s="7">
        <v>-100</v>
      </c>
      <c r="Q261" s="7">
        <v>30</v>
      </c>
    </row>
    <row r="262" spans="1:17" x14ac:dyDescent="0.25">
      <c r="A262" s="6">
        <v>164</v>
      </c>
      <c r="B262" s="7" t="s">
        <v>450</v>
      </c>
      <c r="C262" s="7">
        <v>1074295</v>
      </c>
      <c r="D262" s="7">
        <v>1365893</v>
      </c>
      <c r="E262" s="7">
        <v>2440188</v>
      </c>
      <c r="F262" s="7">
        <v>2173826</v>
      </c>
      <c r="G262" s="7">
        <v>1547</v>
      </c>
      <c r="H262" s="7">
        <v>122009.4</v>
      </c>
      <c r="I262" s="7">
        <v>89162</v>
      </c>
      <c r="J262" s="7">
        <v>84162</v>
      </c>
      <c r="K262" s="7">
        <v>5000</v>
      </c>
      <c r="L262" s="7">
        <v>0</v>
      </c>
      <c r="M262" s="7">
        <v>6360</v>
      </c>
      <c r="N262" s="7">
        <v>800</v>
      </c>
      <c r="O262" s="7">
        <v>0</v>
      </c>
      <c r="P262" s="7">
        <v>5560</v>
      </c>
      <c r="Q262" s="7">
        <v>127.2</v>
      </c>
    </row>
    <row r="263" spans="1:17" x14ac:dyDescent="0.25">
      <c r="A263" s="6">
        <v>165</v>
      </c>
      <c r="B263" s="7" t="s">
        <v>451</v>
      </c>
      <c r="C263" s="7">
        <v>442565</v>
      </c>
      <c r="D263" s="7">
        <v>401695</v>
      </c>
      <c r="E263" s="7">
        <v>844260</v>
      </c>
      <c r="F263" s="7">
        <v>841541</v>
      </c>
      <c r="G263" s="7">
        <v>100</v>
      </c>
      <c r="H263" s="7">
        <v>42213</v>
      </c>
      <c r="I263" s="7">
        <v>33046</v>
      </c>
      <c r="J263" s="7">
        <v>32946</v>
      </c>
      <c r="K263" s="7">
        <v>0</v>
      </c>
      <c r="L263" s="7">
        <v>0</v>
      </c>
      <c r="M263" s="7">
        <v>6521</v>
      </c>
      <c r="N263" s="7">
        <v>4640</v>
      </c>
      <c r="O263" s="7">
        <v>0</v>
      </c>
      <c r="P263" s="7">
        <v>1881</v>
      </c>
      <c r="Q263" s="7">
        <v>130.41999999999999</v>
      </c>
    </row>
    <row r="264" spans="1:17" x14ac:dyDescent="0.25">
      <c r="A264" s="6">
        <v>166</v>
      </c>
      <c r="B264" s="7" t="s">
        <v>452</v>
      </c>
      <c r="C264" s="7">
        <v>426449</v>
      </c>
      <c r="D264" s="7">
        <v>463926</v>
      </c>
      <c r="E264" s="7">
        <v>890375</v>
      </c>
      <c r="F264" s="7">
        <v>797934</v>
      </c>
      <c r="G264" s="7">
        <v>0</v>
      </c>
      <c r="H264" s="7">
        <v>44518.75</v>
      </c>
      <c r="I264" s="7">
        <v>43297</v>
      </c>
      <c r="J264" s="7">
        <v>43297</v>
      </c>
      <c r="K264" s="7">
        <v>0</v>
      </c>
      <c r="L264" s="7">
        <v>0</v>
      </c>
      <c r="M264" s="7">
        <v>600</v>
      </c>
      <c r="N264" s="7">
        <v>0</v>
      </c>
      <c r="O264" s="7">
        <v>0</v>
      </c>
      <c r="P264" s="7">
        <v>600</v>
      </c>
      <c r="Q264" s="7">
        <v>12</v>
      </c>
    </row>
    <row r="265" spans="1:17" x14ac:dyDescent="0.25">
      <c r="A265" s="6">
        <v>167</v>
      </c>
      <c r="B265" s="7" t="s">
        <v>453</v>
      </c>
      <c r="C265" s="7">
        <v>810878</v>
      </c>
      <c r="D265" s="7">
        <v>957744</v>
      </c>
      <c r="E265" s="7">
        <v>1768622</v>
      </c>
      <c r="F265" s="7">
        <v>1601442</v>
      </c>
      <c r="G265" s="7">
        <v>0</v>
      </c>
      <c r="H265" s="7">
        <v>88431.1</v>
      </c>
      <c r="I265" s="7">
        <v>89899</v>
      </c>
      <c r="J265" s="7">
        <v>89899</v>
      </c>
      <c r="K265" s="7">
        <v>0</v>
      </c>
      <c r="L265" s="7">
        <v>0</v>
      </c>
      <c r="M265" s="7">
        <v>500</v>
      </c>
      <c r="N265" s="7">
        <v>0</v>
      </c>
      <c r="O265" s="7">
        <v>0</v>
      </c>
      <c r="P265" s="7">
        <v>500</v>
      </c>
      <c r="Q265" s="7">
        <v>10</v>
      </c>
    </row>
    <row r="266" spans="1:17" x14ac:dyDescent="0.25">
      <c r="A266" s="6">
        <v>168</v>
      </c>
      <c r="B266" s="7" t="s">
        <v>455</v>
      </c>
      <c r="C266" s="7">
        <v>776569</v>
      </c>
      <c r="D266" s="7">
        <v>833576</v>
      </c>
      <c r="E266" s="7">
        <v>1610145</v>
      </c>
      <c r="F266" s="7">
        <v>1511679</v>
      </c>
      <c r="G266" s="7">
        <v>0</v>
      </c>
      <c r="H266" s="7">
        <v>80507.25</v>
      </c>
      <c r="I266" s="7">
        <v>67560</v>
      </c>
      <c r="J266" s="7">
        <v>67560</v>
      </c>
      <c r="K266" s="7">
        <v>0</v>
      </c>
      <c r="L266" s="7">
        <v>0</v>
      </c>
      <c r="M266" s="7">
        <v>100</v>
      </c>
      <c r="N266" s="7">
        <v>0</v>
      </c>
      <c r="O266" s="7">
        <v>0</v>
      </c>
      <c r="P266" s="7">
        <v>100</v>
      </c>
      <c r="Q266" s="7">
        <v>2</v>
      </c>
    </row>
    <row r="267" spans="1:17" x14ac:dyDescent="0.25">
      <c r="A267" s="6">
        <v>169</v>
      </c>
      <c r="B267" s="7" t="s">
        <v>456</v>
      </c>
      <c r="C267" s="7">
        <v>300908</v>
      </c>
      <c r="D267" s="7">
        <v>323270</v>
      </c>
      <c r="E267" s="7">
        <v>624178</v>
      </c>
      <c r="F267" s="7">
        <v>521561</v>
      </c>
      <c r="G267" s="7">
        <v>0</v>
      </c>
      <c r="H267" s="7">
        <v>31208.9</v>
      </c>
      <c r="I267" s="7">
        <v>18790</v>
      </c>
      <c r="J267" s="7">
        <v>18790</v>
      </c>
      <c r="K267" s="7">
        <v>0</v>
      </c>
      <c r="L267" s="7">
        <v>0</v>
      </c>
      <c r="M267" s="7">
        <v>1100</v>
      </c>
      <c r="N267" s="7">
        <v>800</v>
      </c>
      <c r="O267" s="7">
        <v>0</v>
      </c>
      <c r="P267" s="7">
        <v>300</v>
      </c>
      <c r="Q267" s="7">
        <v>22</v>
      </c>
    </row>
    <row r="268" spans="1:17" x14ac:dyDescent="0.25">
      <c r="A268" s="6">
        <v>170</v>
      </c>
      <c r="B268" s="7" t="s">
        <v>457</v>
      </c>
      <c r="C268" s="7">
        <v>1033688</v>
      </c>
      <c r="D268" s="7">
        <v>1090546</v>
      </c>
      <c r="E268" s="7">
        <v>2124234</v>
      </c>
      <c r="F268" s="7">
        <v>2017587</v>
      </c>
      <c r="G268" s="7">
        <v>1439</v>
      </c>
      <c r="H268" s="7">
        <v>106211.7</v>
      </c>
      <c r="I268" s="7">
        <v>109966</v>
      </c>
      <c r="J268" s="7">
        <v>109966</v>
      </c>
      <c r="K268" s="7">
        <v>0</v>
      </c>
      <c r="L268" s="7">
        <v>0</v>
      </c>
      <c r="M268" s="7">
        <v>3260</v>
      </c>
      <c r="N268" s="7">
        <v>4160</v>
      </c>
      <c r="O268" s="7">
        <v>0</v>
      </c>
      <c r="P268" s="7">
        <v>-900</v>
      </c>
      <c r="Q268" s="7">
        <v>65.2</v>
      </c>
    </row>
    <row r="269" spans="1:17" x14ac:dyDescent="0.25">
      <c r="A269" s="6">
        <v>171</v>
      </c>
      <c r="B269" s="7" t="s">
        <v>458</v>
      </c>
      <c r="C269" s="7">
        <v>168600</v>
      </c>
      <c r="D269" s="7">
        <v>161119</v>
      </c>
      <c r="E269" s="7">
        <v>329719</v>
      </c>
      <c r="F269" s="7">
        <v>327309</v>
      </c>
      <c r="G269" s="7">
        <v>201</v>
      </c>
      <c r="H269" s="7">
        <v>16485.95</v>
      </c>
      <c r="I269" s="7">
        <v>21402</v>
      </c>
      <c r="J269" s="7">
        <v>21402</v>
      </c>
      <c r="K269" s="7">
        <v>0</v>
      </c>
      <c r="L269" s="7">
        <v>0</v>
      </c>
      <c r="M269" s="7">
        <v>300</v>
      </c>
      <c r="N269" s="7">
        <v>0</v>
      </c>
      <c r="O269" s="7">
        <v>0</v>
      </c>
      <c r="P269" s="7">
        <v>300</v>
      </c>
      <c r="Q269" s="7">
        <v>6</v>
      </c>
    </row>
    <row r="270" spans="1:17" x14ac:dyDescent="0.25">
      <c r="A270" s="6">
        <v>172</v>
      </c>
      <c r="B270" s="7" t="s">
        <v>459</v>
      </c>
      <c r="C270" s="7">
        <v>425915</v>
      </c>
      <c r="D270" s="7">
        <v>352544</v>
      </c>
      <c r="E270" s="7">
        <v>778459</v>
      </c>
      <c r="F270" s="7">
        <v>675530</v>
      </c>
      <c r="G270" s="7">
        <v>0</v>
      </c>
      <c r="H270" s="7">
        <v>38922.949999999997</v>
      </c>
      <c r="I270" s="7">
        <v>43315</v>
      </c>
      <c r="J270" s="7">
        <v>43315</v>
      </c>
      <c r="K270" s="7">
        <v>0</v>
      </c>
      <c r="L270" s="7">
        <v>0</v>
      </c>
      <c r="M270" s="7">
        <v>900</v>
      </c>
      <c r="N270" s="7">
        <v>0</v>
      </c>
      <c r="O270" s="7">
        <v>0</v>
      </c>
      <c r="P270" s="7">
        <v>900</v>
      </c>
      <c r="Q270" s="7">
        <v>18</v>
      </c>
    </row>
    <row r="271" spans="1:17" x14ac:dyDescent="0.25">
      <c r="A271" s="6">
        <v>173</v>
      </c>
      <c r="B271" s="7" t="s">
        <v>460</v>
      </c>
      <c r="C271" s="7">
        <v>649493</v>
      </c>
      <c r="D271" s="7">
        <v>691913</v>
      </c>
      <c r="E271" s="7">
        <v>1341406</v>
      </c>
      <c r="F271" s="7">
        <v>1258537</v>
      </c>
      <c r="G271" s="7">
        <v>0</v>
      </c>
      <c r="H271" s="7">
        <v>67070.3</v>
      </c>
      <c r="I271" s="7">
        <v>51931</v>
      </c>
      <c r="J271" s="7">
        <v>51931</v>
      </c>
      <c r="K271" s="7">
        <v>0</v>
      </c>
      <c r="L271" s="7">
        <v>0</v>
      </c>
      <c r="M271" s="7">
        <v>2405</v>
      </c>
      <c r="N271" s="7">
        <v>0</v>
      </c>
      <c r="O271" s="7">
        <v>0</v>
      </c>
      <c r="P271" s="7">
        <v>2405</v>
      </c>
      <c r="Q271" s="7">
        <v>48.1</v>
      </c>
    </row>
    <row r="272" spans="1:17" x14ac:dyDescent="0.25">
      <c r="A272" s="6">
        <v>174</v>
      </c>
      <c r="B272" s="7" t="s">
        <v>461</v>
      </c>
      <c r="C272" s="7">
        <v>783986</v>
      </c>
      <c r="D272" s="7">
        <v>869520</v>
      </c>
      <c r="E272" s="7">
        <v>1653506</v>
      </c>
      <c r="F272" s="7">
        <v>1635215</v>
      </c>
      <c r="G272" s="7">
        <v>0</v>
      </c>
      <c r="H272" s="7">
        <v>82675.3</v>
      </c>
      <c r="I272" s="7">
        <v>69847</v>
      </c>
      <c r="J272" s="7">
        <v>69847</v>
      </c>
      <c r="K272" s="7">
        <v>0</v>
      </c>
      <c r="L272" s="7">
        <v>0</v>
      </c>
      <c r="M272" s="7">
        <v>500</v>
      </c>
      <c r="N272" s="7">
        <v>0</v>
      </c>
      <c r="O272" s="7">
        <v>0</v>
      </c>
      <c r="P272" s="7">
        <v>500</v>
      </c>
      <c r="Q272" s="7">
        <v>10</v>
      </c>
    </row>
    <row r="273" spans="1:17" x14ac:dyDescent="0.25">
      <c r="A273" s="6">
        <v>175</v>
      </c>
      <c r="B273" s="7" t="s">
        <v>462</v>
      </c>
      <c r="C273" s="7">
        <v>375310</v>
      </c>
      <c r="D273" s="7">
        <v>191935</v>
      </c>
      <c r="E273" s="7">
        <v>567245</v>
      </c>
      <c r="F273" s="7">
        <v>628396</v>
      </c>
      <c r="G273" s="7">
        <v>0</v>
      </c>
      <c r="H273" s="7">
        <v>28362.25</v>
      </c>
      <c r="I273" s="7">
        <v>42211</v>
      </c>
      <c r="J273" s="7">
        <v>42211</v>
      </c>
      <c r="K273" s="7">
        <v>0</v>
      </c>
      <c r="L273" s="7">
        <v>0</v>
      </c>
      <c r="M273" s="7">
        <v>0</v>
      </c>
      <c r="N273" s="7">
        <v>0</v>
      </c>
      <c r="O273" s="7">
        <v>0</v>
      </c>
      <c r="P273" s="7">
        <v>0</v>
      </c>
      <c r="Q273" s="7">
        <v>0</v>
      </c>
    </row>
    <row r="274" spans="1:17" x14ac:dyDescent="0.25">
      <c r="A274" s="6">
        <v>176</v>
      </c>
      <c r="B274" s="7" t="s">
        <v>463</v>
      </c>
      <c r="C274" s="7">
        <v>617058</v>
      </c>
      <c r="D274" s="7">
        <v>491018</v>
      </c>
      <c r="E274" s="7">
        <v>1108076</v>
      </c>
      <c r="F274" s="7">
        <v>1033711</v>
      </c>
      <c r="G274" s="7">
        <v>698</v>
      </c>
      <c r="H274" s="7">
        <v>55403.8</v>
      </c>
      <c r="I274" s="7">
        <v>43913</v>
      </c>
      <c r="J274" s="7">
        <v>43913</v>
      </c>
      <c r="K274" s="7">
        <v>0</v>
      </c>
      <c r="L274" s="7">
        <v>0</v>
      </c>
      <c r="M274" s="7">
        <v>100</v>
      </c>
      <c r="N274" s="7">
        <v>0</v>
      </c>
      <c r="O274" s="7">
        <v>0</v>
      </c>
      <c r="P274" s="7">
        <v>100</v>
      </c>
      <c r="Q274" s="7">
        <v>2</v>
      </c>
    </row>
    <row r="275" spans="1:17" x14ac:dyDescent="0.25">
      <c r="A275" s="6">
        <v>177</v>
      </c>
      <c r="B275" s="7" t="s">
        <v>464</v>
      </c>
      <c r="C275" s="7">
        <v>434765</v>
      </c>
      <c r="D275" s="7">
        <v>378225</v>
      </c>
      <c r="E275" s="7">
        <v>812990</v>
      </c>
      <c r="F275" s="7">
        <v>730381</v>
      </c>
      <c r="G275" s="7">
        <v>386</v>
      </c>
      <c r="H275" s="7">
        <v>40649.5</v>
      </c>
      <c r="I275" s="7">
        <v>30900</v>
      </c>
      <c r="J275" s="7">
        <v>30700</v>
      </c>
      <c r="K275" s="7">
        <v>0</v>
      </c>
      <c r="L275" s="7">
        <v>0</v>
      </c>
      <c r="M275" s="7">
        <v>930</v>
      </c>
      <c r="N275" s="7">
        <v>800</v>
      </c>
      <c r="O275" s="7">
        <v>0</v>
      </c>
      <c r="P275" s="7">
        <v>130</v>
      </c>
      <c r="Q275" s="7">
        <v>18.600000000000001</v>
      </c>
    </row>
    <row r="276" spans="1:17" x14ac:dyDescent="0.25">
      <c r="A276" s="6">
        <v>178</v>
      </c>
      <c r="B276" s="7" t="s">
        <v>465</v>
      </c>
      <c r="C276" s="7">
        <v>624589</v>
      </c>
      <c r="D276" s="7">
        <v>714043</v>
      </c>
      <c r="E276" s="7">
        <v>1338632</v>
      </c>
      <c r="F276" s="7">
        <v>1280541</v>
      </c>
      <c r="G276" s="7">
        <v>0</v>
      </c>
      <c r="H276" s="7">
        <v>66931.600000000006</v>
      </c>
      <c r="I276" s="7">
        <v>53335</v>
      </c>
      <c r="J276" s="7">
        <v>53335</v>
      </c>
      <c r="K276" s="7">
        <v>0</v>
      </c>
      <c r="L276" s="7">
        <v>0</v>
      </c>
      <c r="M276" s="7">
        <v>2610</v>
      </c>
      <c r="N276" s="7">
        <v>800</v>
      </c>
      <c r="O276" s="7">
        <v>0</v>
      </c>
      <c r="P276" s="7">
        <v>1810</v>
      </c>
      <c r="Q276" s="7">
        <v>52.2</v>
      </c>
    </row>
    <row r="277" spans="1:17" x14ac:dyDescent="0.25">
      <c r="A277" s="6">
        <v>179</v>
      </c>
      <c r="B277" s="7" t="s">
        <v>466</v>
      </c>
      <c r="C277" s="7">
        <v>1569147</v>
      </c>
      <c r="D277" s="7">
        <v>1703206</v>
      </c>
      <c r="E277" s="7">
        <v>3272353</v>
      </c>
      <c r="F277" s="7">
        <v>3036834</v>
      </c>
      <c r="G277" s="7">
        <v>4089</v>
      </c>
      <c r="H277" s="7">
        <v>163617.65</v>
      </c>
      <c r="I277" s="7">
        <v>134706</v>
      </c>
      <c r="J277" s="7">
        <v>134456</v>
      </c>
      <c r="K277" s="7">
        <v>0</v>
      </c>
      <c r="L277" s="7">
        <v>0</v>
      </c>
      <c r="M277" s="7">
        <v>2810</v>
      </c>
      <c r="N277" s="7">
        <v>1600</v>
      </c>
      <c r="O277" s="7">
        <v>0</v>
      </c>
      <c r="P277" s="7">
        <v>1210</v>
      </c>
      <c r="Q277" s="7">
        <v>56.2</v>
      </c>
    </row>
    <row r="278" spans="1:17" x14ac:dyDescent="0.25">
      <c r="A278" s="6">
        <v>180</v>
      </c>
      <c r="B278" s="7" t="s">
        <v>467</v>
      </c>
      <c r="C278" s="7">
        <v>379357</v>
      </c>
      <c r="D278" s="7">
        <v>423498</v>
      </c>
      <c r="E278" s="7">
        <v>802855</v>
      </c>
      <c r="F278" s="7">
        <v>762363</v>
      </c>
      <c r="G278" s="7">
        <v>0</v>
      </c>
      <c r="H278" s="7">
        <v>40142.75</v>
      </c>
      <c r="I278" s="7">
        <v>37274</v>
      </c>
      <c r="J278" s="7">
        <v>37274</v>
      </c>
      <c r="K278" s="7">
        <v>0</v>
      </c>
      <c r="L278" s="7">
        <v>0</v>
      </c>
      <c r="M278" s="7">
        <v>400</v>
      </c>
      <c r="N278" s="7">
        <v>0</v>
      </c>
      <c r="O278" s="7">
        <v>0</v>
      </c>
      <c r="P278" s="7">
        <v>400</v>
      </c>
      <c r="Q278" s="7">
        <v>8</v>
      </c>
    </row>
    <row r="279" spans="1:17" x14ac:dyDescent="0.25">
      <c r="A279" s="6">
        <v>181</v>
      </c>
      <c r="B279" s="7" t="s">
        <v>468</v>
      </c>
      <c r="C279" s="7">
        <v>241684</v>
      </c>
      <c r="D279" s="7">
        <v>259738</v>
      </c>
      <c r="E279" s="7">
        <v>501422</v>
      </c>
      <c r="F279" s="7">
        <v>461052</v>
      </c>
      <c r="G279" s="7">
        <v>1891</v>
      </c>
      <c r="H279" s="7">
        <v>25071.1</v>
      </c>
      <c r="I279" s="7">
        <v>13844</v>
      </c>
      <c r="J279" s="7">
        <v>13844</v>
      </c>
      <c r="K279" s="7">
        <v>0</v>
      </c>
      <c r="L279" s="7">
        <v>0</v>
      </c>
      <c r="M279" s="7">
        <v>100</v>
      </c>
      <c r="N279" s="7">
        <v>0</v>
      </c>
      <c r="O279" s="7">
        <v>0</v>
      </c>
      <c r="P279" s="7">
        <v>100</v>
      </c>
      <c r="Q279" s="7">
        <v>2</v>
      </c>
    </row>
    <row r="280" spans="1:17" x14ac:dyDescent="0.25">
      <c r="A280" s="6">
        <v>182</v>
      </c>
      <c r="B280" s="7" t="s">
        <v>469</v>
      </c>
      <c r="C280" s="7">
        <v>67888</v>
      </c>
      <c r="D280" s="7">
        <v>70381</v>
      </c>
      <c r="E280" s="7">
        <v>138269</v>
      </c>
      <c r="F280" s="7">
        <v>124993</v>
      </c>
      <c r="G280" s="7">
        <v>0</v>
      </c>
      <c r="H280" s="7">
        <v>6913.45</v>
      </c>
      <c r="I280" s="7">
        <v>6068</v>
      </c>
      <c r="J280" s="7">
        <v>6068</v>
      </c>
      <c r="K280" s="7">
        <v>0</v>
      </c>
      <c r="L280" s="7">
        <v>0</v>
      </c>
      <c r="M280" s="7">
        <v>0</v>
      </c>
      <c r="N280" s="7">
        <v>0</v>
      </c>
      <c r="O280" s="7">
        <v>0</v>
      </c>
      <c r="P280" s="7">
        <v>0</v>
      </c>
      <c r="Q280" s="7">
        <v>0</v>
      </c>
    </row>
    <row r="281" spans="1:17" x14ac:dyDescent="0.25">
      <c r="A281" s="6">
        <v>183</v>
      </c>
      <c r="B281" s="7" t="s">
        <v>470</v>
      </c>
      <c r="C281" s="7">
        <v>590679</v>
      </c>
      <c r="D281" s="7">
        <v>513501</v>
      </c>
      <c r="E281" s="7">
        <v>1104180</v>
      </c>
      <c r="F281" s="7">
        <v>1071898</v>
      </c>
      <c r="G281" s="7">
        <v>645</v>
      </c>
      <c r="H281" s="7">
        <v>55209</v>
      </c>
      <c r="I281" s="7">
        <v>48829</v>
      </c>
      <c r="J281" s="7">
        <v>48829</v>
      </c>
      <c r="K281" s="7">
        <v>0</v>
      </c>
      <c r="L281" s="7">
        <v>0</v>
      </c>
      <c r="M281" s="7">
        <v>350</v>
      </c>
      <c r="N281" s="7">
        <v>0</v>
      </c>
      <c r="O281" s="7">
        <v>0</v>
      </c>
      <c r="P281" s="7">
        <v>350</v>
      </c>
      <c r="Q281" s="7">
        <v>7</v>
      </c>
    </row>
    <row r="282" spans="1:17" x14ac:dyDescent="0.25">
      <c r="A282" s="6">
        <v>184</v>
      </c>
      <c r="B282" s="7" t="s">
        <v>472</v>
      </c>
      <c r="C282" s="7">
        <v>309852</v>
      </c>
      <c r="D282" s="7">
        <v>246555</v>
      </c>
      <c r="E282" s="7">
        <v>556407</v>
      </c>
      <c r="F282" s="7">
        <v>546306</v>
      </c>
      <c r="G282" s="7">
        <v>150</v>
      </c>
      <c r="H282" s="7">
        <v>27820.35</v>
      </c>
      <c r="I282" s="7">
        <v>23981</v>
      </c>
      <c r="J282" s="7">
        <v>23831</v>
      </c>
      <c r="K282" s="7">
        <v>0</v>
      </c>
      <c r="L282" s="7">
        <v>0</v>
      </c>
      <c r="M282" s="7">
        <v>1700</v>
      </c>
      <c r="N282" s="7">
        <v>0</v>
      </c>
      <c r="O282" s="7">
        <v>0</v>
      </c>
      <c r="P282" s="7">
        <v>1700</v>
      </c>
      <c r="Q282" s="7">
        <v>34</v>
      </c>
    </row>
    <row r="283" spans="1:17" x14ac:dyDescent="0.25">
      <c r="A283" s="6">
        <v>185</v>
      </c>
      <c r="B283" s="7" t="s">
        <v>473</v>
      </c>
      <c r="C283" s="7">
        <v>298912</v>
      </c>
      <c r="D283" s="7">
        <v>294951</v>
      </c>
      <c r="E283" s="7">
        <v>593863</v>
      </c>
      <c r="F283" s="7">
        <v>488565</v>
      </c>
      <c r="G283" s="7">
        <v>0</v>
      </c>
      <c r="H283" s="7">
        <v>29693.15</v>
      </c>
      <c r="I283" s="7">
        <v>20626</v>
      </c>
      <c r="J283" s="7">
        <v>20626</v>
      </c>
      <c r="K283" s="7">
        <v>0</v>
      </c>
      <c r="L283" s="7">
        <v>0</v>
      </c>
      <c r="M283" s="7">
        <v>6045</v>
      </c>
      <c r="N283" s="7">
        <v>0</v>
      </c>
      <c r="O283" s="7">
        <v>0</v>
      </c>
      <c r="P283" s="7">
        <v>6045</v>
      </c>
      <c r="Q283" s="7">
        <v>120.9</v>
      </c>
    </row>
    <row r="284" spans="1:17" x14ac:dyDescent="0.25">
      <c r="A284" s="6">
        <v>186</v>
      </c>
      <c r="B284" s="7" t="s">
        <v>474</v>
      </c>
      <c r="C284" s="7">
        <v>613441</v>
      </c>
      <c r="D284" s="7">
        <v>703380</v>
      </c>
      <c r="E284" s="7">
        <v>1316821</v>
      </c>
      <c r="F284" s="7">
        <v>1225401</v>
      </c>
      <c r="G284" s="7">
        <v>2622</v>
      </c>
      <c r="H284" s="7">
        <v>65841.05</v>
      </c>
      <c r="I284" s="7">
        <v>47234</v>
      </c>
      <c r="J284" s="7">
        <v>46834</v>
      </c>
      <c r="K284" s="7">
        <v>0</v>
      </c>
      <c r="L284" s="7">
        <v>0</v>
      </c>
      <c r="M284" s="7">
        <v>900</v>
      </c>
      <c r="N284" s="7">
        <v>0</v>
      </c>
      <c r="O284" s="7">
        <v>0</v>
      </c>
      <c r="P284" s="7">
        <v>900</v>
      </c>
      <c r="Q284" s="7">
        <v>18</v>
      </c>
    </row>
    <row r="285" spans="1:17" x14ac:dyDescent="0.25">
      <c r="A285" s="6">
        <v>187</v>
      </c>
      <c r="B285" s="7" t="s">
        <v>475</v>
      </c>
      <c r="C285" s="7">
        <v>431902</v>
      </c>
      <c r="D285" s="7">
        <v>477372</v>
      </c>
      <c r="E285" s="7">
        <v>909274</v>
      </c>
      <c r="F285" s="7">
        <v>875915</v>
      </c>
      <c r="G285" s="7">
        <v>177</v>
      </c>
      <c r="H285" s="7">
        <v>45463.7</v>
      </c>
      <c r="I285" s="7">
        <v>47633</v>
      </c>
      <c r="J285" s="7">
        <v>47633</v>
      </c>
      <c r="K285" s="7">
        <v>0</v>
      </c>
      <c r="L285" s="7">
        <v>0</v>
      </c>
      <c r="M285" s="7">
        <v>450</v>
      </c>
      <c r="N285" s="7">
        <v>0</v>
      </c>
      <c r="O285" s="7">
        <v>0</v>
      </c>
      <c r="P285" s="7">
        <v>450</v>
      </c>
      <c r="Q285" s="7">
        <v>9</v>
      </c>
    </row>
    <row r="286" spans="1:17" x14ac:dyDescent="0.25">
      <c r="A286" s="6">
        <v>188</v>
      </c>
      <c r="B286" s="7" t="s">
        <v>476</v>
      </c>
      <c r="C286" s="7">
        <v>491172</v>
      </c>
      <c r="D286" s="7">
        <v>550256</v>
      </c>
      <c r="E286" s="7">
        <v>1041428</v>
      </c>
      <c r="F286" s="7">
        <v>973367</v>
      </c>
      <c r="G286" s="7">
        <v>0</v>
      </c>
      <c r="H286" s="7">
        <v>52071.4</v>
      </c>
      <c r="I286" s="7">
        <v>46001</v>
      </c>
      <c r="J286" s="7">
        <v>46001</v>
      </c>
      <c r="K286" s="7">
        <v>0</v>
      </c>
      <c r="L286" s="7">
        <v>0</v>
      </c>
      <c r="M286" s="7">
        <v>100</v>
      </c>
      <c r="N286" s="7">
        <v>0</v>
      </c>
      <c r="O286" s="7">
        <v>0</v>
      </c>
      <c r="P286" s="7">
        <v>100</v>
      </c>
      <c r="Q286" s="7">
        <v>2</v>
      </c>
    </row>
    <row r="287" spans="1:17" x14ac:dyDescent="0.25">
      <c r="A287" s="6">
        <v>189</v>
      </c>
      <c r="B287" s="7" t="s">
        <v>477</v>
      </c>
      <c r="C287" s="7">
        <v>626859</v>
      </c>
      <c r="D287" s="7">
        <v>543628</v>
      </c>
      <c r="E287" s="7">
        <v>1170487</v>
      </c>
      <c r="F287" s="7">
        <v>1127329</v>
      </c>
      <c r="G287" s="7">
        <v>0</v>
      </c>
      <c r="H287" s="7">
        <v>58524.35</v>
      </c>
      <c r="I287" s="7">
        <v>50402</v>
      </c>
      <c r="J287" s="7">
        <v>50402</v>
      </c>
      <c r="K287" s="7">
        <v>0</v>
      </c>
      <c r="L287" s="7">
        <v>0</v>
      </c>
      <c r="M287" s="7">
        <v>1100</v>
      </c>
      <c r="N287" s="7">
        <v>1600</v>
      </c>
      <c r="O287" s="7">
        <v>0</v>
      </c>
      <c r="P287" s="7">
        <v>-500</v>
      </c>
      <c r="Q287" s="7">
        <v>22</v>
      </c>
    </row>
    <row r="288" spans="1:17" x14ac:dyDescent="0.25">
      <c r="A288" s="6">
        <v>190</v>
      </c>
      <c r="B288" s="7" t="s">
        <v>478</v>
      </c>
      <c r="C288" s="7">
        <v>302077</v>
      </c>
      <c r="D288" s="7">
        <v>330702</v>
      </c>
      <c r="E288" s="7">
        <v>632779</v>
      </c>
      <c r="F288" s="7">
        <v>593539</v>
      </c>
      <c r="G288" s="7">
        <v>325</v>
      </c>
      <c r="H288" s="7">
        <v>31638.95</v>
      </c>
      <c r="I288" s="7">
        <v>34128</v>
      </c>
      <c r="J288" s="7">
        <v>34128</v>
      </c>
      <c r="K288" s="7">
        <v>0</v>
      </c>
      <c r="L288" s="7">
        <v>0</v>
      </c>
      <c r="M288" s="7">
        <v>100</v>
      </c>
      <c r="N288" s="7">
        <v>0</v>
      </c>
      <c r="O288" s="7">
        <v>0</v>
      </c>
      <c r="P288" s="7">
        <v>100</v>
      </c>
      <c r="Q288" s="7">
        <v>2</v>
      </c>
    </row>
    <row r="289" spans="1:17" x14ac:dyDescent="0.25">
      <c r="A289" s="6">
        <v>191</v>
      </c>
      <c r="B289" s="7" t="s">
        <v>479</v>
      </c>
      <c r="C289" s="7">
        <v>131191</v>
      </c>
      <c r="D289" s="7">
        <v>176725</v>
      </c>
      <c r="E289" s="7">
        <v>307916</v>
      </c>
      <c r="F289" s="7">
        <v>272601</v>
      </c>
      <c r="G289" s="7">
        <v>100</v>
      </c>
      <c r="H289" s="7">
        <v>15395.8</v>
      </c>
      <c r="I289" s="7">
        <v>8005</v>
      </c>
      <c r="J289" s="7">
        <v>7905</v>
      </c>
      <c r="K289" s="7">
        <v>0</v>
      </c>
      <c r="L289" s="7">
        <v>0</v>
      </c>
      <c r="M289" s="7">
        <v>100</v>
      </c>
      <c r="N289" s="7">
        <v>0</v>
      </c>
      <c r="O289" s="7">
        <v>0</v>
      </c>
      <c r="P289" s="7">
        <v>100</v>
      </c>
      <c r="Q289" s="7">
        <v>2</v>
      </c>
    </row>
    <row r="290" spans="1:17" x14ac:dyDescent="0.25">
      <c r="A290" s="6">
        <v>192</v>
      </c>
      <c r="B290" s="7" t="s">
        <v>480</v>
      </c>
      <c r="C290" s="7">
        <v>531300</v>
      </c>
      <c r="D290" s="7">
        <v>573625</v>
      </c>
      <c r="E290" s="7">
        <v>1104925</v>
      </c>
      <c r="F290" s="7">
        <v>1094918</v>
      </c>
      <c r="G290" s="7">
        <v>796</v>
      </c>
      <c r="H290" s="7">
        <v>55246.25</v>
      </c>
      <c r="I290" s="7">
        <v>52970</v>
      </c>
      <c r="J290" s="7">
        <v>52970</v>
      </c>
      <c r="K290" s="7">
        <v>0</v>
      </c>
      <c r="L290" s="7">
        <v>0</v>
      </c>
      <c r="M290" s="7">
        <v>1440</v>
      </c>
      <c r="N290" s="7">
        <v>800</v>
      </c>
      <c r="O290" s="7">
        <v>0</v>
      </c>
      <c r="P290" s="7">
        <v>640</v>
      </c>
      <c r="Q290" s="7">
        <v>28.8</v>
      </c>
    </row>
    <row r="291" spans="1:17" x14ac:dyDescent="0.25">
      <c r="A291" s="6">
        <v>193</v>
      </c>
      <c r="B291" s="7" t="s">
        <v>481</v>
      </c>
      <c r="C291" s="7">
        <v>1007889</v>
      </c>
      <c r="D291" s="7">
        <v>961178</v>
      </c>
      <c r="E291" s="7">
        <v>1969067</v>
      </c>
      <c r="F291" s="7">
        <v>1879964</v>
      </c>
      <c r="G291" s="7">
        <v>0</v>
      </c>
      <c r="H291" s="7">
        <v>98453.35</v>
      </c>
      <c r="I291" s="7">
        <v>65088</v>
      </c>
      <c r="J291" s="7">
        <v>65088</v>
      </c>
      <c r="K291" s="7">
        <v>0</v>
      </c>
      <c r="L291" s="7">
        <v>0</v>
      </c>
      <c r="M291" s="7">
        <v>9450</v>
      </c>
      <c r="N291" s="7">
        <v>11200</v>
      </c>
      <c r="O291" s="7">
        <v>0</v>
      </c>
      <c r="P291" s="7">
        <v>-1750</v>
      </c>
      <c r="Q291" s="7">
        <v>189</v>
      </c>
    </row>
    <row r="292" spans="1:17" x14ac:dyDescent="0.25">
      <c r="A292" s="6">
        <v>194</v>
      </c>
      <c r="B292" s="7" t="s">
        <v>483</v>
      </c>
      <c r="C292" s="7">
        <v>215925</v>
      </c>
      <c r="D292" s="7">
        <v>183290</v>
      </c>
      <c r="E292" s="7">
        <v>399215</v>
      </c>
      <c r="F292" s="7">
        <v>376913</v>
      </c>
      <c r="G292" s="7">
        <v>0</v>
      </c>
      <c r="H292" s="7">
        <v>19960.75</v>
      </c>
      <c r="I292" s="7">
        <v>21000</v>
      </c>
      <c r="J292" s="7">
        <v>21000</v>
      </c>
      <c r="K292" s="7">
        <v>0</v>
      </c>
      <c r="L292" s="7">
        <v>0</v>
      </c>
      <c r="M292" s="7">
        <v>800</v>
      </c>
      <c r="N292" s="7">
        <v>1600</v>
      </c>
      <c r="O292" s="7">
        <v>0</v>
      </c>
      <c r="P292" s="7">
        <v>-800</v>
      </c>
      <c r="Q292" s="7">
        <v>16</v>
      </c>
    </row>
    <row r="293" spans="1:17" x14ac:dyDescent="0.25">
      <c r="A293" s="6">
        <v>195</v>
      </c>
      <c r="B293" s="7" t="s">
        <v>485</v>
      </c>
      <c r="C293" s="7">
        <v>663434</v>
      </c>
      <c r="D293" s="7">
        <v>650792</v>
      </c>
      <c r="E293" s="7">
        <v>1314226</v>
      </c>
      <c r="F293" s="7">
        <v>1230181</v>
      </c>
      <c r="G293" s="7">
        <v>426</v>
      </c>
      <c r="H293" s="7">
        <v>65711.3</v>
      </c>
      <c r="I293" s="7">
        <v>65680</v>
      </c>
      <c r="J293" s="7">
        <v>65442</v>
      </c>
      <c r="K293" s="7">
        <v>0</v>
      </c>
      <c r="L293" s="7">
        <v>0</v>
      </c>
      <c r="M293" s="7">
        <v>3420</v>
      </c>
      <c r="N293" s="7">
        <v>2400</v>
      </c>
      <c r="O293" s="7">
        <v>0</v>
      </c>
      <c r="P293" s="7">
        <v>1020</v>
      </c>
      <c r="Q293" s="7">
        <v>68.400000000000006</v>
      </c>
    </row>
    <row r="294" spans="1:17" x14ac:dyDescent="0.25">
      <c r="A294" s="6">
        <v>196</v>
      </c>
      <c r="B294" s="7" t="s">
        <v>486</v>
      </c>
      <c r="C294" s="7">
        <v>568140</v>
      </c>
      <c r="D294" s="7">
        <v>522807</v>
      </c>
      <c r="E294" s="7">
        <v>1090947</v>
      </c>
      <c r="F294" s="7">
        <v>1100000</v>
      </c>
      <c r="G294" s="7">
        <v>0</v>
      </c>
      <c r="H294" s="7">
        <v>54547.35</v>
      </c>
      <c r="I294" s="7">
        <v>100248</v>
      </c>
      <c r="J294" s="7">
        <v>100248</v>
      </c>
      <c r="K294" s="7">
        <v>0</v>
      </c>
      <c r="L294" s="7">
        <v>0</v>
      </c>
      <c r="M294" s="7">
        <v>3600</v>
      </c>
      <c r="N294" s="7">
        <v>0</v>
      </c>
      <c r="O294" s="7">
        <v>0</v>
      </c>
      <c r="P294" s="7">
        <v>3600</v>
      </c>
      <c r="Q294" s="7">
        <v>72</v>
      </c>
    </row>
    <row r="295" spans="1:17" x14ac:dyDescent="0.25">
      <c r="A295" s="6">
        <v>197</v>
      </c>
      <c r="B295" s="7" t="s">
        <v>487</v>
      </c>
      <c r="C295" s="7">
        <v>277411</v>
      </c>
      <c r="D295" s="7">
        <v>259895</v>
      </c>
      <c r="E295" s="7">
        <v>537306</v>
      </c>
      <c r="F295" s="7">
        <v>525296</v>
      </c>
      <c r="G295" s="7">
        <v>562</v>
      </c>
      <c r="H295" s="7">
        <v>26865.3</v>
      </c>
      <c r="I295" s="7">
        <v>42198</v>
      </c>
      <c r="J295" s="7">
        <v>42198</v>
      </c>
      <c r="K295" s="7">
        <v>0</v>
      </c>
      <c r="L295" s="7">
        <v>0</v>
      </c>
      <c r="M295" s="7">
        <v>1350</v>
      </c>
      <c r="N295" s="7">
        <v>1600</v>
      </c>
      <c r="O295" s="7">
        <v>0</v>
      </c>
      <c r="P295" s="7">
        <v>-250</v>
      </c>
      <c r="Q295" s="7">
        <v>27</v>
      </c>
    </row>
    <row r="296" spans="1:17" x14ac:dyDescent="0.25">
      <c r="A296" s="6">
        <v>198</v>
      </c>
      <c r="B296" s="7" t="s">
        <v>488</v>
      </c>
      <c r="C296" s="7">
        <v>446458</v>
      </c>
      <c r="D296" s="7">
        <v>404653</v>
      </c>
      <c r="E296" s="7">
        <v>851111</v>
      </c>
      <c r="F296" s="7">
        <v>790959</v>
      </c>
      <c r="G296" s="7">
        <v>1373</v>
      </c>
      <c r="H296" s="7">
        <v>42555.55</v>
      </c>
      <c r="I296" s="7">
        <v>41183</v>
      </c>
      <c r="J296" s="7">
        <v>40778</v>
      </c>
      <c r="K296" s="7">
        <v>0</v>
      </c>
      <c r="L296" s="7">
        <v>0</v>
      </c>
      <c r="M296" s="7">
        <v>1750</v>
      </c>
      <c r="N296" s="7">
        <v>2400</v>
      </c>
      <c r="O296" s="7">
        <v>0</v>
      </c>
      <c r="P296" s="7">
        <v>-650</v>
      </c>
      <c r="Q296" s="7">
        <v>35</v>
      </c>
    </row>
    <row r="297" spans="1:17" x14ac:dyDescent="0.25">
      <c r="A297" s="6">
        <v>199</v>
      </c>
      <c r="B297" s="7" t="s">
        <v>492</v>
      </c>
      <c r="C297" s="7">
        <v>353003</v>
      </c>
      <c r="D297" s="7">
        <v>350839</v>
      </c>
      <c r="E297" s="7">
        <v>703842</v>
      </c>
      <c r="F297" s="7">
        <v>679680</v>
      </c>
      <c r="G297" s="7">
        <v>913</v>
      </c>
      <c r="H297" s="7">
        <v>35192.1</v>
      </c>
      <c r="I297" s="7">
        <v>29514</v>
      </c>
      <c r="J297" s="7">
        <v>29514</v>
      </c>
      <c r="K297" s="7">
        <v>0</v>
      </c>
      <c r="L297" s="7">
        <v>0</v>
      </c>
      <c r="M297" s="7">
        <v>870</v>
      </c>
      <c r="N297" s="7">
        <v>0</v>
      </c>
      <c r="O297" s="7">
        <v>0</v>
      </c>
      <c r="P297" s="7">
        <v>870</v>
      </c>
      <c r="Q297" s="7">
        <v>17.399999999999999</v>
      </c>
    </row>
    <row r="298" spans="1:17" x14ac:dyDescent="0.25">
      <c r="A298" s="6">
        <v>200</v>
      </c>
      <c r="B298" s="7" t="s">
        <v>493</v>
      </c>
      <c r="C298" s="7">
        <v>719664</v>
      </c>
      <c r="D298" s="7">
        <v>789538</v>
      </c>
      <c r="E298" s="7">
        <v>1509202</v>
      </c>
      <c r="F298" s="7">
        <v>1424694</v>
      </c>
      <c r="G298" s="7">
        <v>921</v>
      </c>
      <c r="H298" s="7">
        <v>75460.100000000006</v>
      </c>
      <c r="I298" s="7">
        <v>79144</v>
      </c>
      <c r="J298" s="7">
        <v>79144</v>
      </c>
      <c r="K298" s="7">
        <v>0</v>
      </c>
      <c r="L298" s="7">
        <v>0</v>
      </c>
      <c r="M298" s="7">
        <v>1700</v>
      </c>
      <c r="N298" s="7">
        <v>1600</v>
      </c>
      <c r="O298" s="7">
        <v>0</v>
      </c>
      <c r="P298" s="7">
        <v>100</v>
      </c>
      <c r="Q298" s="7">
        <v>34</v>
      </c>
    </row>
    <row r="299" spans="1:17" x14ac:dyDescent="0.25">
      <c r="A299" s="6">
        <v>201</v>
      </c>
      <c r="B299" s="7" t="s">
        <v>494</v>
      </c>
      <c r="C299" s="7">
        <v>593718</v>
      </c>
      <c r="D299" s="7">
        <v>622323</v>
      </c>
      <c r="E299" s="7">
        <v>1216041</v>
      </c>
      <c r="F299" s="7">
        <v>1074118</v>
      </c>
      <c r="G299" s="7">
        <v>0</v>
      </c>
      <c r="H299" s="7">
        <v>60802.05</v>
      </c>
      <c r="I299" s="7">
        <v>54666</v>
      </c>
      <c r="J299" s="7">
        <v>54666</v>
      </c>
      <c r="K299" s="7">
        <v>0</v>
      </c>
      <c r="L299" s="7">
        <v>0</v>
      </c>
      <c r="M299" s="7">
        <v>3950</v>
      </c>
      <c r="N299" s="7">
        <v>800</v>
      </c>
      <c r="O299" s="7">
        <v>0</v>
      </c>
      <c r="P299" s="7">
        <v>3150</v>
      </c>
      <c r="Q299" s="7">
        <v>79</v>
      </c>
    </row>
    <row r="300" spans="1:17" x14ac:dyDescent="0.25">
      <c r="A300" s="6">
        <v>202</v>
      </c>
      <c r="B300" s="7" t="s">
        <v>495</v>
      </c>
      <c r="C300" s="7">
        <v>1472453</v>
      </c>
      <c r="D300" s="7">
        <v>1778718</v>
      </c>
      <c r="E300" s="7">
        <v>3251171</v>
      </c>
      <c r="F300" s="7">
        <v>3038044</v>
      </c>
      <c r="G300" s="7">
        <v>1342</v>
      </c>
      <c r="H300" s="7">
        <v>162558.54999999999</v>
      </c>
      <c r="I300" s="7">
        <v>143888</v>
      </c>
      <c r="J300" s="7">
        <v>143388</v>
      </c>
      <c r="K300" s="7">
        <v>0</v>
      </c>
      <c r="L300" s="7">
        <v>0</v>
      </c>
      <c r="M300" s="7">
        <v>1320</v>
      </c>
      <c r="N300" s="7">
        <v>0</v>
      </c>
      <c r="O300" s="7">
        <v>0</v>
      </c>
      <c r="P300" s="7">
        <v>1320</v>
      </c>
      <c r="Q300" s="7">
        <v>26.4</v>
      </c>
    </row>
    <row r="301" spans="1:17" x14ac:dyDescent="0.25">
      <c r="A301" s="6">
        <v>203</v>
      </c>
      <c r="B301" s="7" t="s">
        <v>496</v>
      </c>
      <c r="C301" s="7">
        <v>500849</v>
      </c>
      <c r="D301" s="7">
        <v>468285</v>
      </c>
      <c r="E301" s="7">
        <v>969134</v>
      </c>
      <c r="F301" s="7">
        <v>877458</v>
      </c>
      <c r="G301" s="7">
        <v>8031</v>
      </c>
      <c r="H301" s="7">
        <v>48456.7</v>
      </c>
      <c r="I301" s="7">
        <v>46290</v>
      </c>
      <c r="J301" s="7">
        <v>46290</v>
      </c>
      <c r="K301" s="7">
        <v>0</v>
      </c>
      <c r="L301" s="7">
        <v>0</v>
      </c>
      <c r="M301" s="7">
        <v>200</v>
      </c>
      <c r="N301" s="7">
        <v>0</v>
      </c>
      <c r="O301" s="7">
        <v>0</v>
      </c>
      <c r="P301" s="7">
        <v>200</v>
      </c>
      <c r="Q301" s="7">
        <v>4</v>
      </c>
    </row>
    <row r="302" spans="1:17" x14ac:dyDescent="0.25">
      <c r="A302" s="6">
        <v>204</v>
      </c>
      <c r="B302" s="7" t="s">
        <v>498</v>
      </c>
      <c r="C302" s="7">
        <v>283098</v>
      </c>
      <c r="D302" s="7">
        <v>269058</v>
      </c>
      <c r="E302" s="7">
        <v>552156</v>
      </c>
      <c r="F302" s="7">
        <v>550225</v>
      </c>
      <c r="G302" s="7">
        <v>4122</v>
      </c>
      <c r="H302" s="7">
        <v>27607.8</v>
      </c>
      <c r="I302" s="7">
        <v>22965</v>
      </c>
      <c r="J302" s="7">
        <v>22965</v>
      </c>
      <c r="K302" s="7">
        <v>0</v>
      </c>
      <c r="L302" s="7">
        <v>0</v>
      </c>
      <c r="M302" s="7">
        <v>700</v>
      </c>
      <c r="N302" s="7">
        <v>800</v>
      </c>
      <c r="O302" s="7">
        <v>0</v>
      </c>
      <c r="P302" s="7">
        <v>-100</v>
      </c>
      <c r="Q302" s="7">
        <v>14</v>
      </c>
    </row>
    <row r="303" spans="1:17" x14ac:dyDescent="0.25">
      <c r="A303" s="6">
        <v>205</v>
      </c>
      <c r="B303" s="7" t="s">
        <v>499</v>
      </c>
      <c r="C303" s="7">
        <v>1195905</v>
      </c>
      <c r="D303" s="7">
        <v>1465843</v>
      </c>
      <c r="E303" s="7">
        <v>2661748</v>
      </c>
      <c r="F303" s="7">
        <v>2457855</v>
      </c>
      <c r="G303" s="7">
        <v>8879</v>
      </c>
      <c r="H303" s="7">
        <v>133087.4</v>
      </c>
      <c r="I303" s="7">
        <v>66560</v>
      </c>
      <c r="J303" s="7">
        <v>66360</v>
      </c>
      <c r="K303" s="7">
        <v>0</v>
      </c>
      <c r="L303" s="7">
        <v>0</v>
      </c>
      <c r="M303" s="7">
        <v>3300</v>
      </c>
      <c r="N303" s="7">
        <v>0</v>
      </c>
      <c r="O303" s="7">
        <v>0</v>
      </c>
      <c r="P303" s="7">
        <v>3300</v>
      </c>
      <c r="Q303" s="7">
        <v>66</v>
      </c>
    </row>
    <row r="304" spans="1:17" x14ac:dyDescent="0.25">
      <c r="A304" s="6">
        <v>206</v>
      </c>
      <c r="B304" s="7" t="s">
        <v>500</v>
      </c>
      <c r="C304" s="7">
        <v>615623</v>
      </c>
      <c r="D304" s="7">
        <v>559024</v>
      </c>
      <c r="E304" s="7">
        <v>1174647</v>
      </c>
      <c r="F304" s="7">
        <v>1149252</v>
      </c>
      <c r="G304" s="7">
        <v>173</v>
      </c>
      <c r="H304" s="7">
        <v>58732.35</v>
      </c>
      <c r="I304" s="7">
        <v>55566</v>
      </c>
      <c r="J304" s="7">
        <v>55566</v>
      </c>
      <c r="K304" s="7">
        <v>0</v>
      </c>
      <c r="L304" s="7">
        <v>0</v>
      </c>
      <c r="M304" s="7">
        <v>1460</v>
      </c>
      <c r="N304" s="7">
        <v>0</v>
      </c>
      <c r="O304" s="7">
        <v>0</v>
      </c>
      <c r="P304" s="7">
        <v>1460</v>
      </c>
      <c r="Q304" s="7">
        <v>29.2</v>
      </c>
    </row>
    <row r="305" spans="1:17" x14ac:dyDescent="0.25">
      <c r="A305" s="6">
        <v>207</v>
      </c>
      <c r="B305" s="7" t="s">
        <v>502</v>
      </c>
      <c r="C305" s="7">
        <v>2951862</v>
      </c>
      <c r="D305" s="7">
        <v>4257537</v>
      </c>
      <c r="E305" s="7">
        <v>7209399</v>
      </c>
      <c r="F305" s="7">
        <v>6057705</v>
      </c>
      <c r="G305" s="7">
        <v>518</v>
      </c>
      <c r="H305" s="7">
        <v>360469.95</v>
      </c>
      <c r="I305" s="7">
        <v>232845</v>
      </c>
      <c r="J305" s="7">
        <v>232845</v>
      </c>
      <c r="K305" s="7">
        <v>0</v>
      </c>
      <c r="L305" s="7">
        <v>0</v>
      </c>
      <c r="M305" s="7">
        <v>4670</v>
      </c>
      <c r="N305" s="7">
        <v>2400</v>
      </c>
      <c r="O305" s="7">
        <v>0</v>
      </c>
      <c r="P305" s="7">
        <v>2270</v>
      </c>
      <c r="Q305" s="7">
        <v>93.4</v>
      </c>
    </row>
    <row r="306" spans="1:17" x14ac:dyDescent="0.25">
      <c r="A306" s="6">
        <v>208</v>
      </c>
      <c r="B306" s="7" t="s">
        <v>504</v>
      </c>
      <c r="C306" s="7">
        <v>649043</v>
      </c>
      <c r="D306" s="7">
        <v>862152</v>
      </c>
      <c r="E306" s="7">
        <v>1511195</v>
      </c>
      <c r="F306" s="7">
        <v>1355616</v>
      </c>
      <c r="G306" s="7">
        <v>0</v>
      </c>
      <c r="H306" s="7">
        <v>75559.75</v>
      </c>
      <c r="I306" s="7">
        <v>54415</v>
      </c>
      <c r="J306" s="7">
        <v>54415</v>
      </c>
      <c r="K306" s="7">
        <v>0</v>
      </c>
      <c r="L306" s="7">
        <v>0</v>
      </c>
      <c r="M306" s="7">
        <v>2450</v>
      </c>
      <c r="N306" s="7">
        <v>800</v>
      </c>
      <c r="O306" s="7">
        <v>0</v>
      </c>
      <c r="P306" s="7">
        <v>1650</v>
      </c>
      <c r="Q306" s="7">
        <v>49</v>
      </c>
    </row>
    <row r="307" spans="1:17" x14ac:dyDescent="0.25">
      <c r="A307" s="6">
        <v>209</v>
      </c>
      <c r="B307" s="7" t="s">
        <v>505</v>
      </c>
      <c r="C307" s="7">
        <v>2098380</v>
      </c>
      <c r="D307" s="7">
        <v>2448039</v>
      </c>
      <c r="E307" s="7">
        <v>4546419</v>
      </c>
      <c r="F307" s="7">
        <v>4814829</v>
      </c>
      <c r="G307" s="7">
        <v>0</v>
      </c>
      <c r="H307" s="7">
        <v>227320.95</v>
      </c>
      <c r="I307" s="7">
        <v>98105</v>
      </c>
      <c r="J307" s="7">
        <v>98105</v>
      </c>
      <c r="K307" s="7">
        <v>0</v>
      </c>
      <c r="L307" s="7">
        <v>0</v>
      </c>
      <c r="M307" s="7">
        <v>2350</v>
      </c>
      <c r="N307" s="7">
        <v>1600</v>
      </c>
      <c r="O307" s="7">
        <v>0</v>
      </c>
      <c r="P307" s="7">
        <v>750</v>
      </c>
      <c r="Q307" s="7">
        <v>47</v>
      </c>
    </row>
    <row r="308" spans="1:17" x14ac:dyDescent="0.25">
      <c r="A308" s="6">
        <v>210</v>
      </c>
      <c r="B308" s="7" t="s">
        <v>510</v>
      </c>
      <c r="C308" s="7">
        <v>790541</v>
      </c>
      <c r="D308" s="7">
        <v>872469</v>
      </c>
      <c r="E308" s="7">
        <v>1663010</v>
      </c>
      <c r="F308" s="7">
        <v>1601995</v>
      </c>
      <c r="G308" s="7">
        <v>0</v>
      </c>
      <c r="H308" s="7">
        <v>83150.5</v>
      </c>
      <c r="I308" s="7">
        <v>77427</v>
      </c>
      <c r="J308" s="7">
        <v>77427</v>
      </c>
      <c r="K308" s="7">
        <v>0</v>
      </c>
      <c r="L308" s="7">
        <v>0</v>
      </c>
      <c r="M308" s="7">
        <v>1350</v>
      </c>
      <c r="N308" s="7">
        <v>0</v>
      </c>
      <c r="O308" s="7">
        <v>0</v>
      </c>
      <c r="P308" s="7">
        <v>1350</v>
      </c>
      <c r="Q308" s="7">
        <v>27</v>
      </c>
    </row>
    <row r="309" spans="1:17" x14ac:dyDescent="0.25">
      <c r="A309" s="6">
        <v>211</v>
      </c>
      <c r="B309" s="7" t="s">
        <v>517</v>
      </c>
      <c r="C309" s="7">
        <v>1071020</v>
      </c>
      <c r="D309" s="7">
        <v>923021</v>
      </c>
      <c r="E309" s="7">
        <v>1994041</v>
      </c>
      <c r="F309" s="7">
        <v>1924422</v>
      </c>
      <c r="G309" s="7">
        <v>3425</v>
      </c>
      <c r="H309" s="7">
        <v>99702.05</v>
      </c>
      <c r="I309" s="7">
        <v>113340</v>
      </c>
      <c r="J309" s="7">
        <v>113340</v>
      </c>
      <c r="K309" s="7">
        <v>0</v>
      </c>
      <c r="L309" s="7">
        <v>0</v>
      </c>
      <c r="M309" s="7">
        <v>3750</v>
      </c>
      <c r="N309" s="7">
        <v>0</v>
      </c>
      <c r="O309" s="7">
        <v>0</v>
      </c>
      <c r="P309" s="7">
        <v>3750</v>
      </c>
      <c r="Q309" s="7">
        <v>75</v>
      </c>
    </row>
    <row r="310" spans="1:17" x14ac:dyDescent="0.25">
      <c r="A310" s="6">
        <v>212</v>
      </c>
      <c r="B310" s="7" t="s">
        <v>518</v>
      </c>
      <c r="C310" s="7">
        <v>1513031</v>
      </c>
      <c r="D310" s="7">
        <v>1887687</v>
      </c>
      <c r="E310" s="7">
        <v>3400718</v>
      </c>
      <c r="F310" s="7">
        <v>3101630</v>
      </c>
      <c r="G310" s="7">
        <v>1132</v>
      </c>
      <c r="H310" s="7">
        <v>170035.9</v>
      </c>
      <c r="I310" s="7">
        <v>133376</v>
      </c>
      <c r="J310" s="7">
        <v>133376</v>
      </c>
      <c r="K310" s="7">
        <v>0</v>
      </c>
      <c r="L310" s="7">
        <v>0</v>
      </c>
      <c r="M310" s="7">
        <v>4244</v>
      </c>
      <c r="N310" s="7">
        <v>0</v>
      </c>
      <c r="O310" s="7">
        <v>0</v>
      </c>
      <c r="P310" s="7">
        <v>4244</v>
      </c>
      <c r="Q310" s="7">
        <v>84.88</v>
      </c>
    </row>
    <row r="311" spans="1:17" x14ac:dyDescent="0.25">
      <c r="A311" s="6">
        <v>213</v>
      </c>
      <c r="B311" s="7" t="s">
        <v>520</v>
      </c>
      <c r="C311" s="7">
        <v>1691830</v>
      </c>
      <c r="D311" s="7">
        <v>1740382</v>
      </c>
      <c r="E311" s="7">
        <v>3432212</v>
      </c>
      <c r="F311" s="7">
        <v>3191482</v>
      </c>
      <c r="G311" s="7">
        <v>0</v>
      </c>
      <c r="H311" s="7">
        <v>171610.6</v>
      </c>
      <c r="I311" s="7">
        <v>142745</v>
      </c>
      <c r="J311" s="7">
        <v>142745</v>
      </c>
      <c r="K311" s="7">
        <v>0</v>
      </c>
      <c r="L311" s="7">
        <v>0</v>
      </c>
      <c r="M311" s="7">
        <v>10490</v>
      </c>
      <c r="N311" s="7">
        <v>0</v>
      </c>
      <c r="O311" s="7">
        <v>0</v>
      </c>
      <c r="P311" s="7">
        <v>10490</v>
      </c>
      <c r="Q311" s="7">
        <v>209.8</v>
      </c>
    </row>
    <row r="312" spans="1:17" x14ac:dyDescent="0.25">
      <c r="A312" s="6">
        <v>214</v>
      </c>
      <c r="B312" s="7" t="s">
        <v>528</v>
      </c>
      <c r="C312" s="7">
        <v>627211</v>
      </c>
      <c r="D312" s="7">
        <v>715035</v>
      </c>
      <c r="E312" s="7">
        <v>1342246</v>
      </c>
      <c r="F312" s="7">
        <v>1539887</v>
      </c>
      <c r="G312" s="7">
        <v>989</v>
      </c>
      <c r="H312" s="7">
        <v>67112.3</v>
      </c>
      <c r="I312" s="7">
        <v>58440</v>
      </c>
      <c r="J312" s="7">
        <v>58440</v>
      </c>
      <c r="K312" s="7">
        <v>0</v>
      </c>
      <c r="L312" s="7">
        <v>0</v>
      </c>
      <c r="M312" s="7">
        <v>300</v>
      </c>
      <c r="N312" s="7">
        <v>0</v>
      </c>
      <c r="O312" s="7">
        <v>0</v>
      </c>
      <c r="P312" s="7">
        <v>300</v>
      </c>
      <c r="Q312" s="7">
        <v>6</v>
      </c>
    </row>
    <row r="313" spans="1:17" x14ac:dyDescent="0.25">
      <c r="A313" s="6">
        <v>215</v>
      </c>
      <c r="B313" s="7" t="s">
        <v>530</v>
      </c>
      <c r="C313" s="7">
        <v>708313</v>
      </c>
      <c r="D313" s="7">
        <v>889080</v>
      </c>
      <c r="E313" s="7">
        <v>1597393</v>
      </c>
      <c r="F313" s="7">
        <v>1473005</v>
      </c>
      <c r="G313" s="7">
        <v>872</v>
      </c>
      <c r="H313" s="7">
        <v>79869.649999999994</v>
      </c>
      <c r="I313" s="7">
        <v>82362</v>
      </c>
      <c r="J313" s="7">
        <v>82362</v>
      </c>
      <c r="K313" s="7">
        <v>0</v>
      </c>
      <c r="L313" s="7">
        <v>0</v>
      </c>
      <c r="M313" s="7">
        <v>5150</v>
      </c>
      <c r="N313" s="7">
        <v>800</v>
      </c>
      <c r="O313" s="7">
        <v>0</v>
      </c>
      <c r="P313" s="7">
        <v>4350</v>
      </c>
      <c r="Q313" s="7">
        <v>103</v>
      </c>
    </row>
    <row r="314" spans="1:17" x14ac:dyDescent="0.25">
      <c r="A314" s="6">
        <v>216</v>
      </c>
      <c r="B314" s="7" t="s">
        <v>531</v>
      </c>
      <c r="C314" s="7">
        <v>1727928</v>
      </c>
      <c r="D314" s="7">
        <v>2119942</v>
      </c>
      <c r="E314" s="7">
        <v>3847870</v>
      </c>
      <c r="F314" s="7">
        <v>3754921</v>
      </c>
      <c r="G314" s="7">
        <v>0</v>
      </c>
      <c r="H314" s="7">
        <v>192393.5</v>
      </c>
      <c r="I314" s="7">
        <v>142530</v>
      </c>
      <c r="J314" s="7">
        <v>142530</v>
      </c>
      <c r="K314" s="7">
        <v>0</v>
      </c>
      <c r="L314" s="7">
        <v>0</v>
      </c>
      <c r="M314" s="7">
        <v>840</v>
      </c>
      <c r="N314" s="7">
        <v>0</v>
      </c>
      <c r="O314" s="7">
        <v>0</v>
      </c>
      <c r="P314" s="7">
        <v>840</v>
      </c>
      <c r="Q314" s="7">
        <v>16.8</v>
      </c>
    </row>
    <row r="315" spans="1:17" x14ac:dyDescent="0.25">
      <c r="A315" s="6">
        <v>217</v>
      </c>
      <c r="B315" s="7" t="s">
        <v>533</v>
      </c>
      <c r="C315" s="7">
        <v>553710</v>
      </c>
      <c r="D315" s="7">
        <v>681892</v>
      </c>
      <c r="E315" s="7">
        <v>1235602</v>
      </c>
      <c r="F315" s="7">
        <v>1174677</v>
      </c>
      <c r="G315" s="7">
        <v>3689</v>
      </c>
      <c r="H315" s="7">
        <v>61780.1</v>
      </c>
      <c r="I315" s="7">
        <v>41495</v>
      </c>
      <c r="J315" s="7">
        <v>41495</v>
      </c>
      <c r="K315" s="7">
        <v>0</v>
      </c>
      <c r="L315" s="7">
        <v>0</v>
      </c>
      <c r="M315" s="7">
        <v>805</v>
      </c>
      <c r="N315" s="7">
        <v>840</v>
      </c>
      <c r="O315" s="7">
        <v>0</v>
      </c>
      <c r="P315" s="7">
        <v>-35</v>
      </c>
      <c r="Q315" s="7">
        <v>16.100000000000001</v>
      </c>
    </row>
    <row r="316" spans="1:17" x14ac:dyDescent="0.25">
      <c r="A316" s="6">
        <v>218</v>
      </c>
      <c r="B316" s="7" t="s">
        <v>539</v>
      </c>
      <c r="C316" s="7">
        <v>595222</v>
      </c>
      <c r="D316" s="7">
        <v>618962</v>
      </c>
      <c r="E316" s="7">
        <v>1214184</v>
      </c>
      <c r="F316" s="7">
        <v>1149970</v>
      </c>
      <c r="G316" s="7">
        <v>375</v>
      </c>
      <c r="H316" s="7">
        <v>60709.2</v>
      </c>
      <c r="I316" s="7">
        <v>41765</v>
      </c>
      <c r="J316" s="7">
        <v>41765</v>
      </c>
      <c r="K316" s="7">
        <v>0</v>
      </c>
      <c r="L316" s="7">
        <v>0</v>
      </c>
      <c r="M316" s="7">
        <v>900</v>
      </c>
      <c r="N316" s="7">
        <v>0</v>
      </c>
      <c r="O316" s="7">
        <v>0</v>
      </c>
      <c r="P316" s="7">
        <v>900</v>
      </c>
      <c r="Q316" s="7">
        <v>18</v>
      </c>
    </row>
    <row r="317" spans="1:17" x14ac:dyDescent="0.25">
      <c r="A317" s="6">
        <v>219</v>
      </c>
      <c r="B317" s="7" t="s">
        <v>548</v>
      </c>
      <c r="C317" s="7">
        <v>522509</v>
      </c>
      <c r="D317" s="7">
        <v>493478</v>
      </c>
      <c r="E317" s="7">
        <v>1015987</v>
      </c>
      <c r="F317" s="7">
        <v>1086752</v>
      </c>
      <c r="G317" s="7">
        <v>0</v>
      </c>
      <c r="H317" s="7">
        <v>50799.35</v>
      </c>
      <c r="I317" s="7">
        <v>24610</v>
      </c>
      <c r="J317" s="7">
        <v>24610</v>
      </c>
      <c r="K317" s="7">
        <v>0</v>
      </c>
      <c r="L317" s="7">
        <v>0</v>
      </c>
      <c r="M317" s="7">
        <v>700</v>
      </c>
      <c r="N317" s="7">
        <v>0</v>
      </c>
      <c r="O317" s="7">
        <v>0</v>
      </c>
      <c r="P317" s="7">
        <v>700</v>
      </c>
      <c r="Q317" s="7">
        <v>14</v>
      </c>
    </row>
    <row r="318" spans="1:17" x14ac:dyDescent="0.25">
      <c r="A318" s="6">
        <v>220</v>
      </c>
      <c r="B318" s="7" t="s">
        <v>549</v>
      </c>
      <c r="C318" s="7">
        <v>815658</v>
      </c>
      <c r="D318" s="7">
        <v>951223</v>
      </c>
      <c r="E318" s="7">
        <v>1766881</v>
      </c>
      <c r="F318" s="7">
        <v>1622961</v>
      </c>
      <c r="G318" s="7">
        <v>0</v>
      </c>
      <c r="H318" s="7">
        <v>88344.05</v>
      </c>
      <c r="I318" s="7">
        <v>67259</v>
      </c>
      <c r="J318" s="7">
        <v>67159</v>
      </c>
      <c r="K318" s="7">
        <v>100</v>
      </c>
      <c r="L318" s="7">
        <v>0</v>
      </c>
      <c r="M318" s="7">
        <v>1770</v>
      </c>
      <c r="N318" s="7">
        <v>800</v>
      </c>
      <c r="O318" s="7">
        <v>0</v>
      </c>
      <c r="P318" s="7">
        <v>970</v>
      </c>
      <c r="Q318" s="7">
        <v>35.4</v>
      </c>
    </row>
    <row r="319" spans="1:17" x14ac:dyDescent="0.25">
      <c r="A319" s="6">
        <v>221</v>
      </c>
      <c r="B319" s="7" t="s">
        <v>556</v>
      </c>
      <c r="C319" s="7">
        <v>1699077</v>
      </c>
      <c r="D319" s="7">
        <v>1602007</v>
      </c>
      <c r="E319" s="7">
        <v>3301084</v>
      </c>
      <c r="F319" s="7">
        <v>3065336</v>
      </c>
      <c r="G319" s="7">
        <v>2305</v>
      </c>
      <c r="H319" s="7">
        <v>165054.20000000001</v>
      </c>
      <c r="I319" s="7">
        <v>172981</v>
      </c>
      <c r="J319" s="7">
        <v>172981</v>
      </c>
      <c r="K319" s="7">
        <v>0</v>
      </c>
      <c r="L319" s="7">
        <v>0</v>
      </c>
      <c r="M319" s="7">
        <v>1290</v>
      </c>
      <c r="N319" s="7">
        <v>0</v>
      </c>
      <c r="O319" s="7">
        <v>0</v>
      </c>
      <c r="P319" s="7">
        <v>1290</v>
      </c>
      <c r="Q319" s="7">
        <v>25.8</v>
      </c>
    </row>
    <row r="320" spans="1:17" x14ac:dyDescent="0.25">
      <c r="A320" s="6">
        <v>222</v>
      </c>
      <c r="B320" s="7" t="s">
        <v>558</v>
      </c>
      <c r="C320" s="7">
        <v>1578873</v>
      </c>
      <c r="D320" s="7">
        <v>1758120</v>
      </c>
      <c r="E320" s="7">
        <v>3336993</v>
      </c>
      <c r="F320" s="7">
        <v>3261253</v>
      </c>
      <c r="G320" s="7">
        <v>500</v>
      </c>
      <c r="H320" s="7">
        <v>166849.65</v>
      </c>
      <c r="I320" s="7">
        <v>147305</v>
      </c>
      <c r="J320" s="7">
        <v>146805</v>
      </c>
      <c r="K320" s="7">
        <v>0</v>
      </c>
      <c r="L320" s="7">
        <v>0</v>
      </c>
      <c r="M320" s="7">
        <v>1800</v>
      </c>
      <c r="N320" s="7">
        <v>0</v>
      </c>
      <c r="O320" s="7">
        <v>0</v>
      </c>
      <c r="P320" s="7">
        <v>1800</v>
      </c>
      <c r="Q320" s="7">
        <v>36</v>
      </c>
    </row>
    <row r="321" spans="1:17" x14ac:dyDescent="0.25">
      <c r="A321" s="6">
        <v>223</v>
      </c>
      <c r="B321" s="7" t="s">
        <v>560</v>
      </c>
      <c r="C321" s="7">
        <v>382055</v>
      </c>
      <c r="D321" s="7">
        <v>404086</v>
      </c>
      <c r="E321" s="7">
        <v>786141</v>
      </c>
      <c r="F321" s="7">
        <v>808078</v>
      </c>
      <c r="G321" s="7">
        <v>0</v>
      </c>
      <c r="H321" s="7">
        <v>39307.050000000003</v>
      </c>
      <c r="I321" s="7">
        <v>34905</v>
      </c>
      <c r="J321" s="7">
        <v>34905</v>
      </c>
      <c r="K321" s="7">
        <v>0</v>
      </c>
      <c r="L321" s="7">
        <v>0</v>
      </c>
      <c r="M321" s="7">
        <v>470</v>
      </c>
      <c r="N321" s="7">
        <v>0</v>
      </c>
      <c r="O321" s="7">
        <v>0</v>
      </c>
      <c r="P321" s="7">
        <v>470</v>
      </c>
      <c r="Q321" s="7">
        <v>9.4</v>
      </c>
    </row>
    <row r="322" spans="1:17" x14ac:dyDescent="0.25">
      <c r="A322" s="6">
        <v>224</v>
      </c>
      <c r="B322" s="7" t="s">
        <v>561</v>
      </c>
      <c r="C322" s="7">
        <v>1009309</v>
      </c>
      <c r="D322" s="7">
        <v>929175</v>
      </c>
      <c r="E322" s="7">
        <v>1938484</v>
      </c>
      <c r="F322" s="7">
        <v>1830702</v>
      </c>
      <c r="G322" s="7">
        <v>452</v>
      </c>
      <c r="H322" s="7">
        <v>96924.2</v>
      </c>
      <c r="I322" s="7">
        <v>90680</v>
      </c>
      <c r="J322" s="7">
        <v>90680</v>
      </c>
      <c r="K322" s="7">
        <v>0</v>
      </c>
      <c r="L322" s="7">
        <v>0</v>
      </c>
      <c r="M322" s="7">
        <v>8570</v>
      </c>
      <c r="N322" s="7">
        <v>0</v>
      </c>
      <c r="O322" s="7">
        <v>0</v>
      </c>
      <c r="P322" s="7">
        <v>8570</v>
      </c>
      <c r="Q322" s="7">
        <v>171.4</v>
      </c>
    </row>
    <row r="323" spans="1:17" x14ac:dyDescent="0.25">
      <c r="A323" s="6">
        <v>225</v>
      </c>
      <c r="B323" s="7" t="s">
        <v>562</v>
      </c>
      <c r="C323" s="7">
        <v>1064091</v>
      </c>
      <c r="D323" s="7">
        <v>1215992</v>
      </c>
      <c r="E323" s="7">
        <v>2280083</v>
      </c>
      <c r="F323" s="7">
        <v>1756369</v>
      </c>
      <c r="G323" s="7">
        <v>803</v>
      </c>
      <c r="H323" s="7">
        <v>114004.15</v>
      </c>
      <c r="I323" s="7">
        <v>66970</v>
      </c>
      <c r="J323" s="7">
        <v>66970</v>
      </c>
      <c r="K323" s="7">
        <v>0</v>
      </c>
      <c r="L323" s="7">
        <v>0</v>
      </c>
      <c r="M323" s="7">
        <v>750</v>
      </c>
      <c r="N323" s="7">
        <v>0</v>
      </c>
      <c r="O323" s="7">
        <v>0</v>
      </c>
      <c r="P323" s="7">
        <v>750</v>
      </c>
      <c r="Q323" s="7">
        <v>15</v>
      </c>
    </row>
    <row r="324" spans="1:17" x14ac:dyDescent="0.25">
      <c r="A324" s="6">
        <v>226</v>
      </c>
      <c r="B324" s="7" t="s">
        <v>568</v>
      </c>
      <c r="C324" s="7">
        <v>1420058</v>
      </c>
      <c r="D324" s="7">
        <v>1422259</v>
      </c>
      <c r="E324" s="7">
        <v>2842317</v>
      </c>
      <c r="F324" s="7">
        <v>2587719</v>
      </c>
      <c r="G324" s="7">
        <v>560</v>
      </c>
      <c r="H324" s="7">
        <v>142115.85</v>
      </c>
      <c r="I324" s="7">
        <v>110799</v>
      </c>
      <c r="J324" s="7">
        <v>110799</v>
      </c>
      <c r="K324" s="7">
        <v>0</v>
      </c>
      <c r="L324" s="7">
        <v>0</v>
      </c>
      <c r="M324" s="7">
        <v>1370</v>
      </c>
      <c r="N324" s="7">
        <v>0</v>
      </c>
      <c r="O324" s="7">
        <v>0</v>
      </c>
      <c r="P324" s="7">
        <v>1370</v>
      </c>
      <c r="Q324" s="7">
        <v>27.4</v>
      </c>
    </row>
    <row r="325" spans="1:17" x14ac:dyDescent="0.25">
      <c r="A325" s="6">
        <v>227</v>
      </c>
      <c r="B325" s="7" t="s">
        <v>569</v>
      </c>
      <c r="C325" s="7">
        <v>1283199</v>
      </c>
      <c r="D325" s="7">
        <v>1356225</v>
      </c>
      <c r="E325" s="7">
        <v>2639424</v>
      </c>
      <c r="F325" s="7">
        <v>2532451</v>
      </c>
      <c r="G325" s="7">
        <v>3098</v>
      </c>
      <c r="H325" s="7">
        <v>131971.20000000001</v>
      </c>
      <c r="I325" s="7">
        <v>112127</v>
      </c>
      <c r="J325" s="7">
        <v>112127</v>
      </c>
      <c r="K325" s="7">
        <v>0</v>
      </c>
      <c r="L325" s="7">
        <v>0</v>
      </c>
      <c r="M325" s="7">
        <v>1100</v>
      </c>
      <c r="N325" s="7">
        <v>0</v>
      </c>
      <c r="O325" s="7">
        <v>0</v>
      </c>
      <c r="P325" s="7">
        <v>1100</v>
      </c>
      <c r="Q325" s="7">
        <v>22</v>
      </c>
    </row>
    <row r="326" spans="1:17" x14ac:dyDescent="0.25">
      <c r="A326" s="6">
        <v>228</v>
      </c>
      <c r="B326" s="7" t="s">
        <v>570</v>
      </c>
      <c r="C326" s="7">
        <v>43210</v>
      </c>
      <c r="D326" s="7">
        <v>56736</v>
      </c>
      <c r="E326" s="7">
        <v>99946</v>
      </c>
      <c r="F326" s="7">
        <v>93302</v>
      </c>
      <c r="G326" s="7">
        <v>0</v>
      </c>
      <c r="H326" s="7">
        <v>4997.3</v>
      </c>
      <c r="I326" s="7">
        <v>2029</v>
      </c>
      <c r="J326" s="7">
        <v>2029</v>
      </c>
      <c r="K326" s="7">
        <v>0</v>
      </c>
      <c r="L326" s="7">
        <v>0</v>
      </c>
      <c r="M326" s="7">
        <v>1000</v>
      </c>
      <c r="N326" s="7">
        <v>0</v>
      </c>
      <c r="O326" s="7">
        <v>0</v>
      </c>
      <c r="P326" s="7">
        <v>1000</v>
      </c>
      <c r="Q326" s="7">
        <v>20</v>
      </c>
    </row>
    <row r="327" spans="1:17" x14ac:dyDescent="0.25">
      <c r="A327" s="6">
        <v>229</v>
      </c>
      <c r="B327" s="7" t="s">
        <v>571</v>
      </c>
      <c r="C327" s="7">
        <v>7900</v>
      </c>
      <c r="D327" s="7">
        <v>12050</v>
      </c>
      <c r="E327" s="7">
        <v>19950</v>
      </c>
      <c r="F327" s="7">
        <v>21299</v>
      </c>
      <c r="G327" s="7">
        <v>0</v>
      </c>
      <c r="H327" s="7">
        <v>997.5</v>
      </c>
      <c r="I327" s="7">
        <v>2500</v>
      </c>
      <c r="J327" s="7">
        <v>2500</v>
      </c>
      <c r="K327" s="7">
        <v>0</v>
      </c>
      <c r="L327" s="7">
        <v>0</v>
      </c>
      <c r="M327" s="7">
        <v>0</v>
      </c>
      <c r="N327" s="7">
        <v>0</v>
      </c>
      <c r="O327" s="7">
        <v>0</v>
      </c>
      <c r="P327" s="7">
        <v>0</v>
      </c>
      <c r="Q327" s="7">
        <v>0</v>
      </c>
    </row>
    <row r="328" spans="1:17" x14ac:dyDescent="0.25">
      <c r="A328" s="6">
        <v>230</v>
      </c>
      <c r="B328" s="7" t="s">
        <v>572</v>
      </c>
      <c r="C328" s="7">
        <v>6427</v>
      </c>
      <c r="D328" s="7">
        <v>7792</v>
      </c>
      <c r="E328" s="7">
        <v>14219</v>
      </c>
      <c r="F328" s="7">
        <v>15108</v>
      </c>
      <c r="G328" s="7">
        <v>0</v>
      </c>
      <c r="H328" s="7">
        <v>710.95</v>
      </c>
      <c r="I328" s="7">
        <v>707</v>
      </c>
      <c r="J328" s="7">
        <v>707</v>
      </c>
      <c r="K328" s="7">
        <v>0</v>
      </c>
      <c r="L328" s="7">
        <v>0</v>
      </c>
      <c r="M328" s="7">
        <v>0</v>
      </c>
      <c r="N328" s="7">
        <v>0</v>
      </c>
      <c r="O328" s="7">
        <v>0</v>
      </c>
      <c r="P328" s="7">
        <v>0</v>
      </c>
      <c r="Q328" s="7">
        <v>0</v>
      </c>
    </row>
    <row r="329" spans="1:17" x14ac:dyDescent="0.25">
      <c r="A329" s="6">
        <v>231</v>
      </c>
      <c r="B329" s="7" t="s">
        <v>573</v>
      </c>
      <c r="C329" s="7">
        <v>834055</v>
      </c>
      <c r="D329" s="7">
        <v>1017884</v>
      </c>
      <c r="E329" s="7">
        <v>1851939</v>
      </c>
      <c r="F329" s="7">
        <v>1642980</v>
      </c>
      <c r="G329" s="7">
        <v>861</v>
      </c>
      <c r="H329" s="7">
        <v>92596.95</v>
      </c>
      <c r="I329" s="7">
        <v>75795</v>
      </c>
      <c r="J329" s="7">
        <v>75795</v>
      </c>
      <c r="K329" s="7">
        <v>0</v>
      </c>
      <c r="L329" s="7">
        <v>0</v>
      </c>
      <c r="M329" s="7">
        <v>2300</v>
      </c>
      <c r="N329" s="7">
        <v>800</v>
      </c>
      <c r="O329" s="7">
        <v>0</v>
      </c>
      <c r="P329" s="7">
        <v>1500</v>
      </c>
      <c r="Q329" s="7">
        <v>46</v>
      </c>
    </row>
    <row r="330" spans="1:17" x14ac:dyDescent="0.25">
      <c r="A330" s="6">
        <v>232</v>
      </c>
      <c r="B330" s="7" t="s">
        <v>579</v>
      </c>
      <c r="C330" s="7">
        <v>864125</v>
      </c>
      <c r="D330" s="7">
        <v>1030712</v>
      </c>
      <c r="E330" s="7">
        <v>1894837</v>
      </c>
      <c r="F330" s="7">
        <v>1680263</v>
      </c>
      <c r="G330" s="7">
        <v>0</v>
      </c>
      <c r="H330" s="7">
        <v>94741.85</v>
      </c>
      <c r="I330" s="7">
        <v>83580</v>
      </c>
      <c r="J330" s="7">
        <v>83580</v>
      </c>
      <c r="K330" s="7">
        <v>0</v>
      </c>
      <c r="L330" s="7">
        <v>0</v>
      </c>
      <c r="M330" s="7">
        <v>1270</v>
      </c>
      <c r="N330" s="7">
        <v>0</v>
      </c>
      <c r="O330" s="7">
        <v>0</v>
      </c>
      <c r="P330" s="7">
        <v>1270</v>
      </c>
      <c r="Q330" s="7">
        <v>25.4</v>
      </c>
    </row>
    <row r="331" spans="1:17" x14ac:dyDescent="0.25">
      <c r="A331" s="6">
        <v>233</v>
      </c>
      <c r="B331" s="7" t="s">
        <v>580</v>
      </c>
      <c r="C331" s="7">
        <v>846971</v>
      </c>
      <c r="D331" s="7">
        <v>823472</v>
      </c>
      <c r="E331" s="7">
        <v>1670443</v>
      </c>
      <c r="F331" s="7">
        <v>1473335</v>
      </c>
      <c r="G331" s="7">
        <v>0</v>
      </c>
      <c r="H331" s="7">
        <v>83522.149999999994</v>
      </c>
      <c r="I331" s="7">
        <v>112148</v>
      </c>
      <c r="J331" s="7">
        <v>112148</v>
      </c>
      <c r="K331" s="7">
        <v>0</v>
      </c>
      <c r="L331" s="7">
        <v>0</v>
      </c>
      <c r="M331" s="7">
        <v>800</v>
      </c>
      <c r="N331" s="7">
        <v>800</v>
      </c>
      <c r="O331" s="7">
        <v>0</v>
      </c>
      <c r="P331" s="7">
        <v>0</v>
      </c>
      <c r="Q331" s="7">
        <v>16</v>
      </c>
    </row>
    <row r="332" spans="1:17" x14ac:dyDescent="0.25">
      <c r="A332" s="6">
        <v>234</v>
      </c>
      <c r="B332" s="7" t="s">
        <v>581</v>
      </c>
      <c r="C332" s="7">
        <v>138778</v>
      </c>
      <c r="D332" s="7">
        <v>137981</v>
      </c>
      <c r="E332" s="7">
        <v>276759</v>
      </c>
      <c r="F332" s="7">
        <v>246952</v>
      </c>
      <c r="G332" s="7">
        <v>0</v>
      </c>
      <c r="H332" s="7">
        <v>13837.95</v>
      </c>
      <c r="I332" s="7">
        <v>11193</v>
      </c>
      <c r="J332" s="7">
        <v>11193</v>
      </c>
      <c r="K332" s="7">
        <v>0</v>
      </c>
      <c r="L332" s="7">
        <v>0</v>
      </c>
      <c r="M332" s="7">
        <v>0</v>
      </c>
      <c r="N332" s="7">
        <v>0</v>
      </c>
      <c r="O332" s="7">
        <v>0</v>
      </c>
      <c r="P332" s="7">
        <v>0</v>
      </c>
      <c r="Q332" s="7">
        <v>0</v>
      </c>
    </row>
    <row r="333" spans="1:17" x14ac:dyDescent="0.25">
      <c r="A333" s="6">
        <v>235</v>
      </c>
      <c r="B333" s="7" t="s">
        <v>582</v>
      </c>
      <c r="C333" s="7">
        <v>32562</v>
      </c>
      <c r="D333" s="7">
        <v>33859</v>
      </c>
      <c r="E333" s="7">
        <v>66421</v>
      </c>
      <c r="F333" s="7">
        <v>52801</v>
      </c>
      <c r="G333" s="7">
        <v>0</v>
      </c>
      <c r="H333" s="7">
        <v>3321.05</v>
      </c>
      <c r="I333" s="7">
        <v>2540</v>
      </c>
      <c r="J333" s="7">
        <v>2540</v>
      </c>
      <c r="K333" s="7">
        <v>0</v>
      </c>
      <c r="L333" s="7">
        <v>0</v>
      </c>
      <c r="M333" s="7">
        <v>300</v>
      </c>
      <c r="N333" s="7">
        <v>0</v>
      </c>
      <c r="O333" s="7">
        <v>0</v>
      </c>
      <c r="P333" s="7">
        <v>300</v>
      </c>
      <c r="Q333" s="7">
        <v>6</v>
      </c>
    </row>
    <row r="334" spans="1:17" x14ac:dyDescent="0.25">
      <c r="A334" s="6">
        <v>236</v>
      </c>
      <c r="B334" s="7" t="s">
        <v>583</v>
      </c>
      <c r="C334" s="7">
        <v>57332</v>
      </c>
      <c r="D334" s="7">
        <v>67065</v>
      </c>
      <c r="E334" s="7">
        <v>124397</v>
      </c>
      <c r="F334" s="7">
        <v>103588</v>
      </c>
      <c r="G334" s="7">
        <v>0</v>
      </c>
      <c r="H334" s="7">
        <v>6219.85</v>
      </c>
      <c r="I334" s="7">
        <v>6935</v>
      </c>
      <c r="J334" s="7">
        <v>6935</v>
      </c>
      <c r="K334" s="7">
        <v>0</v>
      </c>
      <c r="L334" s="7">
        <v>0</v>
      </c>
      <c r="M334" s="7">
        <v>300</v>
      </c>
      <c r="N334" s="7">
        <v>0</v>
      </c>
      <c r="O334" s="7">
        <v>0</v>
      </c>
      <c r="P334" s="7">
        <v>300</v>
      </c>
      <c r="Q334" s="7">
        <v>6</v>
      </c>
    </row>
    <row r="335" spans="1:17" x14ac:dyDescent="0.25">
      <c r="A335" s="6">
        <v>237</v>
      </c>
      <c r="B335" s="7" t="s">
        <v>584</v>
      </c>
      <c r="C335" s="7">
        <v>477619</v>
      </c>
      <c r="D335" s="7">
        <v>518129</v>
      </c>
      <c r="E335" s="7">
        <v>995748</v>
      </c>
      <c r="F335" s="7">
        <v>890847</v>
      </c>
      <c r="G335" s="7">
        <v>0</v>
      </c>
      <c r="H335" s="7">
        <v>49787.4</v>
      </c>
      <c r="I335" s="7">
        <v>61173</v>
      </c>
      <c r="J335" s="7">
        <v>61173</v>
      </c>
      <c r="K335" s="7">
        <v>0</v>
      </c>
      <c r="L335" s="7">
        <v>0</v>
      </c>
      <c r="M335" s="7">
        <v>100</v>
      </c>
      <c r="N335" s="7">
        <v>0</v>
      </c>
      <c r="O335" s="7">
        <v>0</v>
      </c>
      <c r="P335" s="7">
        <v>100</v>
      </c>
      <c r="Q335" s="7">
        <v>2</v>
      </c>
    </row>
    <row r="336" spans="1:17" x14ac:dyDescent="0.25">
      <c r="A336" s="6">
        <v>238</v>
      </c>
      <c r="B336" s="7" t="s">
        <v>585</v>
      </c>
      <c r="C336" s="7">
        <v>175956</v>
      </c>
      <c r="D336" s="7">
        <v>169460</v>
      </c>
      <c r="E336" s="7">
        <v>345416</v>
      </c>
      <c r="F336" s="7">
        <v>324240</v>
      </c>
      <c r="G336" s="7">
        <v>0</v>
      </c>
      <c r="H336" s="7">
        <v>17270.8</v>
      </c>
      <c r="I336" s="7">
        <v>10563</v>
      </c>
      <c r="J336" s="7">
        <v>10563</v>
      </c>
      <c r="K336" s="7">
        <v>0</v>
      </c>
      <c r="L336" s="7">
        <v>0</v>
      </c>
      <c r="M336" s="7">
        <v>200</v>
      </c>
      <c r="N336" s="7">
        <v>0</v>
      </c>
      <c r="O336" s="7">
        <v>0</v>
      </c>
      <c r="P336" s="7">
        <v>200</v>
      </c>
      <c r="Q336" s="7">
        <v>4</v>
      </c>
    </row>
    <row r="337" spans="1:17" x14ac:dyDescent="0.25">
      <c r="A337" s="6">
        <v>239</v>
      </c>
      <c r="B337" s="7" t="s">
        <v>586</v>
      </c>
      <c r="C337" s="7">
        <v>374149</v>
      </c>
      <c r="D337" s="7">
        <v>445223</v>
      </c>
      <c r="E337" s="7">
        <v>819372</v>
      </c>
      <c r="F337" s="7">
        <v>793428</v>
      </c>
      <c r="G337" s="7">
        <v>258</v>
      </c>
      <c r="H337" s="7">
        <v>40968.6</v>
      </c>
      <c r="I337" s="7">
        <v>31553</v>
      </c>
      <c r="J337" s="7">
        <v>31553</v>
      </c>
      <c r="K337" s="7">
        <v>0</v>
      </c>
      <c r="L337" s="7">
        <v>0</v>
      </c>
      <c r="M337" s="7">
        <v>700</v>
      </c>
      <c r="N337" s="7">
        <v>0</v>
      </c>
      <c r="O337" s="7">
        <v>0</v>
      </c>
      <c r="P337" s="7">
        <v>700</v>
      </c>
      <c r="Q337" s="7">
        <v>14</v>
      </c>
    </row>
    <row r="338" spans="1:17" x14ac:dyDescent="0.25">
      <c r="A338" s="6">
        <v>240</v>
      </c>
      <c r="B338" s="7" t="s">
        <v>587</v>
      </c>
      <c r="C338" s="7">
        <v>164242</v>
      </c>
      <c r="D338" s="7">
        <v>186037</v>
      </c>
      <c r="E338" s="7">
        <v>350279</v>
      </c>
      <c r="F338" s="7">
        <v>300966</v>
      </c>
      <c r="G338" s="7">
        <v>0</v>
      </c>
      <c r="H338" s="7">
        <v>17513.95</v>
      </c>
      <c r="I338" s="7">
        <v>8944</v>
      </c>
      <c r="J338" s="7">
        <v>8944</v>
      </c>
      <c r="K338" s="7">
        <v>0</v>
      </c>
      <c r="L338" s="7">
        <v>0</v>
      </c>
      <c r="M338" s="7">
        <v>500</v>
      </c>
      <c r="N338" s="7">
        <v>0</v>
      </c>
      <c r="O338" s="7">
        <v>0</v>
      </c>
      <c r="P338" s="7">
        <v>500</v>
      </c>
      <c r="Q338" s="7">
        <v>10</v>
      </c>
    </row>
    <row r="339" spans="1:17" x14ac:dyDescent="0.25">
      <c r="A339" s="6">
        <v>241</v>
      </c>
      <c r="B339" s="7" t="s">
        <v>588</v>
      </c>
      <c r="C339" s="7">
        <v>482841</v>
      </c>
      <c r="D339" s="7">
        <v>574474</v>
      </c>
      <c r="E339" s="7">
        <v>1057315</v>
      </c>
      <c r="F339" s="7">
        <v>1013051</v>
      </c>
      <c r="G339" s="7">
        <v>0</v>
      </c>
      <c r="H339" s="7">
        <v>52865.75</v>
      </c>
      <c r="I339" s="7">
        <v>40511</v>
      </c>
      <c r="J339" s="7">
        <v>40511</v>
      </c>
      <c r="K339" s="7">
        <v>0</v>
      </c>
      <c r="L339" s="7">
        <v>0</v>
      </c>
      <c r="M339" s="7">
        <v>1760</v>
      </c>
      <c r="N339" s="7">
        <v>0</v>
      </c>
      <c r="O339" s="7">
        <v>0</v>
      </c>
      <c r="P339" s="7">
        <v>1760</v>
      </c>
      <c r="Q339" s="7">
        <v>35.200000000000003</v>
      </c>
    </row>
    <row r="340" spans="1:17" x14ac:dyDescent="0.25">
      <c r="A340" s="6">
        <v>242</v>
      </c>
      <c r="B340" s="7" t="s">
        <v>589</v>
      </c>
      <c r="C340" s="7">
        <v>275611</v>
      </c>
      <c r="D340" s="7">
        <v>334035</v>
      </c>
      <c r="E340" s="7">
        <v>609646</v>
      </c>
      <c r="F340" s="7">
        <v>569504</v>
      </c>
      <c r="G340" s="7">
        <v>0</v>
      </c>
      <c r="H340" s="7">
        <v>30482.3</v>
      </c>
      <c r="I340" s="7">
        <v>20772</v>
      </c>
      <c r="J340" s="7">
        <v>20772</v>
      </c>
      <c r="K340" s="7">
        <v>0</v>
      </c>
      <c r="L340" s="7">
        <v>0</v>
      </c>
      <c r="M340" s="7">
        <v>2580</v>
      </c>
      <c r="N340" s="7">
        <v>0</v>
      </c>
      <c r="O340" s="7">
        <v>0</v>
      </c>
      <c r="P340" s="7">
        <v>2580</v>
      </c>
      <c r="Q340" s="7">
        <v>51.6</v>
      </c>
    </row>
    <row r="341" spans="1:17" x14ac:dyDescent="0.25">
      <c r="A341" s="6">
        <v>243</v>
      </c>
      <c r="B341" s="7" t="s">
        <v>590</v>
      </c>
      <c r="C341" s="7">
        <v>314218</v>
      </c>
      <c r="D341" s="7">
        <v>404114</v>
      </c>
      <c r="E341" s="7">
        <v>718332</v>
      </c>
      <c r="F341" s="7">
        <v>709745</v>
      </c>
      <c r="G341" s="7">
        <v>0</v>
      </c>
      <c r="H341" s="7">
        <v>35916.6</v>
      </c>
      <c r="I341" s="7">
        <v>30005</v>
      </c>
      <c r="J341" s="7">
        <v>30005</v>
      </c>
      <c r="K341" s="7">
        <v>0</v>
      </c>
      <c r="L341" s="7">
        <v>0</v>
      </c>
      <c r="M341" s="7">
        <v>1040</v>
      </c>
      <c r="N341" s="7">
        <v>0</v>
      </c>
      <c r="O341" s="7">
        <v>0</v>
      </c>
      <c r="P341" s="7">
        <v>1040</v>
      </c>
      <c r="Q341" s="7">
        <v>20.8</v>
      </c>
    </row>
    <row r="342" spans="1:17" x14ac:dyDescent="0.25">
      <c r="A342" s="6">
        <v>244</v>
      </c>
      <c r="B342" s="7" t="s">
        <v>591</v>
      </c>
      <c r="C342" s="7">
        <v>622555</v>
      </c>
      <c r="D342" s="7">
        <v>651305</v>
      </c>
      <c r="E342" s="7">
        <v>1273860</v>
      </c>
      <c r="F342" s="7">
        <v>1228828</v>
      </c>
      <c r="G342" s="7">
        <v>0</v>
      </c>
      <c r="H342" s="7">
        <v>63693</v>
      </c>
      <c r="I342" s="7">
        <v>39850</v>
      </c>
      <c r="J342" s="7">
        <v>39850</v>
      </c>
      <c r="K342" s="7">
        <v>0</v>
      </c>
      <c r="L342" s="7">
        <v>0</v>
      </c>
      <c r="M342" s="7">
        <v>2280</v>
      </c>
      <c r="N342" s="7">
        <v>800</v>
      </c>
      <c r="O342" s="7">
        <v>0</v>
      </c>
      <c r="P342" s="7">
        <v>1480</v>
      </c>
      <c r="Q342" s="7">
        <v>45.6</v>
      </c>
    </row>
    <row r="343" spans="1:17" x14ac:dyDescent="0.25">
      <c r="A343" s="6">
        <v>245</v>
      </c>
      <c r="B343" s="7" t="s">
        <v>592</v>
      </c>
      <c r="C343" s="7">
        <v>282930</v>
      </c>
      <c r="D343" s="7">
        <v>248670</v>
      </c>
      <c r="E343" s="7">
        <v>531600</v>
      </c>
      <c r="F343" s="7">
        <v>565763</v>
      </c>
      <c r="G343" s="7">
        <v>0</v>
      </c>
      <c r="H343" s="7">
        <v>26580</v>
      </c>
      <c r="I343" s="7">
        <v>29845</v>
      </c>
      <c r="J343" s="7">
        <v>29845</v>
      </c>
      <c r="K343" s="7">
        <v>0</v>
      </c>
      <c r="L343" s="7">
        <v>0</v>
      </c>
      <c r="M343" s="7">
        <v>1345</v>
      </c>
      <c r="N343" s="7">
        <v>0</v>
      </c>
      <c r="O343" s="7">
        <v>0</v>
      </c>
      <c r="P343" s="7">
        <v>1345</v>
      </c>
      <c r="Q343" s="7">
        <v>26.9</v>
      </c>
    </row>
    <row r="344" spans="1:17" x14ac:dyDescent="0.25">
      <c r="A344" s="6">
        <v>246</v>
      </c>
      <c r="B344" s="7" t="s">
        <v>593</v>
      </c>
      <c r="C344" s="7">
        <v>143614</v>
      </c>
      <c r="D344" s="7">
        <v>149857</v>
      </c>
      <c r="E344" s="7">
        <v>293471</v>
      </c>
      <c r="F344" s="7">
        <v>294842</v>
      </c>
      <c r="G344" s="7">
        <v>0</v>
      </c>
      <c r="H344" s="7">
        <v>14673.55</v>
      </c>
      <c r="I344" s="7">
        <v>10107</v>
      </c>
      <c r="J344" s="7">
        <v>10107</v>
      </c>
      <c r="K344" s="7">
        <v>0</v>
      </c>
      <c r="L344" s="7">
        <v>0</v>
      </c>
      <c r="M344" s="7">
        <v>100</v>
      </c>
      <c r="N344" s="7">
        <v>0</v>
      </c>
      <c r="O344" s="7">
        <v>0</v>
      </c>
      <c r="P344" s="7">
        <v>100</v>
      </c>
      <c r="Q344" s="7">
        <v>2</v>
      </c>
    </row>
    <row r="345" spans="1:17" x14ac:dyDescent="0.25">
      <c r="A345" s="6">
        <v>247</v>
      </c>
      <c r="B345" s="7" t="s">
        <v>594</v>
      </c>
      <c r="C345" s="7">
        <v>530409</v>
      </c>
      <c r="D345" s="7">
        <v>530072</v>
      </c>
      <c r="E345" s="7">
        <v>1060481</v>
      </c>
      <c r="F345" s="7">
        <v>1017562</v>
      </c>
      <c r="G345" s="7">
        <v>419</v>
      </c>
      <c r="H345" s="7">
        <v>53024.05</v>
      </c>
      <c r="I345" s="7">
        <v>43457</v>
      </c>
      <c r="J345" s="7">
        <v>43457</v>
      </c>
      <c r="K345" s="7">
        <v>0</v>
      </c>
      <c r="L345" s="7">
        <v>0</v>
      </c>
      <c r="M345" s="7">
        <v>2000</v>
      </c>
      <c r="N345" s="7">
        <v>800</v>
      </c>
      <c r="O345" s="7">
        <v>0</v>
      </c>
      <c r="P345" s="7">
        <v>1200</v>
      </c>
      <c r="Q345" s="7">
        <v>40</v>
      </c>
    </row>
    <row r="346" spans="1:17" x14ac:dyDescent="0.25">
      <c r="A346" s="6">
        <v>248</v>
      </c>
      <c r="B346" s="7" t="s">
        <v>595</v>
      </c>
      <c r="C346" s="7">
        <v>201206</v>
      </c>
      <c r="D346" s="7">
        <v>169147</v>
      </c>
      <c r="E346" s="7">
        <v>370353</v>
      </c>
      <c r="F346" s="7">
        <v>350860</v>
      </c>
      <c r="G346" s="7">
        <v>494</v>
      </c>
      <c r="H346" s="7">
        <v>18517.650000000001</v>
      </c>
      <c r="I346" s="7">
        <v>15079</v>
      </c>
      <c r="J346" s="7">
        <v>15079</v>
      </c>
      <c r="K346" s="7">
        <v>0</v>
      </c>
      <c r="L346" s="7">
        <v>0</v>
      </c>
      <c r="M346" s="7">
        <v>1920</v>
      </c>
      <c r="N346" s="7">
        <v>800</v>
      </c>
      <c r="O346" s="7">
        <v>0</v>
      </c>
      <c r="P346" s="7">
        <v>1120</v>
      </c>
      <c r="Q346" s="7">
        <v>38.4</v>
      </c>
    </row>
    <row r="347" spans="1:17" x14ac:dyDescent="0.25">
      <c r="A347" s="6">
        <v>249</v>
      </c>
      <c r="B347" s="7" t="s">
        <v>596</v>
      </c>
      <c r="C347" s="7">
        <v>134285</v>
      </c>
      <c r="D347" s="7">
        <v>159787</v>
      </c>
      <c r="E347" s="7">
        <v>294072</v>
      </c>
      <c r="F347" s="7">
        <v>286143</v>
      </c>
      <c r="G347" s="7">
        <v>0</v>
      </c>
      <c r="H347" s="7">
        <v>14703.6</v>
      </c>
      <c r="I347" s="7">
        <v>11150</v>
      </c>
      <c r="J347" s="7">
        <v>11150</v>
      </c>
      <c r="K347" s="7">
        <v>0</v>
      </c>
      <c r="L347" s="7">
        <v>0</v>
      </c>
      <c r="M347" s="7">
        <v>500</v>
      </c>
      <c r="N347" s="7">
        <v>800</v>
      </c>
      <c r="O347" s="7">
        <v>0</v>
      </c>
      <c r="P347" s="7">
        <v>-300</v>
      </c>
      <c r="Q347" s="7">
        <v>10</v>
      </c>
    </row>
    <row r="348" spans="1:17" x14ac:dyDescent="0.25">
      <c r="A348" s="6">
        <v>250</v>
      </c>
      <c r="B348" s="7" t="s">
        <v>597</v>
      </c>
      <c r="C348" s="7">
        <v>400925</v>
      </c>
      <c r="D348" s="7">
        <v>394803</v>
      </c>
      <c r="E348" s="7">
        <v>795728</v>
      </c>
      <c r="F348" s="7">
        <v>788359</v>
      </c>
      <c r="G348" s="7">
        <v>848</v>
      </c>
      <c r="H348" s="7">
        <v>39786.400000000001</v>
      </c>
      <c r="I348" s="7">
        <v>32613</v>
      </c>
      <c r="J348" s="7">
        <v>32613</v>
      </c>
      <c r="K348" s="7">
        <v>0</v>
      </c>
      <c r="L348" s="7">
        <v>0</v>
      </c>
      <c r="M348" s="7">
        <v>200</v>
      </c>
      <c r="N348" s="7">
        <v>0</v>
      </c>
      <c r="O348" s="7">
        <v>0</v>
      </c>
      <c r="P348" s="7">
        <v>200</v>
      </c>
      <c r="Q348" s="7">
        <v>4</v>
      </c>
    </row>
    <row r="349" spans="1:17" x14ac:dyDescent="0.25">
      <c r="A349" s="6">
        <v>251</v>
      </c>
      <c r="B349" s="7" t="s">
        <v>598</v>
      </c>
      <c r="C349" s="7">
        <v>61640</v>
      </c>
      <c r="D349" s="7">
        <v>82667</v>
      </c>
      <c r="E349" s="7">
        <v>144307</v>
      </c>
      <c r="F349" s="7">
        <v>133168</v>
      </c>
      <c r="G349" s="7">
        <v>0</v>
      </c>
      <c r="H349" s="7">
        <v>7215.35</v>
      </c>
      <c r="I349" s="7">
        <v>4530</v>
      </c>
      <c r="J349" s="7">
        <v>4530</v>
      </c>
      <c r="K349" s="7">
        <v>0</v>
      </c>
      <c r="L349" s="7">
        <v>0</v>
      </c>
      <c r="M349" s="7">
        <v>0</v>
      </c>
      <c r="N349" s="7">
        <v>0</v>
      </c>
      <c r="O349" s="7">
        <v>0</v>
      </c>
      <c r="P349" s="7">
        <v>0</v>
      </c>
      <c r="Q349" s="7">
        <v>0</v>
      </c>
    </row>
    <row r="350" spans="1:17" x14ac:dyDescent="0.25">
      <c r="A350" s="6">
        <v>252</v>
      </c>
      <c r="B350" s="7" t="s">
        <v>599</v>
      </c>
      <c r="C350" s="7">
        <v>418271</v>
      </c>
      <c r="D350" s="7">
        <v>450812</v>
      </c>
      <c r="E350" s="7">
        <v>869083</v>
      </c>
      <c r="F350" s="7">
        <v>859518</v>
      </c>
      <c r="G350" s="7">
        <v>0</v>
      </c>
      <c r="H350" s="7">
        <v>43454.15</v>
      </c>
      <c r="I350" s="7">
        <v>20899</v>
      </c>
      <c r="J350" s="7">
        <v>20899</v>
      </c>
      <c r="K350" s="7">
        <v>0</v>
      </c>
      <c r="L350" s="7">
        <v>0</v>
      </c>
      <c r="M350" s="7">
        <v>1530</v>
      </c>
      <c r="N350" s="7">
        <v>0</v>
      </c>
      <c r="O350" s="7">
        <v>0</v>
      </c>
      <c r="P350" s="7">
        <v>1530</v>
      </c>
      <c r="Q350" s="7">
        <v>30.6</v>
      </c>
    </row>
    <row r="351" spans="1:17" x14ac:dyDescent="0.25">
      <c r="A351" s="6">
        <v>253</v>
      </c>
      <c r="B351" s="7" t="s">
        <v>600</v>
      </c>
      <c r="C351" s="7">
        <v>492540</v>
      </c>
      <c r="D351" s="7">
        <v>451091</v>
      </c>
      <c r="E351" s="7">
        <v>943631</v>
      </c>
      <c r="F351" s="7">
        <v>866004</v>
      </c>
      <c r="G351" s="7">
        <v>1677</v>
      </c>
      <c r="H351" s="7">
        <v>47181.55</v>
      </c>
      <c r="I351" s="7">
        <v>47175</v>
      </c>
      <c r="J351" s="7">
        <v>47175</v>
      </c>
      <c r="K351" s="7">
        <v>0</v>
      </c>
      <c r="L351" s="7">
        <v>0</v>
      </c>
      <c r="M351" s="7">
        <v>1100</v>
      </c>
      <c r="N351" s="7">
        <v>0</v>
      </c>
      <c r="O351" s="7">
        <v>0</v>
      </c>
      <c r="P351" s="7">
        <v>1100</v>
      </c>
      <c r="Q351" s="7">
        <v>22</v>
      </c>
    </row>
    <row r="352" spans="1:17" x14ac:dyDescent="0.25">
      <c r="A352" s="6">
        <v>254</v>
      </c>
      <c r="B352" s="7" t="s">
        <v>601</v>
      </c>
      <c r="C352" s="7">
        <v>511371</v>
      </c>
      <c r="D352" s="7">
        <v>553886</v>
      </c>
      <c r="E352" s="7">
        <v>1065257</v>
      </c>
      <c r="F352" s="7">
        <v>1070922</v>
      </c>
      <c r="G352" s="7">
        <v>0</v>
      </c>
      <c r="H352" s="7">
        <v>53262.85</v>
      </c>
      <c r="I352" s="7">
        <v>38813</v>
      </c>
      <c r="J352" s="7">
        <v>38813</v>
      </c>
      <c r="K352" s="7">
        <v>0</v>
      </c>
      <c r="L352" s="7">
        <v>0</v>
      </c>
      <c r="M352" s="7">
        <v>1100</v>
      </c>
      <c r="N352" s="7">
        <v>0</v>
      </c>
      <c r="O352" s="7">
        <v>0</v>
      </c>
      <c r="P352" s="7">
        <v>1100</v>
      </c>
      <c r="Q352" s="7">
        <v>22</v>
      </c>
    </row>
    <row r="353" spans="1:17" x14ac:dyDescent="0.25">
      <c r="A353" s="6">
        <v>255</v>
      </c>
      <c r="B353" s="7" t="s">
        <v>602</v>
      </c>
      <c r="C353" s="7">
        <v>2483174</v>
      </c>
      <c r="D353" s="7">
        <v>1821330</v>
      </c>
      <c r="E353" s="7">
        <v>4304504</v>
      </c>
      <c r="F353" s="7">
        <v>4559831</v>
      </c>
      <c r="G353" s="7">
        <v>746</v>
      </c>
      <c r="H353" s="7">
        <v>215225.2</v>
      </c>
      <c r="I353" s="7">
        <v>163084</v>
      </c>
      <c r="J353" s="7">
        <v>163084</v>
      </c>
      <c r="K353" s="7">
        <v>0</v>
      </c>
      <c r="L353" s="7">
        <v>0</v>
      </c>
      <c r="M353" s="7">
        <v>5400</v>
      </c>
      <c r="N353" s="7">
        <v>0</v>
      </c>
      <c r="O353" s="7">
        <v>0</v>
      </c>
      <c r="P353" s="7">
        <v>5400</v>
      </c>
      <c r="Q353" s="7">
        <v>108</v>
      </c>
    </row>
    <row r="354" spans="1:17" x14ac:dyDescent="0.25">
      <c r="A354" s="6">
        <v>256</v>
      </c>
      <c r="B354" s="7" t="s">
        <v>604</v>
      </c>
      <c r="C354" s="7">
        <v>290900</v>
      </c>
      <c r="D354" s="7">
        <v>278417</v>
      </c>
      <c r="E354" s="7">
        <v>569317</v>
      </c>
      <c r="F354" s="7">
        <v>553329</v>
      </c>
      <c r="G354" s="7">
        <v>0</v>
      </c>
      <c r="H354" s="7">
        <v>28465.85</v>
      </c>
      <c r="I354" s="7">
        <v>26446</v>
      </c>
      <c r="J354" s="7">
        <v>26446</v>
      </c>
      <c r="K354" s="7">
        <v>0</v>
      </c>
      <c r="L354" s="7">
        <v>0</v>
      </c>
      <c r="M354" s="7">
        <v>200</v>
      </c>
      <c r="N354" s="7">
        <v>0</v>
      </c>
      <c r="O354" s="7">
        <v>0</v>
      </c>
      <c r="P354" s="7">
        <v>200</v>
      </c>
      <c r="Q354" s="7">
        <v>4</v>
      </c>
    </row>
    <row r="355" spans="1:17" x14ac:dyDescent="0.25">
      <c r="A355" s="6">
        <v>257</v>
      </c>
      <c r="B355" s="7" t="s">
        <v>605</v>
      </c>
      <c r="C355" s="7">
        <v>116529</v>
      </c>
      <c r="D355" s="7">
        <v>107751</v>
      </c>
      <c r="E355" s="7">
        <v>224280</v>
      </c>
      <c r="F355" s="7">
        <v>231008</v>
      </c>
      <c r="G355" s="7">
        <v>0</v>
      </c>
      <c r="H355" s="7">
        <v>11214</v>
      </c>
      <c r="I355" s="7">
        <v>13075</v>
      </c>
      <c r="J355" s="7">
        <v>13075</v>
      </c>
      <c r="K355" s="7">
        <v>0</v>
      </c>
      <c r="L355" s="7">
        <v>0</v>
      </c>
      <c r="M355" s="7">
        <v>0</v>
      </c>
      <c r="N355" s="7">
        <v>0</v>
      </c>
      <c r="O355" s="7">
        <v>0</v>
      </c>
      <c r="P355" s="7">
        <v>0</v>
      </c>
      <c r="Q355" s="7">
        <v>0</v>
      </c>
    </row>
    <row r="356" spans="1:17" x14ac:dyDescent="0.25">
      <c r="A356" s="6">
        <v>258</v>
      </c>
      <c r="B356" s="7" t="s">
        <v>606</v>
      </c>
      <c r="C356" s="7">
        <v>369917</v>
      </c>
      <c r="D356" s="7">
        <v>423435</v>
      </c>
      <c r="E356" s="7">
        <v>793352</v>
      </c>
      <c r="F356" s="7">
        <v>751627</v>
      </c>
      <c r="G356" s="7">
        <v>1190</v>
      </c>
      <c r="H356" s="7">
        <v>39667.599999999999</v>
      </c>
      <c r="I356" s="7">
        <v>47824</v>
      </c>
      <c r="J356" s="7">
        <v>46634</v>
      </c>
      <c r="K356" s="7">
        <v>0</v>
      </c>
      <c r="L356" s="7">
        <v>0</v>
      </c>
      <c r="M356" s="7">
        <v>4970</v>
      </c>
      <c r="N356" s="7">
        <v>1600</v>
      </c>
      <c r="O356" s="7">
        <v>0</v>
      </c>
      <c r="P356" s="7">
        <v>3370</v>
      </c>
      <c r="Q356" s="7">
        <v>99.4</v>
      </c>
    </row>
    <row r="357" spans="1:17" x14ac:dyDescent="0.25">
      <c r="A357" s="6">
        <v>259</v>
      </c>
      <c r="B357" s="7" t="s">
        <v>607</v>
      </c>
      <c r="C357" s="7">
        <v>1409809</v>
      </c>
      <c r="D357" s="7">
        <v>1202816</v>
      </c>
      <c r="E357" s="7">
        <v>2612625</v>
      </c>
      <c r="F357" s="7">
        <v>2596240</v>
      </c>
      <c r="G357" s="7">
        <v>0</v>
      </c>
      <c r="H357" s="7">
        <v>130631.25</v>
      </c>
      <c r="I357" s="7">
        <v>112826</v>
      </c>
      <c r="J357" s="7">
        <v>112826</v>
      </c>
      <c r="K357" s="7">
        <v>0</v>
      </c>
      <c r="L357" s="7">
        <v>0</v>
      </c>
      <c r="M357" s="7">
        <v>5270</v>
      </c>
      <c r="N357" s="7">
        <v>0</v>
      </c>
      <c r="O357" s="7">
        <v>0</v>
      </c>
      <c r="P357" s="7">
        <v>5270</v>
      </c>
      <c r="Q357" s="7">
        <v>105.4</v>
      </c>
    </row>
    <row r="358" spans="1:17" x14ac:dyDescent="0.25">
      <c r="A358" s="6">
        <v>260</v>
      </c>
      <c r="B358" s="7" t="s">
        <v>609</v>
      </c>
      <c r="C358" s="7">
        <v>208270</v>
      </c>
      <c r="D358" s="7">
        <v>165380</v>
      </c>
      <c r="E358" s="7">
        <v>373650</v>
      </c>
      <c r="F358" s="7">
        <v>328509</v>
      </c>
      <c r="G358" s="7">
        <v>0</v>
      </c>
      <c r="H358" s="7">
        <v>18682.5</v>
      </c>
      <c r="I358" s="7">
        <v>13160</v>
      </c>
      <c r="J358" s="7">
        <v>13160</v>
      </c>
      <c r="K358" s="7">
        <v>0</v>
      </c>
      <c r="L358" s="7">
        <v>0</v>
      </c>
      <c r="M358" s="7">
        <v>300</v>
      </c>
      <c r="N358" s="7">
        <v>0</v>
      </c>
      <c r="O358" s="7">
        <v>0</v>
      </c>
      <c r="P358" s="7">
        <v>300</v>
      </c>
      <c r="Q358" s="7">
        <v>6</v>
      </c>
    </row>
    <row r="359" spans="1:17" x14ac:dyDescent="0.25">
      <c r="A359" s="6">
        <v>261</v>
      </c>
      <c r="B359" s="7" t="s">
        <v>610</v>
      </c>
      <c r="C359" s="7">
        <v>314660</v>
      </c>
      <c r="D359" s="7">
        <v>303805</v>
      </c>
      <c r="E359" s="7">
        <v>618465</v>
      </c>
      <c r="F359" s="7">
        <v>497140</v>
      </c>
      <c r="G359" s="7">
        <v>0</v>
      </c>
      <c r="H359" s="7">
        <v>30923.25</v>
      </c>
      <c r="I359" s="7">
        <v>34904</v>
      </c>
      <c r="J359" s="7">
        <v>34904</v>
      </c>
      <c r="K359" s="7">
        <v>0</v>
      </c>
      <c r="L359" s="7">
        <v>0</v>
      </c>
      <c r="M359" s="7">
        <v>200</v>
      </c>
      <c r="N359" s="7">
        <v>0</v>
      </c>
      <c r="O359" s="7">
        <v>0</v>
      </c>
      <c r="P359" s="7">
        <v>200</v>
      </c>
      <c r="Q359" s="7">
        <v>4</v>
      </c>
    </row>
    <row r="360" spans="1:17" x14ac:dyDescent="0.25">
      <c r="A360" s="6">
        <v>262</v>
      </c>
      <c r="B360" s="7" t="s">
        <v>611</v>
      </c>
      <c r="C360" s="7">
        <v>120043</v>
      </c>
      <c r="D360" s="7">
        <v>157517</v>
      </c>
      <c r="E360" s="7">
        <v>277560</v>
      </c>
      <c r="F360" s="7">
        <v>271210</v>
      </c>
      <c r="G360" s="7">
        <v>0</v>
      </c>
      <c r="H360" s="7">
        <v>13878</v>
      </c>
      <c r="I360" s="7">
        <v>11625</v>
      </c>
      <c r="J360" s="7">
        <v>11625</v>
      </c>
      <c r="K360" s="7">
        <v>0</v>
      </c>
      <c r="L360" s="7">
        <v>0</v>
      </c>
      <c r="M360" s="7">
        <v>1923</v>
      </c>
      <c r="N360" s="7">
        <v>1120</v>
      </c>
      <c r="O360" s="7">
        <v>0</v>
      </c>
      <c r="P360" s="7">
        <v>803</v>
      </c>
      <c r="Q360" s="7">
        <v>38.46</v>
      </c>
    </row>
    <row r="361" spans="1:17" x14ac:dyDescent="0.25">
      <c r="A361" s="6">
        <v>263</v>
      </c>
      <c r="B361" s="7" t="s">
        <v>612</v>
      </c>
      <c r="C361" s="7">
        <v>357668</v>
      </c>
      <c r="D361" s="7">
        <v>364302</v>
      </c>
      <c r="E361" s="7">
        <v>721970</v>
      </c>
      <c r="F361" s="7">
        <v>711523</v>
      </c>
      <c r="G361" s="7">
        <v>0</v>
      </c>
      <c r="H361" s="7">
        <v>36098.5</v>
      </c>
      <c r="I361" s="7">
        <v>29466</v>
      </c>
      <c r="J361" s="7">
        <v>29466</v>
      </c>
      <c r="K361" s="7">
        <v>0</v>
      </c>
      <c r="L361" s="7">
        <v>0</v>
      </c>
      <c r="M361" s="7">
        <v>900</v>
      </c>
      <c r="N361" s="7">
        <v>0</v>
      </c>
      <c r="O361" s="7">
        <v>0</v>
      </c>
      <c r="P361" s="7">
        <v>900</v>
      </c>
      <c r="Q361" s="7">
        <v>18</v>
      </c>
    </row>
    <row r="362" spans="1:17" x14ac:dyDescent="0.25">
      <c r="A362" s="6">
        <v>264</v>
      </c>
      <c r="B362" s="7" t="s">
        <v>613</v>
      </c>
      <c r="C362" s="7">
        <v>183182</v>
      </c>
      <c r="D362" s="7">
        <v>175608</v>
      </c>
      <c r="E362" s="7">
        <v>358790</v>
      </c>
      <c r="F362" s="7">
        <v>347090</v>
      </c>
      <c r="G362" s="7">
        <v>0</v>
      </c>
      <c r="H362" s="7">
        <v>17939.5</v>
      </c>
      <c r="I362" s="7">
        <v>13577</v>
      </c>
      <c r="J362" s="7">
        <v>13577</v>
      </c>
      <c r="K362" s="7">
        <v>0</v>
      </c>
      <c r="L362" s="7">
        <v>0</v>
      </c>
      <c r="M362" s="7">
        <v>200</v>
      </c>
      <c r="N362" s="7">
        <v>0</v>
      </c>
      <c r="O362" s="7">
        <v>0</v>
      </c>
      <c r="P362" s="7">
        <v>200</v>
      </c>
      <c r="Q362" s="7">
        <v>4</v>
      </c>
    </row>
    <row r="363" spans="1:17" x14ac:dyDescent="0.25">
      <c r="A363" s="6">
        <v>265</v>
      </c>
      <c r="B363" s="7" t="s">
        <v>614</v>
      </c>
      <c r="C363" s="7">
        <v>156579</v>
      </c>
      <c r="D363" s="7">
        <v>179528</v>
      </c>
      <c r="E363" s="7">
        <v>336107</v>
      </c>
      <c r="F363" s="7">
        <v>316323</v>
      </c>
      <c r="G363" s="7">
        <v>0</v>
      </c>
      <c r="H363" s="7">
        <v>16805.349999999999</v>
      </c>
      <c r="I363" s="7">
        <v>14913</v>
      </c>
      <c r="J363" s="7">
        <v>14913</v>
      </c>
      <c r="K363" s="7">
        <v>0</v>
      </c>
      <c r="L363" s="7">
        <v>0</v>
      </c>
      <c r="M363" s="7">
        <v>400</v>
      </c>
      <c r="N363" s="7">
        <v>0</v>
      </c>
      <c r="O363" s="7">
        <v>0</v>
      </c>
      <c r="P363" s="7">
        <v>400</v>
      </c>
      <c r="Q363" s="7">
        <v>8</v>
      </c>
    </row>
    <row r="364" spans="1:17" x14ac:dyDescent="0.25">
      <c r="A364" s="6">
        <v>266</v>
      </c>
      <c r="B364" s="7" t="s">
        <v>615</v>
      </c>
      <c r="C364" s="7">
        <v>196831</v>
      </c>
      <c r="D364" s="7">
        <v>180894</v>
      </c>
      <c r="E364" s="7">
        <v>377725</v>
      </c>
      <c r="F364" s="7">
        <v>344952</v>
      </c>
      <c r="G364" s="7">
        <v>0</v>
      </c>
      <c r="H364" s="7">
        <v>18886.25</v>
      </c>
      <c r="I364" s="7">
        <v>19541</v>
      </c>
      <c r="J364" s="7">
        <v>19541</v>
      </c>
      <c r="K364" s="7">
        <v>0</v>
      </c>
      <c r="L364" s="7">
        <v>0</v>
      </c>
      <c r="M364" s="7">
        <v>200</v>
      </c>
      <c r="N364" s="7">
        <v>0</v>
      </c>
      <c r="O364" s="7">
        <v>0</v>
      </c>
      <c r="P364" s="7">
        <v>200</v>
      </c>
      <c r="Q364" s="7">
        <v>4</v>
      </c>
    </row>
    <row r="365" spans="1:17" x14ac:dyDescent="0.25">
      <c r="A365" s="6">
        <v>267</v>
      </c>
      <c r="B365" s="7" t="s">
        <v>616</v>
      </c>
      <c r="C365" s="7">
        <v>189610</v>
      </c>
      <c r="D365" s="7">
        <v>190725</v>
      </c>
      <c r="E365" s="7">
        <v>380335</v>
      </c>
      <c r="F365" s="7">
        <v>391834</v>
      </c>
      <c r="G365" s="7">
        <v>0</v>
      </c>
      <c r="H365" s="7">
        <v>19016.75</v>
      </c>
      <c r="I365" s="7">
        <v>16474</v>
      </c>
      <c r="J365" s="7">
        <v>16474</v>
      </c>
      <c r="K365" s="7">
        <v>0</v>
      </c>
      <c r="L365" s="7">
        <v>0</v>
      </c>
      <c r="M365" s="7">
        <v>1493</v>
      </c>
      <c r="N365" s="7">
        <v>0</v>
      </c>
      <c r="O365" s="7">
        <v>0</v>
      </c>
      <c r="P365" s="7">
        <v>1493</v>
      </c>
      <c r="Q365" s="7">
        <v>29.86</v>
      </c>
    </row>
    <row r="366" spans="1:17" x14ac:dyDescent="0.25">
      <c r="A366" s="6">
        <v>268</v>
      </c>
      <c r="B366" s="7" t="s">
        <v>618</v>
      </c>
      <c r="C366" s="7">
        <v>348316</v>
      </c>
      <c r="D366" s="7">
        <v>375216</v>
      </c>
      <c r="E366" s="7">
        <v>723532</v>
      </c>
      <c r="F366" s="7">
        <v>679983</v>
      </c>
      <c r="G366" s="7">
        <v>0</v>
      </c>
      <c r="H366" s="7">
        <v>36176.6</v>
      </c>
      <c r="I366" s="7">
        <v>29253</v>
      </c>
      <c r="J366" s="7">
        <v>29253</v>
      </c>
      <c r="K366" s="7">
        <v>0</v>
      </c>
      <c r="L366" s="7">
        <v>0</v>
      </c>
      <c r="M366" s="7">
        <v>1100</v>
      </c>
      <c r="N366" s="7">
        <v>0</v>
      </c>
      <c r="O366" s="7">
        <v>0</v>
      </c>
      <c r="P366" s="7">
        <v>1100</v>
      </c>
      <c r="Q366" s="7">
        <v>22</v>
      </c>
    </row>
    <row r="367" spans="1:17" x14ac:dyDescent="0.25">
      <c r="A367" s="6">
        <v>269</v>
      </c>
      <c r="B367" s="7" t="s">
        <v>619</v>
      </c>
      <c r="C367" s="7">
        <v>388965</v>
      </c>
      <c r="D367" s="7">
        <v>409627</v>
      </c>
      <c r="E367" s="7">
        <v>798592</v>
      </c>
      <c r="F367" s="7">
        <v>772632</v>
      </c>
      <c r="G367" s="7">
        <v>0</v>
      </c>
      <c r="H367" s="7">
        <v>39929.599999999999</v>
      </c>
      <c r="I367" s="7">
        <v>41775</v>
      </c>
      <c r="J367" s="7">
        <v>41775</v>
      </c>
      <c r="K367" s="7">
        <v>0</v>
      </c>
      <c r="L367" s="7">
        <v>0</v>
      </c>
      <c r="M367" s="7">
        <v>100</v>
      </c>
      <c r="N367" s="7">
        <v>0</v>
      </c>
      <c r="O367" s="7">
        <v>0</v>
      </c>
      <c r="P367" s="7">
        <v>100</v>
      </c>
      <c r="Q367" s="7">
        <v>2</v>
      </c>
    </row>
    <row r="368" spans="1:17" x14ac:dyDescent="0.25">
      <c r="A368" s="6">
        <v>270</v>
      </c>
      <c r="B368" s="7" t="s">
        <v>620</v>
      </c>
      <c r="C368" s="7">
        <v>184486</v>
      </c>
      <c r="D368" s="7">
        <v>230760</v>
      </c>
      <c r="E368" s="7">
        <v>415246</v>
      </c>
      <c r="F368" s="7">
        <v>430718</v>
      </c>
      <c r="G368" s="7">
        <v>201</v>
      </c>
      <c r="H368" s="7">
        <v>20762.3</v>
      </c>
      <c r="I368" s="7">
        <v>15755</v>
      </c>
      <c r="J368" s="7">
        <v>15755</v>
      </c>
      <c r="K368" s="7">
        <v>0</v>
      </c>
      <c r="L368" s="7">
        <v>0</v>
      </c>
      <c r="M368" s="7">
        <v>1560</v>
      </c>
      <c r="N368" s="7">
        <v>0</v>
      </c>
      <c r="O368" s="7">
        <v>0</v>
      </c>
      <c r="P368" s="7">
        <v>1560</v>
      </c>
      <c r="Q368" s="7">
        <v>31.2</v>
      </c>
    </row>
    <row r="369" spans="1:17" x14ac:dyDescent="0.25">
      <c r="A369" s="6">
        <v>271</v>
      </c>
      <c r="B369" s="7" t="s">
        <v>621</v>
      </c>
      <c r="C369" s="7">
        <v>282061</v>
      </c>
      <c r="D369" s="7">
        <v>335175</v>
      </c>
      <c r="E369" s="7">
        <v>617236</v>
      </c>
      <c r="F369" s="7">
        <v>491394</v>
      </c>
      <c r="G369" s="7">
        <v>0</v>
      </c>
      <c r="H369" s="7">
        <v>30861.8</v>
      </c>
      <c r="I369" s="7">
        <v>29486</v>
      </c>
      <c r="J369" s="7">
        <v>29486</v>
      </c>
      <c r="K369" s="7">
        <v>0</v>
      </c>
      <c r="L369" s="7">
        <v>0</v>
      </c>
      <c r="M369" s="7">
        <v>100</v>
      </c>
      <c r="N369" s="7">
        <v>0</v>
      </c>
      <c r="O369" s="7">
        <v>0</v>
      </c>
      <c r="P369" s="7">
        <v>100</v>
      </c>
      <c r="Q369" s="7">
        <v>2</v>
      </c>
    </row>
    <row r="370" spans="1:17" x14ac:dyDescent="0.25">
      <c r="A370" s="6">
        <v>272</v>
      </c>
      <c r="B370" s="7" t="s">
        <v>622</v>
      </c>
      <c r="C370" s="7">
        <v>418320</v>
      </c>
      <c r="D370" s="7">
        <v>653986</v>
      </c>
      <c r="E370" s="7">
        <v>1072306</v>
      </c>
      <c r="F370" s="7">
        <v>947041</v>
      </c>
      <c r="G370" s="7">
        <v>1785</v>
      </c>
      <c r="H370" s="7">
        <v>53615.3</v>
      </c>
      <c r="I370" s="7">
        <v>39755</v>
      </c>
      <c r="J370" s="7">
        <v>39355</v>
      </c>
      <c r="K370" s="7">
        <v>0</v>
      </c>
      <c r="L370" s="7">
        <v>0</v>
      </c>
      <c r="M370" s="7">
        <v>10370</v>
      </c>
      <c r="N370" s="7">
        <v>2400</v>
      </c>
      <c r="O370" s="7">
        <v>0</v>
      </c>
      <c r="P370" s="7">
        <v>7970</v>
      </c>
      <c r="Q370" s="7">
        <v>207.4</v>
      </c>
    </row>
    <row r="371" spans="1:17" x14ac:dyDescent="0.25">
      <c r="A371" s="6">
        <v>273</v>
      </c>
      <c r="B371" s="7" t="s">
        <v>623</v>
      </c>
      <c r="C371" s="7">
        <v>751915</v>
      </c>
      <c r="D371" s="7">
        <v>882972</v>
      </c>
      <c r="E371" s="7">
        <v>1634887</v>
      </c>
      <c r="F371" s="7">
        <v>1501779</v>
      </c>
      <c r="G371" s="7">
        <v>0</v>
      </c>
      <c r="H371" s="7">
        <v>81744.350000000006</v>
      </c>
      <c r="I371" s="7">
        <v>50600</v>
      </c>
      <c r="J371" s="7">
        <v>50600</v>
      </c>
      <c r="K371" s="7">
        <v>0</v>
      </c>
      <c r="L371" s="7">
        <v>0</v>
      </c>
      <c r="M371" s="7">
        <v>1450</v>
      </c>
      <c r="N371" s="7">
        <v>0</v>
      </c>
      <c r="O371" s="7">
        <v>0</v>
      </c>
      <c r="P371" s="7">
        <v>1450</v>
      </c>
      <c r="Q371" s="7">
        <v>29</v>
      </c>
    </row>
    <row r="372" spans="1:17" x14ac:dyDescent="0.25">
      <c r="A372" s="6">
        <v>274</v>
      </c>
      <c r="B372" s="7" t="s">
        <v>626</v>
      </c>
      <c r="C372" s="7">
        <v>920228</v>
      </c>
      <c r="D372" s="7">
        <v>875852</v>
      </c>
      <c r="E372" s="7">
        <v>1796080</v>
      </c>
      <c r="F372" s="7">
        <v>1688542</v>
      </c>
      <c r="G372" s="7">
        <v>0</v>
      </c>
      <c r="H372" s="7">
        <v>89804</v>
      </c>
      <c r="I372" s="7">
        <v>61881</v>
      </c>
      <c r="J372" s="7">
        <v>61881</v>
      </c>
      <c r="K372" s="7">
        <v>0</v>
      </c>
      <c r="L372" s="7">
        <v>0</v>
      </c>
      <c r="M372" s="7">
        <v>1200</v>
      </c>
      <c r="N372" s="7">
        <v>0</v>
      </c>
      <c r="O372" s="7">
        <v>0</v>
      </c>
      <c r="P372" s="7">
        <v>1200</v>
      </c>
      <c r="Q372" s="7">
        <v>24</v>
      </c>
    </row>
    <row r="373" spans="1:17" x14ac:dyDescent="0.25">
      <c r="A373" s="6">
        <v>275</v>
      </c>
      <c r="B373" s="7" t="s">
        <v>633</v>
      </c>
      <c r="C373" s="7">
        <v>165523</v>
      </c>
      <c r="D373" s="7">
        <v>206534</v>
      </c>
      <c r="E373" s="7">
        <v>372057</v>
      </c>
      <c r="F373" s="7">
        <v>357106</v>
      </c>
      <c r="G373" s="7">
        <v>0</v>
      </c>
      <c r="H373" s="7">
        <v>18602.849999999999</v>
      </c>
      <c r="I373" s="7">
        <v>18440</v>
      </c>
      <c r="J373" s="7">
        <v>18440</v>
      </c>
      <c r="K373" s="7">
        <v>0</v>
      </c>
      <c r="L373" s="7">
        <v>0</v>
      </c>
      <c r="M373" s="7">
        <v>900</v>
      </c>
      <c r="N373" s="7">
        <v>0</v>
      </c>
      <c r="O373" s="7">
        <v>0</v>
      </c>
      <c r="P373" s="7">
        <v>900</v>
      </c>
      <c r="Q373" s="7">
        <v>18</v>
      </c>
    </row>
    <row r="374" spans="1:17" x14ac:dyDescent="0.25">
      <c r="A374" s="6">
        <v>276</v>
      </c>
      <c r="B374" s="7" t="s">
        <v>634</v>
      </c>
      <c r="C374" s="7">
        <v>1126064</v>
      </c>
      <c r="D374" s="7">
        <v>1047988</v>
      </c>
      <c r="E374" s="7">
        <v>2174052</v>
      </c>
      <c r="F374" s="7">
        <v>2634313</v>
      </c>
      <c r="G374" s="7">
        <v>913</v>
      </c>
      <c r="H374" s="7">
        <v>108702.6</v>
      </c>
      <c r="I374" s="7">
        <v>53048</v>
      </c>
      <c r="J374" s="7">
        <v>53048</v>
      </c>
      <c r="K374" s="7">
        <v>0</v>
      </c>
      <c r="L374" s="7">
        <v>0</v>
      </c>
      <c r="M374" s="7">
        <v>12870</v>
      </c>
      <c r="N374" s="7">
        <v>0</v>
      </c>
      <c r="O374" s="7">
        <v>0</v>
      </c>
      <c r="P374" s="7">
        <v>12870</v>
      </c>
      <c r="Q374" s="7">
        <v>257.39999999999998</v>
      </c>
    </row>
    <row r="375" spans="1:17" x14ac:dyDescent="0.25">
      <c r="A375" s="6">
        <v>277</v>
      </c>
      <c r="B375" s="7" t="s">
        <v>635</v>
      </c>
      <c r="C375" s="7">
        <v>461663</v>
      </c>
      <c r="D375" s="7">
        <v>476758</v>
      </c>
      <c r="E375" s="7">
        <v>938421</v>
      </c>
      <c r="F375" s="7">
        <v>955104</v>
      </c>
      <c r="G375" s="7">
        <v>0</v>
      </c>
      <c r="H375" s="7">
        <v>46921.05</v>
      </c>
      <c r="I375" s="7">
        <v>20868</v>
      </c>
      <c r="J375" s="7">
        <v>20868</v>
      </c>
      <c r="K375" s="7">
        <v>0</v>
      </c>
      <c r="L375" s="7">
        <v>0</v>
      </c>
      <c r="M375" s="7">
        <v>1160</v>
      </c>
      <c r="N375" s="7">
        <v>0</v>
      </c>
      <c r="O375" s="7">
        <v>0</v>
      </c>
      <c r="P375" s="7">
        <v>1160</v>
      </c>
      <c r="Q375" s="7">
        <v>23.2</v>
      </c>
    </row>
    <row r="376" spans="1:17" x14ac:dyDescent="0.25">
      <c r="A376" s="6">
        <v>278</v>
      </c>
      <c r="B376" s="7" t="s">
        <v>636</v>
      </c>
      <c r="C376" s="7">
        <v>62869</v>
      </c>
      <c r="D376" s="7">
        <v>92476</v>
      </c>
      <c r="E376" s="7">
        <v>155345</v>
      </c>
      <c r="F376" s="7">
        <v>139664</v>
      </c>
      <c r="G376" s="7">
        <v>0</v>
      </c>
      <c r="H376" s="7">
        <v>7767.25</v>
      </c>
      <c r="I376" s="7">
        <v>9530</v>
      </c>
      <c r="J376" s="7">
        <v>9530</v>
      </c>
      <c r="K376" s="7">
        <v>0</v>
      </c>
      <c r="L376" s="7">
        <v>0</v>
      </c>
      <c r="M376" s="7">
        <v>0</v>
      </c>
      <c r="N376" s="7">
        <v>0</v>
      </c>
      <c r="O376" s="7">
        <v>0</v>
      </c>
      <c r="P376" s="7">
        <v>0</v>
      </c>
      <c r="Q376" s="7">
        <v>0</v>
      </c>
    </row>
    <row r="377" spans="1:17" x14ac:dyDescent="0.25">
      <c r="A377" s="6">
        <v>279</v>
      </c>
      <c r="B377" s="7" t="s">
        <v>637</v>
      </c>
      <c r="C377" s="7">
        <v>510262</v>
      </c>
      <c r="D377" s="7">
        <v>568499</v>
      </c>
      <c r="E377" s="7">
        <v>1078761</v>
      </c>
      <c r="F377" s="7">
        <v>1085746</v>
      </c>
      <c r="G377" s="7">
        <v>2309</v>
      </c>
      <c r="H377" s="7">
        <v>53938.05</v>
      </c>
      <c r="I377" s="7">
        <v>46664</v>
      </c>
      <c r="J377" s="7">
        <v>46664</v>
      </c>
      <c r="K377" s="7">
        <v>0</v>
      </c>
      <c r="L377" s="7">
        <v>0</v>
      </c>
      <c r="M377" s="7">
        <v>1100</v>
      </c>
      <c r="N377" s="7">
        <v>0</v>
      </c>
      <c r="O377" s="7">
        <v>0</v>
      </c>
      <c r="P377" s="7">
        <v>1100</v>
      </c>
      <c r="Q377" s="7">
        <v>22</v>
      </c>
    </row>
    <row r="378" spans="1:17" x14ac:dyDescent="0.25">
      <c r="A378" s="6">
        <v>280</v>
      </c>
      <c r="B378" s="7" t="s">
        <v>638</v>
      </c>
      <c r="C378" s="7">
        <v>418487</v>
      </c>
      <c r="D378" s="7">
        <v>500951</v>
      </c>
      <c r="E378" s="7">
        <v>919438</v>
      </c>
      <c r="F378" s="7">
        <v>830265</v>
      </c>
      <c r="G378" s="7">
        <v>788</v>
      </c>
      <c r="H378" s="7">
        <v>45971.9</v>
      </c>
      <c r="I378" s="7">
        <v>41413</v>
      </c>
      <c r="J378" s="7">
        <v>41413</v>
      </c>
      <c r="K378" s="7">
        <v>0</v>
      </c>
      <c r="L378" s="7">
        <v>0</v>
      </c>
      <c r="M378" s="7">
        <v>320</v>
      </c>
      <c r="N378" s="7">
        <v>0</v>
      </c>
      <c r="O378" s="7">
        <v>0</v>
      </c>
      <c r="P378" s="7">
        <v>320</v>
      </c>
      <c r="Q378" s="7">
        <v>6.4</v>
      </c>
    </row>
    <row r="379" spans="1:17" x14ac:dyDescent="0.25">
      <c r="A379" s="6">
        <v>281</v>
      </c>
      <c r="B379" s="7" t="s">
        <v>639</v>
      </c>
      <c r="C379" s="7">
        <v>112392</v>
      </c>
      <c r="D379" s="7">
        <v>119969</v>
      </c>
      <c r="E379" s="7">
        <v>232361</v>
      </c>
      <c r="F379" s="7">
        <v>220103</v>
      </c>
      <c r="G379" s="7">
        <v>0</v>
      </c>
      <c r="H379" s="7">
        <v>11618.05</v>
      </c>
      <c r="I379" s="7">
        <v>6867</v>
      </c>
      <c r="J379" s="7">
        <v>6867</v>
      </c>
      <c r="K379" s="7">
        <v>0</v>
      </c>
      <c r="L379" s="7">
        <v>0</v>
      </c>
      <c r="M379" s="7">
        <v>0</v>
      </c>
      <c r="N379" s="7">
        <v>0</v>
      </c>
      <c r="O379" s="7">
        <v>0</v>
      </c>
      <c r="P379" s="7">
        <v>0</v>
      </c>
      <c r="Q379" s="7">
        <v>0</v>
      </c>
    </row>
    <row r="380" spans="1:17" x14ac:dyDescent="0.25">
      <c r="A380" s="6">
        <v>282</v>
      </c>
      <c r="B380" s="7" t="s">
        <v>640</v>
      </c>
      <c r="C380" s="7">
        <v>749305</v>
      </c>
      <c r="D380" s="7">
        <v>875165</v>
      </c>
      <c r="E380" s="7">
        <v>1624470</v>
      </c>
      <c r="F380" s="7">
        <v>1556803</v>
      </c>
      <c r="G380" s="7">
        <v>2140</v>
      </c>
      <c r="H380" s="7">
        <v>81223.5</v>
      </c>
      <c r="I380" s="7">
        <v>70240</v>
      </c>
      <c r="J380" s="7">
        <v>69640</v>
      </c>
      <c r="K380" s="7">
        <v>0</v>
      </c>
      <c r="L380" s="7">
        <v>0</v>
      </c>
      <c r="M380" s="7">
        <v>3380</v>
      </c>
      <c r="N380" s="7">
        <v>2400</v>
      </c>
      <c r="O380" s="7">
        <v>0</v>
      </c>
      <c r="P380" s="7">
        <v>980</v>
      </c>
      <c r="Q380" s="7">
        <v>67.599999999999994</v>
      </c>
    </row>
    <row r="381" spans="1:17" x14ac:dyDescent="0.25">
      <c r="A381" s="6">
        <v>283</v>
      </c>
      <c r="B381" s="7" t="s">
        <v>642</v>
      </c>
      <c r="C381" s="7">
        <v>379877</v>
      </c>
      <c r="D381" s="7">
        <v>441457</v>
      </c>
      <c r="E381" s="7">
        <v>821334</v>
      </c>
      <c r="F381" s="7">
        <v>765121</v>
      </c>
      <c r="G381" s="7">
        <v>0</v>
      </c>
      <c r="H381" s="7">
        <v>41066.699999999997</v>
      </c>
      <c r="I381" s="7">
        <v>27617</v>
      </c>
      <c r="J381" s="7">
        <v>27617</v>
      </c>
      <c r="K381" s="7">
        <v>0</v>
      </c>
      <c r="L381" s="7">
        <v>0</v>
      </c>
      <c r="M381" s="7">
        <v>500</v>
      </c>
      <c r="N381" s="7">
        <v>800</v>
      </c>
      <c r="O381" s="7">
        <v>0</v>
      </c>
      <c r="P381" s="7">
        <v>-300</v>
      </c>
      <c r="Q381" s="7">
        <v>10</v>
      </c>
    </row>
    <row r="382" spans="1:17" x14ac:dyDescent="0.25">
      <c r="A382" s="6">
        <v>284</v>
      </c>
      <c r="B382" s="7" t="s">
        <v>643</v>
      </c>
      <c r="C382" s="7">
        <v>131922</v>
      </c>
      <c r="D382" s="7">
        <v>128308</v>
      </c>
      <c r="E382" s="7">
        <v>260230</v>
      </c>
      <c r="F382" s="7">
        <v>254289</v>
      </c>
      <c r="G382" s="7">
        <v>0</v>
      </c>
      <c r="H382" s="7">
        <v>13011.5</v>
      </c>
      <c r="I382" s="7">
        <v>19085</v>
      </c>
      <c r="J382" s="7">
        <v>19085</v>
      </c>
      <c r="K382" s="7">
        <v>0</v>
      </c>
      <c r="L382" s="7">
        <v>0</v>
      </c>
      <c r="M382" s="7">
        <v>1730</v>
      </c>
      <c r="N382" s="7">
        <v>960</v>
      </c>
      <c r="O382" s="7">
        <v>0</v>
      </c>
      <c r="P382" s="7">
        <v>770</v>
      </c>
      <c r="Q382" s="7">
        <v>34.6</v>
      </c>
    </row>
    <row r="383" spans="1:17" x14ac:dyDescent="0.25">
      <c r="A383" s="6">
        <v>285</v>
      </c>
      <c r="B383" s="7" t="s">
        <v>644</v>
      </c>
      <c r="C383" s="7">
        <v>284486</v>
      </c>
      <c r="D383" s="7">
        <v>282933</v>
      </c>
      <c r="E383" s="7">
        <v>567419</v>
      </c>
      <c r="F383" s="7">
        <v>547763</v>
      </c>
      <c r="G383" s="7">
        <v>0</v>
      </c>
      <c r="H383" s="7">
        <v>28370.95</v>
      </c>
      <c r="I383" s="7">
        <v>26877</v>
      </c>
      <c r="J383" s="7">
        <v>26877</v>
      </c>
      <c r="K383" s="7">
        <v>0</v>
      </c>
      <c r="L383" s="7">
        <v>0</v>
      </c>
      <c r="M383" s="7">
        <v>1000</v>
      </c>
      <c r="N383" s="7">
        <v>0</v>
      </c>
      <c r="O383" s="7">
        <v>0</v>
      </c>
      <c r="P383" s="7">
        <v>1000</v>
      </c>
      <c r="Q383" s="7">
        <v>20</v>
      </c>
    </row>
    <row r="384" spans="1:17" x14ac:dyDescent="0.25">
      <c r="A384" s="6">
        <v>286</v>
      </c>
      <c r="B384" s="7" t="s">
        <v>645</v>
      </c>
      <c r="C384" s="7">
        <v>585059</v>
      </c>
      <c r="D384" s="7">
        <v>406870</v>
      </c>
      <c r="E384" s="7">
        <v>991929</v>
      </c>
      <c r="F384" s="7">
        <v>887632</v>
      </c>
      <c r="G384" s="7">
        <v>0</v>
      </c>
      <c r="H384" s="7">
        <v>49596.45</v>
      </c>
      <c r="I384" s="7">
        <v>18308</v>
      </c>
      <c r="J384" s="7">
        <v>18308</v>
      </c>
      <c r="K384" s="7">
        <v>0</v>
      </c>
      <c r="L384" s="7">
        <v>0</v>
      </c>
      <c r="M384" s="7">
        <v>4526</v>
      </c>
      <c r="N384" s="7">
        <v>0</v>
      </c>
      <c r="O384" s="7">
        <v>0</v>
      </c>
      <c r="P384" s="7">
        <v>4526</v>
      </c>
      <c r="Q384" s="7">
        <v>90.52</v>
      </c>
    </row>
    <row r="385" spans="1:17" x14ac:dyDescent="0.25">
      <c r="A385" s="6">
        <v>287</v>
      </c>
      <c r="B385" s="7" t="s">
        <v>646</v>
      </c>
      <c r="C385" s="7">
        <v>409800</v>
      </c>
      <c r="D385" s="7">
        <v>395036</v>
      </c>
      <c r="E385" s="7">
        <v>804836</v>
      </c>
      <c r="F385" s="7">
        <v>780013</v>
      </c>
      <c r="G385" s="7">
        <v>691</v>
      </c>
      <c r="H385" s="7">
        <v>40241.800000000003</v>
      </c>
      <c r="I385" s="7">
        <v>26999</v>
      </c>
      <c r="J385" s="7">
        <v>26999</v>
      </c>
      <c r="K385" s="7">
        <v>0</v>
      </c>
      <c r="L385" s="7">
        <v>0</v>
      </c>
      <c r="M385" s="7">
        <v>350</v>
      </c>
      <c r="N385" s="7">
        <v>0</v>
      </c>
      <c r="O385" s="7">
        <v>0</v>
      </c>
      <c r="P385" s="7">
        <v>350</v>
      </c>
      <c r="Q385" s="7">
        <v>7</v>
      </c>
    </row>
    <row r="386" spans="1:17" x14ac:dyDescent="0.25">
      <c r="A386" s="6">
        <v>288</v>
      </c>
      <c r="B386" s="7" t="s">
        <v>647</v>
      </c>
      <c r="C386" s="7">
        <v>210601</v>
      </c>
      <c r="D386" s="7">
        <v>193203</v>
      </c>
      <c r="E386" s="7">
        <v>403804</v>
      </c>
      <c r="F386" s="7">
        <v>416591</v>
      </c>
      <c r="G386" s="7">
        <v>0</v>
      </c>
      <c r="H386" s="7">
        <v>20190.2</v>
      </c>
      <c r="I386" s="7">
        <v>14185</v>
      </c>
      <c r="J386" s="7">
        <v>14185</v>
      </c>
      <c r="K386" s="7">
        <v>0</v>
      </c>
      <c r="L386" s="7">
        <v>0</v>
      </c>
      <c r="M386" s="7">
        <v>200</v>
      </c>
      <c r="N386" s="7">
        <v>0</v>
      </c>
      <c r="O386" s="7">
        <v>0</v>
      </c>
      <c r="P386" s="7">
        <v>200</v>
      </c>
      <c r="Q386" s="7">
        <v>4</v>
      </c>
    </row>
    <row r="387" spans="1:17" x14ac:dyDescent="0.25">
      <c r="A387" s="6">
        <v>289</v>
      </c>
      <c r="B387" s="7" t="s">
        <v>648</v>
      </c>
      <c r="C387" s="7">
        <v>432119</v>
      </c>
      <c r="D387" s="7">
        <v>456152</v>
      </c>
      <c r="E387" s="7">
        <v>888271</v>
      </c>
      <c r="F387" s="7">
        <v>851766</v>
      </c>
      <c r="G387" s="7">
        <v>390</v>
      </c>
      <c r="H387" s="7">
        <v>44413.55</v>
      </c>
      <c r="I387" s="7">
        <v>43005</v>
      </c>
      <c r="J387" s="7">
        <v>43005</v>
      </c>
      <c r="K387" s="7">
        <v>0</v>
      </c>
      <c r="L387" s="7">
        <v>0</v>
      </c>
      <c r="M387" s="7">
        <v>2000</v>
      </c>
      <c r="N387" s="7">
        <v>800</v>
      </c>
      <c r="O387" s="7">
        <v>0</v>
      </c>
      <c r="P387" s="7">
        <v>1200</v>
      </c>
      <c r="Q387" s="7">
        <v>40</v>
      </c>
    </row>
    <row r="388" spans="1:17" x14ac:dyDescent="0.25">
      <c r="A388" s="6">
        <v>290</v>
      </c>
      <c r="B388" s="7" t="s">
        <v>649</v>
      </c>
      <c r="C388" s="7">
        <v>257818</v>
      </c>
      <c r="D388" s="7">
        <v>307455</v>
      </c>
      <c r="E388" s="7">
        <v>565273</v>
      </c>
      <c r="F388" s="7">
        <v>536921</v>
      </c>
      <c r="G388" s="7">
        <v>0</v>
      </c>
      <c r="H388" s="7">
        <v>28263.65</v>
      </c>
      <c r="I388" s="7">
        <v>14293</v>
      </c>
      <c r="J388" s="7">
        <v>14293</v>
      </c>
      <c r="K388" s="7">
        <v>0</v>
      </c>
      <c r="L388" s="7">
        <v>0</v>
      </c>
      <c r="M388" s="7">
        <v>700</v>
      </c>
      <c r="N388" s="7">
        <v>800</v>
      </c>
      <c r="O388" s="7">
        <v>0</v>
      </c>
      <c r="P388" s="7">
        <v>-100</v>
      </c>
      <c r="Q388" s="7">
        <v>14</v>
      </c>
    </row>
    <row r="389" spans="1:17" x14ac:dyDescent="0.25">
      <c r="A389" s="6">
        <v>291</v>
      </c>
      <c r="B389" s="7" t="s">
        <v>650</v>
      </c>
      <c r="C389" s="7">
        <v>291425</v>
      </c>
      <c r="D389" s="7">
        <v>308594</v>
      </c>
      <c r="E389" s="7">
        <v>600019</v>
      </c>
      <c r="F389" s="7">
        <v>598165</v>
      </c>
      <c r="G389" s="7">
        <v>0</v>
      </c>
      <c r="H389" s="7">
        <v>30000.95</v>
      </c>
      <c r="I389" s="7">
        <v>25103</v>
      </c>
      <c r="J389" s="7">
        <v>25103</v>
      </c>
      <c r="K389" s="7">
        <v>0</v>
      </c>
      <c r="L389" s="7">
        <v>0</v>
      </c>
      <c r="M389" s="7">
        <v>0</v>
      </c>
      <c r="N389" s="7">
        <v>0</v>
      </c>
      <c r="O389" s="7">
        <v>0</v>
      </c>
      <c r="P389" s="7">
        <v>0</v>
      </c>
      <c r="Q389" s="7">
        <v>0</v>
      </c>
    </row>
    <row r="390" spans="1:17" x14ac:dyDescent="0.25">
      <c r="A390" s="6">
        <v>292</v>
      </c>
      <c r="B390" s="7" t="s">
        <v>651</v>
      </c>
      <c r="C390" s="7">
        <v>390296</v>
      </c>
      <c r="D390" s="7">
        <v>421827</v>
      </c>
      <c r="E390" s="7">
        <v>812123</v>
      </c>
      <c r="F390" s="7">
        <v>761163</v>
      </c>
      <c r="G390" s="7">
        <v>443</v>
      </c>
      <c r="H390" s="7">
        <v>40606.15</v>
      </c>
      <c r="I390" s="7">
        <v>26696</v>
      </c>
      <c r="J390" s="7">
        <v>26696</v>
      </c>
      <c r="K390" s="7">
        <v>0</v>
      </c>
      <c r="L390" s="7">
        <v>0</v>
      </c>
      <c r="M390" s="7">
        <v>800</v>
      </c>
      <c r="N390" s="7">
        <v>0</v>
      </c>
      <c r="O390" s="7">
        <v>0</v>
      </c>
      <c r="P390" s="7">
        <v>800</v>
      </c>
      <c r="Q390" s="7">
        <v>16</v>
      </c>
    </row>
    <row r="391" spans="1:17" x14ac:dyDescent="0.25">
      <c r="A391" s="6">
        <v>293</v>
      </c>
      <c r="B391" s="7" t="s">
        <v>652</v>
      </c>
      <c r="C391" s="7">
        <v>418011</v>
      </c>
      <c r="D391" s="7">
        <v>475006</v>
      </c>
      <c r="E391" s="7">
        <v>893017</v>
      </c>
      <c r="F391" s="7">
        <v>801352</v>
      </c>
      <c r="G391" s="7">
        <v>450</v>
      </c>
      <c r="H391" s="7">
        <v>44650.85</v>
      </c>
      <c r="I391" s="7">
        <v>23788</v>
      </c>
      <c r="J391" s="7">
        <v>23788</v>
      </c>
      <c r="K391" s="7">
        <v>0</v>
      </c>
      <c r="L391" s="7">
        <v>0</v>
      </c>
      <c r="M391" s="7">
        <v>110</v>
      </c>
      <c r="N391" s="7">
        <v>0</v>
      </c>
      <c r="O391" s="7">
        <v>0</v>
      </c>
      <c r="P391" s="7">
        <v>110</v>
      </c>
      <c r="Q391" s="7">
        <v>2.2000000000000002</v>
      </c>
    </row>
    <row r="392" spans="1:17" x14ac:dyDescent="0.25">
      <c r="A392" s="6">
        <v>294</v>
      </c>
      <c r="B392" s="7" t="s">
        <v>653</v>
      </c>
      <c r="C392" s="7">
        <v>80431</v>
      </c>
      <c r="D392" s="7">
        <v>100249</v>
      </c>
      <c r="E392" s="7">
        <v>180680</v>
      </c>
      <c r="F392" s="7">
        <v>166120</v>
      </c>
      <c r="G392" s="7">
        <v>0</v>
      </c>
      <c r="H392" s="7">
        <v>9034</v>
      </c>
      <c r="I392" s="7">
        <v>11100</v>
      </c>
      <c r="J392" s="7">
        <v>11100</v>
      </c>
      <c r="K392" s="7">
        <v>0</v>
      </c>
      <c r="L392" s="7">
        <v>0</v>
      </c>
      <c r="M392" s="7">
        <v>100</v>
      </c>
      <c r="N392" s="7">
        <v>0</v>
      </c>
      <c r="O392" s="7">
        <v>0</v>
      </c>
      <c r="P392" s="7">
        <v>100</v>
      </c>
      <c r="Q392" s="7">
        <v>2</v>
      </c>
    </row>
    <row r="393" spans="1:17" x14ac:dyDescent="0.25">
      <c r="A393" s="6">
        <v>295</v>
      </c>
      <c r="B393" s="7" t="s">
        <v>654</v>
      </c>
      <c r="C393" s="7">
        <v>44690</v>
      </c>
      <c r="D393" s="7">
        <v>59928</v>
      </c>
      <c r="E393" s="7">
        <v>104618</v>
      </c>
      <c r="F393" s="7">
        <v>80394</v>
      </c>
      <c r="G393" s="7">
        <v>0</v>
      </c>
      <c r="H393" s="7">
        <v>5230.8999999999996</v>
      </c>
      <c r="I393" s="7">
        <v>2923</v>
      </c>
      <c r="J393" s="7">
        <v>2923</v>
      </c>
      <c r="K393" s="7">
        <v>0</v>
      </c>
      <c r="L393" s="7">
        <v>0</v>
      </c>
      <c r="M393" s="7">
        <v>0</v>
      </c>
      <c r="N393" s="7">
        <v>0</v>
      </c>
      <c r="O393" s="7">
        <v>0</v>
      </c>
      <c r="P393" s="7">
        <v>0</v>
      </c>
      <c r="Q393" s="7">
        <v>0</v>
      </c>
    </row>
    <row r="394" spans="1:17" x14ac:dyDescent="0.25">
      <c r="A394" s="6">
        <v>296</v>
      </c>
      <c r="B394" s="7" t="s">
        <v>655</v>
      </c>
      <c r="C394" s="7">
        <v>171482</v>
      </c>
      <c r="D394" s="7">
        <v>139121</v>
      </c>
      <c r="E394" s="7">
        <v>310603</v>
      </c>
      <c r="F394" s="7">
        <v>291319</v>
      </c>
      <c r="G394" s="7">
        <v>0</v>
      </c>
      <c r="H394" s="7">
        <v>15530.15</v>
      </c>
      <c r="I394" s="7">
        <v>14655</v>
      </c>
      <c r="J394" s="7">
        <v>14655</v>
      </c>
      <c r="K394" s="7">
        <v>0</v>
      </c>
      <c r="L394" s="7">
        <v>0</v>
      </c>
      <c r="M394" s="7">
        <v>600</v>
      </c>
      <c r="N394" s="7">
        <v>0</v>
      </c>
      <c r="O394" s="7">
        <v>0</v>
      </c>
      <c r="P394" s="7">
        <v>600</v>
      </c>
      <c r="Q394" s="7">
        <v>12</v>
      </c>
    </row>
    <row r="395" spans="1:17" x14ac:dyDescent="0.25">
      <c r="A395" s="6">
        <v>297</v>
      </c>
      <c r="B395" s="7" t="s">
        <v>656</v>
      </c>
      <c r="C395" s="7">
        <v>446049</v>
      </c>
      <c r="D395" s="7">
        <v>476659</v>
      </c>
      <c r="E395" s="7">
        <v>922708</v>
      </c>
      <c r="F395" s="7">
        <v>886840</v>
      </c>
      <c r="G395" s="7">
        <v>0</v>
      </c>
      <c r="H395" s="7">
        <v>46135.4</v>
      </c>
      <c r="I395" s="7">
        <v>42623</v>
      </c>
      <c r="J395" s="7">
        <v>42623</v>
      </c>
      <c r="K395" s="7">
        <v>0</v>
      </c>
      <c r="L395" s="7">
        <v>0</v>
      </c>
      <c r="M395" s="7">
        <v>2240</v>
      </c>
      <c r="N395" s="7">
        <v>0</v>
      </c>
      <c r="O395" s="7">
        <v>0</v>
      </c>
      <c r="P395" s="7">
        <v>2240</v>
      </c>
      <c r="Q395" s="7">
        <v>44.8</v>
      </c>
    </row>
    <row r="396" spans="1:17" x14ac:dyDescent="0.25">
      <c r="A396" s="6">
        <v>298</v>
      </c>
      <c r="B396" s="7" t="s">
        <v>657</v>
      </c>
      <c r="C396" s="7">
        <v>169313</v>
      </c>
      <c r="D396" s="7">
        <v>200771</v>
      </c>
      <c r="E396" s="7">
        <v>370084</v>
      </c>
      <c r="F396" s="7">
        <v>376056</v>
      </c>
      <c r="G396" s="7">
        <v>184</v>
      </c>
      <c r="H396" s="7">
        <v>18504.2</v>
      </c>
      <c r="I396" s="7">
        <v>21264</v>
      </c>
      <c r="J396" s="7">
        <v>21264</v>
      </c>
      <c r="K396" s="7">
        <v>0</v>
      </c>
      <c r="L396" s="7">
        <v>0</v>
      </c>
      <c r="M396" s="7">
        <v>0</v>
      </c>
      <c r="N396" s="7">
        <v>0</v>
      </c>
      <c r="O396" s="7">
        <v>0</v>
      </c>
      <c r="P396" s="7">
        <v>0</v>
      </c>
      <c r="Q396" s="7">
        <v>0</v>
      </c>
    </row>
    <row r="397" spans="1:17" x14ac:dyDescent="0.25">
      <c r="A397" s="6">
        <v>299</v>
      </c>
      <c r="B397" s="7" t="s">
        <v>658</v>
      </c>
      <c r="C397" s="7">
        <v>309685</v>
      </c>
      <c r="D397" s="7">
        <v>496090</v>
      </c>
      <c r="E397" s="7">
        <v>805775</v>
      </c>
      <c r="F397" s="7">
        <v>821017</v>
      </c>
      <c r="G397" s="7">
        <v>2004</v>
      </c>
      <c r="H397" s="7">
        <v>40288.75</v>
      </c>
      <c r="I397" s="7">
        <v>29740</v>
      </c>
      <c r="J397" s="7">
        <v>29140</v>
      </c>
      <c r="K397" s="7">
        <v>0</v>
      </c>
      <c r="L397" s="7">
        <v>0</v>
      </c>
      <c r="M397" s="7">
        <v>300</v>
      </c>
      <c r="N397" s="7">
        <v>0</v>
      </c>
      <c r="O397" s="7">
        <v>0</v>
      </c>
      <c r="P397" s="7">
        <v>300</v>
      </c>
      <c r="Q397" s="7">
        <v>6</v>
      </c>
    </row>
    <row r="398" spans="1:17" x14ac:dyDescent="0.25">
      <c r="A398" s="6">
        <v>300</v>
      </c>
      <c r="B398" s="7" t="s">
        <v>659</v>
      </c>
      <c r="C398" s="7">
        <v>613981</v>
      </c>
      <c r="D398" s="7">
        <v>628993</v>
      </c>
      <c r="E398" s="7">
        <v>1242974</v>
      </c>
      <c r="F398" s="7">
        <v>1288573</v>
      </c>
      <c r="G398" s="7">
        <v>749</v>
      </c>
      <c r="H398" s="7">
        <v>62148.7</v>
      </c>
      <c r="I398" s="7">
        <v>50138</v>
      </c>
      <c r="J398" s="7">
        <v>50138</v>
      </c>
      <c r="K398" s="7">
        <v>0</v>
      </c>
      <c r="L398" s="7">
        <v>0</v>
      </c>
      <c r="M398" s="7">
        <v>450</v>
      </c>
      <c r="N398" s="7">
        <v>0</v>
      </c>
      <c r="O398" s="7">
        <v>0</v>
      </c>
      <c r="P398" s="7">
        <v>450</v>
      </c>
      <c r="Q398" s="7">
        <v>9</v>
      </c>
    </row>
    <row r="399" spans="1:17" x14ac:dyDescent="0.25">
      <c r="A399" s="6">
        <v>301</v>
      </c>
      <c r="B399" s="7" t="s">
        <v>660</v>
      </c>
      <c r="C399" s="7">
        <v>354055</v>
      </c>
      <c r="D399" s="7">
        <v>329834</v>
      </c>
      <c r="E399" s="7">
        <v>683889</v>
      </c>
      <c r="F399" s="7">
        <v>677544</v>
      </c>
      <c r="G399" s="7">
        <v>1399</v>
      </c>
      <c r="H399" s="7">
        <v>34194.449999999997</v>
      </c>
      <c r="I399" s="7">
        <v>26319</v>
      </c>
      <c r="J399" s="7">
        <v>26319</v>
      </c>
      <c r="K399" s="7">
        <v>0</v>
      </c>
      <c r="L399" s="7">
        <v>0</v>
      </c>
      <c r="M399" s="7">
        <v>500</v>
      </c>
      <c r="N399" s="7">
        <v>0</v>
      </c>
      <c r="O399" s="7">
        <v>0</v>
      </c>
      <c r="P399" s="7">
        <v>500</v>
      </c>
      <c r="Q399" s="7">
        <v>10</v>
      </c>
    </row>
    <row r="400" spans="1:17" x14ac:dyDescent="0.25">
      <c r="A400" s="6">
        <v>302</v>
      </c>
      <c r="B400" s="7" t="s">
        <v>661</v>
      </c>
      <c r="C400" s="7">
        <v>185455</v>
      </c>
      <c r="D400" s="7">
        <v>246625</v>
      </c>
      <c r="E400" s="7">
        <v>432080</v>
      </c>
      <c r="F400" s="7">
        <v>367363</v>
      </c>
      <c r="G400" s="7">
        <v>0</v>
      </c>
      <c r="H400" s="7">
        <v>21604</v>
      </c>
      <c r="I400" s="7">
        <v>15090</v>
      </c>
      <c r="J400" s="7">
        <v>15090</v>
      </c>
      <c r="K400" s="7">
        <v>0</v>
      </c>
      <c r="L400" s="7">
        <v>0</v>
      </c>
      <c r="M400" s="7">
        <v>0</v>
      </c>
      <c r="N400" s="7">
        <v>0</v>
      </c>
      <c r="O400" s="7">
        <v>0</v>
      </c>
      <c r="P400" s="7">
        <v>0</v>
      </c>
      <c r="Q400" s="7">
        <v>0</v>
      </c>
    </row>
    <row r="401" spans="1:17" x14ac:dyDescent="0.25">
      <c r="A401" s="6">
        <v>303</v>
      </c>
      <c r="B401" s="7" t="s">
        <v>662</v>
      </c>
      <c r="C401" s="7">
        <v>458691</v>
      </c>
      <c r="D401" s="7">
        <v>475660</v>
      </c>
      <c r="E401" s="7">
        <v>934351</v>
      </c>
      <c r="F401" s="7">
        <v>738228</v>
      </c>
      <c r="G401" s="7">
        <v>720</v>
      </c>
      <c r="H401" s="7">
        <v>46717.55</v>
      </c>
      <c r="I401" s="7">
        <v>19134</v>
      </c>
      <c r="J401" s="7">
        <v>17914</v>
      </c>
      <c r="K401" s="7">
        <v>500</v>
      </c>
      <c r="L401" s="7">
        <v>0</v>
      </c>
      <c r="M401" s="7">
        <v>1600</v>
      </c>
      <c r="N401" s="7">
        <v>800</v>
      </c>
      <c r="O401" s="7">
        <v>0</v>
      </c>
      <c r="P401" s="7">
        <v>800</v>
      </c>
      <c r="Q401" s="7">
        <v>32</v>
      </c>
    </row>
    <row r="402" spans="1:17" x14ac:dyDescent="0.25">
      <c r="A402" s="6">
        <v>304</v>
      </c>
      <c r="B402" s="7" t="s">
        <v>663</v>
      </c>
      <c r="C402" s="7">
        <v>111770</v>
      </c>
      <c r="D402" s="7">
        <v>95093</v>
      </c>
      <c r="E402" s="7">
        <v>206863</v>
      </c>
      <c r="F402" s="7">
        <v>177822</v>
      </c>
      <c r="G402" s="7">
        <v>0</v>
      </c>
      <c r="H402" s="7">
        <v>10343.15</v>
      </c>
      <c r="I402" s="7">
        <v>8172</v>
      </c>
      <c r="J402" s="7">
        <v>8172</v>
      </c>
      <c r="K402" s="7">
        <v>0</v>
      </c>
      <c r="L402" s="7">
        <v>0</v>
      </c>
      <c r="M402" s="7">
        <v>500</v>
      </c>
      <c r="N402" s="7">
        <v>0</v>
      </c>
      <c r="O402" s="7">
        <v>0</v>
      </c>
      <c r="P402" s="7">
        <v>500</v>
      </c>
      <c r="Q402" s="7">
        <v>10</v>
      </c>
    </row>
    <row r="403" spans="1:17" x14ac:dyDescent="0.25">
      <c r="A403" s="6">
        <v>305</v>
      </c>
      <c r="B403" s="7" t="s">
        <v>664</v>
      </c>
      <c r="C403" s="7">
        <v>193732</v>
      </c>
      <c r="D403" s="7">
        <v>214779</v>
      </c>
      <c r="E403" s="7">
        <v>408511</v>
      </c>
      <c r="F403" s="7">
        <v>406218</v>
      </c>
      <c r="G403" s="7">
        <v>547</v>
      </c>
      <c r="H403" s="7">
        <v>20425.55</v>
      </c>
      <c r="I403" s="7">
        <v>21350</v>
      </c>
      <c r="J403" s="7">
        <v>21150</v>
      </c>
      <c r="K403" s="7">
        <v>0</v>
      </c>
      <c r="L403" s="7">
        <v>0</v>
      </c>
      <c r="M403" s="7">
        <v>950</v>
      </c>
      <c r="N403" s="7">
        <v>0</v>
      </c>
      <c r="O403" s="7">
        <v>0</v>
      </c>
      <c r="P403" s="7">
        <v>950</v>
      </c>
      <c r="Q403" s="7">
        <v>19</v>
      </c>
    </row>
    <row r="404" spans="1:17" x14ac:dyDescent="0.25">
      <c r="A404" s="6">
        <v>306</v>
      </c>
      <c r="B404" s="7" t="s">
        <v>665</v>
      </c>
      <c r="C404" s="7">
        <v>5980</v>
      </c>
      <c r="D404" s="7">
        <v>5384</v>
      </c>
      <c r="E404" s="7">
        <v>11364</v>
      </c>
      <c r="F404" s="7">
        <v>9195</v>
      </c>
      <c r="G404" s="7">
        <v>0</v>
      </c>
      <c r="H404" s="7">
        <v>568.20000000000005</v>
      </c>
      <c r="I404" s="7">
        <v>0</v>
      </c>
      <c r="J404" s="7">
        <v>0</v>
      </c>
      <c r="K404" s="7">
        <v>0</v>
      </c>
      <c r="L404" s="7">
        <v>0</v>
      </c>
      <c r="M404" s="7">
        <v>0</v>
      </c>
      <c r="N404" s="7">
        <v>0</v>
      </c>
      <c r="O404" s="7">
        <v>0</v>
      </c>
      <c r="P404" s="7">
        <v>0</v>
      </c>
      <c r="Q404" s="7">
        <v>0</v>
      </c>
    </row>
    <row r="405" spans="1:17" x14ac:dyDescent="0.25">
      <c r="A405" s="6">
        <v>307</v>
      </c>
      <c r="B405" s="7" t="s">
        <v>666</v>
      </c>
      <c r="C405" s="7">
        <v>242771</v>
      </c>
      <c r="D405" s="7">
        <v>198986</v>
      </c>
      <c r="E405" s="7">
        <v>441757</v>
      </c>
      <c r="F405" s="7">
        <v>392659</v>
      </c>
      <c r="G405" s="7">
        <v>3137</v>
      </c>
      <c r="H405" s="7">
        <v>22087.85</v>
      </c>
      <c r="I405" s="7">
        <v>21045</v>
      </c>
      <c r="J405" s="7">
        <v>21045</v>
      </c>
      <c r="K405" s="7">
        <v>0</v>
      </c>
      <c r="L405" s="7">
        <v>0</v>
      </c>
      <c r="M405" s="7">
        <v>650</v>
      </c>
      <c r="N405" s="7">
        <v>800</v>
      </c>
      <c r="O405" s="7">
        <v>0</v>
      </c>
      <c r="P405" s="7">
        <v>-150</v>
      </c>
      <c r="Q405" s="7">
        <v>13</v>
      </c>
    </row>
    <row r="406" spans="1:17" x14ac:dyDescent="0.25">
      <c r="A406" s="6">
        <v>308</v>
      </c>
      <c r="B406" s="7" t="s">
        <v>667</v>
      </c>
      <c r="C406" s="7">
        <v>77340</v>
      </c>
      <c r="D406" s="7">
        <v>67852</v>
      </c>
      <c r="E406" s="7">
        <v>145192</v>
      </c>
      <c r="F406" s="7">
        <v>171730</v>
      </c>
      <c r="G406" s="7">
        <v>0</v>
      </c>
      <c r="H406" s="7">
        <v>7259.6</v>
      </c>
      <c r="I406" s="7">
        <v>5420</v>
      </c>
      <c r="J406" s="7">
        <v>5420</v>
      </c>
      <c r="K406" s="7">
        <v>0</v>
      </c>
      <c r="L406" s="7">
        <v>0</v>
      </c>
      <c r="M406" s="7">
        <v>600</v>
      </c>
      <c r="N406" s="7">
        <v>1600</v>
      </c>
      <c r="O406" s="7">
        <v>0</v>
      </c>
      <c r="P406" s="7">
        <v>-1000</v>
      </c>
      <c r="Q406" s="7">
        <v>12</v>
      </c>
    </row>
    <row r="407" spans="1:17" x14ac:dyDescent="0.25">
      <c r="A407" s="6">
        <v>309</v>
      </c>
      <c r="B407" s="7" t="s">
        <v>668</v>
      </c>
      <c r="C407" s="7">
        <v>77814</v>
      </c>
      <c r="D407" s="7">
        <v>138831</v>
      </c>
      <c r="E407" s="7">
        <v>216645</v>
      </c>
      <c r="F407" s="7">
        <v>187145</v>
      </c>
      <c r="G407" s="7">
        <v>395</v>
      </c>
      <c r="H407" s="7">
        <v>10832.25</v>
      </c>
      <c r="I407" s="7">
        <v>10035</v>
      </c>
      <c r="J407" s="7">
        <v>9640</v>
      </c>
      <c r="K407" s="7">
        <v>0</v>
      </c>
      <c r="L407" s="7">
        <v>0</v>
      </c>
      <c r="M407" s="7">
        <v>0</v>
      </c>
      <c r="N407" s="7">
        <v>0</v>
      </c>
      <c r="O407" s="7">
        <v>0</v>
      </c>
      <c r="P407" s="7">
        <v>0</v>
      </c>
      <c r="Q407" s="7">
        <v>0</v>
      </c>
    </row>
    <row r="408" spans="1:17" x14ac:dyDescent="0.25">
      <c r="A408" s="6">
        <v>310</v>
      </c>
      <c r="B408" s="7" t="s">
        <v>669</v>
      </c>
      <c r="C408" s="7">
        <v>137062</v>
      </c>
      <c r="D408" s="7">
        <v>169256</v>
      </c>
      <c r="E408" s="7">
        <v>306318</v>
      </c>
      <c r="F408" s="7">
        <v>230457</v>
      </c>
      <c r="G408" s="7">
        <v>0</v>
      </c>
      <c r="H408" s="7">
        <v>15315.9</v>
      </c>
      <c r="I408" s="7">
        <v>8845</v>
      </c>
      <c r="J408" s="7">
        <v>8845</v>
      </c>
      <c r="K408" s="7">
        <v>0</v>
      </c>
      <c r="L408" s="7">
        <v>0</v>
      </c>
      <c r="M408" s="7">
        <v>400</v>
      </c>
      <c r="N408" s="7">
        <v>0</v>
      </c>
      <c r="O408" s="7">
        <v>0</v>
      </c>
      <c r="P408" s="7">
        <v>400</v>
      </c>
      <c r="Q408" s="7">
        <v>8</v>
      </c>
    </row>
    <row r="409" spans="1:17" x14ac:dyDescent="0.25">
      <c r="A409" s="6">
        <v>311</v>
      </c>
      <c r="B409" s="7" t="s">
        <v>670</v>
      </c>
      <c r="C409" s="7">
        <v>345418</v>
      </c>
      <c r="D409" s="7">
        <v>319190</v>
      </c>
      <c r="E409" s="7">
        <v>664608</v>
      </c>
      <c r="F409" s="7">
        <v>687058</v>
      </c>
      <c r="G409" s="7">
        <v>100</v>
      </c>
      <c r="H409" s="7">
        <v>33230.400000000001</v>
      </c>
      <c r="I409" s="7">
        <v>25695</v>
      </c>
      <c r="J409" s="7">
        <v>25595</v>
      </c>
      <c r="K409" s="7">
        <v>0</v>
      </c>
      <c r="L409" s="7">
        <v>0</v>
      </c>
      <c r="M409" s="7">
        <v>320</v>
      </c>
      <c r="N409" s="7">
        <v>800</v>
      </c>
      <c r="O409" s="7">
        <v>0</v>
      </c>
      <c r="P409" s="7">
        <v>-480</v>
      </c>
      <c r="Q409" s="7">
        <v>6.4</v>
      </c>
    </row>
    <row r="410" spans="1:17" x14ac:dyDescent="0.25">
      <c r="A410" s="6">
        <v>312</v>
      </c>
      <c r="B410" s="7" t="s">
        <v>671</v>
      </c>
      <c r="C410" s="7">
        <v>208661</v>
      </c>
      <c r="D410" s="7">
        <v>248817</v>
      </c>
      <c r="E410" s="7">
        <v>457478</v>
      </c>
      <c r="F410" s="7">
        <v>412874</v>
      </c>
      <c r="G410" s="7">
        <v>544</v>
      </c>
      <c r="H410" s="7">
        <v>22873.9</v>
      </c>
      <c r="I410" s="7">
        <v>17600</v>
      </c>
      <c r="J410" s="7">
        <v>17600</v>
      </c>
      <c r="K410" s="7">
        <v>0</v>
      </c>
      <c r="L410" s="7">
        <v>0</v>
      </c>
      <c r="M410" s="7">
        <v>500</v>
      </c>
      <c r="N410" s="7">
        <v>800</v>
      </c>
      <c r="O410" s="7">
        <v>0</v>
      </c>
      <c r="P410" s="7">
        <v>-300</v>
      </c>
      <c r="Q410" s="7">
        <v>10</v>
      </c>
    </row>
    <row r="411" spans="1:17" x14ac:dyDescent="0.25">
      <c r="A411" s="6">
        <v>313</v>
      </c>
      <c r="B411" s="7" t="s">
        <v>672</v>
      </c>
      <c r="C411" s="7">
        <v>186832</v>
      </c>
      <c r="D411" s="7">
        <v>122871</v>
      </c>
      <c r="E411" s="7">
        <v>309703</v>
      </c>
      <c r="F411" s="7">
        <v>388552</v>
      </c>
      <c r="G411" s="7">
        <v>0</v>
      </c>
      <c r="H411" s="7">
        <v>15485.15</v>
      </c>
      <c r="I411" s="7">
        <v>7950</v>
      </c>
      <c r="J411" s="7">
        <v>7950</v>
      </c>
      <c r="K411" s="7">
        <v>0</v>
      </c>
      <c r="L411" s="7">
        <v>0</v>
      </c>
      <c r="M411" s="7">
        <v>300</v>
      </c>
      <c r="N411" s="7">
        <v>0</v>
      </c>
      <c r="O411" s="7">
        <v>0</v>
      </c>
      <c r="P411" s="7">
        <v>300</v>
      </c>
      <c r="Q411" s="7">
        <v>6</v>
      </c>
    </row>
    <row r="412" spans="1:17" x14ac:dyDescent="0.25">
      <c r="A412" s="6">
        <v>314</v>
      </c>
      <c r="B412" s="7" t="s">
        <v>673</v>
      </c>
      <c r="C412" s="7">
        <v>33395</v>
      </c>
      <c r="D412" s="7">
        <v>57042</v>
      </c>
      <c r="E412" s="7">
        <v>90437</v>
      </c>
      <c r="F412" s="7">
        <v>89352</v>
      </c>
      <c r="G412" s="7">
        <v>0</v>
      </c>
      <c r="H412" s="7">
        <v>4521.8500000000004</v>
      </c>
      <c r="I412" s="7">
        <v>4450</v>
      </c>
      <c r="J412" s="7">
        <v>4450</v>
      </c>
      <c r="K412" s="7">
        <v>0</v>
      </c>
      <c r="L412" s="7">
        <v>0</v>
      </c>
      <c r="M412" s="7">
        <v>100</v>
      </c>
      <c r="N412" s="7">
        <v>0</v>
      </c>
      <c r="O412" s="7">
        <v>0</v>
      </c>
      <c r="P412" s="7">
        <v>100</v>
      </c>
      <c r="Q412" s="7">
        <v>2</v>
      </c>
    </row>
    <row r="413" spans="1:17" x14ac:dyDescent="0.25">
      <c r="A413" s="6">
        <v>315</v>
      </c>
      <c r="B413" s="7" t="s">
        <v>675</v>
      </c>
      <c r="C413" s="7">
        <v>1002253</v>
      </c>
      <c r="D413" s="7">
        <v>1372940</v>
      </c>
      <c r="E413" s="7">
        <v>2375193</v>
      </c>
      <c r="F413" s="7">
        <v>2042752</v>
      </c>
      <c r="G413" s="7">
        <v>260</v>
      </c>
      <c r="H413" s="7">
        <v>118759.65</v>
      </c>
      <c r="I413" s="7">
        <v>123751</v>
      </c>
      <c r="J413" s="7">
        <v>123491</v>
      </c>
      <c r="K413" s="7">
        <v>0</v>
      </c>
      <c r="L413" s="7">
        <v>0</v>
      </c>
      <c r="M413" s="7">
        <v>2830</v>
      </c>
      <c r="N413" s="7">
        <v>800</v>
      </c>
      <c r="O413" s="7">
        <v>0</v>
      </c>
      <c r="P413" s="7">
        <v>2030</v>
      </c>
      <c r="Q413" s="7">
        <v>56.6</v>
      </c>
    </row>
    <row r="414" spans="1:17" x14ac:dyDescent="0.25">
      <c r="A414" s="6">
        <v>316</v>
      </c>
      <c r="B414" s="7" t="s">
        <v>676</v>
      </c>
      <c r="C414" s="7">
        <v>92110</v>
      </c>
      <c r="D414" s="7">
        <v>159796</v>
      </c>
      <c r="E414" s="7">
        <v>251906</v>
      </c>
      <c r="F414" s="7">
        <v>221773</v>
      </c>
      <c r="G414" s="7">
        <v>186</v>
      </c>
      <c r="H414" s="7">
        <v>12595.3</v>
      </c>
      <c r="I414" s="7">
        <v>8410</v>
      </c>
      <c r="J414" s="7">
        <v>8410</v>
      </c>
      <c r="K414" s="7">
        <v>0</v>
      </c>
      <c r="L414" s="7">
        <v>0</v>
      </c>
      <c r="M414" s="7">
        <v>950</v>
      </c>
      <c r="N414" s="7">
        <v>0</v>
      </c>
      <c r="O414" s="7">
        <v>0</v>
      </c>
      <c r="P414" s="7">
        <v>950</v>
      </c>
      <c r="Q414" s="7">
        <v>19</v>
      </c>
    </row>
    <row r="415" spans="1:17" x14ac:dyDescent="0.25">
      <c r="A415" s="6">
        <v>317</v>
      </c>
      <c r="B415" s="7" t="s">
        <v>677</v>
      </c>
      <c r="C415" s="7">
        <v>406943</v>
      </c>
      <c r="D415" s="7">
        <v>448135</v>
      </c>
      <c r="E415" s="7">
        <v>855078</v>
      </c>
      <c r="F415" s="7">
        <v>856522</v>
      </c>
      <c r="G415" s="7">
        <v>0</v>
      </c>
      <c r="H415" s="7">
        <v>42753.9</v>
      </c>
      <c r="I415" s="7">
        <v>59077</v>
      </c>
      <c r="J415" s="7">
        <v>59077</v>
      </c>
      <c r="K415" s="7">
        <v>0</v>
      </c>
      <c r="L415" s="7">
        <v>0</v>
      </c>
      <c r="M415" s="7">
        <v>300</v>
      </c>
      <c r="N415" s="7">
        <v>0</v>
      </c>
      <c r="O415" s="7">
        <v>0</v>
      </c>
      <c r="P415" s="7">
        <v>300</v>
      </c>
      <c r="Q415" s="7">
        <v>6</v>
      </c>
    </row>
    <row r="416" spans="1:17" x14ac:dyDescent="0.25">
      <c r="A416" s="6">
        <v>318</v>
      </c>
      <c r="B416" s="7" t="s">
        <v>678</v>
      </c>
      <c r="C416" s="7">
        <v>256017</v>
      </c>
      <c r="D416" s="7">
        <v>308166</v>
      </c>
      <c r="E416" s="7">
        <v>564183</v>
      </c>
      <c r="F416" s="7">
        <v>510034</v>
      </c>
      <c r="G416" s="7">
        <v>171</v>
      </c>
      <c r="H416" s="7">
        <v>28209.15</v>
      </c>
      <c r="I416" s="7">
        <v>22378</v>
      </c>
      <c r="J416" s="7">
        <v>22378</v>
      </c>
      <c r="K416" s="7">
        <v>0</v>
      </c>
      <c r="L416" s="7">
        <v>0</v>
      </c>
      <c r="M416" s="7">
        <v>400</v>
      </c>
      <c r="N416" s="7">
        <v>0</v>
      </c>
      <c r="O416" s="7">
        <v>0</v>
      </c>
      <c r="P416" s="7">
        <v>400</v>
      </c>
      <c r="Q416" s="7">
        <v>8</v>
      </c>
    </row>
    <row r="417" spans="1:17" x14ac:dyDescent="0.25">
      <c r="A417" s="6">
        <v>319</v>
      </c>
      <c r="B417" s="7" t="s">
        <v>679</v>
      </c>
      <c r="C417" s="7">
        <v>413409</v>
      </c>
      <c r="D417" s="7">
        <v>467253</v>
      </c>
      <c r="E417" s="7">
        <v>880662</v>
      </c>
      <c r="F417" s="7">
        <v>842054</v>
      </c>
      <c r="G417" s="7">
        <v>0</v>
      </c>
      <c r="H417" s="7">
        <v>44033.1</v>
      </c>
      <c r="I417" s="7">
        <v>39590</v>
      </c>
      <c r="J417" s="7">
        <v>39590</v>
      </c>
      <c r="K417" s="7">
        <v>0</v>
      </c>
      <c r="L417" s="7">
        <v>0</v>
      </c>
      <c r="M417" s="7">
        <v>1370</v>
      </c>
      <c r="N417" s="7">
        <v>1600</v>
      </c>
      <c r="O417" s="7">
        <v>0</v>
      </c>
      <c r="P417" s="7">
        <v>-230</v>
      </c>
      <c r="Q417" s="7">
        <v>27.4</v>
      </c>
    </row>
    <row r="418" spans="1:17" x14ac:dyDescent="0.25">
      <c r="A418" s="6">
        <v>320</v>
      </c>
      <c r="B418" s="7" t="s">
        <v>680</v>
      </c>
      <c r="C418" s="7">
        <v>137998</v>
      </c>
      <c r="D418" s="7">
        <v>178992</v>
      </c>
      <c r="E418" s="7">
        <v>316990</v>
      </c>
      <c r="F418" s="7">
        <v>315132</v>
      </c>
      <c r="G418" s="7">
        <v>0</v>
      </c>
      <c r="H418" s="7">
        <v>15849.5</v>
      </c>
      <c r="I418" s="7">
        <v>15245</v>
      </c>
      <c r="J418" s="7">
        <v>15245</v>
      </c>
      <c r="K418" s="7">
        <v>0</v>
      </c>
      <c r="L418" s="7">
        <v>0</v>
      </c>
      <c r="M418" s="7">
        <v>1000</v>
      </c>
      <c r="N418" s="7">
        <v>0</v>
      </c>
      <c r="O418" s="7">
        <v>0</v>
      </c>
      <c r="P418" s="7">
        <v>1000</v>
      </c>
      <c r="Q418" s="7">
        <v>20</v>
      </c>
    </row>
    <row r="419" spans="1:17" x14ac:dyDescent="0.25">
      <c r="A419" s="6">
        <v>321</v>
      </c>
      <c r="B419" s="7" t="s">
        <v>681</v>
      </c>
      <c r="C419" s="7">
        <v>165956</v>
      </c>
      <c r="D419" s="7">
        <v>174595</v>
      </c>
      <c r="E419" s="7">
        <v>340551</v>
      </c>
      <c r="F419" s="7">
        <v>307525</v>
      </c>
      <c r="G419" s="7">
        <v>766</v>
      </c>
      <c r="H419" s="7">
        <v>17027.55</v>
      </c>
      <c r="I419" s="7">
        <v>16260</v>
      </c>
      <c r="J419" s="7">
        <v>16260</v>
      </c>
      <c r="K419" s="7">
        <v>0</v>
      </c>
      <c r="L419" s="7">
        <v>0</v>
      </c>
      <c r="M419" s="7">
        <v>420</v>
      </c>
      <c r="N419" s="7">
        <v>0</v>
      </c>
      <c r="O419" s="7">
        <v>0</v>
      </c>
      <c r="P419" s="7">
        <v>420</v>
      </c>
      <c r="Q419" s="7">
        <v>8.4</v>
      </c>
    </row>
    <row r="420" spans="1:17" x14ac:dyDescent="0.25">
      <c r="A420" s="6">
        <v>322</v>
      </c>
      <c r="B420" s="7" t="s">
        <v>682</v>
      </c>
      <c r="C420" s="7">
        <v>613670</v>
      </c>
      <c r="D420" s="7">
        <v>727936</v>
      </c>
      <c r="E420" s="7">
        <v>1341606</v>
      </c>
      <c r="F420" s="7">
        <v>1250153</v>
      </c>
      <c r="G420" s="7">
        <v>563</v>
      </c>
      <c r="H420" s="7">
        <v>67080.3</v>
      </c>
      <c r="I420" s="7">
        <v>48450</v>
      </c>
      <c r="J420" s="7">
        <v>48450</v>
      </c>
      <c r="K420" s="7">
        <v>0</v>
      </c>
      <c r="L420" s="7">
        <v>0</v>
      </c>
      <c r="M420" s="7">
        <v>1350</v>
      </c>
      <c r="N420" s="7">
        <v>0</v>
      </c>
      <c r="O420" s="7">
        <v>0</v>
      </c>
      <c r="P420" s="7">
        <v>1350</v>
      </c>
      <c r="Q420" s="7">
        <v>27</v>
      </c>
    </row>
    <row r="421" spans="1:17" x14ac:dyDescent="0.25">
      <c r="A421" s="6">
        <v>323</v>
      </c>
      <c r="B421" s="7" t="s">
        <v>683</v>
      </c>
      <c r="C421" s="7">
        <v>91895</v>
      </c>
      <c r="D421" s="7">
        <v>93515</v>
      </c>
      <c r="E421" s="7">
        <v>185410</v>
      </c>
      <c r="F421" s="7">
        <v>205644</v>
      </c>
      <c r="G421" s="7">
        <v>301</v>
      </c>
      <c r="H421" s="7">
        <v>9270.5</v>
      </c>
      <c r="I421" s="7">
        <v>6490</v>
      </c>
      <c r="J421" s="7">
        <v>6490</v>
      </c>
      <c r="K421" s="7">
        <v>0</v>
      </c>
      <c r="L421" s="7">
        <v>0</v>
      </c>
      <c r="M421" s="7">
        <v>1340</v>
      </c>
      <c r="N421" s="7">
        <v>0</v>
      </c>
      <c r="O421" s="7">
        <v>0</v>
      </c>
      <c r="P421" s="7">
        <v>1340</v>
      </c>
      <c r="Q421" s="7">
        <v>26.8</v>
      </c>
    </row>
    <row r="422" spans="1:17" x14ac:dyDescent="0.25">
      <c r="A422" s="6">
        <v>324</v>
      </c>
      <c r="B422" s="7" t="s">
        <v>684</v>
      </c>
      <c r="C422" s="7">
        <v>63801</v>
      </c>
      <c r="D422" s="7">
        <v>90364</v>
      </c>
      <c r="E422" s="7">
        <v>154165</v>
      </c>
      <c r="F422" s="7">
        <v>143676</v>
      </c>
      <c r="G422" s="7">
        <v>547</v>
      </c>
      <c r="H422" s="7">
        <v>7708.25</v>
      </c>
      <c r="I422" s="7">
        <v>5070</v>
      </c>
      <c r="J422" s="7">
        <v>5070</v>
      </c>
      <c r="K422" s="7">
        <v>0</v>
      </c>
      <c r="L422" s="7">
        <v>0</v>
      </c>
      <c r="M422" s="7">
        <v>200</v>
      </c>
      <c r="N422" s="7">
        <v>0</v>
      </c>
      <c r="O422" s="7">
        <v>0</v>
      </c>
      <c r="P422" s="7">
        <v>200</v>
      </c>
      <c r="Q422" s="7">
        <v>4</v>
      </c>
    </row>
    <row r="423" spans="1:17" x14ac:dyDescent="0.25">
      <c r="A423" s="6">
        <v>325</v>
      </c>
      <c r="B423" s="7" t="s">
        <v>685</v>
      </c>
      <c r="C423" s="7">
        <v>215540</v>
      </c>
      <c r="D423" s="7">
        <v>233760</v>
      </c>
      <c r="E423" s="7">
        <v>449300</v>
      </c>
      <c r="F423" s="7">
        <v>407701</v>
      </c>
      <c r="G423" s="7">
        <v>216</v>
      </c>
      <c r="H423" s="7">
        <v>22465</v>
      </c>
      <c r="I423" s="7">
        <v>18210</v>
      </c>
      <c r="J423" s="7">
        <v>18210</v>
      </c>
      <c r="K423" s="7">
        <v>0</v>
      </c>
      <c r="L423" s="7">
        <v>0</v>
      </c>
      <c r="M423" s="7">
        <v>0</v>
      </c>
      <c r="N423" s="7">
        <v>0</v>
      </c>
      <c r="O423" s="7">
        <v>0</v>
      </c>
      <c r="P423" s="7">
        <v>0</v>
      </c>
      <c r="Q423" s="7">
        <v>0</v>
      </c>
    </row>
    <row r="424" spans="1:17" x14ac:dyDescent="0.25">
      <c r="A424" s="6">
        <v>326</v>
      </c>
      <c r="B424" s="7" t="s">
        <v>686</v>
      </c>
      <c r="C424" s="7">
        <v>57910</v>
      </c>
      <c r="D424" s="7">
        <v>127550</v>
      </c>
      <c r="E424" s="7">
        <v>185460</v>
      </c>
      <c r="F424" s="7">
        <v>183638</v>
      </c>
      <c r="G424" s="7">
        <v>0</v>
      </c>
      <c r="H424" s="7">
        <v>9273</v>
      </c>
      <c r="I424" s="7">
        <v>13300</v>
      </c>
      <c r="J424" s="7">
        <v>13300</v>
      </c>
      <c r="K424" s="7">
        <v>0</v>
      </c>
      <c r="L424" s="7">
        <v>0</v>
      </c>
      <c r="M424" s="7">
        <v>0</v>
      </c>
      <c r="N424" s="7">
        <v>0</v>
      </c>
      <c r="O424" s="7">
        <v>0</v>
      </c>
      <c r="P424" s="7">
        <v>0</v>
      </c>
      <c r="Q424" s="7">
        <v>0</v>
      </c>
    </row>
    <row r="425" spans="1:17" x14ac:dyDescent="0.25">
      <c r="A425" s="6">
        <v>327</v>
      </c>
      <c r="B425" s="7" t="s">
        <v>687</v>
      </c>
      <c r="C425" s="7">
        <v>45239</v>
      </c>
      <c r="D425" s="7">
        <v>50470</v>
      </c>
      <c r="E425" s="7">
        <v>95709</v>
      </c>
      <c r="F425" s="7">
        <v>92388</v>
      </c>
      <c r="G425" s="7">
        <v>0</v>
      </c>
      <c r="H425" s="7">
        <v>4785.45</v>
      </c>
      <c r="I425" s="7">
        <v>5631</v>
      </c>
      <c r="J425" s="7">
        <v>5631</v>
      </c>
      <c r="K425" s="7">
        <v>0</v>
      </c>
      <c r="L425" s="7">
        <v>0</v>
      </c>
      <c r="M425" s="7">
        <v>0</v>
      </c>
      <c r="N425" s="7">
        <v>0</v>
      </c>
      <c r="O425" s="7">
        <v>0</v>
      </c>
      <c r="P425" s="7">
        <v>0</v>
      </c>
      <c r="Q425" s="7">
        <v>0</v>
      </c>
    </row>
    <row r="426" spans="1:17" x14ac:dyDescent="0.25">
      <c r="A426" s="6">
        <v>328</v>
      </c>
      <c r="B426" s="7" t="s">
        <v>688</v>
      </c>
      <c r="C426" s="7">
        <v>379575</v>
      </c>
      <c r="D426" s="7">
        <v>388044</v>
      </c>
      <c r="E426" s="7">
        <v>767619</v>
      </c>
      <c r="F426" s="7">
        <v>627555</v>
      </c>
      <c r="G426" s="7">
        <v>177</v>
      </c>
      <c r="H426" s="7">
        <v>38380.949999999997</v>
      </c>
      <c r="I426" s="7">
        <v>31879</v>
      </c>
      <c r="J426" s="7">
        <v>31879</v>
      </c>
      <c r="K426" s="7">
        <v>0</v>
      </c>
      <c r="L426" s="7">
        <v>0</v>
      </c>
      <c r="M426" s="7">
        <v>500</v>
      </c>
      <c r="N426" s="7">
        <v>0</v>
      </c>
      <c r="O426" s="7">
        <v>0</v>
      </c>
      <c r="P426" s="7">
        <v>500</v>
      </c>
      <c r="Q426" s="7">
        <v>10</v>
      </c>
    </row>
    <row r="427" spans="1:17" x14ac:dyDescent="0.25">
      <c r="A427" s="6">
        <v>329</v>
      </c>
      <c r="B427" s="7" t="s">
        <v>689</v>
      </c>
      <c r="C427" s="7">
        <v>485452</v>
      </c>
      <c r="D427" s="7">
        <v>574562</v>
      </c>
      <c r="E427" s="7">
        <v>1060014</v>
      </c>
      <c r="F427" s="7">
        <v>1018017</v>
      </c>
      <c r="G427" s="7">
        <v>383</v>
      </c>
      <c r="H427" s="7">
        <v>53000.7</v>
      </c>
      <c r="I427" s="7">
        <v>40679</v>
      </c>
      <c r="J427" s="7">
        <v>40489</v>
      </c>
      <c r="K427" s="7">
        <v>0</v>
      </c>
      <c r="L427" s="7">
        <v>0</v>
      </c>
      <c r="M427" s="7">
        <v>1700</v>
      </c>
      <c r="N427" s="7">
        <v>800</v>
      </c>
      <c r="O427" s="7">
        <v>0</v>
      </c>
      <c r="P427" s="7">
        <v>900</v>
      </c>
      <c r="Q427" s="7">
        <v>34</v>
      </c>
    </row>
    <row r="428" spans="1:17" x14ac:dyDescent="0.25">
      <c r="A428" s="6">
        <v>330</v>
      </c>
      <c r="B428" s="7" t="s">
        <v>690</v>
      </c>
      <c r="C428" s="7">
        <v>19260</v>
      </c>
      <c r="D428" s="7">
        <v>18790</v>
      </c>
      <c r="E428" s="7">
        <v>38050</v>
      </c>
      <c r="F428" s="7">
        <v>31067</v>
      </c>
      <c r="G428" s="7">
        <v>0</v>
      </c>
      <c r="H428" s="7">
        <v>1902.5</v>
      </c>
      <c r="I428" s="7">
        <v>1980</v>
      </c>
      <c r="J428" s="7">
        <v>1980</v>
      </c>
      <c r="K428" s="7">
        <v>0</v>
      </c>
      <c r="L428" s="7">
        <v>0</v>
      </c>
      <c r="M428" s="7">
        <v>0</v>
      </c>
      <c r="N428" s="7">
        <v>0</v>
      </c>
      <c r="O428" s="7">
        <v>0</v>
      </c>
      <c r="P428" s="7">
        <v>0</v>
      </c>
      <c r="Q428" s="7">
        <v>0</v>
      </c>
    </row>
    <row r="429" spans="1:17" x14ac:dyDescent="0.25">
      <c r="A429" s="6">
        <v>331</v>
      </c>
      <c r="B429" s="7" t="s">
        <v>691</v>
      </c>
      <c r="C429" s="7">
        <v>11850</v>
      </c>
      <c r="D429" s="7">
        <v>17236</v>
      </c>
      <c r="E429" s="7">
        <v>29086</v>
      </c>
      <c r="F429" s="7">
        <v>25038</v>
      </c>
      <c r="G429" s="7">
        <v>0</v>
      </c>
      <c r="H429" s="7">
        <v>1454.3</v>
      </c>
      <c r="I429" s="7">
        <v>1250</v>
      </c>
      <c r="J429" s="7">
        <v>1250</v>
      </c>
      <c r="K429" s="7">
        <v>0</v>
      </c>
      <c r="L429" s="7">
        <v>0</v>
      </c>
      <c r="M429" s="7">
        <v>600</v>
      </c>
      <c r="N429" s="7">
        <v>0</v>
      </c>
      <c r="O429" s="7">
        <v>0</v>
      </c>
      <c r="P429" s="7">
        <v>600</v>
      </c>
      <c r="Q429" s="7">
        <v>12</v>
      </c>
    </row>
    <row r="430" spans="1:17" x14ac:dyDescent="0.25">
      <c r="A430" s="6">
        <v>332</v>
      </c>
      <c r="B430" s="7" t="s">
        <v>692</v>
      </c>
      <c r="C430" s="7">
        <v>280008</v>
      </c>
      <c r="D430" s="7">
        <v>335209</v>
      </c>
      <c r="E430" s="7">
        <v>615217</v>
      </c>
      <c r="F430" s="7">
        <v>564088</v>
      </c>
      <c r="G430" s="7">
        <v>395</v>
      </c>
      <c r="H430" s="7">
        <v>30760.85</v>
      </c>
      <c r="I430" s="7">
        <v>28700</v>
      </c>
      <c r="J430" s="7">
        <v>28700</v>
      </c>
      <c r="K430" s="7">
        <v>0</v>
      </c>
      <c r="L430" s="7">
        <v>0</v>
      </c>
      <c r="M430" s="7">
        <v>750</v>
      </c>
      <c r="N430" s="7">
        <v>0</v>
      </c>
      <c r="O430" s="7">
        <v>0</v>
      </c>
      <c r="P430" s="7">
        <v>750</v>
      </c>
      <c r="Q430" s="7">
        <v>15</v>
      </c>
    </row>
    <row r="431" spans="1:17" x14ac:dyDescent="0.25">
      <c r="A431" s="6">
        <v>333</v>
      </c>
      <c r="B431" s="7" t="s">
        <v>693</v>
      </c>
      <c r="C431" s="7">
        <v>186853</v>
      </c>
      <c r="D431" s="7">
        <v>176961</v>
      </c>
      <c r="E431" s="7">
        <v>363814</v>
      </c>
      <c r="F431" s="7">
        <v>363711</v>
      </c>
      <c r="G431" s="7">
        <v>211</v>
      </c>
      <c r="H431" s="7">
        <v>18190.7</v>
      </c>
      <c r="I431" s="7">
        <v>15904</v>
      </c>
      <c r="J431" s="7">
        <v>15904</v>
      </c>
      <c r="K431" s="7">
        <v>0</v>
      </c>
      <c r="L431" s="7">
        <v>0</v>
      </c>
      <c r="M431" s="7">
        <v>400</v>
      </c>
      <c r="N431" s="7">
        <v>0</v>
      </c>
      <c r="O431" s="7">
        <v>0</v>
      </c>
      <c r="P431" s="7">
        <v>400</v>
      </c>
      <c r="Q431" s="7">
        <v>8</v>
      </c>
    </row>
    <row r="432" spans="1:17" x14ac:dyDescent="0.25">
      <c r="A432" s="6">
        <v>334</v>
      </c>
      <c r="B432" s="7" t="s">
        <v>694</v>
      </c>
      <c r="C432" s="7">
        <v>16770</v>
      </c>
      <c r="D432" s="7">
        <v>11257</v>
      </c>
      <c r="E432" s="7">
        <v>28027</v>
      </c>
      <c r="F432" s="7">
        <v>28044</v>
      </c>
      <c r="G432" s="7">
        <v>1267</v>
      </c>
      <c r="H432" s="7">
        <v>1401.35</v>
      </c>
      <c r="I432" s="7">
        <v>867</v>
      </c>
      <c r="J432" s="7">
        <v>547</v>
      </c>
      <c r="K432" s="7">
        <v>0</v>
      </c>
      <c r="L432" s="7">
        <v>0</v>
      </c>
      <c r="M432" s="7">
        <v>0</v>
      </c>
      <c r="N432" s="7">
        <v>0</v>
      </c>
      <c r="O432" s="7">
        <v>0</v>
      </c>
      <c r="P432" s="7">
        <v>0</v>
      </c>
      <c r="Q432" s="7">
        <v>0</v>
      </c>
    </row>
    <row r="433" spans="1:17" x14ac:dyDescent="0.25">
      <c r="A433" s="6">
        <v>335</v>
      </c>
      <c r="B433" s="7" t="s">
        <v>695</v>
      </c>
      <c r="C433" s="7">
        <v>1542275</v>
      </c>
      <c r="D433" s="7">
        <v>1970427</v>
      </c>
      <c r="E433" s="7">
        <v>3512702</v>
      </c>
      <c r="F433" s="7">
        <v>3345863</v>
      </c>
      <c r="G433" s="7">
        <v>1241</v>
      </c>
      <c r="H433" s="7">
        <v>175635.1</v>
      </c>
      <c r="I433" s="7">
        <v>155076</v>
      </c>
      <c r="J433" s="7">
        <v>154976</v>
      </c>
      <c r="K433" s="7">
        <v>0</v>
      </c>
      <c r="L433" s="7">
        <v>0</v>
      </c>
      <c r="M433" s="7">
        <v>6708</v>
      </c>
      <c r="N433" s="7">
        <v>800</v>
      </c>
      <c r="O433" s="7">
        <v>0</v>
      </c>
      <c r="P433" s="7">
        <v>5908</v>
      </c>
      <c r="Q433" s="7">
        <v>134.16</v>
      </c>
    </row>
    <row r="434" spans="1:17" x14ac:dyDescent="0.25">
      <c r="A434" s="6">
        <v>336</v>
      </c>
      <c r="B434" s="7" t="s">
        <v>700</v>
      </c>
      <c r="C434" s="7">
        <v>131818</v>
      </c>
      <c r="D434" s="7">
        <v>173236</v>
      </c>
      <c r="E434" s="7">
        <v>305054</v>
      </c>
      <c r="F434" s="7">
        <v>288806</v>
      </c>
      <c r="G434" s="7">
        <v>0</v>
      </c>
      <c r="H434" s="7">
        <v>15252.7</v>
      </c>
      <c r="I434" s="7">
        <v>11270</v>
      </c>
      <c r="J434" s="7">
        <v>11270</v>
      </c>
      <c r="K434" s="7">
        <v>0</v>
      </c>
      <c r="L434" s="7">
        <v>0</v>
      </c>
      <c r="M434" s="7">
        <v>2610</v>
      </c>
      <c r="N434" s="7">
        <v>4000</v>
      </c>
      <c r="O434" s="7">
        <v>0</v>
      </c>
      <c r="P434" s="7">
        <v>-1390</v>
      </c>
      <c r="Q434" s="7">
        <v>52.2</v>
      </c>
    </row>
    <row r="435" spans="1:17" x14ac:dyDescent="0.25">
      <c r="A435" s="6">
        <v>337</v>
      </c>
      <c r="B435" s="7" t="s">
        <v>702</v>
      </c>
      <c r="C435" s="7">
        <v>1284559</v>
      </c>
      <c r="D435" s="7">
        <v>1178509</v>
      </c>
      <c r="E435" s="7">
        <v>2463068</v>
      </c>
      <c r="F435" s="7">
        <v>2318229</v>
      </c>
      <c r="G435" s="7">
        <v>200</v>
      </c>
      <c r="H435" s="7">
        <v>123153.4</v>
      </c>
      <c r="I435" s="7">
        <v>93682</v>
      </c>
      <c r="J435" s="7">
        <v>93482</v>
      </c>
      <c r="K435" s="7">
        <v>0</v>
      </c>
      <c r="L435" s="7">
        <v>0</v>
      </c>
      <c r="M435" s="7">
        <v>750</v>
      </c>
      <c r="N435" s="7">
        <v>2000</v>
      </c>
      <c r="O435" s="7">
        <v>0</v>
      </c>
      <c r="P435" s="7">
        <v>-1250</v>
      </c>
      <c r="Q435" s="7">
        <v>15</v>
      </c>
    </row>
    <row r="436" spans="1:17" x14ac:dyDescent="0.25">
      <c r="A436" s="6">
        <v>338</v>
      </c>
      <c r="B436" s="7" t="s">
        <v>703</v>
      </c>
      <c r="C436" s="7">
        <v>1570978</v>
      </c>
      <c r="D436" s="7">
        <v>2053150</v>
      </c>
      <c r="E436" s="7">
        <v>3624128</v>
      </c>
      <c r="F436" s="7">
        <v>3049415</v>
      </c>
      <c r="G436" s="7">
        <v>1579</v>
      </c>
      <c r="H436" s="7">
        <v>181206.39999999999</v>
      </c>
      <c r="I436" s="7">
        <v>172971</v>
      </c>
      <c r="J436" s="7">
        <v>172971</v>
      </c>
      <c r="K436" s="7">
        <v>0</v>
      </c>
      <c r="L436" s="7">
        <v>0</v>
      </c>
      <c r="M436" s="7">
        <v>12260</v>
      </c>
      <c r="N436" s="7">
        <v>0</v>
      </c>
      <c r="O436" s="7">
        <v>0</v>
      </c>
      <c r="P436" s="7">
        <v>12260</v>
      </c>
      <c r="Q436" s="7">
        <v>245.2</v>
      </c>
    </row>
    <row r="437" spans="1:17" x14ac:dyDescent="0.25">
      <c r="A437" s="6">
        <v>339</v>
      </c>
      <c r="B437" s="7" t="s">
        <v>704</v>
      </c>
      <c r="C437" s="7">
        <v>234515</v>
      </c>
      <c r="D437" s="7">
        <v>237734</v>
      </c>
      <c r="E437" s="7">
        <v>472249</v>
      </c>
      <c r="F437" s="7">
        <v>427692</v>
      </c>
      <c r="G437" s="7">
        <v>0</v>
      </c>
      <c r="H437" s="7">
        <v>23612.45</v>
      </c>
      <c r="I437" s="7">
        <v>23687</v>
      </c>
      <c r="J437" s="7">
        <v>23687</v>
      </c>
      <c r="K437" s="7">
        <v>0</v>
      </c>
      <c r="L437" s="7">
        <v>0</v>
      </c>
      <c r="M437" s="7">
        <v>720</v>
      </c>
      <c r="N437" s="7">
        <v>0</v>
      </c>
      <c r="O437" s="7">
        <v>0</v>
      </c>
      <c r="P437" s="7">
        <v>720</v>
      </c>
      <c r="Q437" s="7">
        <v>14.4</v>
      </c>
    </row>
    <row r="438" spans="1:17" x14ac:dyDescent="0.25">
      <c r="A438" s="6">
        <v>340</v>
      </c>
      <c r="B438" s="7" t="s">
        <v>705</v>
      </c>
      <c r="C438" s="7">
        <v>303763</v>
      </c>
      <c r="D438" s="7">
        <v>241670</v>
      </c>
      <c r="E438" s="7">
        <v>545433</v>
      </c>
      <c r="F438" s="7">
        <v>605028</v>
      </c>
      <c r="G438" s="7">
        <v>0</v>
      </c>
      <c r="H438" s="7">
        <v>27271.65</v>
      </c>
      <c r="I438" s="7">
        <v>26221</v>
      </c>
      <c r="J438" s="7">
        <v>26221</v>
      </c>
      <c r="K438" s="7">
        <v>0</v>
      </c>
      <c r="L438" s="7">
        <v>0</v>
      </c>
      <c r="M438" s="7">
        <v>2580</v>
      </c>
      <c r="N438" s="7">
        <v>2880</v>
      </c>
      <c r="O438" s="7">
        <v>0</v>
      </c>
      <c r="P438" s="7">
        <v>-300</v>
      </c>
      <c r="Q438" s="7">
        <v>51.6</v>
      </c>
    </row>
    <row r="439" spans="1:17" x14ac:dyDescent="0.25">
      <c r="A439" s="6">
        <v>341</v>
      </c>
      <c r="B439" s="7" t="s">
        <v>706</v>
      </c>
      <c r="C439" s="7">
        <v>269000</v>
      </c>
      <c r="D439" s="7">
        <v>399700</v>
      </c>
      <c r="E439" s="7">
        <v>668700</v>
      </c>
      <c r="F439" s="7">
        <v>676525</v>
      </c>
      <c r="G439" s="7">
        <v>0</v>
      </c>
      <c r="H439" s="7">
        <v>33435</v>
      </c>
      <c r="I439" s="7">
        <v>18745</v>
      </c>
      <c r="J439" s="7">
        <v>18745</v>
      </c>
      <c r="K439" s="7">
        <v>0</v>
      </c>
      <c r="L439" s="7">
        <v>0</v>
      </c>
      <c r="M439" s="7">
        <v>0</v>
      </c>
      <c r="N439" s="7">
        <v>0</v>
      </c>
      <c r="O439" s="7">
        <v>0</v>
      </c>
      <c r="P439" s="7">
        <v>0</v>
      </c>
      <c r="Q439" s="7">
        <v>0</v>
      </c>
    </row>
    <row r="440" spans="1:17" x14ac:dyDescent="0.25">
      <c r="A440" s="6">
        <v>342</v>
      </c>
      <c r="B440" s="7" t="s">
        <v>707</v>
      </c>
      <c r="C440" s="7">
        <v>130393</v>
      </c>
      <c r="D440" s="7">
        <v>157653</v>
      </c>
      <c r="E440" s="7">
        <v>288046</v>
      </c>
      <c r="F440" s="7">
        <v>283653</v>
      </c>
      <c r="G440" s="7">
        <v>0</v>
      </c>
      <c r="H440" s="7">
        <v>14402.3</v>
      </c>
      <c r="I440" s="7">
        <v>5240</v>
      </c>
      <c r="J440" s="7">
        <v>5240</v>
      </c>
      <c r="K440" s="7">
        <v>0</v>
      </c>
      <c r="L440" s="7">
        <v>0</v>
      </c>
      <c r="M440" s="7">
        <v>710</v>
      </c>
      <c r="N440" s="7">
        <v>0</v>
      </c>
      <c r="O440" s="7">
        <v>0</v>
      </c>
      <c r="P440" s="7">
        <v>710</v>
      </c>
      <c r="Q440" s="7">
        <v>14.2</v>
      </c>
    </row>
    <row r="441" spans="1:17" x14ac:dyDescent="0.25">
      <c r="A441" s="6">
        <v>343</v>
      </c>
      <c r="B441" s="7" t="s">
        <v>708</v>
      </c>
      <c r="C441" s="7">
        <v>443011</v>
      </c>
      <c r="D441" s="7">
        <v>367604</v>
      </c>
      <c r="E441" s="7">
        <v>810615</v>
      </c>
      <c r="F441" s="7">
        <v>778942</v>
      </c>
      <c r="G441" s="7">
        <v>0</v>
      </c>
      <c r="H441" s="7">
        <v>40530.75</v>
      </c>
      <c r="I441" s="7">
        <v>36763</v>
      </c>
      <c r="J441" s="7">
        <v>36763</v>
      </c>
      <c r="K441" s="7">
        <v>0</v>
      </c>
      <c r="L441" s="7">
        <v>0</v>
      </c>
      <c r="M441" s="7">
        <v>300</v>
      </c>
      <c r="N441" s="7">
        <v>0</v>
      </c>
      <c r="O441" s="7">
        <v>0</v>
      </c>
      <c r="P441" s="7">
        <v>300</v>
      </c>
      <c r="Q441" s="7">
        <v>6</v>
      </c>
    </row>
    <row r="442" spans="1:17" x14ac:dyDescent="0.25">
      <c r="A442" s="6">
        <v>344</v>
      </c>
      <c r="B442" s="7" t="s">
        <v>709</v>
      </c>
      <c r="C442" s="7">
        <v>196538</v>
      </c>
      <c r="D442" s="7">
        <v>155551</v>
      </c>
      <c r="E442" s="7">
        <v>352089</v>
      </c>
      <c r="F442" s="7">
        <v>344825</v>
      </c>
      <c r="G442" s="7">
        <v>0</v>
      </c>
      <c r="H442" s="7">
        <v>17604.45</v>
      </c>
      <c r="I442" s="7">
        <v>16860</v>
      </c>
      <c r="J442" s="7">
        <v>16860</v>
      </c>
      <c r="K442" s="7">
        <v>0</v>
      </c>
      <c r="L442" s="7">
        <v>0</v>
      </c>
      <c r="M442" s="7">
        <v>500</v>
      </c>
      <c r="N442" s="7">
        <v>0</v>
      </c>
      <c r="O442" s="7">
        <v>0</v>
      </c>
      <c r="P442" s="7">
        <v>500</v>
      </c>
      <c r="Q442" s="7">
        <v>10</v>
      </c>
    </row>
    <row r="443" spans="1:17" x14ac:dyDescent="0.25">
      <c r="A443" s="6">
        <v>345</v>
      </c>
      <c r="B443" s="7" t="s">
        <v>710</v>
      </c>
      <c r="C443" s="7">
        <v>205351</v>
      </c>
      <c r="D443" s="7">
        <v>216735</v>
      </c>
      <c r="E443" s="7">
        <v>422086</v>
      </c>
      <c r="F443" s="7">
        <v>376558</v>
      </c>
      <c r="G443" s="7">
        <v>0</v>
      </c>
      <c r="H443" s="7">
        <v>21104.3</v>
      </c>
      <c r="I443" s="7">
        <v>17307</v>
      </c>
      <c r="J443" s="7">
        <v>17307</v>
      </c>
      <c r="K443" s="7">
        <v>0</v>
      </c>
      <c r="L443" s="7">
        <v>0</v>
      </c>
      <c r="M443" s="7">
        <v>300</v>
      </c>
      <c r="N443" s="7">
        <v>0</v>
      </c>
      <c r="O443" s="7">
        <v>0</v>
      </c>
      <c r="P443" s="7">
        <v>300</v>
      </c>
      <c r="Q443" s="7">
        <v>6</v>
      </c>
    </row>
    <row r="444" spans="1:17" x14ac:dyDescent="0.25">
      <c r="A444" s="6">
        <v>346</v>
      </c>
      <c r="B444" s="7" t="s">
        <v>711</v>
      </c>
      <c r="C444" s="7">
        <v>1100467</v>
      </c>
      <c r="D444" s="7">
        <v>1017172</v>
      </c>
      <c r="E444" s="7">
        <v>2117639</v>
      </c>
      <c r="F444" s="7">
        <v>2073144</v>
      </c>
      <c r="G444" s="7">
        <v>0</v>
      </c>
      <c r="H444" s="7">
        <v>105881.95</v>
      </c>
      <c r="I444" s="7">
        <v>84864</v>
      </c>
      <c r="J444" s="7">
        <v>84864</v>
      </c>
      <c r="K444" s="7">
        <v>0</v>
      </c>
      <c r="L444" s="7">
        <v>0</v>
      </c>
      <c r="M444" s="7">
        <v>8705</v>
      </c>
      <c r="N444" s="7">
        <v>0</v>
      </c>
      <c r="O444" s="7">
        <v>0</v>
      </c>
      <c r="P444" s="7">
        <v>8705</v>
      </c>
      <c r="Q444" s="7">
        <v>174.1</v>
      </c>
    </row>
    <row r="445" spans="1:17" x14ac:dyDescent="0.25">
      <c r="A445" s="6">
        <v>347</v>
      </c>
      <c r="B445" s="7" t="s">
        <v>712</v>
      </c>
      <c r="C445" s="7">
        <v>226231</v>
      </c>
      <c r="D445" s="7">
        <v>257643</v>
      </c>
      <c r="E445" s="7">
        <v>483874</v>
      </c>
      <c r="F445" s="7">
        <v>539640</v>
      </c>
      <c r="G445" s="7">
        <v>690</v>
      </c>
      <c r="H445" s="7">
        <v>24193.7</v>
      </c>
      <c r="I445" s="7">
        <v>16170</v>
      </c>
      <c r="J445" s="7">
        <v>16170</v>
      </c>
      <c r="K445" s="7">
        <v>0</v>
      </c>
      <c r="L445" s="7">
        <v>0</v>
      </c>
      <c r="M445" s="7">
        <v>2500</v>
      </c>
      <c r="N445" s="7">
        <v>800</v>
      </c>
      <c r="O445" s="7">
        <v>0</v>
      </c>
      <c r="P445" s="7">
        <v>1700</v>
      </c>
      <c r="Q445" s="7">
        <v>50</v>
      </c>
    </row>
    <row r="446" spans="1:17" x14ac:dyDescent="0.25">
      <c r="A446" s="6">
        <v>348</v>
      </c>
      <c r="B446" s="7" t="s">
        <v>713</v>
      </c>
      <c r="C446" s="7">
        <v>275968</v>
      </c>
      <c r="D446" s="7">
        <v>261878</v>
      </c>
      <c r="E446" s="7">
        <v>537846</v>
      </c>
      <c r="F446" s="7">
        <v>547466</v>
      </c>
      <c r="G446" s="7">
        <v>286</v>
      </c>
      <c r="H446" s="7">
        <v>26892.3</v>
      </c>
      <c r="I446" s="7">
        <v>21584</v>
      </c>
      <c r="J446" s="7">
        <v>21584</v>
      </c>
      <c r="K446" s="7">
        <v>0</v>
      </c>
      <c r="L446" s="7">
        <v>0</v>
      </c>
      <c r="M446" s="7">
        <v>3492</v>
      </c>
      <c r="N446" s="7">
        <v>1200</v>
      </c>
      <c r="O446" s="7">
        <v>0</v>
      </c>
      <c r="P446" s="7">
        <v>2292</v>
      </c>
      <c r="Q446" s="7">
        <v>69.84</v>
      </c>
    </row>
    <row r="447" spans="1:17" x14ac:dyDescent="0.25">
      <c r="A447" s="6">
        <v>349</v>
      </c>
      <c r="B447" s="7" t="s">
        <v>714</v>
      </c>
      <c r="C447" s="7">
        <v>304947</v>
      </c>
      <c r="D447" s="7">
        <v>305347</v>
      </c>
      <c r="E447" s="7">
        <v>610294</v>
      </c>
      <c r="F447" s="7">
        <v>561144</v>
      </c>
      <c r="G447" s="7">
        <v>0</v>
      </c>
      <c r="H447" s="7">
        <v>30514.7</v>
      </c>
      <c r="I447" s="7">
        <v>12939</v>
      </c>
      <c r="J447" s="7">
        <v>12939</v>
      </c>
      <c r="K447" s="7">
        <v>0</v>
      </c>
      <c r="L447" s="7">
        <v>0</v>
      </c>
      <c r="M447" s="7">
        <v>3820</v>
      </c>
      <c r="N447" s="7">
        <v>1600</v>
      </c>
      <c r="O447" s="7">
        <v>0</v>
      </c>
      <c r="P447" s="7">
        <v>2220</v>
      </c>
      <c r="Q447" s="7">
        <v>76.400000000000006</v>
      </c>
    </row>
    <row r="448" spans="1:17" x14ac:dyDescent="0.25">
      <c r="A448" s="6">
        <v>350</v>
      </c>
      <c r="B448" s="7" t="s">
        <v>715</v>
      </c>
      <c r="C448" s="7">
        <v>98459</v>
      </c>
      <c r="D448" s="7">
        <v>76283</v>
      </c>
      <c r="E448" s="7">
        <v>174742</v>
      </c>
      <c r="F448" s="7">
        <v>175637</v>
      </c>
      <c r="G448" s="7">
        <v>0</v>
      </c>
      <c r="H448" s="7">
        <v>8737.1</v>
      </c>
      <c r="I448" s="7">
        <v>3823</v>
      </c>
      <c r="J448" s="7">
        <v>3823</v>
      </c>
      <c r="K448" s="7">
        <v>0</v>
      </c>
      <c r="L448" s="7">
        <v>0</v>
      </c>
      <c r="M448" s="7">
        <v>100</v>
      </c>
      <c r="N448" s="7">
        <v>0</v>
      </c>
      <c r="O448" s="7">
        <v>0</v>
      </c>
      <c r="P448" s="7">
        <v>100</v>
      </c>
      <c r="Q448" s="7">
        <v>2</v>
      </c>
    </row>
    <row r="449" spans="1:17" x14ac:dyDescent="0.25">
      <c r="A449" s="6">
        <v>351</v>
      </c>
      <c r="B449" s="7" t="s">
        <v>716</v>
      </c>
      <c r="C449" s="7">
        <v>273610</v>
      </c>
      <c r="D449" s="7">
        <v>452112</v>
      </c>
      <c r="E449" s="7">
        <v>725722</v>
      </c>
      <c r="F449" s="7">
        <v>747296</v>
      </c>
      <c r="G449" s="7">
        <v>9678</v>
      </c>
      <c r="H449" s="7">
        <v>36286.1</v>
      </c>
      <c r="I449" s="7">
        <v>16770</v>
      </c>
      <c r="J449" s="7">
        <v>16770</v>
      </c>
      <c r="K449" s="7">
        <v>0</v>
      </c>
      <c r="L449" s="7">
        <v>0</v>
      </c>
      <c r="M449" s="7">
        <v>1540</v>
      </c>
      <c r="N449" s="7">
        <v>0</v>
      </c>
      <c r="O449" s="7">
        <v>0</v>
      </c>
      <c r="P449" s="7">
        <v>1540</v>
      </c>
      <c r="Q449" s="7">
        <v>30.8</v>
      </c>
    </row>
    <row r="450" spans="1:17" x14ac:dyDescent="0.25">
      <c r="A450" s="6">
        <v>352</v>
      </c>
      <c r="B450" s="7" t="s">
        <v>717</v>
      </c>
      <c r="C450" s="7">
        <v>61709</v>
      </c>
      <c r="D450" s="7">
        <v>94213</v>
      </c>
      <c r="E450" s="7">
        <v>155922</v>
      </c>
      <c r="F450" s="7">
        <v>125683</v>
      </c>
      <c r="G450" s="7">
        <v>0</v>
      </c>
      <c r="H450" s="7">
        <v>7796.1</v>
      </c>
      <c r="I450" s="7">
        <v>5844</v>
      </c>
      <c r="J450" s="7">
        <v>5844</v>
      </c>
      <c r="K450" s="7">
        <v>0</v>
      </c>
      <c r="L450" s="7">
        <v>0</v>
      </c>
      <c r="M450" s="7">
        <v>100</v>
      </c>
      <c r="N450" s="7">
        <v>0</v>
      </c>
      <c r="O450" s="7">
        <v>0</v>
      </c>
      <c r="P450" s="7">
        <v>100</v>
      </c>
      <c r="Q450" s="7">
        <v>2</v>
      </c>
    </row>
    <row r="451" spans="1:17" x14ac:dyDescent="0.25">
      <c r="A451" s="6">
        <v>353</v>
      </c>
      <c r="B451" s="7" t="s">
        <v>718</v>
      </c>
      <c r="C451" s="7">
        <v>951445</v>
      </c>
      <c r="D451" s="7">
        <v>950695</v>
      </c>
      <c r="E451" s="7">
        <v>1902140</v>
      </c>
      <c r="F451" s="7">
        <v>1734897</v>
      </c>
      <c r="G451" s="7">
        <v>0</v>
      </c>
      <c r="H451" s="7">
        <v>95107</v>
      </c>
      <c r="I451" s="7">
        <v>66939</v>
      </c>
      <c r="J451" s="7">
        <v>66939</v>
      </c>
      <c r="K451" s="7">
        <v>0</v>
      </c>
      <c r="L451" s="7">
        <v>0</v>
      </c>
      <c r="M451" s="7">
        <v>4570</v>
      </c>
      <c r="N451" s="7">
        <v>4800</v>
      </c>
      <c r="O451" s="7">
        <v>0</v>
      </c>
      <c r="P451" s="7">
        <v>-230</v>
      </c>
      <c r="Q451" s="7">
        <v>91.4</v>
      </c>
    </row>
    <row r="452" spans="1:17" x14ac:dyDescent="0.25">
      <c r="A452" s="6">
        <v>354</v>
      </c>
      <c r="B452" s="7" t="s">
        <v>719</v>
      </c>
      <c r="C452" s="7">
        <v>1159494</v>
      </c>
      <c r="D452" s="7">
        <v>1245769</v>
      </c>
      <c r="E452" s="7">
        <v>2405263</v>
      </c>
      <c r="F452" s="7">
        <v>2333048</v>
      </c>
      <c r="G452" s="7">
        <v>0</v>
      </c>
      <c r="H452" s="7">
        <v>120263.15</v>
      </c>
      <c r="I452" s="7">
        <v>100615</v>
      </c>
      <c r="J452" s="7">
        <v>100615</v>
      </c>
      <c r="K452" s="7">
        <v>0</v>
      </c>
      <c r="L452" s="7">
        <v>0</v>
      </c>
      <c r="M452" s="7">
        <v>6560</v>
      </c>
      <c r="N452" s="7">
        <v>2160</v>
      </c>
      <c r="O452" s="7">
        <v>0</v>
      </c>
      <c r="P452" s="7">
        <v>4400</v>
      </c>
      <c r="Q452" s="7">
        <v>131.19999999999999</v>
      </c>
    </row>
    <row r="453" spans="1:17" x14ac:dyDescent="0.25">
      <c r="A453" s="6">
        <v>355</v>
      </c>
      <c r="B453" s="7" t="s">
        <v>720</v>
      </c>
      <c r="C453" s="7">
        <v>327471</v>
      </c>
      <c r="D453" s="7">
        <v>493906</v>
      </c>
      <c r="E453" s="7">
        <v>821377</v>
      </c>
      <c r="F453" s="7">
        <v>880557</v>
      </c>
      <c r="G453" s="7">
        <v>0</v>
      </c>
      <c r="H453" s="7">
        <v>41068.85</v>
      </c>
      <c r="I453" s="7">
        <v>60666</v>
      </c>
      <c r="J453" s="7">
        <v>60666</v>
      </c>
      <c r="K453" s="7">
        <v>0</v>
      </c>
      <c r="L453" s="7">
        <v>0</v>
      </c>
      <c r="M453" s="7">
        <v>1540</v>
      </c>
      <c r="N453" s="7">
        <v>0</v>
      </c>
      <c r="O453" s="7">
        <v>0</v>
      </c>
      <c r="P453" s="7">
        <v>1540</v>
      </c>
      <c r="Q453" s="7">
        <v>30.8</v>
      </c>
    </row>
    <row r="454" spans="1:17" x14ac:dyDescent="0.25">
      <c r="A454" s="6">
        <v>356</v>
      </c>
      <c r="B454" s="7" t="s">
        <v>722</v>
      </c>
      <c r="C454" s="7">
        <v>1412441</v>
      </c>
      <c r="D454" s="7">
        <v>1704613</v>
      </c>
      <c r="E454" s="7">
        <v>3117054</v>
      </c>
      <c r="F454" s="7">
        <v>2998224</v>
      </c>
      <c r="G454" s="7">
        <v>0</v>
      </c>
      <c r="H454" s="7">
        <v>155852.70000000001</v>
      </c>
      <c r="I454" s="7">
        <v>97710</v>
      </c>
      <c r="J454" s="7">
        <v>97710</v>
      </c>
      <c r="K454" s="7">
        <v>0</v>
      </c>
      <c r="L454" s="7">
        <v>0</v>
      </c>
      <c r="M454" s="7">
        <v>400</v>
      </c>
      <c r="N454" s="7">
        <v>0</v>
      </c>
      <c r="O454" s="7">
        <v>0</v>
      </c>
      <c r="P454" s="7">
        <v>400</v>
      </c>
      <c r="Q454" s="7">
        <v>8</v>
      </c>
    </row>
    <row r="455" spans="1:17" x14ac:dyDescent="0.25">
      <c r="A455" s="6">
        <v>357</v>
      </c>
      <c r="B455" s="7" t="s">
        <v>724</v>
      </c>
      <c r="C455" s="7">
        <v>9322645</v>
      </c>
      <c r="D455" s="7">
        <v>8602921</v>
      </c>
      <c r="E455" s="7">
        <v>17925566</v>
      </c>
      <c r="F455" s="7">
        <v>15792750</v>
      </c>
      <c r="G455" s="7">
        <v>2496</v>
      </c>
      <c r="H455" s="7">
        <v>896278.3</v>
      </c>
      <c r="I455" s="7">
        <v>621595</v>
      </c>
      <c r="J455" s="7">
        <v>620895</v>
      </c>
      <c r="K455" s="7">
        <v>200</v>
      </c>
      <c r="L455" s="7">
        <v>0</v>
      </c>
      <c r="M455" s="7">
        <v>6830</v>
      </c>
      <c r="N455" s="7">
        <v>14880</v>
      </c>
      <c r="O455" s="7">
        <v>0</v>
      </c>
      <c r="P455" s="7">
        <v>-8050</v>
      </c>
      <c r="Q455" s="7">
        <v>136.6</v>
      </c>
    </row>
    <row r="456" spans="1:17" x14ac:dyDescent="0.25">
      <c r="A456" s="6">
        <v>358</v>
      </c>
      <c r="B456" s="7" t="s">
        <v>725</v>
      </c>
      <c r="C456" s="7">
        <v>697371</v>
      </c>
      <c r="D456" s="7">
        <v>811024</v>
      </c>
      <c r="E456" s="7">
        <v>1508395</v>
      </c>
      <c r="F456" s="7">
        <v>1387552</v>
      </c>
      <c r="G456" s="7">
        <v>0</v>
      </c>
      <c r="H456" s="7">
        <v>75419.75</v>
      </c>
      <c r="I456" s="7">
        <v>61505</v>
      </c>
      <c r="J456" s="7">
        <v>61505</v>
      </c>
      <c r="K456" s="7">
        <v>0</v>
      </c>
      <c r="L456" s="7">
        <v>0</v>
      </c>
      <c r="M456" s="7">
        <v>3250</v>
      </c>
      <c r="N456" s="7">
        <v>800</v>
      </c>
      <c r="O456" s="7">
        <v>0</v>
      </c>
      <c r="P456" s="7">
        <v>2450</v>
      </c>
      <c r="Q456" s="7">
        <v>65</v>
      </c>
    </row>
    <row r="457" spans="1:17" x14ac:dyDescent="0.25">
      <c r="A457" s="6">
        <v>359</v>
      </c>
      <c r="B457" s="7" t="s">
        <v>726</v>
      </c>
      <c r="C457" s="7">
        <v>747205</v>
      </c>
      <c r="D457" s="7">
        <v>758202</v>
      </c>
      <c r="E457" s="7">
        <v>1505407</v>
      </c>
      <c r="F457" s="7">
        <v>1415543</v>
      </c>
      <c r="G457" s="7">
        <v>300</v>
      </c>
      <c r="H457" s="7">
        <v>75270.350000000006</v>
      </c>
      <c r="I457" s="7">
        <v>59860</v>
      </c>
      <c r="J457" s="7">
        <v>59560</v>
      </c>
      <c r="K457" s="7">
        <v>0</v>
      </c>
      <c r="L457" s="7">
        <v>0</v>
      </c>
      <c r="M457" s="7">
        <v>7330</v>
      </c>
      <c r="N457" s="7">
        <v>12000</v>
      </c>
      <c r="O457" s="7">
        <v>0</v>
      </c>
      <c r="P457" s="7">
        <v>-4670</v>
      </c>
      <c r="Q457" s="7">
        <v>146.6</v>
      </c>
    </row>
    <row r="458" spans="1:17" x14ac:dyDescent="0.25">
      <c r="A458" s="6">
        <v>360</v>
      </c>
      <c r="B458" s="7" t="s">
        <v>727</v>
      </c>
      <c r="C458" s="7">
        <v>704012</v>
      </c>
      <c r="D458" s="7">
        <v>703363</v>
      </c>
      <c r="E458" s="7">
        <v>1407375</v>
      </c>
      <c r="F458" s="7">
        <v>1446602</v>
      </c>
      <c r="G458" s="7">
        <v>0</v>
      </c>
      <c r="H458" s="7">
        <v>70368.75</v>
      </c>
      <c r="I458" s="7">
        <v>74174</v>
      </c>
      <c r="J458" s="7">
        <v>74174</v>
      </c>
      <c r="K458" s="7">
        <v>0</v>
      </c>
      <c r="L458" s="7">
        <v>0</v>
      </c>
      <c r="M458" s="7">
        <v>200</v>
      </c>
      <c r="N458" s="7">
        <v>0</v>
      </c>
      <c r="O458" s="7">
        <v>0</v>
      </c>
      <c r="P458" s="7">
        <v>200</v>
      </c>
      <c r="Q458" s="7">
        <v>4</v>
      </c>
    </row>
    <row r="459" spans="1:17" x14ac:dyDescent="0.25">
      <c r="A459" s="6">
        <v>361</v>
      </c>
      <c r="B459" s="7" t="s">
        <v>729</v>
      </c>
      <c r="C459" s="7">
        <v>636239</v>
      </c>
      <c r="D459" s="7">
        <v>634195</v>
      </c>
      <c r="E459" s="7">
        <v>1270434</v>
      </c>
      <c r="F459" s="7">
        <v>1192603</v>
      </c>
      <c r="G459" s="7">
        <v>662</v>
      </c>
      <c r="H459" s="7">
        <v>63521.7</v>
      </c>
      <c r="I459" s="7">
        <v>63029</v>
      </c>
      <c r="J459" s="7">
        <v>63029</v>
      </c>
      <c r="K459" s="7">
        <v>0</v>
      </c>
      <c r="L459" s="7">
        <v>0</v>
      </c>
      <c r="M459" s="7">
        <v>0</v>
      </c>
      <c r="N459" s="7">
        <v>0</v>
      </c>
      <c r="O459" s="7">
        <v>0</v>
      </c>
      <c r="P459" s="7">
        <v>0</v>
      </c>
      <c r="Q459" s="7">
        <v>0</v>
      </c>
    </row>
    <row r="460" spans="1:17" x14ac:dyDescent="0.25">
      <c r="A460" s="6">
        <v>362</v>
      </c>
      <c r="B460" s="7" t="s">
        <v>730</v>
      </c>
      <c r="C460" s="7">
        <v>206900</v>
      </c>
      <c r="D460" s="7">
        <v>271235</v>
      </c>
      <c r="E460" s="7">
        <v>478135</v>
      </c>
      <c r="F460" s="7">
        <v>466945</v>
      </c>
      <c r="G460" s="7">
        <v>0</v>
      </c>
      <c r="H460" s="7">
        <v>23906.75</v>
      </c>
      <c r="I460" s="7">
        <v>17775</v>
      </c>
      <c r="J460" s="7">
        <v>17775</v>
      </c>
      <c r="K460" s="7">
        <v>0</v>
      </c>
      <c r="L460" s="7">
        <v>0</v>
      </c>
      <c r="M460" s="7">
        <v>730</v>
      </c>
      <c r="N460" s="7">
        <v>0</v>
      </c>
      <c r="O460" s="7">
        <v>0</v>
      </c>
      <c r="P460" s="7">
        <v>730</v>
      </c>
      <c r="Q460" s="7">
        <v>14.6</v>
      </c>
    </row>
    <row r="461" spans="1:17" x14ac:dyDescent="0.25">
      <c r="A461" s="6">
        <v>363</v>
      </c>
      <c r="B461" s="7" t="s">
        <v>731</v>
      </c>
      <c r="C461" s="7">
        <v>1187783</v>
      </c>
      <c r="D461" s="7">
        <v>1221106</v>
      </c>
      <c r="E461" s="7">
        <v>2408889</v>
      </c>
      <c r="F461" s="7">
        <v>2231650</v>
      </c>
      <c r="G461" s="7">
        <v>1041</v>
      </c>
      <c r="H461" s="7">
        <v>120444.45</v>
      </c>
      <c r="I461" s="7">
        <v>80634</v>
      </c>
      <c r="J461" s="7">
        <v>80634</v>
      </c>
      <c r="K461" s="7">
        <v>0</v>
      </c>
      <c r="L461" s="7">
        <v>0</v>
      </c>
      <c r="M461" s="7">
        <v>2470</v>
      </c>
      <c r="N461" s="7">
        <v>0</v>
      </c>
      <c r="O461" s="7">
        <v>0</v>
      </c>
      <c r="P461" s="7">
        <v>2470</v>
      </c>
      <c r="Q461" s="7">
        <v>49.4</v>
      </c>
    </row>
    <row r="462" spans="1:17" x14ac:dyDescent="0.25">
      <c r="A462" s="6">
        <v>364</v>
      </c>
      <c r="B462" s="7" t="s">
        <v>732</v>
      </c>
      <c r="C462" s="7">
        <v>1252471</v>
      </c>
      <c r="D462" s="7">
        <v>1200892</v>
      </c>
      <c r="E462" s="7">
        <v>2453363</v>
      </c>
      <c r="F462" s="7">
        <v>2138366</v>
      </c>
      <c r="G462" s="7">
        <v>1858</v>
      </c>
      <c r="H462" s="7">
        <v>122668.15</v>
      </c>
      <c r="I462" s="7">
        <v>106287</v>
      </c>
      <c r="J462" s="7">
        <v>105467</v>
      </c>
      <c r="K462" s="7">
        <v>820</v>
      </c>
      <c r="L462" s="7">
        <v>0</v>
      </c>
      <c r="M462" s="7">
        <v>1620</v>
      </c>
      <c r="N462" s="7">
        <v>0</v>
      </c>
      <c r="O462" s="7">
        <v>0</v>
      </c>
      <c r="P462" s="7">
        <v>1620</v>
      </c>
      <c r="Q462" s="7">
        <v>32.4</v>
      </c>
    </row>
    <row r="463" spans="1:17" x14ac:dyDescent="0.25">
      <c r="A463" s="6">
        <v>365</v>
      </c>
      <c r="B463" s="7" t="s">
        <v>733</v>
      </c>
      <c r="C463" s="7">
        <v>410819</v>
      </c>
      <c r="D463" s="7">
        <v>377790</v>
      </c>
      <c r="E463" s="7">
        <v>788609</v>
      </c>
      <c r="F463" s="7">
        <v>828050</v>
      </c>
      <c r="G463" s="7">
        <v>0</v>
      </c>
      <c r="H463" s="7">
        <v>39430.449999999997</v>
      </c>
      <c r="I463" s="7">
        <v>17298</v>
      </c>
      <c r="J463" s="7">
        <v>17298</v>
      </c>
      <c r="K463" s="7">
        <v>0</v>
      </c>
      <c r="L463" s="7">
        <v>0</v>
      </c>
      <c r="M463" s="7">
        <v>2350</v>
      </c>
      <c r="N463" s="7">
        <v>0</v>
      </c>
      <c r="O463" s="7">
        <v>0</v>
      </c>
      <c r="P463" s="7">
        <v>2350</v>
      </c>
      <c r="Q463" s="7">
        <v>47</v>
      </c>
    </row>
    <row r="464" spans="1:17" x14ac:dyDescent="0.25">
      <c r="A464" s="6">
        <v>366</v>
      </c>
      <c r="B464" s="7" t="s">
        <v>734</v>
      </c>
      <c r="C464" s="7">
        <v>245580</v>
      </c>
      <c r="D464" s="7">
        <v>264464</v>
      </c>
      <c r="E464" s="7">
        <v>510044</v>
      </c>
      <c r="F464" s="7">
        <v>477202</v>
      </c>
      <c r="G464" s="7">
        <v>0</v>
      </c>
      <c r="H464" s="7">
        <v>25502.2</v>
      </c>
      <c r="I464" s="7">
        <v>20880</v>
      </c>
      <c r="J464" s="7">
        <v>20880</v>
      </c>
      <c r="K464" s="7">
        <v>0</v>
      </c>
      <c r="L464" s="7">
        <v>0</v>
      </c>
      <c r="M464" s="7">
        <v>0</v>
      </c>
      <c r="N464" s="7">
        <v>0</v>
      </c>
      <c r="O464" s="7">
        <v>0</v>
      </c>
      <c r="P464" s="7">
        <v>0</v>
      </c>
      <c r="Q464" s="7">
        <v>0</v>
      </c>
    </row>
    <row r="465" spans="1:17" x14ac:dyDescent="0.25">
      <c r="A465" s="6">
        <v>367</v>
      </c>
      <c r="B465" s="7" t="s">
        <v>735</v>
      </c>
      <c r="C465" s="7">
        <v>158605</v>
      </c>
      <c r="D465" s="7">
        <v>147551</v>
      </c>
      <c r="E465" s="7">
        <v>306156</v>
      </c>
      <c r="F465" s="7">
        <v>264761</v>
      </c>
      <c r="G465" s="7">
        <v>0</v>
      </c>
      <c r="H465" s="7">
        <v>15307.8</v>
      </c>
      <c r="I465" s="7">
        <v>16890</v>
      </c>
      <c r="J465" s="7">
        <v>16890</v>
      </c>
      <c r="K465" s="7">
        <v>0</v>
      </c>
      <c r="L465" s="7">
        <v>0</v>
      </c>
      <c r="M465" s="7">
        <v>0</v>
      </c>
      <c r="N465" s="7">
        <v>0</v>
      </c>
      <c r="O465" s="7">
        <v>0</v>
      </c>
      <c r="P465" s="7">
        <v>0</v>
      </c>
      <c r="Q465" s="7">
        <v>0</v>
      </c>
    </row>
    <row r="466" spans="1:17" x14ac:dyDescent="0.25">
      <c r="A466" s="6">
        <v>368</v>
      </c>
      <c r="B466" s="7" t="s">
        <v>736</v>
      </c>
      <c r="C466" s="7">
        <v>636223</v>
      </c>
      <c r="D466" s="7">
        <v>795579</v>
      </c>
      <c r="E466" s="7">
        <v>1431802</v>
      </c>
      <c r="F466" s="7">
        <v>1223231</v>
      </c>
      <c r="G466" s="7">
        <v>0</v>
      </c>
      <c r="H466" s="7">
        <v>71590.100000000006</v>
      </c>
      <c r="I466" s="7">
        <v>63255</v>
      </c>
      <c r="J466" s="7">
        <v>63255</v>
      </c>
      <c r="K466" s="7">
        <v>0</v>
      </c>
      <c r="L466" s="7">
        <v>0</v>
      </c>
      <c r="M466" s="7">
        <v>440</v>
      </c>
      <c r="N466" s="7">
        <v>0</v>
      </c>
      <c r="O466" s="7">
        <v>0</v>
      </c>
      <c r="P466" s="7">
        <v>440</v>
      </c>
      <c r="Q466" s="7">
        <v>8.8000000000000007</v>
      </c>
    </row>
    <row r="467" spans="1:17" x14ac:dyDescent="0.25">
      <c r="A467" s="6">
        <v>369</v>
      </c>
      <c r="B467" s="7" t="s">
        <v>737</v>
      </c>
      <c r="C467" s="7">
        <v>1202301</v>
      </c>
      <c r="D467" s="7">
        <v>1419754</v>
      </c>
      <c r="E467" s="7">
        <v>2622055</v>
      </c>
      <c r="F467" s="7">
        <v>2458741</v>
      </c>
      <c r="G467" s="7">
        <v>0</v>
      </c>
      <c r="H467" s="7">
        <v>131102.75</v>
      </c>
      <c r="I467" s="7">
        <v>77441</v>
      </c>
      <c r="J467" s="7">
        <v>77441</v>
      </c>
      <c r="K467" s="7">
        <v>0</v>
      </c>
      <c r="L467" s="7">
        <v>0</v>
      </c>
      <c r="M467" s="7">
        <v>2500</v>
      </c>
      <c r="N467" s="7">
        <v>0</v>
      </c>
      <c r="O467" s="7">
        <v>0</v>
      </c>
      <c r="P467" s="7">
        <v>2500</v>
      </c>
      <c r="Q467" s="7">
        <v>50</v>
      </c>
    </row>
    <row r="468" spans="1:17" x14ac:dyDescent="0.25">
      <c r="A468" s="6">
        <v>370</v>
      </c>
      <c r="B468" s="7" t="s">
        <v>738</v>
      </c>
      <c r="C468" s="7">
        <v>382131</v>
      </c>
      <c r="D468" s="7">
        <v>379638</v>
      </c>
      <c r="E468" s="7">
        <v>761769</v>
      </c>
      <c r="F468" s="7">
        <v>763583</v>
      </c>
      <c r="G468" s="7">
        <v>369</v>
      </c>
      <c r="H468" s="7">
        <v>38088.449999999997</v>
      </c>
      <c r="I468" s="7">
        <v>35260</v>
      </c>
      <c r="J468" s="7">
        <v>35260</v>
      </c>
      <c r="K468" s="7">
        <v>0</v>
      </c>
      <c r="L468" s="7">
        <v>0</v>
      </c>
      <c r="M468" s="7">
        <v>400</v>
      </c>
      <c r="N468" s="7">
        <v>0</v>
      </c>
      <c r="O468" s="7">
        <v>0</v>
      </c>
      <c r="P468" s="7">
        <v>400</v>
      </c>
      <c r="Q468" s="7">
        <v>8</v>
      </c>
    </row>
    <row r="469" spans="1:17" x14ac:dyDescent="0.25">
      <c r="A469" s="6">
        <v>371</v>
      </c>
      <c r="B469" s="7" t="s">
        <v>739</v>
      </c>
      <c r="C469" s="7">
        <v>826215</v>
      </c>
      <c r="D469" s="7">
        <v>988345</v>
      </c>
      <c r="E469" s="7">
        <v>1814560</v>
      </c>
      <c r="F469" s="7">
        <v>1738279</v>
      </c>
      <c r="G469" s="7">
        <v>0</v>
      </c>
      <c r="H469" s="7">
        <v>90728</v>
      </c>
      <c r="I469" s="7">
        <v>38033</v>
      </c>
      <c r="J469" s="7">
        <v>38033</v>
      </c>
      <c r="K469" s="7">
        <v>0</v>
      </c>
      <c r="L469" s="7">
        <v>0</v>
      </c>
      <c r="M469" s="7">
        <v>5140</v>
      </c>
      <c r="N469" s="7">
        <v>3760</v>
      </c>
      <c r="O469" s="7">
        <v>0</v>
      </c>
      <c r="P469" s="7">
        <v>1380</v>
      </c>
      <c r="Q469" s="7">
        <v>102.8</v>
      </c>
    </row>
    <row r="470" spans="1:17" x14ac:dyDescent="0.25">
      <c r="A470" s="6">
        <v>372</v>
      </c>
      <c r="B470" s="7" t="s">
        <v>740</v>
      </c>
      <c r="C470" s="7">
        <v>738446</v>
      </c>
      <c r="D470" s="7">
        <v>785403</v>
      </c>
      <c r="E470" s="7">
        <v>1523849</v>
      </c>
      <c r="F470" s="7">
        <v>1439131</v>
      </c>
      <c r="G470" s="7">
        <v>0</v>
      </c>
      <c r="H470" s="7">
        <v>76192.45</v>
      </c>
      <c r="I470" s="7">
        <v>73270</v>
      </c>
      <c r="J470" s="7">
        <v>73270</v>
      </c>
      <c r="K470" s="7">
        <v>0</v>
      </c>
      <c r="L470" s="7">
        <v>0</v>
      </c>
      <c r="M470" s="7">
        <v>700</v>
      </c>
      <c r="N470" s="7">
        <v>0</v>
      </c>
      <c r="O470" s="7">
        <v>0</v>
      </c>
      <c r="P470" s="7">
        <v>700</v>
      </c>
      <c r="Q470" s="7">
        <v>14</v>
      </c>
    </row>
    <row r="471" spans="1:17" x14ac:dyDescent="0.25">
      <c r="A471" s="6">
        <v>373</v>
      </c>
      <c r="B471" s="7" t="s">
        <v>741</v>
      </c>
      <c r="C471" s="7">
        <v>369192</v>
      </c>
      <c r="D471" s="7">
        <v>779857</v>
      </c>
      <c r="E471" s="7">
        <v>1149049</v>
      </c>
      <c r="F471" s="7">
        <v>956014</v>
      </c>
      <c r="G471" s="7">
        <v>0</v>
      </c>
      <c r="H471" s="7">
        <v>57452.45</v>
      </c>
      <c r="I471" s="7">
        <v>35605</v>
      </c>
      <c r="J471" s="7">
        <v>35605</v>
      </c>
      <c r="K471" s="7">
        <v>0</v>
      </c>
      <c r="L471" s="7">
        <v>0</v>
      </c>
      <c r="M471" s="7">
        <v>530</v>
      </c>
      <c r="N471" s="7">
        <v>0</v>
      </c>
      <c r="O471" s="7">
        <v>0</v>
      </c>
      <c r="P471" s="7">
        <v>530</v>
      </c>
      <c r="Q471" s="7">
        <v>10.6</v>
      </c>
    </row>
    <row r="472" spans="1:17" x14ac:dyDescent="0.25">
      <c r="A472" s="6">
        <v>374</v>
      </c>
      <c r="B472" s="7" t="s">
        <v>742</v>
      </c>
      <c r="C472" s="7">
        <v>545086</v>
      </c>
      <c r="D472" s="7">
        <v>666488</v>
      </c>
      <c r="E472" s="7">
        <v>1211574</v>
      </c>
      <c r="F472" s="7">
        <v>1183765</v>
      </c>
      <c r="G472" s="7">
        <v>0</v>
      </c>
      <c r="H472" s="7">
        <v>60578.7</v>
      </c>
      <c r="I472" s="7">
        <v>52646</v>
      </c>
      <c r="J472" s="7">
        <v>52646</v>
      </c>
      <c r="K472" s="7">
        <v>0</v>
      </c>
      <c r="L472" s="7">
        <v>0</v>
      </c>
      <c r="M472" s="7">
        <v>1600</v>
      </c>
      <c r="N472" s="7">
        <v>800</v>
      </c>
      <c r="O472" s="7">
        <v>0</v>
      </c>
      <c r="P472" s="7">
        <v>800</v>
      </c>
      <c r="Q472" s="7">
        <v>32</v>
      </c>
    </row>
    <row r="473" spans="1:17" x14ac:dyDescent="0.25">
      <c r="A473" s="6">
        <v>375</v>
      </c>
      <c r="B473" s="7" t="s">
        <v>743</v>
      </c>
      <c r="C473" s="7">
        <v>657039</v>
      </c>
      <c r="D473" s="7">
        <v>756542</v>
      </c>
      <c r="E473" s="7">
        <v>1413581</v>
      </c>
      <c r="F473" s="7">
        <v>1349167</v>
      </c>
      <c r="G473" s="7">
        <v>0</v>
      </c>
      <c r="H473" s="7">
        <v>70679.05</v>
      </c>
      <c r="I473" s="7">
        <v>57018</v>
      </c>
      <c r="J473" s="7">
        <v>57018</v>
      </c>
      <c r="K473" s="7">
        <v>0</v>
      </c>
      <c r="L473" s="7">
        <v>0</v>
      </c>
      <c r="M473" s="7">
        <v>2950</v>
      </c>
      <c r="N473" s="7">
        <v>0</v>
      </c>
      <c r="O473" s="7">
        <v>0</v>
      </c>
      <c r="P473" s="7">
        <v>2950</v>
      </c>
      <c r="Q473" s="7">
        <v>59</v>
      </c>
    </row>
    <row r="474" spans="1:17" x14ac:dyDescent="0.25">
      <c r="A474" s="6">
        <v>376</v>
      </c>
      <c r="B474" s="7" t="s">
        <v>744</v>
      </c>
      <c r="C474" s="7">
        <v>854600</v>
      </c>
      <c r="D474" s="7">
        <v>893036</v>
      </c>
      <c r="E474" s="7">
        <v>1747636</v>
      </c>
      <c r="F474" s="7">
        <v>1657217</v>
      </c>
      <c r="G474" s="7">
        <v>0</v>
      </c>
      <c r="H474" s="7">
        <v>87381.8</v>
      </c>
      <c r="I474" s="7">
        <v>63485</v>
      </c>
      <c r="J474" s="7">
        <v>63485</v>
      </c>
      <c r="K474" s="7">
        <v>0</v>
      </c>
      <c r="L474" s="7">
        <v>0</v>
      </c>
      <c r="M474" s="7">
        <v>1400</v>
      </c>
      <c r="N474" s="7">
        <v>1600</v>
      </c>
      <c r="O474" s="7">
        <v>0</v>
      </c>
      <c r="P474" s="7">
        <v>-200</v>
      </c>
      <c r="Q474" s="7">
        <v>28</v>
      </c>
    </row>
    <row r="475" spans="1:17" x14ac:dyDescent="0.25">
      <c r="A475" s="6">
        <v>377</v>
      </c>
      <c r="B475" s="7" t="s">
        <v>745</v>
      </c>
      <c r="C475" s="7">
        <v>340229</v>
      </c>
      <c r="D475" s="7">
        <v>424688</v>
      </c>
      <c r="E475" s="7">
        <v>764917</v>
      </c>
      <c r="F475" s="7">
        <v>593745</v>
      </c>
      <c r="G475" s="7">
        <v>574</v>
      </c>
      <c r="H475" s="7">
        <v>38245.85</v>
      </c>
      <c r="I475" s="7">
        <v>25713</v>
      </c>
      <c r="J475" s="7">
        <v>25713</v>
      </c>
      <c r="K475" s="7">
        <v>0</v>
      </c>
      <c r="L475" s="7">
        <v>0</v>
      </c>
      <c r="M475" s="7">
        <v>200</v>
      </c>
      <c r="N475" s="7">
        <v>0</v>
      </c>
      <c r="O475" s="7">
        <v>0</v>
      </c>
      <c r="P475" s="7">
        <v>200</v>
      </c>
      <c r="Q475" s="7">
        <v>4</v>
      </c>
    </row>
    <row r="476" spans="1:17" x14ac:dyDescent="0.25">
      <c r="A476" s="6">
        <v>378</v>
      </c>
      <c r="B476" s="7" t="s">
        <v>746</v>
      </c>
      <c r="C476" s="7">
        <v>240643</v>
      </c>
      <c r="D476" s="7">
        <v>303099</v>
      </c>
      <c r="E476" s="7">
        <v>543742</v>
      </c>
      <c r="F476" s="7">
        <v>476299</v>
      </c>
      <c r="G476" s="7">
        <v>0</v>
      </c>
      <c r="H476" s="7">
        <v>27187.1</v>
      </c>
      <c r="I476" s="7">
        <v>26280</v>
      </c>
      <c r="J476" s="7">
        <v>26280</v>
      </c>
      <c r="K476" s="7">
        <v>0</v>
      </c>
      <c r="L476" s="7">
        <v>0</v>
      </c>
      <c r="M476" s="7">
        <v>200</v>
      </c>
      <c r="N476" s="7">
        <v>0</v>
      </c>
      <c r="O476" s="7">
        <v>0</v>
      </c>
      <c r="P476" s="7">
        <v>200</v>
      </c>
      <c r="Q476" s="7">
        <v>4</v>
      </c>
    </row>
    <row r="477" spans="1:17" x14ac:dyDescent="0.25">
      <c r="A477" s="6">
        <v>379</v>
      </c>
      <c r="B477" s="7" t="s">
        <v>747</v>
      </c>
      <c r="C477" s="7">
        <v>940807</v>
      </c>
      <c r="D477" s="7">
        <v>982734</v>
      </c>
      <c r="E477" s="7">
        <v>1923541</v>
      </c>
      <c r="F477" s="7">
        <v>1787003</v>
      </c>
      <c r="G477" s="7">
        <v>383</v>
      </c>
      <c r="H477" s="7">
        <v>96177.05</v>
      </c>
      <c r="I477" s="7">
        <v>111554</v>
      </c>
      <c r="J477" s="7">
        <v>111554</v>
      </c>
      <c r="K477" s="7">
        <v>0</v>
      </c>
      <c r="L477" s="7">
        <v>0</v>
      </c>
      <c r="M477" s="7">
        <v>13560</v>
      </c>
      <c r="N477" s="7">
        <v>4800</v>
      </c>
      <c r="O477" s="7">
        <v>0</v>
      </c>
      <c r="P477" s="7">
        <v>8760</v>
      </c>
      <c r="Q477" s="7">
        <v>271.2</v>
      </c>
    </row>
    <row r="478" spans="1:17" x14ac:dyDescent="0.25">
      <c r="A478" s="6">
        <v>380</v>
      </c>
      <c r="B478" s="7" t="s">
        <v>748</v>
      </c>
      <c r="C478" s="7">
        <v>482859</v>
      </c>
      <c r="D478" s="7">
        <v>583798</v>
      </c>
      <c r="E478" s="7">
        <v>1066657</v>
      </c>
      <c r="F478" s="7">
        <v>936948</v>
      </c>
      <c r="G478" s="7">
        <v>0</v>
      </c>
      <c r="H478" s="7">
        <v>53332.85</v>
      </c>
      <c r="I478" s="7">
        <v>64227</v>
      </c>
      <c r="J478" s="7">
        <v>64227</v>
      </c>
      <c r="K478" s="7">
        <v>0</v>
      </c>
      <c r="L478" s="7">
        <v>0</v>
      </c>
      <c r="M478" s="7">
        <v>600</v>
      </c>
      <c r="N478" s="7">
        <v>0</v>
      </c>
      <c r="O478" s="7">
        <v>0</v>
      </c>
      <c r="P478" s="7">
        <v>600</v>
      </c>
      <c r="Q478" s="7">
        <v>12</v>
      </c>
    </row>
    <row r="479" spans="1:17" x14ac:dyDescent="0.25">
      <c r="A479" s="6">
        <v>381</v>
      </c>
      <c r="B479" s="7" t="s">
        <v>749</v>
      </c>
      <c r="C479" s="7">
        <v>698021</v>
      </c>
      <c r="D479" s="7">
        <v>798417</v>
      </c>
      <c r="E479" s="7">
        <v>1496438</v>
      </c>
      <c r="F479" s="7">
        <v>1349126</v>
      </c>
      <c r="G479" s="7">
        <v>0</v>
      </c>
      <c r="H479" s="7">
        <v>74821.899999999994</v>
      </c>
      <c r="I479" s="7">
        <v>51028</v>
      </c>
      <c r="J479" s="7">
        <v>51028</v>
      </c>
      <c r="K479" s="7">
        <v>0</v>
      </c>
      <c r="L479" s="7">
        <v>0</v>
      </c>
      <c r="M479" s="7">
        <v>3450</v>
      </c>
      <c r="N479" s="7">
        <v>3200</v>
      </c>
      <c r="O479" s="7">
        <v>0</v>
      </c>
      <c r="P479" s="7">
        <v>250</v>
      </c>
      <c r="Q479" s="7">
        <v>69</v>
      </c>
    </row>
    <row r="480" spans="1:17" x14ac:dyDescent="0.25">
      <c r="A480" s="6">
        <v>382</v>
      </c>
      <c r="B480" s="7" t="s">
        <v>750</v>
      </c>
      <c r="C480" s="7">
        <v>645424</v>
      </c>
      <c r="D480" s="7">
        <v>688621</v>
      </c>
      <c r="E480" s="7">
        <v>1334045</v>
      </c>
      <c r="F480" s="7">
        <v>1297053</v>
      </c>
      <c r="G480" s="7">
        <v>0</v>
      </c>
      <c r="H480" s="7">
        <v>66702.25</v>
      </c>
      <c r="I480" s="7">
        <v>59072</v>
      </c>
      <c r="J480" s="7">
        <v>59072</v>
      </c>
      <c r="K480" s="7">
        <v>0</v>
      </c>
      <c r="L480" s="7">
        <v>0</v>
      </c>
      <c r="M480" s="7">
        <v>3410</v>
      </c>
      <c r="N480" s="7">
        <v>2400</v>
      </c>
      <c r="O480" s="7">
        <v>0</v>
      </c>
      <c r="P480" s="7">
        <v>1010</v>
      </c>
      <c r="Q480" s="7">
        <v>68.2</v>
      </c>
    </row>
    <row r="481" spans="1:17" x14ac:dyDescent="0.25">
      <c r="A481" s="6">
        <v>383</v>
      </c>
      <c r="B481" s="7" t="s">
        <v>751</v>
      </c>
      <c r="C481" s="7">
        <v>578802</v>
      </c>
      <c r="D481" s="7">
        <v>595453</v>
      </c>
      <c r="E481" s="7">
        <v>1174255</v>
      </c>
      <c r="F481" s="7">
        <v>1219972</v>
      </c>
      <c r="G481" s="7">
        <v>0</v>
      </c>
      <c r="H481" s="7">
        <v>58712.75</v>
      </c>
      <c r="I481" s="7">
        <v>29578</v>
      </c>
      <c r="J481" s="7">
        <v>29578</v>
      </c>
      <c r="K481" s="7">
        <v>0</v>
      </c>
      <c r="L481" s="7">
        <v>0</v>
      </c>
      <c r="M481" s="7">
        <v>200</v>
      </c>
      <c r="N481" s="7">
        <v>0</v>
      </c>
      <c r="O481" s="7">
        <v>0</v>
      </c>
      <c r="P481" s="7">
        <v>200</v>
      </c>
      <c r="Q481" s="7">
        <v>4</v>
      </c>
    </row>
    <row r="482" spans="1:17" x14ac:dyDescent="0.25">
      <c r="A482" s="6">
        <v>384</v>
      </c>
      <c r="B482" s="7" t="s">
        <v>753</v>
      </c>
      <c r="C482" s="7">
        <v>472781</v>
      </c>
      <c r="D482" s="7">
        <v>597658</v>
      </c>
      <c r="E482" s="7">
        <v>1070439</v>
      </c>
      <c r="F482" s="7">
        <v>961676</v>
      </c>
      <c r="G482" s="7">
        <v>0</v>
      </c>
      <c r="H482" s="7">
        <v>53521.95</v>
      </c>
      <c r="I482" s="7">
        <v>36047</v>
      </c>
      <c r="J482" s="7">
        <v>36047</v>
      </c>
      <c r="K482" s="7">
        <v>0</v>
      </c>
      <c r="L482" s="7">
        <v>0</v>
      </c>
      <c r="M482" s="7">
        <v>700</v>
      </c>
      <c r="N482" s="7">
        <v>0</v>
      </c>
      <c r="O482" s="7">
        <v>0</v>
      </c>
      <c r="P482" s="7">
        <v>700</v>
      </c>
      <c r="Q482" s="7">
        <v>14</v>
      </c>
    </row>
    <row r="483" spans="1:17" x14ac:dyDescent="0.25">
      <c r="A483" s="6">
        <v>385</v>
      </c>
      <c r="B483" s="7" t="s">
        <v>754</v>
      </c>
      <c r="C483" s="7">
        <v>634543</v>
      </c>
      <c r="D483" s="7">
        <v>830512</v>
      </c>
      <c r="E483" s="7">
        <v>1465055</v>
      </c>
      <c r="F483" s="7">
        <v>1434281</v>
      </c>
      <c r="G483" s="7">
        <v>498</v>
      </c>
      <c r="H483" s="7">
        <v>73252.75</v>
      </c>
      <c r="I483" s="7">
        <v>57614</v>
      </c>
      <c r="J483" s="7">
        <v>57614</v>
      </c>
      <c r="K483" s="7">
        <v>0</v>
      </c>
      <c r="L483" s="7">
        <v>0</v>
      </c>
      <c r="M483" s="7">
        <v>3440</v>
      </c>
      <c r="N483" s="7">
        <v>800</v>
      </c>
      <c r="O483" s="7">
        <v>0</v>
      </c>
      <c r="P483" s="7">
        <v>2640</v>
      </c>
      <c r="Q483" s="7">
        <v>68.8</v>
      </c>
    </row>
    <row r="484" spans="1:17" x14ac:dyDescent="0.25">
      <c r="A484" s="6">
        <v>386</v>
      </c>
      <c r="B484" s="7" t="s">
        <v>755</v>
      </c>
      <c r="C484" s="7">
        <v>2328777</v>
      </c>
      <c r="D484" s="7">
        <v>2965398</v>
      </c>
      <c r="E484" s="7">
        <v>5294175</v>
      </c>
      <c r="F484" s="7">
        <v>5040473</v>
      </c>
      <c r="G484" s="7">
        <v>390</v>
      </c>
      <c r="H484" s="7">
        <v>264708.75</v>
      </c>
      <c r="I484" s="7">
        <v>177885</v>
      </c>
      <c r="J484" s="7">
        <v>177885</v>
      </c>
      <c r="K484" s="7">
        <v>0</v>
      </c>
      <c r="L484" s="7">
        <v>0</v>
      </c>
      <c r="M484" s="7">
        <v>1510</v>
      </c>
      <c r="N484" s="7">
        <v>0</v>
      </c>
      <c r="O484" s="7">
        <v>0</v>
      </c>
      <c r="P484" s="7">
        <v>1510</v>
      </c>
      <c r="Q484" s="7">
        <v>30.2</v>
      </c>
    </row>
    <row r="485" spans="1:17" x14ac:dyDescent="0.25">
      <c r="A485" s="6">
        <v>387</v>
      </c>
      <c r="B485" s="7" t="s">
        <v>756</v>
      </c>
      <c r="C485" s="7">
        <v>251660</v>
      </c>
      <c r="D485" s="7">
        <v>223581</v>
      </c>
      <c r="E485" s="7">
        <v>475241</v>
      </c>
      <c r="F485" s="7">
        <v>408644</v>
      </c>
      <c r="G485" s="7">
        <v>0</v>
      </c>
      <c r="H485" s="7">
        <v>23762.05</v>
      </c>
      <c r="I485" s="7">
        <v>32893</v>
      </c>
      <c r="J485" s="7">
        <v>32893</v>
      </c>
      <c r="K485" s="7">
        <v>0</v>
      </c>
      <c r="L485" s="7">
        <v>0</v>
      </c>
      <c r="M485" s="7">
        <v>200</v>
      </c>
      <c r="N485" s="7">
        <v>0</v>
      </c>
      <c r="O485" s="7">
        <v>0</v>
      </c>
      <c r="P485" s="7">
        <v>200</v>
      </c>
      <c r="Q485" s="7">
        <v>4</v>
      </c>
    </row>
    <row r="486" spans="1:17" x14ac:dyDescent="0.25">
      <c r="A486" s="6">
        <v>388</v>
      </c>
      <c r="B486" s="7" t="s">
        <v>763</v>
      </c>
      <c r="C486" s="7">
        <v>1304760</v>
      </c>
      <c r="D486" s="7">
        <v>1460287</v>
      </c>
      <c r="E486" s="7">
        <v>2765047</v>
      </c>
      <c r="F486" s="7">
        <v>2555845</v>
      </c>
      <c r="G486" s="7">
        <v>0</v>
      </c>
      <c r="H486" s="7">
        <v>138252.35</v>
      </c>
      <c r="I486" s="7">
        <v>88231</v>
      </c>
      <c r="J486" s="7">
        <v>88231</v>
      </c>
      <c r="K486" s="7">
        <v>0</v>
      </c>
      <c r="L486" s="7">
        <v>0</v>
      </c>
      <c r="M486" s="7">
        <v>9910</v>
      </c>
      <c r="N486" s="7">
        <v>800</v>
      </c>
      <c r="O486" s="7">
        <v>0</v>
      </c>
      <c r="P486" s="7">
        <v>9110</v>
      </c>
      <c r="Q486" s="7">
        <v>198.2</v>
      </c>
    </row>
    <row r="487" spans="1:17" x14ac:dyDescent="0.25">
      <c r="A487" s="6">
        <v>389</v>
      </c>
      <c r="B487" s="7" t="s">
        <v>764</v>
      </c>
      <c r="C487" s="7">
        <v>350515</v>
      </c>
      <c r="D487" s="7">
        <v>487880</v>
      </c>
      <c r="E487" s="7">
        <v>838395</v>
      </c>
      <c r="F487" s="7">
        <v>805552</v>
      </c>
      <c r="G487" s="7">
        <v>940</v>
      </c>
      <c r="H487" s="7">
        <v>41919.75</v>
      </c>
      <c r="I487" s="7">
        <v>33453</v>
      </c>
      <c r="J487" s="7">
        <v>33453</v>
      </c>
      <c r="K487" s="7">
        <v>0</v>
      </c>
      <c r="L487" s="7">
        <v>0</v>
      </c>
      <c r="M487" s="7">
        <v>600</v>
      </c>
      <c r="N487" s="7">
        <v>0</v>
      </c>
      <c r="O487" s="7">
        <v>0</v>
      </c>
      <c r="P487" s="7">
        <v>600</v>
      </c>
      <c r="Q487" s="7">
        <v>12</v>
      </c>
    </row>
    <row r="488" spans="1:17" x14ac:dyDescent="0.25">
      <c r="A488" s="6">
        <v>390</v>
      </c>
      <c r="B488" s="7" t="s">
        <v>765</v>
      </c>
      <c r="C488" s="7">
        <v>4714081</v>
      </c>
      <c r="D488" s="7">
        <v>8404447</v>
      </c>
      <c r="E488" s="7">
        <v>13118528</v>
      </c>
      <c r="F488" s="7">
        <v>12890689</v>
      </c>
      <c r="G488" s="7">
        <v>0</v>
      </c>
      <c r="H488" s="7">
        <v>655926.4</v>
      </c>
      <c r="I488" s="7">
        <v>678214</v>
      </c>
      <c r="J488" s="7">
        <v>678214</v>
      </c>
      <c r="K488" s="7">
        <v>0</v>
      </c>
      <c r="L488" s="7">
        <v>0</v>
      </c>
      <c r="M488" s="7">
        <v>2700</v>
      </c>
      <c r="N488" s="7">
        <v>0</v>
      </c>
      <c r="O488" s="7">
        <v>0</v>
      </c>
      <c r="P488" s="7">
        <v>2700</v>
      </c>
      <c r="Q488" s="7">
        <v>54</v>
      </c>
    </row>
    <row r="489" spans="1:17" x14ac:dyDescent="0.25">
      <c r="A489" s="6">
        <v>391</v>
      </c>
      <c r="B489" s="7" t="s">
        <v>772</v>
      </c>
      <c r="C489" s="7">
        <v>237497</v>
      </c>
      <c r="D489" s="7">
        <v>304134</v>
      </c>
      <c r="E489" s="7">
        <v>541631</v>
      </c>
      <c r="F489" s="7">
        <v>544723</v>
      </c>
      <c r="G489" s="7">
        <v>1047</v>
      </c>
      <c r="H489" s="7">
        <v>27081.55</v>
      </c>
      <c r="I489" s="7">
        <v>26898</v>
      </c>
      <c r="J489" s="7">
        <v>26898</v>
      </c>
      <c r="K489" s="7">
        <v>0</v>
      </c>
      <c r="L489" s="7">
        <v>0</v>
      </c>
      <c r="M489" s="7">
        <v>340</v>
      </c>
      <c r="N489" s="7">
        <v>0</v>
      </c>
      <c r="O489" s="7">
        <v>0</v>
      </c>
      <c r="P489" s="7">
        <v>340</v>
      </c>
      <c r="Q489" s="7">
        <v>6.8</v>
      </c>
    </row>
    <row r="490" spans="1:17" x14ac:dyDescent="0.25">
      <c r="A490" s="6">
        <v>392</v>
      </c>
      <c r="B490" s="7" t="s">
        <v>773</v>
      </c>
      <c r="C490" s="7">
        <v>197987</v>
      </c>
      <c r="D490" s="7">
        <v>245797</v>
      </c>
      <c r="E490" s="7">
        <v>443784</v>
      </c>
      <c r="F490" s="7">
        <v>384545</v>
      </c>
      <c r="G490" s="7">
        <v>0</v>
      </c>
      <c r="H490" s="7">
        <v>22189.200000000001</v>
      </c>
      <c r="I490" s="7">
        <v>17416</v>
      </c>
      <c r="J490" s="7">
        <v>17416</v>
      </c>
      <c r="K490" s="7">
        <v>0</v>
      </c>
      <c r="L490" s="7">
        <v>0</v>
      </c>
      <c r="M490" s="7">
        <v>400</v>
      </c>
      <c r="N490" s="7">
        <v>0</v>
      </c>
      <c r="O490" s="7">
        <v>0</v>
      </c>
      <c r="P490" s="7">
        <v>400</v>
      </c>
      <c r="Q490" s="7">
        <v>8</v>
      </c>
    </row>
    <row r="491" spans="1:17" x14ac:dyDescent="0.25">
      <c r="A491" s="6">
        <v>393</v>
      </c>
      <c r="B491" s="7" t="s">
        <v>774</v>
      </c>
      <c r="C491" s="7">
        <v>202936</v>
      </c>
      <c r="D491" s="7">
        <v>223018</v>
      </c>
      <c r="E491" s="7">
        <v>425954</v>
      </c>
      <c r="F491" s="7">
        <v>404382</v>
      </c>
      <c r="G491" s="7">
        <v>317</v>
      </c>
      <c r="H491" s="7">
        <v>21297.7</v>
      </c>
      <c r="I491" s="7">
        <v>25204</v>
      </c>
      <c r="J491" s="7">
        <v>25204</v>
      </c>
      <c r="K491" s="7">
        <v>0</v>
      </c>
      <c r="L491" s="7">
        <v>0</v>
      </c>
      <c r="M491" s="7">
        <v>400</v>
      </c>
      <c r="N491" s="7">
        <v>0</v>
      </c>
      <c r="O491" s="7">
        <v>0</v>
      </c>
      <c r="P491" s="7">
        <v>400</v>
      </c>
      <c r="Q491" s="7">
        <v>8</v>
      </c>
    </row>
    <row r="492" spans="1:17" x14ac:dyDescent="0.25">
      <c r="A492" s="6">
        <v>394</v>
      </c>
      <c r="B492" s="7" t="s">
        <v>775</v>
      </c>
      <c r="C492" s="7">
        <v>142833</v>
      </c>
      <c r="D492" s="7">
        <v>159459</v>
      </c>
      <c r="E492" s="7">
        <v>302292</v>
      </c>
      <c r="F492" s="7">
        <v>279623</v>
      </c>
      <c r="G492" s="7">
        <v>0</v>
      </c>
      <c r="H492" s="7">
        <v>15114.6</v>
      </c>
      <c r="I492" s="7">
        <v>16949</v>
      </c>
      <c r="J492" s="7">
        <v>16949</v>
      </c>
      <c r="K492" s="7">
        <v>0</v>
      </c>
      <c r="L492" s="7">
        <v>0</v>
      </c>
      <c r="M492" s="7">
        <v>0</v>
      </c>
      <c r="N492" s="7">
        <v>0</v>
      </c>
      <c r="O492" s="7">
        <v>0</v>
      </c>
      <c r="P492" s="7">
        <v>0</v>
      </c>
      <c r="Q492" s="7">
        <v>0</v>
      </c>
    </row>
    <row r="493" spans="1:17" x14ac:dyDescent="0.25">
      <c r="A493" s="6">
        <v>395</v>
      </c>
      <c r="B493" s="7" t="s">
        <v>777</v>
      </c>
      <c r="C493" s="7">
        <v>551116</v>
      </c>
      <c r="D493" s="7">
        <v>765114</v>
      </c>
      <c r="E493" s="7">
        <v>1316230</v>
      </c>
      <c r="F493" s="7">
        <v>1094835</v>
      </c>
      <c r="G493" s="7">
        <v>955</v>
      </c>
      <c r="H493" s="7">
        <v>65811.5</v>
      </c>
      <c r="I493" s="7">
        <v>64398</v>
      </c>
      <c r="J493" s="7">
        <v>64398</v>
      </c>
      <c r="K493" s="7">
        <v>0</v>
      </c>
      <c r="L493" s="7">
        <v>0</v>
      </c>
      <c r="M493" s="7">
        <v>2466</v>
      </c>
      <c r="N493" s="7">
        <v>800</v>
      </c>
      <c r="O493" s="7">
        <v>0</v>
      </c>
      <c r="P493" s="7">
        <v>1666</v>
      </c>
      <c r="Q493" s="7">
        <v>49.32</v>
      </c>
    </row>
    <row r="494" spans="1:17" x14ac:dyDescent="0.25">
      <c r="A494" s="6">
        <v>396</v>
      </c>
      <c r="B494" s="7" t="s">
        <v>779</v>
      </c>
      <c r="C494" s="7">
        <v>300882</v>
      </c>
      <c r="D494" s="7">
        <v>294455</v>
      </c>
      <c r="E494" s="7">
        <v>595337</v>
      </c>
      <c r="F494" s="7">
        <v>578697</v>
      </c>
      <c r="G494" s="7">
        <v>0</v>
      </c>
      <c r="H494" s="7">
        <v>29766.85</v>
      </c>
      <c r="I494" s="7">
        <v>27288</v>
      </c>
      <c r="J494" s="7">
        <v>27288</v>
      </c>
      <c r="K494" s="7">
        <v>0</v>
      </c>
      <c r="L494" s="7">
        <v>0</v>
      </c>
      <c r="M494" s="7">
        <v>450</v>
      </c>
      <c r="N494" s="7">
        <v>800</v>
      </c>
      <c r="O494" s="7">
        <v>0</v>
      </c>
      <c r="P494" s="7">
        <v>-350</v>
      </c>
      <c r="Q494" s="7">
        <v>9</v>
      </c>
    </row>
    <row r="495" spans="1:17" x14ac:dyDescent="0.25">
      <c r="A495" s="6">
        <v>397</v>
      </c>
      <c r="B495" s="7" t="s">
        <v>780</v>
      </c>
      <c r="C495" s="7">
        <v>269147</v>
      </c>
      <c r="D495" s="7">
        <v>297106</v>
      </c>
      <c r="E495" s="7">
        <v>566253</v>
      </c>
      <c r="F495" s="7">
        <v>519210</v>
      </c>
      <c r="G495" s="7">
        <v>959</v>
      </c>
      <c r="H495" s="7">
        <v>28312.65</v>
      </c>
      <c r="I495" s="7">
        <v>21864</v>
      </c>
      <c r="J495" s="7">
        <v>21864</v>
      </c>
      <c r="K495" s="7">
        <v>0</v>
      </c>
      <c r="L495" s="7">
        <v>0</v>
      </c>
      <c r="M495" s="7">
        <v>2825</v>
      </c>
      <c r="N495" s="7">
        <v>0</v>
      </c>
      <c r="O495" s="7">
        <v>0</v>
      </c>
      <c r="P495" s="7">
        <v>2825</v>
      </c>
      <c r="Q495" s="7">
        <v>56.5</v>
      </c>
    </row>
    <row r="496" spans="1:17" x14ac:dyDescent="0.25">
      <c r="A496" s="6">
        <v>398</v>
      </c>
      <c r="B496" s="7" t="s">
        <v>781</v>
      </c>
      <c r="C496" s="7">
        <v>466459</v>
      </c>
      <c r="D496" s="7">
        <v>513265</v>
      </c>
      <c r="E496" s="7">
        <v>979724</v>
      </c>
      <c r="F496" s="7">
        <v>778353</v>
      </c>
      <c r="G496" s="7">
        <v>0</v>
      </c>
      <c r="H496" s="7">
        <v>48986.2</v>
      </c>
      <c r="I496" s="7">
        <v>30530</v>
      </c>
      <c r="J496" s="7">
        <v>30530</v>
      </c>
      <c r="K496" s="7">
        <v>0</v>
      </c>
      <c r="L496" s="7">
        <v>0</v>
      </c>
      <c r="M496" s="7">
        <v>700</v>
      </c>
      <c r="N496" s="7">
        <v>0</v>
      </c>
      <c r="O496" s="7">
        <v>0</v>
      </c>
      <c r="P496" s="7">
        <v>700</v>
      </c>
      <c r="Q496" s="7">
        <v>14</v>
      </c>
    </row>
    <row r="497" spans="1:17" x14ac:dyDescent="0.25">
      <c r="A497" s="6">
        <v>399</v>
      </c>
      <c r="B497" s="7" t="s">
        <v>782</v>
      </c>
      <c r="C497" s="7">
        <v>665755</v>
      </c>
      <c r="D497" s="7">
        <v>703747</v>
      </c>
      <c r="E497" s="7">
        <v>1369502</v>
      </c>
      <c r="F497" s="7">
        <v>1304265</v>
      </c>
      <c r="G497" s="7">
        <v>0</v>
      </c>
      <c r="H497" s="7">
        <v>68475.100000000006</v>
      </c>
      <c r="I497" s="7">
        <v>84595</v>
      </c>
      <c r="J497" s="7">
        <v>84595</v>
      </c>
      <c r="K497" s="7">
        <v>0</v>
      </c>
      <c r="L497" s="7">
        <v>0</v>
      </c>
      <c r="M497" s="7">
        <v>450</v>
      </c>
      <c r="N497" s="7">
        <v>0</v>
      </c>
      <c r="O497" s="7">
        <v>0</v>
      </c>
      <c r="P497" s="7">
        <v>450</v>
      </c>
      <c r="Q497" s="7">
        <v>9</v>
      </c>
    </row>
    <row r="498" spans="1:17" x14ac:dyDescent="0.25">
      <c r="A498" s="6">
        <v>400</v>
      </c>
      <c r="B498" s="7" t="s">
        <v>783</v>
      </c>
      <c r="C498" s="7">
        <v>348375</v>
      </c>
      <c r="D498" s="7">
        <v>394822</v>
      </c>
      <c r="E498" s="7">
        <v>743197</v>
      </c>
      <c r="F498" s="7">
        <v>680528</v>
      </c>
      <c r="G498" s="7">
        <v>274</v>
      </c>
      <c r="H498" s="7">
        <v>37159.85</v>
      </c>
      <c r="I498" s="7">
        <v>32335</v>
      </c>
      <c r="J498" s="7">
        <v>32335</v>
      </c>
      <c r="K498" s="7">
        <v>0</v>
      </c>
      <c r="L498" s="7">
        <v>0</v>
      </c>
      <c r="M498" s="7">
        <v>1000</v>
      </c>
      <c r="N498" s="7">
        <v>0</v>
      </c>
      <c r="O498" s="7">
        <v>0</v>
      </c>
      <c r="P498" s="7">
        <v>1000</v>
      </c>
      <c r="Q498" s="7">
        <v>20</v>
      </c>
    </row>
    <row r="499" spans="1:17" x14ac:dyDescent="0.25">
      <c r="A499" s="6">
        <v>401</v>
      </c>
      <c r="B499" s="7" t="s">
        <v>784</v>
      </c>
      <c r="C499" s="7">
        <v>364181</v>
      </c>
      <c r="D499" s="7">
        <v>437575</v>
      </c>
      <c r="E499" s="7">
        <v>801756</v>
      </c>
      <c r="F499" s="7">
        <v>874332</v>
      </c>
      <c r="G499" s="7">
        <v>0</v>
      </c>
      <c r="H499" s="7">
        <v>40087.800000000003</v>
      </c>
      <c r="I499" s="7">
        <v>48633</v>
      </c>
      <c r="J499" s="7">
        <v>48633</v>
      </c>
      <c r="K499" s="7">
        <v>0</v>
      </c>
      <c r="L499" s="7">
        <v>0</v>
      </c>
      <c r="M499" s="7">
        <v>100</v>
      </c>
      <c r="N499" s="7">
        <v>0</v>
      </c>
      <c r="O499" s="7">
        <v>0</v>
      </c>
      <c r="P499" s="7">
        <v>100</v>
      </c>
      <c r="Q499" s="7">
        <v>2</v>
      </c>
    </row>
    <row r="500" spans="1:17" x14ac:dyDescent="0.25">
      <c r="A500" s="6">
        <v>402</v>
      </c>
      <c r="B500" s="7" t="s">
        <v>791</v>
      </c>
      <c r="C500" s="7">
        <v>332633</v>
      </c>
      <c r="D500" s="7">
        <v>263969</v>
      </c>
      <c r="E500" s="7">
        <v>596602</v>
      </c>
      <c r="F500" s="7">
        <v>617361</v>
      </c>
      <c r="G500" s="7">
        <v>422</v>
      </c>
      <c r="H500" s="7">
        <v>29830.1</v>
      </c>
      <c r="I500" s="7">
        <v>21501</v>
      </c>
      <c r="J500" s="7">
        <v>21501</v>
      </c>
      <c r="K500" s="7">
        <v>0</v>
      </c>
      <c r="L500" s="7">
        <v>0</v>
      </c>
      <c r="M500" s="7">
        <v>1000</v>
      </c>
      <c r="N500" s="7">
        <v>1600</v>
      </c>
      <c r="O500" s="7">
        <v>0</v>
      </c>
      <c r="P500" s="7">
        <v>-600</v>
      </c>
      <c r="Q500" s="7">
        <v>20</v>
      </c>
    </row>
    <row r="501" spans="1:17" x14ac:dyDescent="0.25">
      <c r="A501" s="6">
        <v>403</v>
      </c>
      <c r="B501" s="7" t="s">
        <v>792</v>
      </c>
      <c r="C501" s="7">
        <v>180709</v>
      </c>
      <c r="D501" s="7">
        <v>143204</v>
      </c>
      <c r="E501" s="7">
        <v>323913</v>
      </c>
      <c r="F501" s="7">
        <v>306324</v>
      </c>
      <c r="G501" s="7">
        <v>0</v>
      </c>
      <c r="H501" s="7">
        <v>16195.65</v>
      </c>
      <c r="I501" s="7">
        <v>31577</v>
      </c>
      <c r="J501" s="7">
        <v>31577</v>
      </c>
      <c r="K501" s="7">
        <v>0</v>
      </c>
      <c r="L501" s="7">
        <v>0</v>
      </c>
      <c r="M501" s="7">
        <v>149</v>
      </c>
      <c r="N501" s="7">
        <v>0</v>
      </c>
      <c r="O501" s="7">
        <v>0</v>
      </c>
      <c r="P501" s="7">
        <v>149</v>
      </c>
      <c r="Q501" s="7">
        <v>2.98</v>
      </c>
    </row>
    <row r="502" spans="1:17" x14ac:dyDescent="0.25">
      <c r="A502" s="6">
        <v>404</v>
      </c>
      <c r="B502" s="7" t="s">
        <v>793</v>
      </c>
      <c r="C502" s="7">
        <v>605844</v>
      </c>
      <c r="D502" s="7">
        <v>875339</v>
      </c>
      <c r="E502" s="7">
        <v>1481183</v>
      </c>
      <c r="F502" s="7">
        <v>1418955</v>
      </c>
      <c r="G502" s="7">
        <v>0</v>
      </c>
      <c r="H502" s="7">
        <v>74059.149999999994</v>
      </c>
      <c r="I502" s="7">
        <v>62788</v>
      </c>
      <c r="J502" s="7">
        <v>62788</v>
      </c>
      <c r="K502" s="7">
        <v>0</v>
      </c>
      <c r="L502" s="7">
        <v>0</v>
      </c>
      <c r="M502" s="7">
        <v>4050</v>
      </c>
      <c r="N502" s="7">
        <v>1200</v>
      </c>
      <c r="O502" s="7">
        <v>0</v>
      </c>
      <c r="P502" s="7">
        <v>2850</v>
      </c>
      <c r="Q502" s="7">
        <v>81</v>
      </c>
    </row>
    <row r="503" spans="1:17" x14ac:dyDescent="0.25">
      <c r="A503" s="6">
        <v>405</v>
      </c>
      <c r="B503" s="7" t="s">
        <v>794</v>
      </c>
      <c r="C503" s="7">
        <v>1257158</v>
      </c>
      <c r="D503" s="7">
        <v>1497451</v>
      </c>
      <c r="E503" s="7">
        <v>2754609</v>
      </c>
      <c r="F503" s="7">
        <v>2470474</v>
      </c>
      <c r="G503" s="7">
        <v>870</v>
      </c>
      <c r="H503" s="7">
        <v>137730.45000000001</v>
      </c>
      <c r="I503" s="7">
        <v>99798</v>
      </c>
      <c r="J503" s="7">
        <v>99798</v>
      </c>
      <c r="K503" s="7">
        <v>0</v>
      </c>
      <c r="L503" s="7">
        <v>0</v>
      </c>
      <c r="M503" s="7">
        <v>700</v>
      </c>
      <c r="N503" s="7">
        <v>0</v>
      </c>
      <c r="O503" s="7">
        <v>0</v>
      </c>
      <c r="P503" s="7">
        <v>700</v>
      </c>
      <c r="Q503" s="7">
        <v>14</v>
      </c>
    </row>
    <row r="504" spans="1:17" x14ac:dyDescent="0.25">
      <c r="A504" s="6">
        <v>406</v>
      </c>
      <c r="B504" s="7" t="s">
        <v>795</v>
      </c>
      <c r="C504" s="7">
        <v>2290092</v>
      </c>
      <c r="D504" s="7">
        <v>2866113</v>
      </c>
      <c r="E504" s="7">
        <v>5156205</v>
      </c>
      <c r="F504" s="7">
        <v>4979818</v>
      </c>
      <c r="G504" s="7">
        <v>0</v>
      </c>
      <c r="H504" s="7">
        <v>257810.25</v>
      </c>
      <c r="I504" s="7">
        <v>195865</v>
      </c>
      <c r="J504" s="7">
        <v>195865</v>
      </c>
      <c r="K504" s="7">
        <v>0</v>
      </c>
      <c r="L504" s="7">
        <v>0</v>
      </c>
      <c r="M504" s="7">
        <v>2875</v>
      </c>
      <c r="N504" s="7">
        <v>800</v>
      </c>
      <c r="O504" s="7">
        <v>0</v>
      </c>
      <c r="P504" s="7">
        <v>2075</v>
      </c>
      <c r="Q504" s="7">
        <v>57.5</v>
      </c>
    </row>
    <row r="505" spans="1:17" x14ac:dyDescent="0.25">
      <c r="A505" s="6">
        <v>407</v>
      </c>
      <c r="B505" s="7" t="s">
        <v>797</v>
      </c>
      <c r="C505" s="7">
        <v>1539902</v>
      </c>
      <c r="D505" s="7">
        <v>1883939</v>
      </c>
      <c r="E505" s="7">
        <v>3423841</v>
      </c>
      <c r="F505" s="7">
        <v>2994123</v>
      </c>
      <c r="G505" s="7">
        <v>0</v>
      </c>
      <c r="H505" s="7">
        <v>171192.05</v>
      </c>
      <c r="I505" s="7">
        <v>233236</v>
      </c>
      <c r="J505" s="7">
        <v>233236</v>
      </c>
      <c r="K505" s="7">
        <v>0</v>
      </c>
      <c r="L505" s="7">
        <v>0</v>
      </c>
      <c r="M505" s="7">
        <v>800</v>
      </c>
      <c r="N505" s="7">
        <v>0</v>
      </c>
      <c r="O505" s="7">
        <v>0</v>
      </c>
      <c r="P505" s="7">
        <v>800</v>
      </c>
      <c r="Q505" s="7">
        <v>16</v>
      </c>
    </row>
    <row r="506" spans="1:17" x14ac:dyDescent="0.25">
      <c r="A506" s="6">
        <v>408</v>
      </c>
      <c r="B506" s="7" t="s">
        <v>798</v>
      </c>
      <c r="C506" s="7">
        <v>646752</v>
      </c>
      <c r="D506" s="7">
        <v>903583</v>
      </c>
      <c r="E506" s="7">
        <v>1550335</v>
      </c>
      <c r="F506" s="7">
        <v>1441065</v>
      </c>
      <c r="G506" s="7">
        <v>0</v>
      </c>
      <c r="H506" s="7">
        <v>77516.75</v>
      </c>
      <c r="I506" s="7">
        <v>74676</v>
      </c>
      <c r="J506" s="7">
        <v>74676</v>
      </c>
      <c r="K506" s="7">
        <v>0</v>
      </c>
      <c r="L506" s="7">
        <v>0</v>
      </c>
      <c r="M506" s="7">
        <v>2470</v>
      </c>
      <c r="N506" s="7">
        <v>0</v>
      </c>
      <c r="O506" s="7">
        <v>0</v>
      </c>
      <c r="P506" s="7">
        <v>2470</v>
      </c>
      <c r="Q506" s="7">
        <v>49.4</v>
      </c>
    </row>
    <row r="507" spans="1:17" x14ac:dyDescent="0.25">
      <c r="A507" s="6">
        <v>409</v>
      </c>
      <c r="B507" s="7" t="s">
        <v>800</v>
      </c>
      <c r="C507" s="7">
        <v>268850</v>
      </c>
      <c r="D507" s="7">
        <v>305227</v>
      </c>
      <c r="E507" s="7">
        <v>574077</v>
      </c>
      <c r="F507" s="7">
        <v>520780</v>
      </c>
      <c r="G507" s="7">
        <v>0</v>
      </c>
      <c r="H507" s="7">
        <v>28703.85</v>
      </c>
      <c r="I507" s="7">
        <v>17962</v>
      </c>
      <c r="J507" s="7">
        <v>17962</v>
      </c>
      <c r="K507" s="7">
        <v>0</v>
      </c>
      <c r="L507" s="7">
        <v>0</v>
      </c>
      <c r="M507" s="7">
        <v>300</v>
      </c>
      <c r="N507" s="7">
        <v>0</v>
      </c>
      <c r="O507" s="7">
        <v>0</v>
      </c>
      <c r="P507" s="7">
        <v>300</v>
      </c>
      <c r="Q507" s="7">
        <v>6</v>
      </c>
    </row>
    <row r="508" spans="1:17" x14ac:dyDescent="0.25">
      <c r="A508" s="6">
        <v>410</v>
      </c>
      <c r="B508" s="7" t="s">
        <v>801</v>
      </c>
      <c r="C508" s="7">
        <v>538414</v>
      </c>
      <c r="D508" s="7">
        <v>508556</v>
      </c>
      <c r="E508" s="7">
        <v>1046970</v>
      </c>
      <c r="F508" s="7">
        <v>990012</v>
      </c>
      <c r="G508" s="7">
        <v>0</v>
      </c>
      <c r="H508" s="7">
        <v>52348.5</v>
      </c>
      <c r="I508" s="7">
        <v>46635</v>
      </c>
      <c r="J508" s="7">
        <v>46635</v>
      </c>
      <c r="K508" s="7">
        <v>0</v>
      </c>
      <c r="L508" s="7">
        <v>0</v>
      </c>
      <c r="M508" s="7">
        <v>1154</v>
      </c>
      <c r="N508" s="7">
        <v>800</v>
      </c>
      <c r="O508" s="7">
        <v>0</v>
      </c>
      <c r="P508" s="7">
        <v>354</v>
      </c>
      <c r="Q508" s="7">
        <v>23.08</v>
      </c>
    </row>
    <row r="509" spans="1:17" x14ac:dyDescent="0.25">
      <c r="A509" s="6">
        <v>411</v>
      </c>
      <c r="B509" s="7" t="s">
        <v>802</v>
      </c>
      <c r="C509" s="7">
        <v>1157354</v>
      </c>
      <c r="D509" s="7">
        <v>2425896</v>
      </c>
      <c r="E509" s="7">
        <v>3583250</v>
      </c>
      <c r="F509" s="7">
        <v>3043947</v>
      </c>
      <c r="G509" s="7">
        <v>497</v>
      </c>
      <c r="H509" s="7">
        <v>179162.5</v>
      </c>
      <c r="I509" s="7">
        <v>314038</v>
      </c>
      <c r="J509" s="7">
        <v>314038</v>
      </c>
      <c r="K509" s="7">
        <v>0</v>
      </c>
      <c r="L509" s="7">
        <v>0</v>
      </c>
      <c r="M509" s="7">
        <v>2500</v>
      </c>
      <c r="N509" s="7">
        <v>0</v>
      </c>
      <c r="O509" s="7">
        <v>0</v>
      </c>
      <c r="P509" s="7">
        <v>2500</v>
      </c>
      <c r="Q509" s="7">
        <v>50</v>
      </c>
    </row>
    <row r="510" spans="1:17" x14ac:dyDescent="0.25">
      <c r="A510" s="6">
        <v>412</v>
      </c>
      <c r="B510" s="7" t="s">
        <v>803</v>
      </c>
      <c r="C510" s="7">
        <v>206175</v>
      </c>
      <c r="D510" s="7">
        <v>210153</v>
      </c>
      <c r="E510" s="7">
        <v>416328</v>
      </c>
      <c r="F510" s="7">
        <v>380850</v>
      </c>
      <c r="G510" s="7">
        <v>0</v>
      </c>
      <c r="H510" s="7">
        <v>20816.400000000001</v>
      </c>
      <c r="I510" s="7">
        <v>25124</v>
      </c>
      <c r="J510" s="7">
        <v>25124</v>
      </c>
      <c r="K510" s="7">
        <v>0</v>
      </c>
      <c r="L510" s="7">
        <v>0</v>
      </c>
      <c r="M510" s="7">
        <v>100</v>
      </c>
      <c r="N510" s="7">
        <v>0</v>
      </c>
      <c r="O510" s="7">
        <v>0</v>
      </c>
      <c r="P510" s="7">
        <v>100</v>
      </c>
      <c r="Q510" s="7">
        <v>2</v>
      </c>
    </row>
    <row r="511" spans="1:17" x14ac:dyDescent="0.25">
      <c r="A511" s="6">
        <v>413</v>
      </c>
      <c r="B511" s="7" t="s">
        <v>804</v>
      </c>
      <c r="C511" s="7">
        <v>389514</v>
      </c>
      <c r="D511" s="7">
        <v>450570</v>
      </c>
      <c r="E511" s="7">
        <v>840084</v>
      </c>
      <c r="F511" s="7">
        <v>752753</v>
      </c>
      <c r="G511" s="7">
        <v>0</v>
      </c>
      <c r="H511" s="7">
        <v>42004.2</v>
      </c>
      <c r="I511" s="7">
        <v>28400</v>
      </c>
      <c r="J511" s="7">
        <v>28400</v>
      </c>
      <c r="K511" s="7">
        <v>0</v>
      </c>
      <c r="L511" s="7">
        <v>0</v>
      </c>
      <c r="M511" s="7">
        <v>0</v>
      </c>
      <c r="N511" s="7">
        <v>0</v>
      </c>
      <c r="O511" s="7">
        <v>0</v>
      </c>
      <c r="P511" s="7">
        <v>0</v>
      </c>
      <c r="Q511" s="7">
        <v>0</v>
      </c>
    </row>
    <row r="512" spans="1:17" x14ac:dyDescent="0.25">
      <c r="A512" s="6">
        <v>414</v>
      </c>
      <c r="B512" s="7" t="s">
        <v>805</v>
      </c>
      <c r="C512" s="7">
        <v>657602</v>
      </c>
      <c r="D512" s="7">
        <v>599515</v>
      </c>
      <c r="E512" s="7">
        <v>1257117</v>
      </c>
      <c r="F512" s="7">
        <v>1187998</v>
      </c>
      <c r="G512" s="7">
        <v>0</v>
      </c>
      <c r="H512" s="7">
        <v>62855.85</v>
      </c>
      <c r="I512" s="7">
        <v>51749</v>
      </c>
      <c r="J512" s="7">
        <v>51749</v>
      </c>
      <c r="K512" s="7">
        <v>0</v>
      </c>
      <c r="L512" s="7">
        <v>0</v>
      </c>
      <c r="M512" s="7">
        <v>600</v>
      </c>
      <c r="N512" s="7">
        <v>1600</v>
      </c>
      <c r="O512" s="7">
        <v>0</v>
      </c>
      <c r="P512" s="7">
        <v>-1000</v>
      </c>
      <c r="Q512" s="7">
        <v>12</v>
      </c>
    </row>
    <row r="513" spans="1:17" x14ac:dyDescent="0.25">
      <c r="A513" s="6">
        <v>415</v>
      </c>
      <c r="B513" s="7" t="s">
        <v>806</v>
      </c>
      <c r="C513" s="7">
        <v>397738</v>
      </c>
      <c r="D513" s="7">
        <v>429837</v>
      </c>
      <c r="E513" s="7">
        <v>827575</v>
      </c>
      <c r="F513" s="7">
        <v>816070</v>
      </c>
      <c r="G513" s="7">
        <v>0</v>
      </c>
      <c r="H513" s="7">
        <v>41378.75</v>
      </c>
      <c r="I513" s="7">
        <v>42756</v>
      </c>
      <c r="J513" s="7">
        <v>42756</v>
      </c>
      <c r="K513" s="7">
        <v>0</v>
      </c>
      <c r="L513" s="7">
        <v>0</v>
      </c>
      <c r="M513" s="7">
        <v>200</v>
      </c>
      <c r="N513" s="7">
        <v>0</v>
      </c>
      <c r="O513" s="7">
        <v>0</v>
      </c>
      <c r="P513" s="7">
        <v>200</v>
      </c>
      <c r="Q513" s="7">
        <v>4</v>
      </c>
    </row>
    <row r="514" spans="1:17" x14ac:dyDescent="0.25">
      <c r="A514" s="6">
        <v>416</v>
      </c>
      <c r="B514" s="7" t="s">
        <v>807</v>
      </c>
      <c r="C514" s="7">
        <v>1543030</v>
      </c>
      <c r="D514" s="7">
        <v>1537742</v>
      </c>
      <c r="E514" s="7">
        <v>3080772</v>
      </c>
      <c r="F514" s="7">
        <v>2527057</v>
      </c>
      <c r="G514" s="7">
        <v>0</v>
      </c>
      <c r="H514" s="7">
        <v>154038.6</v>
      </c>
      <c r="I514" s="7">
        <v>86333</v>
      </c>
      <c r="J514" s="7">
        <v>86333</v>
      </c>
      <c r="K514" s="7">
        <v>0</v>
      </c>
      <c r="L514" s="7">
        <v>0</v>
      </c>
      <c r="M514" s="7">
        <v>950</v>
      </c>
      <c r="N514" s="7">
        <v>0</v>
      </c>
      <c r="O514" s="7">
        <v>0</v>
      </c>
      <c r="P514" s="7">
        <v>950</v>
      </c>
      <c r="Q514" s="7">
        <v>19</v>
      </c>
    </row>
    <row r="515" spans="1:17" x14ac:dyDescent="0.25">
      <c r="A515" s="6">
        <v>417</v>
      </c>
      <c r="B515" s="7" t="s">
        <v>808</v>
      </c>
      <c r="C515" s="7">
        <v>920828</v>
      </c>
      <c r="D515" s="7">
        <v>824370</v>
      </c>
      <c r="E515" s="7">
        <v>1745198</v>
      </c>
      <c r="F515" s="7">
        <v>1464472</v>
      </c>
      <c r="G515" s="7">
        <v>0</v>
      </c>
      <c r="H515" s="7">
        <v>87259.9</v>
      </c>
      <c r="I515" s="7">
        <v>177160</v>
      </c>
      <c r="J515" s="7">
        <v>176260</v>
      </c>
      <c r="K515" s="7">
        <v>900</v>
      </c>
      <c r="L515" s="7">
        <v>0</v>
      </c>
      <c r="M515" s="7">
        <v>300</v>
      </c>
      <c r="N515" s="7">
        <v>0</v>
      </c>
      <c r="O515" s="7">
        <v>0</v>
      </c>
      <c r="P515" s="7">
        <v>300</v>
      </c>
      <c r="Q515" s="7">
        <v>6</v>
      </c>
    </row>
    <row r="516" spans="1:17" x14ac:dyDescent="0.25">
      <c r="A516" s="6">
        <v>418</v>
      </c>
      <c r="B516" s="7" t="s">
        <v>809</v>
      </c>
      <c r="C516" s="7">
        <v>421546</v>
      </c>
      <c r="D516" s="7">
        <v>494541</v>
      </c>
      <c r="E516" s="7">
        <v>916087</v>
      </c>
      <c r="F516" s="7">
        <v>834824</v>
      </c>
      <c r="G516" s="7">
        <v>0</v>
      </c>
      <c r="H516" s="7">
        <v>45804.35</v>
      </c>
      <c r="I516" s="7">
        <v>28618</v>
      </c>
      <c r="J516" s="7">
        <v>28618</v>
      </c>
      <c r="K516" s="7">
        <v>0</v>
      </c>
      <c r="L516" s="7">
        <v>0</v>
      </c>
      <c r="M516" s="7">
        <v>1000</v>
      </c>
      <c r="N516" s="7">
        <v>0</v>
      </c>
      <c r="O516" s="7">
        <v>0</v>
      </c>
      <c r="P516" s="7">
        <v>1000</v>
      </c>
      <c r="Q516" s="7">
        <v>20</v>
      </c>
    </row>
    <row r="517" spans="1:17" x14ac:dyDescent="0.25">
      <c r="A517" s="6">
        <v>419</v>
      </c>
      <c r="B517" s="7" t="s">
        <v>810</v>
      </c>
      <c r="C517" s="7">
        <v>640770</v>
      </c>
      <c r="D517" s="7">
        <v>585640</v>
      </c>
      <c r="E517" s="7">
        <v>1226410</v>
      </c>
      <c r="F517" s="7">
        <v>1168250</v>
      </c>
      <c r="G517" s="7">
        <v>2384</v>
      </c>
      <c r="H517" s="7">
        <v>61320.5</v>
      </c>
      <c r="I517" s="7">
        <v>58280</v>
      </c>
      <c r="J517" s="7">
        <v>58280</v>
      </c>
      <c r="K517" s="7">
        <v>0</v>
      </c>
      <c r="L517" s="7">
        <v>0</v>
      </c>
      <c r="M517" s="7">
        <v>1550</v>
      </c>
      <c r="N517" s="7">
        <v>800</v>
      </c>
      <c r="O517" s="7">
        <v>0</v>
      </c>
      <c r="P517" s="7">
        <v>750</v>
      </c>
      <c r="Q517" s="7">
        <v>31</v>
      </c>
    </row>
    <row r="518" spans="1:17" x14ac:dyDescent="0.25">
      <c r="A518" s="6">
        <v>420</v>
      </c>
      <c r="B518" s="7" t="s">
        <v>811</v>
      </c>
      <c r="C518" s="7">
        <v>344479</v>
      </c>
      <c r="D518" s="7">
        <v>347803</v>
      </c>
      <c r="E518" s="7">
        <v>692282</v>
      </c>
      <c r="F518" s="7">
        <v>727430</v>
      </c>
      <c r="G518" s="7">
        <v>431</v>
      </c>
      <c r="H518" s="7">
        <v>34614.1</v>
      </c>
      <c r="I518" s="7">
        <v>26414</v>
      </c>
      <c r="J518" s="7">
        <v>26414</v>
      </c>
      <c r="K518" s="7">
        <v>0</v>
      </c>
      <c r="L518" s="7">
        <v>0</v>
      </c>
      <c r="M518" s="7">
        <v>200</v>
      </c>
      <c r="N518" s="7">
        <v>0</v>
      </c>
      <c r="O518" s="7">
        <v>0</v>
      </c>
      <c r="P518" s="7">
        <v>200</v>
      </c>
      <c r="Q518" s="7">
        <v>4</v>
      </c>
    </row>
    <row r="519" spans="1:17" x14ac:dyDescent="0.25">
      <c r="A519" s="6">
        <v>421</v>
      </c>
      <c r="B519" s="7" t="s">
        <v>812</v>
      </c>
      <c r="C519" s="7">
        <v>233354</v>
      </c>
      <c r="D519" s="7">
        <v>302689</v>
      </c>
      <c r="E519" s="7">
        <v>536043</v>
      </c>
      <c r="F519" s="7">
        <v>465699</v>
      </c>
      <c r="G519" s="7">
        <v>0</v>
      </c>
      <c r="H519" s="7">
        <v>26802.15</v>
      </c>
      <c r="I519" s="7">
        <v>17761</v>
      </c>
      <c r="J519" s="7">
        <v>17761</v>
      </c>
      <c r="K519" s="7">
        <v>0</v>
      </c>
      <c r="L519" s="7">
        <v>0</v>
      </c>
      <c r="M519" s="7">
        <v>1250</v>
      </c>
      <c r="N519" s="7">
        <v>0</v>
      </c>
      <c r="O519" s="7">
        <v>0</v>
      </c>
      <c r="P519" s="7">
        <v>1250</v>
      </c>
      <c r="Q519" s="7">
        <v>25</v>
      </c>
    </row>
    <row r="520" spans="1:17" x14ac:dyDescent="0.25">
      <c r="A520" s="6">
        <v>422</v>
      </c>
      <c r="B520" s="7" t="s">
        <v>813</v>
      </c>
      <c r="C520" s="7">
        <v>141551</v>
      </c>
      <c r="D520" s="7">
        <v>136449</v>
      </c>
      <c r="E520" s="7">
        <v>278000</v>
      </c>
      <c r="F520" s="7">
        <v>233398</v>
      </c>
      <c r="G520" s="7">
        <v>0</v>
      </c>
      <c r="H520" s="7">
        <v>13900</v>
      </c>
      <c r="I520" s="7">
        <v>10562</v>
      </c>
      <c r="J520" s="7">
        <v>10562</v>
      </c>
      <c r="K520" s="7">
        <v>0</v>
      </c>
      <c r="L520" s="7">
        <v>0</v>
      </c>
      <c r="M520" s="7">
        <v>1100</v>
      </c>
      <c r="N520" s="7">
        <v>800</v>
      </c>
      <c r="O520" s="7">
        <v>0</v>
      </c>
      <c r="P520" s="7">
        <v>300</v>
      </c>
      <c r="Q520" s="7">
        <v>22</v>
      </c>
    </row>
    <row r="521" spans="1:17" x14ac:dyDescent="0.25">
      <c r="A521" s="6">
        <v>423</v>
      </c>
      <c r="B521" s="7" t="s">
        <v>814</v>
      </c>
      <c r="C521" s="7">
        <v>622205</v>
      </c>
      <c r="D521" s="7">
        <v>596660</v>
      </c>
      <c r="E521" s="7">
        <v>1218865</v>
      </c>
      <c r="F521" s="7">
        <v>1072358</v>
      </c>
      <c r="G521" s="7">
        <v>0</v>
      </c>
      <c r="H521" s="7">
        <v>60943.25</v>
      </c>
      <c r="I521" s="7">
        <v>68400</v>
      </c>
      <c r="J521" s="7">
        <v>68400</v>
      </c>
      <c r="K521" s="7">
        <v>0</v>
      </c>
      <c r="L521" s="7">
        <v>0</v>
      </c>
      <c r="M521" s="7">
        <v>200</v>
      </c>
      <c r="N521" s="7">
        <v>0</v>
      </c>
      <c r="O521" s="7">
        <v>0</v>
      </c>
      <c r="P521" s="7">
        <v>200</v>
      </c>
      <c r="Q521" s="7">
        <v>4</v>
      </c>
    </row>
    <row r="522" spans="1:17" x14ac:dyDescent="0.25">
      <c r="A522" s="6">
        <v>424</v>
      </c>
      <c r="B522" s="7" t="s">
        <v>820</v>
      </c>
      <c r="C522" s="7">
        <v>182838</v>
      </c>
      <c r="D522" s="7">
        <v>214394</v>
      </c>
      <c r="E522" s="7">
        <v>397232</v>
      </c>
      <c r="F522" s="7">
        <v>332508</v>
      </c>
      <c r="G522" s="7">
        <v>0</v>
      </c>
      <c r="H522" s="7">
        <v>19861.599999999999</v>
      </c>
      <c r="I522" s="7">
        <v>11947</v>
      </c>
      <c r="J522" s="7">
        <v>11947</v>
      </c>
      <c r="K522" s="7">
        <v>0</v>
      </c>
      <c r="L522" s="7">
        <v>0</v>
      </c>
      <c r="M522" s="7">
        <v>500</v>
      </c>
      <c r="N522" s="7">
        <v>0</v>
      </c>
      <c r="O522" s="7">
        <v>0</v>
      </c>
      <c r="P522" s="7">
        <v>500</v>
      </c>
      <c r="Q522" s="7">
        <v>10</v>
      </c>
    </row>
    <row r="523" spans="1:17" x14ac:dyDescent="0.25">
      <c r="A523" s="6">
        <v>425</v>
      </c>
      <c r="B523" s="7" t="s">
        <v>821</v>
      </c>
      <c r="C523" s="7">
        <v>198817</v>
      </c>
      <c r="D523" s="7">
        <v>265662</v>
      </c>
      <c r="E523" s="7">
        <v>464479</v>
      </c>
      <c r="F523" s="7">
        <v>421915</v>
      </c>
      <c r="G523" s="7">
        <v>356</v>
      </c>
      <c r="H523" s="7">
        <v>23223.95</v>
      </c>
      <c r="I523" s="7">
        <v>15807</v>
      </c>
      <c r="J523" s="7">
        <v>15807</v>
      </c>
      <c r="K523" s="7">
        <v>0</v>
      </c>
      <c r="L523" s="7">
        <v>0</v>
      </c>
      <c r="M523" s="7">
        <v>300</v>
      </c>
      <c r="N523" s="7">
        <v>0</v>
      </c>
      <c r="O523" s="7">
        <v>0</v>
      </c>
      <c r="P523" s="7">
        <v>300</v>
      </c>
      <c r="Q523" s="7">
        <v>6</v>
      </c>
    </row>
    <row r="524" spans="1:17" x14ac:dyDescent="0.25">
      <c r="A524" s="6">
        <v>426</v>
      </c>
      <c r="B524" s="7" t="s">
        <v>822</v>
      </c>
      <c r="C524" s="7">
        <v>167976</v>
      </c>
      <c r="D524" s="7">
        <v>275530</v>
      </c>
      <c r="E524" s="7">
        <v>443506</v>
      </c>
      <c r="F524" s="7">
        <v>338591</v>
      </c>
      <c r="G524" s="7">
        <v>0</v>
      </c>
      <c r="H524" s="7">
        <v>22175.3</v>
      </c>
      <c r="I524" s="7">
        <v>19068</v>
      </c>
      <c r="J524" s="7">
        <v>19068</v>
      </c>
      <c r="K524" s="7">
        <v>0</v>
      </c>
      <c r="L524" s="7">
        <v>0</v>
      </c>
      <c r="M524" s="7">
        <v>0</v>
      </c>
      <c r="N524" s="7">
        <v>0</v>
      </c>
      <c r="O524" s="7">
        <v>0</v>
      </c>
      <c r="P524" s="7">
        <v>0</v>
      </c>
      <c r="Q524" s="7">
        <v>0</v>
      </c>
    </row>
    <row r="525" spans="1:17" x14ac:dyDescent="0.25">
      <c r="A525" s="6">
        <v>427</v>
      </c>
      <c r="B525" s="7" t="s">
        <v>823</v>
      </c>
      <c r="C525" s="7">
        <v>444670</v>
      </c>
      <c r="D525" s="7">
        <v>545090</v>
      </c>
      <c r="E525" s="7">
        <v>989760</v>
      </c>
      <c r="F525" s="7">
        <v>827124</v>
      </c>
      <c r="G525" s="7">
        <v>223</v>
      </c>
      <c r="H525" s="7">
        <v>49488</v>
      </c>
      <c r="I525" s="7">
        <v>18640</v>
      </c>
      <c r="J525" s="7">
        <v>18640</v>
      </c>
      <c r="K525" s="7">
        <v>0</v>
      </c>
      <c r="L525" s="7">
        <v>0</v>
      </c>
      <c r="M525" s="7">
        <v>300</v>
      </c>
      <c r="N525" s="7">
        <v>0</v>
      </c>
      <c r="O525" s="7">
        <v>0</v>
      </c>
      <c r="P525" s="7">
        <v>300</v>
      </c>
      <c r="Q525" s="7">
        <v>6</v>
      </c>
    </row>
    <row r="526" spans="1:17" x14ac:dyDescent="0.25">
      <c r="A526" s="6">
        <v>428</v>
      </c>
      <c r="B526" s="7" t="s">
        <v>824</v>
      </c>
      <c r="C526" s="7">
        <v>246862</v>
      </c>
      <c r="D526" s="7">
        <v>311906</v>
      </c>
      <c r="E526" s="7">
        <v>558768</v>
      </c>
      <c r="F526" s="7">
        <v>513053</v>
      </c>
      <c r="G526" s="7">
        <v>0</v>
      </c>
      <c r="H526" s="7">
        <v>27938.400000000001</v>
      </c>
      <c r="I526" s="7">
        <v>32047</v>
      </c>
      <c r="J526" s="7">
        <v>32047</v>
      </c>
      <c r="K526" s="7">
        <v>0</v>
      </c>
      <c r="L526" s="7">
        <v>0</v>
      </c>
      <c r="M526" s="7">
        <v>1100</v>
      </c>
      <c r="N526" s="7">
        <v>0</v>
      </c>
      <c r="O526" s="7">
        <v>0</v>
      </c>
      <c r="P526" s="7">
        <v>1100</v>
      </c>
      <c r="Q526" s="7">
        <v>22</v>
      </c>
    </row>
    <row r="527" spans="1:17" x14ac:dyDescent="0.25">
      <c r="A527" s="6">
        <v>429</v>
      </c>
      <c r="B527" s="7" t="s">
        <v>825</v>
      </c>
      <c r="C527" s="7">
        <v>696203</v>
      </c>
      <c r="D527" s="7">
        <v>726739</v>
      </c>
      <c r="E527" s="7">
        <v>1422942</v>
      </c>
      <c r="F527" s="7">
        <v>1380914</v>
      </c>
      <c r="G527" s="7">
        <v>719</v>
      </c>
      <c r="H527" s="7">
        <v>71147.100000000006</v>
      </c>
      <c r="I527" s="7">
        <v>69157</v>
      </c>
      <c r="J527" s="7">
        <v>68857</v>
      </c>
      <c r="K527" s="7">
        <v>0</v>
      </c>
      <c r="L527" s="7">
        <v>0</v>
      </c>
      <c r="M527" s="7">
        <v>4900</v>
      </c>
      <c r="N527" s="7">
        <v>0</v>
      </c>
      <c r="O527" s="7">
        <v>0</v>
      </c>
      <c r="P527" s="7">
        <v>4900</v>
      </c>
      <c r="Q527" s="7">
        <v>98</v>
      </c>
    </row>
    <row r="528" spans="1:17" x14ac:dyDescent="0.25">
      <c r="A528" s="6">
        <v>430</v>
      </c>
      <c r="B528" s="7" t="s">
        <v>826</v>
      </c>
      <c r="C528" s="7">
        <v>61030</v>
      </c>
      <c r="D528" s="7">
        <v>48290</v>
      </c>
      <c r="E528" s="7">
        <v>109320</v>
      </c>
      <c r="F528" s="7">
        <v>84287</v>
      </c>
      <c r="G528" s="7">
        <v>0</v>
      </c>
      <c r="H528" s="7">
        <v>5466</v>
      </c>
      <c r="I528" s="7">
        <v>7595</v>
      </c>
      <c r="J528" s="7">
        <v>7595</v>
      </c>
      <c r="K528" s="7">
        <v>0</v>
      </c>
      <c r="L528" s="7">
        <v>0</v>
      </c>
      <c r="M528" s="7">
        <v>0</v>
      </c>
      <c r="N528" s="7">
        <v>0</v>
      </c>
      <c r="O528" s="7">
        <v>0</v>
      </c>
      <c r="P528" s="7">
        <v>0</v>
      </c>
      <c r="Q528" s="7">
        <v>0</v>
      </c>
    </row>
    <row r="529" spans="1:17" x14ac:dyDescent="0.25">
      <c r="A529" s="6">
        <v>431</v>
      </c>
      <c r="B529" s="7" t="s">
        <v>827</v>
      </c>
      <c r="C529" s="7">
        <v>263318</v>
      </c>
      <c r="D529" s="7">
        <v>341839</v>
      </c>
      <c r="E529" s="7">
        <v>605157</v>
      </c>
      <c r="F529" s="7">
        <v>554833</v>
      </c>
      <c r="G529" s="7">
        <v>0</v>
      </c>
      <c r="H529" s="7">
        <v>30257.85</v>
      </c>
      <c r="I529" s="7">
        <v>27029</v>
      </c>
      <c r="J529" s="7">
        <v>27029</v>
      </c>
      <c r="K529" s="7">
        <v>0</v>
      </c>
      <c r="L529" s="7">
        <v>0</v>
      </c>
      <c r="M529" s="7">
        <v>1950</v>
      </c>
      <c r="N529" s="7">
        <v>0</v>
      </c>
      <c r="O529" s="7">
        <v>0</v>
      </c>
      <c r="P529" s="7">
        <v>1950</v>
      </c>
      <c r="Q529" s="7">
        <v>39</v>
      </c>
    </row>
    <row r="530" spans="1:17" x14ac:dyDescent="0.25">
      <c r="A530" s="6">
        <v>432</v>
      </c>
      <c r="B530" s="7" t="s">
        <v>828</v>
      </c>
      <c r="C530" s="7">
        <v>600743</v>
      </c>
      <c r="D530" s="7">
        <v>717087</v>
      </c>
      <c r="E530" s="7">
        <v>1317830</v>
      </c>
      <c r="F530" s="7">
        <v>1276270</v>
      </c>
      <c r="G530" s="7">
        <v>1147</v>
      </c>
      <c r="H530" s="7">
        <v>65891.5</v>
      </c>
      <c r="I530" s="7">
        <v>46627</v>
      </c>
      <c r="J530" s="7">
        <v>44664</v>
      </c>
      <c r="K530" s="7">
        <v>1790</v>
      </c>
      <c r="L530" s="7">
        <v>0</v>
      </c>
      <c r="M530" s="7">
        <v>5480</v>
      </c>
      <c r="N530" s="7">
        <v>4000</v>
      </c>
      <c r="O530" s="7">
        <v>0</v>
      </c>
      <c r="P530" s="7">
        <v>1480</v>
      </c>
      <c r="Q530" s="7">
        <v>109.6</v>
      </c>
    </row>
    <row r="531" spans="1:17" x14ac:dyDescent="0.25">
      <c r="A531" s="6">
        <v>433</v>
      </c>
      <c r="B531" s="7" t="s">
        <v>830</v>
      </c>
      <c r="C531" s="7">
        <v>352795</v>
      </c>
      <c r="D531" s="7">
        <v>534455</v>
      </c>
      <c r="E531" s="7">
        <v>887250</v>
      </c>
      <c r="F531" s="7">
        <v>805179</v>
      </c>
      <c r="G531" s="7">
        <v>592</v>
      </c>
      <c r="H531" s="7">
        <v>44362.5</v>
      </c>
      <c r="I531" s="7">
        <v>48760</v>
      </c>
      <c r="J531" s="7">
        <v>48760</v>
      </c>
      <c r="K531" s="7">
        <v>0</v>
      </c>
      <c r="L531" s="7">
        <v>0</v>
      </c>
      <c r="M531" s="7">
        <v>2400</v>
      </c>
      <c r="N531" s="7">
        <v>800</v>
      </c>
      <c r="O531" s="7">
        <v>0</v>
      </c>
      <c r="P531" s="7">
        <v>1600</v>
      </c>
      <c r="Q531" s="7">
        <v>48</v>
      </c>
    </row>
    <row r="532" spans="1:17" x14ac:dyDescent="0.25">
      <c r="A532" s="6">
        <v>434</v>
      </c>
      <c r="B532" s="7" t="s">
        <v>831</v>
      </c>
      <c r="C532" s="7">
        <v>370592</v>
      </c>
      <c r="D532" s="7">
        <v>478726</v>
      </c>
      <c r="E532" s="7">
        <v>849318</v>
      </c>
      <c r="F532" s="7">
        <v>736575</v>
      </c>
      <c r="G532" s="7">
        <v>0</v>
      </c>
      <c r="H532" s="7">
        <v>42465.9</v>
      </c>
      <c r="I532" s="7">
        <v>33100</v>
      </c>
      <c r="J532" s="7">
        <v>33100</v>
      </c>
      <c r="K532" s="7">
        <v>0</v>
      </c>
      <c r="L532" s="7">
        <v>0</v>
      </c>
      <c r="M532" s="7">
        <v>3690</v>
      </c>
      <c r="N532" s="7">
        <v>1600</v>
      </c>
      <c r="O532" s="7">
        <v>0</v>
      </c>
      <c r="P532" s="7">
        <v>2090</v>
      </c>
      <c r="Q532" s="7">
        <v>73.8</v>
      </c>
    </row>
    <row r="533" spans="1:17" x14ac:dyDescent="0.25">
      <c r="A533" s="6">
        <v>435</v>
      </c>
      <c r="B533" s="7" t="s">
        <v>832</v>
      </c>
      <c r="C533" s="7">
        <v>1464052</v>
      </c>
      <c r="D533" s="7">
        <v>1588094</v>
      </c>
      <c r="E533" s="7">
        <v>3052146</v>
      </c>
      <c r="F533" s="7">
        <v>2837162</v>
      </c>
      <c r="G533" s="7">
        <v>0</v>
      </c>
      <c r="H533" s="7">
        <v>152607.29999999999</v>
      </c>
      <c r="I533" s="7">
        <v>162420</v>
      </c>
      <c r="J533" s="7">
        <v>162420</v>
      </c>
      <c r="K533" s="7">
        <v>0</v>
      </c>
      <c r="L533" s="7">
        <v>0</v>
      </c>
      <c r="M533" s="7">
        <v>2950</v>
      </c>
      <c r="N533" s="7">
        <v>800</v>
      </c>
      <c r="O533" s="7">
        <v>0</v>
      </c>
      <c r="P533" s="7">
        <v>2150</v>
      </c>
      <c r="Q533" s="7">
        <v>59</v>
      </c>
    </row>
    <row r="534" spans="1:17" x14ac:dyDescent="0.25">
      <c r="A534" s="6">
        <v>436</v>
      </c>
      <c r="B534" s="7" t="s">
        <v>833</v>
      </c>
      <c r="C534" s="7">
        <v>646732</v>
      </c>
      <c r="D534" s="7">
        <v>842348</v>
      </c>
      <c r="E534" s="7">
        <v>1489080</v>
      </c>
      <c r="F534" s="7">
        <v>1381742</v>
      </c>
      <c r="G534" s="7">
        <v>0</v>
      </c>
      <c r="H534" s="7">
        <v>74454</v>
      </c>
      <c r="I534" s="7">
        <v>55422</v>
      </c>
      <c r="J534" s="7">
        <v>55422</v>
      </c>
      <c r="K534" s="7">
        <v>0</v>
      </c>
      <c r="L534" s="7">
        <v>0</v>
      </c>
      <c r="M534" s="7">
        <v>2000</v>
      </c>
      <c r="N534" s="7">
        <v>2400</v>
      </c>
      <c r="O534" s="7">
        <v>0</v>
      </c>
      <c r="P534" s="7">
        <v>-400</v>
      </c>
      <c r="Q534" s="7">
        <v>40</v>
      </c>
    </row>
    <row r="535" spans="1:17" x14ac:dyDescent="0.25">
      <c r="A535" s="6">
        <v>437</v>
      </c>
      <c r="B535" s="7" t="s">
        <v>834</v>
      </c>
      <c r="C535" s="7">
        <v>153966</v>
      </c>
      <c r="D535" s="7">
        <v>149671</v>
      </c>
      <c r="E535" s="7">
        <v>303637</v>
      </c>
      <c r="F535" s="7">
        <v>278746</v>
      </c>
      <c r="G535" s="7">
        <v>0</v>
      </c>
      <c r="H535" s="7">
        <v>15181.85</v>
      </c>
      <c r="I535" s="7">
        <v>10755</v>
      </c>
      <c r="J535" s="7">
        <v>10755</v>
      </c>
      <c r="K535" s="7">
        <v>0</v>
      </c>
      <c r="L535" s="7">
        <v>0</v>
      </c>
      <c r="M535" s="7">
        <v>0</v>
      </c>
      <c r="N535" s="7">
        <v>0</v>
      </c>
      <c r="O535" s="7">
        <v>0</v>
      </c>
      <c r="P535" s="7">
        <v>0</v>
      </c>
      <c r="Q535" s="7">
        <v>0</v>
      </c>
    </row>
    <row r="536" spans="1:17" x14ac:dyDescent="0.25">
      <c r="A536" s="6">
        <v>438</v>
      </c>
      <c r="B536" s="7" t="s">
        <v>835</v>
      </c>
      <c r="C536" s="7">
        <v>845937</v>
      </c>
      <c r="D536" s="7">
        <v>993497</v>
      </c>
      <c r="E536" s="7">
        <v>1839434</v>
      </c>
      <c r="F536" s="7">
        <v>1642841</v>
      </c>
      <c r="G536" s="7">
        <v>475</v>
      </c>
      <c r="H536" s="7">
        <v>91971.7</v>
      </c>
      <c r="I536" s="7">
        <v>60095</v>
      </c>
      <c r="J536" s="7">
        <v>60095</v>
      </c>
      <c r="K536" s="7">
        <v>0</v>
      </c>
      <c r="L536" s="7">
        <v>0</v>
      </c>
      <c r="M536" s="7">
        <v>2100</v>
      </c>
      <c r="N536" s="7">
        <v>0</v>
      </c>
      <c r="O536" s="7">
        <v>0</v>
      </c>
      <c r="P536" s="7">
        <v>2100</v>
      </c>
      <c r="Q536" s="7">
        <v>42</v>
      </c>
    </row>
    <row r="537" spans="1:17" x14ac:dyDescent="0.25">
      <c r="A537" s="6">
        <v>439</v>
      </c>
      <c r="B537" s="7" t="s">
        <v>837</v>
      </c>
      <c r="C537" s="7">
        <v>287873</v>
      </c>
      <c r="D537" s="7">
        <v>225304</v>
      </c>
      <c r="E537" s="7">
        <v>513177</v>
      </c>
      <c r="F537" s="7">
        <v>509400</v>
      </c>
      <c r="G537" s="7">
        <v>0</v>
      </c>
      <c r="H537" s="7">
        <v>25658.85</v>
      </c>
      <c r="I537" s="7">
        <v>18831</v>
      </c>
      <c r="J537" s="7">
        <v>18831</v>
      </c>
      <c r="K537" s="7">
        <v>0</v>
      </c>
      <c r="L537" s="7">
        <v>0</v>
      </c>
      <c r="M537" s="7">
        <v>300</v>
      </c>
      <c r="N537" s="7">
        <v>0</v>
      </c>
      <c r="O537" s="7">
        <v>0</v>
      </c>
      <c r="P537" s="7">
        <v>300</v>
      </c>
      <c r="Q537" s="7">
        <v>6</v>
      </c>
    </row>
    <row r="538" spans="1:17" x14ac:dyDescent="0.25">
      <c r="A538" s="6">
        <v>440</v>
      </c>
      <c r="B538" s="7" t="s">
        <v>838</v>
      </c>
      <c r="C538" s="7">
        <v>159884</v>
      </c>
      <c r="D538" s="7">
        <v>161569</v>
      </c>
      <c r="E538" s="7">
        <v>321453</v>
      </c>
      <c r="F538" s="7">
        <v>294588</v>
      </c>
      <c r="G538" s="7">
        <v>0</v>
      </c>
      <c r="H538" s="7">
        <v>16072.65</v>
      </c>
      <c r="I538" s="7">
        <v>9725</v>
      </c>
      <c r="J538" s="7">
        <v>9725</v>
      </c>
      <c r="K538" s="7">
        <v>0</v>
      </c>
      <c r="L538" s="7">
        <v>0</v>
      </c>
      <c r="M538" s="7">
        <v>500</v>
      </c>
      <c r="N538" s="7">
        <v>0</v>
      </c>
      <c r="O538" s="7">
        <v>0</v>
      </c>
      <c r="P538" s="7">
        <v>500</v>
      </c>
      <c r="Q538" s="7">
        <v>10</v>
      </c>
    </row>
    <row r="539" spans="1:17" x14ac:dyDescent="0.25">
      <c r="A539" s="6">
        <v>441</v>
      </c>
      <c r="B539" s="7" t="s">
        <v>840</v>
      </c>
      <c r="C539" s="7">
        <v>232730</v>
      </c>
      <c r="D539" s="7">
        <v>202596</v>
      </c>
      <c r="E539" s="7">
        <v>435326</v>
      </c>
      <c r="F539" s="7">
        <v>463273</v>
      </c>
      <c r="G539" s="7">
        <v>0</v>
      </c>
      <c r="H539" s="7">
        <v>21766.3</v>
      </c>
      <c r="I539" s="7">
        <v>19930</v>
      </c>
      <c r="J539" s="7">
        <v>19930</v>
      </c>
      <c r="K539" s="7">
        <v>0</v>
      </c>
      <c r="L539" s="7">
        <v>0</v>
      </c>
      <c r="M539" s="7">
        <v>300</v>
      </c>
      <c r="N539" s="7">
        <v>0</v>
      </c>
      <c r="O539" s="7">
        <v>0</v>
      </c>
      <c r="P539" s="7">
        <v>300</v>
      </c>
      <c r="Q539" s="7">
        <v>6</v>
      </c>
    </row>
    <row r="540" spans="1:17" x14ac:dyDescent="0.25">
      <c r="A540" s="6">
        <v>442</v>
      </c>
      <c r="B540" s="7" t="s">
        <v>841</v>
      </c>
      <c r="C540" s="7">
        <v>485740</v>
      </c>
      <c r="D540" s="7">
        <v>485010</v>
      </c>
      <c r="E540" s="7">
        <v>970750</v>
      </c>
      <c r="F540" s="7">
        <v>937455</v>
      </c>
      <c r="G540" s="7">
        <v>0</v>
      </c>
      <c r="H540" s="7">
        <v>48537.5</v>
      </c>
      <c r="I540" s="7">
        <v>41180</v>
      </c>
      <c r="J540" s="7">
        <v>41180</v>
      </c>
      <c r="K540" s="7">
        <v>0</v>
      </c>
      <c r="L540" s="7">
        <v>0</v>
      </c>
      <c r="M540" s="7">
        <v>1805</v>
      </c>
      <c r="N540" s="7">
        <v>0</v>
      </c>
      <c r="O540" s="7">
        <v>0</v>
      </c>
      <c r="P540" s="7">
        <v>1805</v>
      </c>
      <c r="Q540" s="7">
        <v>36.1</v>
      </c>
    </row>
    <row r="541" spans="1:17" x14ac:dyDescent="0.25">
      <c r="A541" s="6">
        <v>443</v>
      </c>
      <c r="B541" s="7" t="s">
        <v>842</v>
      </c>
      <c r="C541" s="7">
        <v>715406</v>
      </c>
      <c r="D541" s="7">
        <v>1203895</v>
      </c>
      <c r="E541" s="7">
        <v>1919301</v>
      </c>
      <c r="F541" s="7">
        <v>1800635</v>
      </c>
      <c r="G541" s="7">
        <v>0</v>
      </c>
      <c r="H541" s="7">
        <v>95965.05</v>
      </c>
      <c r="I541" s="7">
        <v>65983</v>
      </c>
      <c r="J541" s="7">
        <v>65983</v>
      </c>
      <c r="K541" s="7">
        <v>0</v>
      </c>
      <c r="L541" s="7">
        <v>0</v>
      </c>
      <c r="M541" s="7">
        <v>550</v>
      </c>
      <c r="N541" s="7">
        <v>0</v>
      </c>
      <c r="O541" s="7">
        <v>0</v>
      </c>
      <c r="P541" s="7">
        <v>550</v>
      </c>
      <c r="Q541" s="7">
        <v>11</v>
      </c>
    </row>
    <row r="542" spans="1:17" x14ac:dyDescent="0.25">
      <c r="A542" s="6">
        <v>444</v>
      </c>
      <c r="B542" s="7" t="s">
        <v>844</v>
      </c>
      <c r="C542" s="7">
        <v>194760</v>
      </c>
      <c r="D542" s="7">
        <v>254038</v>
      </c>
      <c r="E542" s="7">
        <v>448798</v>
      </c>
      <c r="F542" s="7">
        <v>365166</v>
      </c>
      <c r="G542" s="7">
        <v>1161</v>
      </c>
      <c r="H542" s="7">
        <v>22439.9</v>
      </c>
      <c r="I542" s="7">
        <v>14956</v>
      </c>
      <c r="J542" s="7">
        <v>14956</v>
      </c>
      <c r="K542" s="7">
        <v>0</v>
      </c>
      <c r="L542" s="7">
        <v>0</v>
      </c>
      <c r="M542" s="7">
        <v>0</v>
      </c>
      <c r="N542" s="7">
        <v>0</v>
      </c>
      <c r="O542" s="7">
        <v>0</v>
      </c>
      <c r="P542" s="7">
        <v>0</v>
      </c>
      <c r="Q542" s="7">
        <v>0</v>
      </c>
    </row>
    <row r="543" spans="1:17" x14ac:dyDescent="0.25">
      <c r="A543" s="6">
        <v>445</v>
      </c>
      <c r="B543" s="7" t="s">
        <v>845</v>
      </c>
      <c r="C543" s="7">
        <v>440045</v>
      </c>
      <c r="D543" s="7">
        <v>415313</v>
      </c>
      <c r="E543" s="7">
        <v>855358</v>
      </c>
      <c r="F543" s="7">
        <v>757757</v>
      </c>
      <c r="G543" s="7">
        <v>388</v>
      </c>
      <c r="H543" s="7">
        <v>42767.9</v>
      </c>
      <c r="I543" s="7">
        <v>36053</v>
      </c>
      <c r="J543" s="7">
        <v>36053</v>
      </c>
      <c r="K543" s="7">
        <v>0</v>
      </c>
      <c r="L543" s="7">
        <v>0</v>
      </c>
      <c r="M543" s="7">
        <v>2010</v>
      </c>
      <c r="N543" s="7">
        <v>1600</v>
      </c>
      <c r="O543" s="7">
        <v>0</v>
      </c>
      <c r="P543" s="7">
        <v>410</v>
      </c>
      <c r="Q543" s="7">
        <v>40.200000000000003</v>
      </c>
    </row>
    <row r="544" spans="1:17" x14ac:dyDescent="0.25">
      <c r="A544" s="6">
        <v>446</v>
      </c>
      <c r="B544" s="7" t="s">
        <v>846</v>
      </c>
      <c r="C544" s="7">
        <v>352682</v>
      </c>
      <c r="D544" s="7">
        <v>323853</v>
      </c>
      <c r="E544" s="7">
        <v>676535</v>
      </c>
      <c r="F544" s="7">
        <v>676509</v>
      </c>
      <c r="G544" s="7">
        <v>0</v>
      </c>
      <c r="H544" s="7">
        <v>33826.75</v>
      </c>
      <c r="I544" s="7">
        <v>21134</v>
      </c>
      <c r="J544" s="7">
        <v>21134</v>
      </c>
      <c r="K544" s="7">
        <v>0</v>
      </c>
      <c r="L544" s="7">
        <v>0</v>
      </c>
      <c r="M544" s="7">
        <v>0</v>
      </c>
      <c r="N544" s="7">
        <v>0</v>
      </c>
      <c r="O544" s="7">
        <v>0</v>
      </c>
      <c r="P544" s="7">
        <v>0</v>
      </c>
      <c r="Q544" s="7">
        <v>0</v>
      </c>
    </row>
    <row r="545" spans="1:17" x14ac:dyDescent="0.25">
      <c r="A545" s="6">
        <v>447</v>
      </c>
      <c r="B545" s="7" t="s">
        <v>847</v>
      </c>
      <c r="C545" s="7">
        <v>226453</v>
      </c>
      <c r="D545" s="7">
        <v>220269</v>
      </c>
      <c r="E545" s="7">
        <v>446722</v>
      </c>
      <c r="F545" s="7">
        <v>433526</v>
      </c>
      <c r="G545" s="7">
        <v>684</v>
      </c>
      <c r="H545" s="7">
        <v>22336.1</v>
      </c>
      <c r="I545" s="7">
        <v>25200</v>
      </c>
      <c r="J545" s="7">
        <v>25200</v>
      </c>
      <c r="K545" s="7">
        <v>0</v>
      </c>
      <c r="L545" s="7">
        <v>0</v>
      </c>
      <c r="M545" s="7">
        <v>100</v>
      </c>
      <c r="N545" s="7">
        <v>0</v>
      </c>
      <c r="O545" s="7">
        <v>0</v>
      </c>
      <c r="P545" s="7">
        <v>100</v>
      </c>
      <c r="Q545" s="7">
        <v>2</v>
      </c>
    </row>
    <row r="546" spans="1:17" x14ac:dyDescent="0.25">
      <c r="A546" s="6">
        <v>448</v>
      </c>
      <c r="B546" s="7" t="s">
        <v>848</v>
      </c>
      <c r="C546" s="7">
        <v>872950</v>
      </c>
      <c r="D546" s="7">
        <v>1330667</v>
      </c>
      <c r="E546" s="7">
        <v>2203617</v>
      </c>
      <c r="F546" s="7">
        <v>1845132</v>
      </c>
      <c r="G546" s="7">
        <v>0</v>
      </c>
      <c r="H546" s="7">
        <v>110180.85</v>
      </c>
      <c r="I546" s="7">
        <v>46755</v>
      </c>
      <c r="J546" s="7">
        <v>46755</v>
      </c>
      <c r="K546" s="7">
        <v>0</v>
      </c>
      <c r="L546" s="7">
        <v>0</v>
      </c>
      <c r="M546" s="7">
        <v>500</v>
      </c>
      <c r="N546" s="7">
        <v>0</v>
      </c>
      <c r="O546" s="7">
        <v>0</v>
      </c>
      <c r="P546" s="7">
        <v>500</v>
      </c>
      <c r="Q546" s="7">
        <v>10</v>
      </c>
    </row>
    <row r="547" spans="1:17" x14ac:dyDescent="0.25">
      <c r="A547" s="6">
        <v>449</v>
      </c>
      <c r="B547" s="7" t="s">
        <v>850</v>
      </c>
      <c r="C547" s="7">
        <v>2214988</v>
      </c>
      <c r="D547" s="7">
        <v>1859218</v>
      </c>
      <c r="E547" s="7">
        <v>4074206</v>
      </c>
      <c r="F547" s="7">
        <v>4050157</v>
      </c>
      <c r="G547" s="7">
        <v>2635</v>
      </c>
      <c r="H547" s="7">
        <v>203710.3</v>
      </c>
      <c r="I547" s="7">
        <v>166734</v>
      </c>
      <c r="J547" s="7">
        <v>165934</v>
      </c>
      <c r="K547" s="7">
        <v>300</v>
      </c>
      <c r="L547" s="7">
        <v>0</v>
      </c>
      <c r="M547" s="7">
        <v>1100</v>
      </c>
      <c r="N547" s="7">
        <v>0</v>
      </c>
      <c r="O547" s="7">
        <v>0</v>
      </c>
      <c r="P547" s="7">
        <v>1100</v>
      </c>
      <c r="Q547" s="7">
        <v>22</v>
      </c>
    </row>
    <row r="548" spans="1:17" x14ac:dyDescent="0.25">
      <c r="A548" s="6">
        <v>450</v>
      </c>
      <c r="B548" s="7" t="s">
        <v>851</v>
      </c>
      <c r="C548" s="7">
        <v>194244</v>
      </c>
      <c r="D548" s="7">
        <v>178561</v>
      </c>
      <c r="E548" s="7">
        <v>372805</v>
      </c>
      <c r="F548" s="7">
        <v>337601</v>
      </c>
      <c r="G548" s="7">
        <v>0</v>
      </c>
      <c r="H548" s="7">
        <v>18640.25</v>
      </c>
      <c r="I548" s="7">
        <v>14817</v>
      </c>
      <c r="J548" s="7">
        <v>14817</v>
      </c>
      <c r="K548" s="7">
        <v>0</v>
      </c>
      <c r="L548" s="7">
        <v>0</v>
      </c>
      <c r="M548" s="7">
        <v>400</v>
      </c>
      <c r="N548" s="7">
        <v>0</v>
      </c>
      <c r="O548" s="7">
        <v>0</v>
      </c>
      <c r="P548" s="7">
        <v>400</v>
      </c>
      <c r="Q548" s="7">
        <v>8</v>
      </c>
    </row>
    <row r="549" spans="1:17" x14ac:dyDescent="0.25">
      <c r="A549" s="6">
        <v>451</v>
      </c>
      <c r="B549" s="7" t="s">
        <v>853</v>
      </c>
      <c r="C549" s="7">
        <v>104644</v>
      </c>
      <c r="D549" s="7">
        <v>134088</v>
      </c>
      <c r="E549" s="7">
        <v>238732</v>
      </c>
      <c r="F549" s="7">
        <v>221478</v>
      </c>
      <c r="G549" s="7">
        <v>0</v>
      </c>
      <c r="H549" s="7">
        <v>11936.6</v>
      </c>
      <c r="I549" s="7">
        <v>12783</v>
      </c>
      <c r="J549" s="7">
        <v>12783</v>
      </c>
      <c r="K549" s="7">
        <v>0</v>
      </c>
      <c r="L549" s="7">
        <v>0</v>
      </c>
      <c r="M549" s="7">
        <v>300</v>
      </c>
      <c r="N549" s="7">
        <v>0</v>
      </c>
      <c r="O549" s="7">
        <v>0</v>
      </c>
      <c r="P549" s="7">
        <v>300</v>
      </c>
      <c r="Q549" s="7">
        <v>6</v>
      </c>
    </row>
    <row r="550" spans="1:17" x14ac:dyDescent="0.25">
      <c r="A550" s="6">
        <v>452</v>
      </c>
      <c r="B550" s="7" t="s">
        <v>854</v>
      </c>
      <c r="C550" s="7">
        <v>465692</v>
      </c>
      <c r="D550" s="7">
        <v>350612</v>
      </c>
      <c r="E550" s="7">
        <v>816304</v>
      </c>
      <c r="F550" s="7">
        <v>740202</v>
      </c>
      <c r="G550" s="7">
        <v>9131</v>
      </c>
      <c r="H550" s="7">
        <v>40815.199999999997</v>
      </c>
      <c r="I550" s="7">
        <v>36392</v>
      </c>
      <c r="J550" s="7">
        <v>36392</v>
      </c>
      <c r="K550" s="7">
        <v>0</v>
      </c>
      <c r="L550" s="7">
        <v>0</v>
      </c>
      <c r="M550" s="7">
        <v>14359</v>
      </c>
      <c r="N550" s="7">
        <v>6896</v>
      </c>
      <c r="O550" s="7">
        <v>0</v>
      </c>
      <c r="P550" s="7">
        <v>7463</v>
      </c>
      <c r="Q550" s="7">
        <v>287.18</v>
      </c>
    </row>
    <row r="551" spans="1:17" ht="16.5" thickBot="1" x14ac:dyDescent="0.3">
      <c r="B551" s="14" t="s">
        <v>216</v>
      </c>
      <c r="C551" s="15">
        <f>SUM(C99:C550)</f>
        <v>255005718</v>
      </c>
      <c r="D551" s="15">
        <f t="shared" ref="D551:Q551" si="1">SUM(D99:D550)</f>
        <v>274779742</v>
      </c>
      <c r="E551" s="15">
        <f t="shared" si="1"/>
        <v>529785460</v>
      </c>
      <c r="F551" s="15">
        <f t="shared" si="1"/>
        <v>497250943</v>
      </c>
      <c r="G551" s="15">
        <f t="shared" si="1"/>
        <v>282720</v>
      </c>
      <c r="H551" s="15">
        <f t="shared" si="1"/>
        <v>26489273.000000007</v>
      </c>
      <c r="I551" s="15">
        <f t="shared" si="1"/>
        <v>21953033</v>
      </c>
      <c r="J551" s="15">
        <f t="shared" si="1"/>
        <v>21896460</v>
      </c>
      <c r="K551" s="15">
        <f t="shared" si="1"/>
        <v>10016</v>
      </c>
      <c r="L551" s="15">
        <f t="shared" si="1"/>
        <v>0</v>
      </c>
      <c r="M551" s="15">
        <f t="shared" si="1"/>
        <v>847111</v>
      </c>
      <c r="N551" s="15">
        <f t="shared" si="1"/>
        <v>273576</v>
      </c>
      <c r="O551" s="15">
        <f t="shared" si="1"/>
        <v>0</v>
      </c>
      <c r="P551" s="15">
        <f t="shared" si="1"/>
        <v>573535</v>
      </c>
      <c r="Q551" s="15">
        <f t="shared" si="1"/>
        <v>16942.219999999994</v>
      </c>
    </row>
    <row r="552" spans="1:17" ht="16.5" thickTop="1" x14ac:dyDescent="0.25"/>
    <row r="553" spans="1:17" ht="16.5" thickBot="1" x14ac:dyDescent="0.3">
      <c r="B553" s="14" t="s">
        <v>5083</v>
      </c>
      <c r="C553" s="15">
        <f>C96+C551</f>
        <v>335284166</v>
      </c>
      <c r="D553" s="15">
        <f t="shared" ref="D553:Q553" si="2">D96+D551</f>
        <v>345049959</v>
      </c>
      <c r="E553" s="15">
        <f t="shared" si="2"/>
        <v>680334125</v>
      </c>
      <c r="F553" s="15">
        <f t="shared" si="2"/>
        <v>640824321</v>
      </c>
      <c r="G553" s="15">
        <f t="shared" si="2"/>
        <v>303365</v>
      </c>
      <c r="H553" s="15">
        <f t="shared" si="2"/>
        <v>34016706.250000007</v>
      </c>
      <c r="I553" s="15">
        <f t="shared" si="2"/>
        <v>28359157</v>
      </c>
      <c r="J553" s="15">
        <f t="shared" si="2"/>
        <v>28298897</v>
      </c>
      <c r="K553" s="15">
        <f t="shared" si="2"/>
        <v>10316</v>
      </c>
      <c r="L553" s="15">
        <f t="shared" si="2"/>
        <v>0</v>
      </c>
      <c r="M553" s="15">
        <f t="shared" si="2"/>
        <v>1057435</v>
      </c>
      <c r="N553" s="15">
        <f t="shared" si="2"/>
        <v>345112</v>
      </c>
      <c r="O553" s="15">
        <f t="shared" si="2"/>
        <v>0</v>
      </c>
      <c r="P553" s="15">
        <f t="shared" si="2"/>
        <v>712323</v>
      </c>
      <c r="Q553" s="15">
        <f t="shared" si="2"/>
        <v>21148.699999999993</v>
      </c>
    </row>
    <row r="554" spans="1:17" ht="16.5" thickTop="1" x14ac:dyDescent="0.25">
      <c r="B554" s="14"/>
    </row>
  </sheetData>
  <autoFilter ref="A7:Q96" xr:uid="{EB63C085-8043-43D8-8E3F-9D6F7ECF3AC6}"/>
  <mergeCells count="5">
    <mergeCell ref="A1:Q1"/>
    <mergeCell ref="A2:Q2"/>
    <mergeCell ref="A3:Q3"/>
    <mergeCell ref="A4:Q4"/>
    <mergeCell ref="A5:Q5"/>
  </mergeCells>
  <conditionalFormatting sqref="D420:D439">
    <cfRule type="containsText" dxfId="590" priority="87" operator="containsText" text="not">
      <formula>NOT(ISERROR(SEARCH("not",D420)))</formula>
    </cfRule>
  </conditionalFormatting>
  <conditionalFormatting sqref="D9:D85">
    <cfRule type="containsText" dxfId="589" priority="93" operator="containsText" text="not">
      <formula>NOT(ISERROR(SEARCH("not",D9)))</formula>
    </cfRule>
  </conditionalFormatting>
  <conditionalFormatting sqref="D100:D419">
    <cfRule type="containsText" dxfId="588" priority="91" operator="containsText" text="not">
      <formula>NOT(ISERROR(SEARCH("not",D100)))</formula>
    </cfRule>
  </conditionalFormatting>
  <conditionalFormatting sqref="D100:D419">
    <cfRule type="containsText" dxfId="587" priority="90" operator="containsText" text="not">
      <formula>NOT(ISERROR(SEARCH("not",D100)))</formula>
    </cfRule>
  </conditionalFormatting>
  <conditionalFormatting sqref="D420:D439">
    <cfRule type="containsText" dxfId="586" priority="88" operator="containsText" text="not">
      <formula>NOT(ISERROR(SEARCH("not",D420)))</formula>
    </cfRule>
  </conditionalFormatting>
  <conditionalFormatting sqref="D440:D442">
    <cfRule type="containsText" dxfId="585" priority="84" operator="containsText" text="not">
      <formula>NOT(ISERROR(SEARCH("not",D440)))</formula>
    </cfRule>
  </conditionalFormatting>
  <conditionalFormatting sqref="D440:D442">
    <cfRule type="containsText" dxfId="584" priority="85" operator="containsText" text="not">
      <formula>NOT(ISERROR(SEARCH("not",D440)))</formula>
    </cfRule>
  </conditionalFormatting>
  <conditionalFormatting sqref="D444:D446">
    <cfRule type="containsText" dxfId="583" priority="78" operator="containsText" text="not">
      <formula>NOT(ISERROR(SEARCH("not",D444)))</formula>
    </cfRule>
  </conditionalFormatting>
  <conditionalFormatting sqref="D449">
    <cfRule type="containsText" dxfId="582" priority="72" operator="containsText" text="not">
      <formula>NOT(ISERROR(SEARCH("not",D449)))</formula>
    </cfRule>
  </conditionalFormatting>
  <conditionalFormatting sqref="D443">
    <cfRule type="containsText" dxfId="581" priority="81" operator="containsText" text="not">
      <formula>NOT(ISERROR(SEARCH("not",D443)))</formula>
    </cfRule>
  </conditionalFormatting>
  <conditionalFormatting sqref="D443">
    <cfRule type="containsText" dxfId="580" priority="82" operator="containsText" text="not">
      <formula>NOT(ISERROR(SEARCH("not",D443)))</formula>
    </cfRule>
  </conditionalFormatting>
  <conditionalFormatting sqref="D444:D446">
    <cfRule type="containsText" dxfId="579" priority="79" operator="containsText" text="not">
      <formula>NOT(ISERROR(SEARCH("not",D444)))</formula>
    </cfRule>
  </conditionalFormatting>
  <conditionalFormatting sqref="D456:D457">
    <cfRule type="containsText" dxfId="578" priority="64" operator="containsText" text="not">
      <formula>NOT(ISERROR(SEARCH("not",D456)))</formula>
    </cfRule>
  </conditionalFormatting>
  <conditionalFormatting sqref="D447:D448">
    <cfRule type="containsText" dxfId="577" priority="76" operator="containsText" text="not">
      <formula>NOT(ISERROR(SEARCH("not",D447)))</formula>
    </cfRule>
  </conditionalFormatting>
  <conditionalFormatting sqref="D447:D448">
    <cfRule type="containsText" dxfId="576" priority="75" operator="containsText" text="not">
      <formula>NOT(ISERROR(SEARCH("not",D447)))</formula>
    </cfRule>
  </conditionalFormatting>
  <conditionalFormatting sqref="D456:D457">
    <cfRule type="containsText" dxfId="575" priority="63" operator="containsText" text="not">
      <formula>NOT(ISERROR(SEARCH("not",D456)))</formula>
    </cfRule>
  </conditionalFormatting>
  <conditionalFormatting sqref="D450:D452">
    <cfRule type="containsText" dxfId="574" priority="69" operator="containsText" text="not">
      <formula>NOT(ISERROR(SEARCH("not",D450)))</formula>
    </cfRule>
  </conditionalFormatting>
  <conditionalFormatting sqref="D449">
    <cfRule type="containsText" dxfId="573" priority="73" operator="containsText" text="not">
      <formula>NOT(ISERROR(SEARCH("not",D449)))</formula>
    </cfRule>
  </conditionalFormatting>
  <conditionalFormatting sqref="D450:D452">
    <cfRule type="containsText" dxfId="572" priority="70" operator="containsText" text="not">
      <formula>NOT(ISERROR(SEARCH("not",D450)))</formula>
    </cfRule>
  </conditionalFormatting>
  <conditionalFormatting sqref="D458">
    <cfRule type="containsText" dxfId="571" priority="61" operator="containsText" text="not">
      <formula>NOT(ISERROR(SEARCH("not",D458)))</formula>
    </cfRule>
  </conditionalFormatting>
  <conditionalFormatting sqref="D453:D455">
    <cfRule type="containsText" dxfId="570" priority="66" operator="containsText" text="not">
      <formula>NOT(ISERROR(SEARCH("not",D453)))</formula>
    </cfRule>
  </conditionalFormatting>
  <conditionalFormatting sqref="D458">
    <cfRule type="containsText" dxfId="569" priority="60" operator="containsText" text="not">
      <formula>NOT(ISERROR(SEARCH("not",D458)))</formula>
    </cfRule>
  </conditionalFormatting>
  <conditionalFormatting sqref="D459:D461">
    <cfRule type="containsText" dxfId="568" priority="57" operator="containsText" text="not">
      <formula>NOT(ISERROR(SEARCH("not",D459)))</formula>
    </cfRule>
  </conditionalFormatting>
  <conditionalFormatting sqref="D459:D461">
    <cfRule type="containsText" dxfId="567" priority="58" operator="containsText" text="not">
      <formula>NOT(ISERROR(SEARCH("not",D459)))</formula>
    </cfRule>
  </conditionalFormatting>
  <conditionalFormatting sqref="D510:D512">
    <cfRule type="containsText" dxfId="566" priority="19" operator="containsText" text="not">
      <formula>NOT(ISERROR(SEARCH("not",D510)))</formula>
    </cfRule>
  </conditionalFormatting>
  <conditionalFormatting sqref="D7">
    <cfRule type="containsText" dxfId="565" priority="99" operator="containsText" text="not">
      <formula>NOT(ISERROR(SEARCH("not",D7)))</formula>
    </cfRule>
  </conditionalFormatting>
  <conditionalFormatting sqref="D7">
    <cfRule type="containsText" dxfId="564" priority="98" operator="containsText" text="not">
      <formula>NOT(ISERROR(SEARCH("not",D7)))</formula>
    </cfRule>
  </conditionalFormatting>
  <conditionalFormatting sqref="D8">
    <cfRule type="containsText" dxfId="563" priority="96" operator="containsText" text="not">
      <formula>NOT(ISERROR(SEARCH("not",D8)))</formula>
    </cfRule>
  </conditionalFormatting>
  <conditionalFormatting sqref="C8">
    <cfRule type="duplicateValues" dxfId="562" priority="95"/>
  </conditionalFormatting>
  <conditionalFormatting sqref="D8">
    <cfRule type="containsText" dxfId="561" priority="94" operator="containsText" text="not">
      <formula>NOT(ISERROR(SEARCH("not",D8)))</formula>
    </cfRule>
  </conditionalFormatting>
  <conditionalFormatting sqref="C8">
    <cfRule type="duplicateValues" dxfId="560" priority="97"/>
  </conditionalFormatting>
  <conditionalFormatting sqref="D9:D85">
    <cfRule type="containsText" dxfId="559" priority="92" operator="containsText" text="not">
      <formula>NOT(ISERROR(SEARCH("not",D9)))</formula>
    </cfRule>
  </conditionalFormatting>
  <conditionalFormatting sqref="C9:C85">
    <cfRule type="duplicateValues" dxfId="558" priority="100"/>
  </conditionalFormatting>
  <conditionalFormatting sqref="C100:C419">
    <cfRule type="duplicateValues" dxfId="557" priority="101"/>
  </conditionalFormatting>
  <conditionalFormatting sqref="C420:C439">
    <cfRule type="duplicateValues" dxfId="556" priority="89"/>
  </conditionalFormatting>
  <conditionalFormatting sqref="C440:C442">
    <cfRule type="duplicateValues" dxfId="555" priority="86"/>
  </conditionalFormatting>
  <conditionalFormatting sqref="C443">
    <cfRule type="duplicateValues" dxfId="554" priority="83"/>
  </conditionalFormatting>
  <conditionalFormatting sqref="C444:C446">
    <cfRule type="duplicateValues" dxfId="553" priority="80"/>
  </conditionalFormatting>
  <conditionalFormatting sqref="C447:C448">
    <cfRule type="duplicateValues" dxfId="552" priority="77"/>
  </conditionalFormatting>
  <conditionalFormatting sqref="C449">
    <cfRule type="duplicateValues" dxfId="551" priority="74"/>
  </conditionalFormatting>
  <conditionalFormatting sqref="C450:C452">
    <cfRule type="duplicateValues" dxfId="550" priority="71"/>
  </conditionalFormatting>
  <conditionalFormatting sqref="D453:D455">
    <cfRule type="containsText" dxfId="549" priority="67" operator="containsText" text="not">
      <formula>NOT(ISERROR(SEARCH("not",D453)))</formula>
    </cfRule>
  </conditionalFormatting>
  <conditionalFormatting sqref="C453:C455">
    <cfRule type="duplicateValues" dxfId="548" priority="68"/>
  </conditionalFormatting>
  <conditionalFormatting sqref="C456:C457">
    <cfRule type="duplicateValues" dxfId="547" priority="65"/>
  </conditionalFormatting>
  <conditionalFormatting sqref="C458">
    <cfRule type="duplicateValues" dxfId="546" priority="62"/>
  </conditionalFormatting>
  <conditionalFormatting sqref="C459:C461">
    <cfRule type="duplicateValues" dxfId="545" priority="59"/>
  </conditionalFormatting>
  <conditionalFormatting sqref="D462:D484">
    <cfRule type="containsText" dxfId="544" priority="55" operator="containsText" text="not">
      <formula>NOT(ISERROR(SEARCH("not",D462)))</formula>
    </cfRule>
  </conditionalFormatting>
  <conditionalFormatting sqref="D462:D484">
    <cfRule type="containsText" dxfId="543" priority="56" operator="containsText" text="not">
      <formula>NOT(ISERROR(SEARCH("not",D462)))</formula>
    </cfRule>
  </conditionalFormatting>
  <conditionalFormatting sqref="D507:D508">
    <cfRule type="containsText" dxfId="542" priority="25" operator="containsText" text="not">
      <formula>NOT(ISERROR(SEARCH("not",D507)))</formula>
    </cfRule>
  </conditionalFormatting>
  <conditionalFormatting sqref="D509">
    <cfRule type="containsText" dxfId="541" priority="21" operator="containsText" text="not">
      <formula>NOT(ISERROR(SEARCH("not",D509)))</formula>
    </cfRule>
  </conditionalFormatting>
  <conditionalFormatting sqref="C462:C484">
    <cfRule type="duplicateValues" dxfId="540" priority="102"/>
  </conditionalFormatting>
  <conditionalFormatting sqref="D86:D93">
    <cfRule type="containsText" dxfId="539" priority="53" operator="containsText" text="not">
      <formula>NOT(ISERROR(SEARCH("not",D86)))</formula>
    </cfRule>
  </conditionalFormatting>
  <conditionalFormatting sqref="D86:D93">
    <cfRule type="containsText" dxfId="538" priority="52" operator="containsText" text="not">
      <formula>NOT(ISERROR(SEARCH("not",D86)))</formula>
    </cfRule>
  </conditionalFormatting>
  <conditionalFormatting sqref="C86:C93">
    <cfRule type="duplicateValues" dxfId="537" priority="54"/>
  </conditionalFormatting>
  <conditionalFormatting sqref="D485:D490">
    <cfRule type="containsText" dxfId="536" priority="48" operator="containsText" text="not">
      <formula>NOT(ISERROR(SEARCH("not",D485)))</formula>
    </cfRule>
  </conditionalFormatting>
  <conditionalFormatting sqref="D491:D493">
    <cfRule type="containsText" dxfId="535" priority="46" operator="containsText" text="not">
      <formula>NOT(ISERROR(SEARCH("not",D491)))</formula>
    </cfRule>
  </conditionalFormatting>
  <conditionalFormatting sqref="D494">
    <cfRule type="containsText" dxfId="534" priority="42" operator="containsText" text="not">
      <formula>NOT(ISERROR(SEARCH("not",D494)))</formula>
    </cfRule>
  </conditionalFormatting>
  <conditionalFormatting sqref="D495:D497">
    <cfRule type="containsText" dxfId="533" priority="40" operator="containsText" text="not">
      <formula>NOT(ISERROR(SEARCH("not",D495)))</formula>
    </cfRule>
  </conditionalFormatting>
  <conditionalFormatting sqref="D485:D490">
    <cfRule type="containsText" dxfId="532" priority="49" operator="containsText" text="not">
      <formula>NOT(ISERROR(SEARCH("not",D485)))</formula>
    </cfRule>
  </conditionalFormatting>
  <conditionalFormatting sqref="D491:D493">
    <cfRule type="containsText" dxfId="531" priority="45" operator="containsText" text="not">
      <formula>NOT(ISERROR(SEARCH("not",D491)))</formula>
    </cfRule>
  </conditionalFormatting>
  <conditionalFormatting sqref="D495:D497">
    <cfRule type="containsText" dxfId="530" priority="39" operator="containsText" text="not">
      <formula>NOT(ISERROR(SEARCH("not",D495)))</formula>
    </cfRule>
  </conditionalFormatting>
  <conditionalFormatting sqref="D500">
    <cfRule type="containsText" dxfId="529" priority="33" operator="containsText" text="not">
      <formula>NOT(ISERROR(SEARCH("not",D500)))</formula>
    </cfRule>
  </conditionalFormatting>
  <conditionalFormatting sqref="D494">
    <cfRule type="containsText" dxfId="528" priority="43" operator="containsText" text="not">
      <formula>NOT(ISERROR(SEARCH("not",D494)))</formula>
    </cfRule>
  </conditionalFormatting>
  <conditionalFormatting sqref="D498:D499">
    <cfRule type="containsText" dxfId="527" priority="37" operator="containsText" text="not">
      <formula>NOT(ISERROR(SEARCH("not",D498)))</formula>
    </cfRule>
  </conditionalFormatting>
  <conditionalFormatting sqref="D498:D499">
    <cfRule type="containsText" dxfId="526" priority="36" operator="containsText" text="not">
      <formula>NOT(ISERROR(SEARCH("not",D498)))</formula>
    </cfRule>
  </conditionalFormatting>
  <conditionalFormatting sqref="D507:D508">
    <cfRule type="containsText" dxfId="525" priority="24" operator="containsText" text="not">
      <formula>NOT(ISERROR(SEARCH("not",D507)))</formula>
    </cfRule>
  </conditionalFormatting>
  <conditionalFormatting sqref="D501:D503">
    <cfRule type="containsText" dxfId="524" priority="30" operator="containsText" text="not">
      <formula>NOT(ISERROR(SEARCH("not",D501)))</formula>
    </cfRule>
  </conditionalFormatting>
  <conditionalFormatting sqref="D500">
    <cfRule type="containsText" dxfId="523" priority="34" operator="containsText" text="not">
      <formula>NOT(ISERROR(SEARCH("not",D500)))</formula>
    </cfRule>
  </conditionalFormatting>
  <conditionalFormatting sqref="D501:D503">
    <cfRule type="containsText" dxfId="522" priority="31" operator="containsText" text="not">
      <formula>NOT(ISERROR(SEARCH("not",D501)))</formula>
    </cfRule>
  </conditionalFormatting>
  <conditionalFormatting sqref="D509">
    <cfRule type="containsText" dxfId="521" priority="22" operator="containsText" text="not">
      <formula>NOT(ISERROR(SEARCH("not",D509)))</formula>
    </cfRule>
  </conditionalFormatting>
  <conditionalFormatting sqref="D504:D506">
    <cfRule type="containsText" dxfId="520" priority="27" operator="containsText" text="not">
      <formula>NOT(ISERROR(SEARCH("not",D504)))</formula>
    </cfRule>
  </conditionalFormatting>
  <conditionalFormatting sqref="D510:D512">
    <cfRule type="containsText" dxfId="519" priority="18" operator="containsText" text="not">
      <formula>NOT(ISERROR(SEARCH("not",D510)))</formula>
    </cfRule>
  </conditionalFormatting>
  <conditionalFormatting sqref="C485:C490">
    <cfRule type="duplicateValues" dxfId="518" priority="50"/>
  </conditionalFormatting>
  <conditionalFormatting sqref="C491:C493">
    <cfRule type="duplicateValues" dxfId="517" priority="47"/>
  </conditionalFormatting>
  <conditionalFormatting sqref="C494">
    <cfRule type="duplicateValues" dxfId="516" priority="44"/>
  </conditionalFormatting>
  <conditionalFormatting sqref="C495:C497">
    <cfRule type="duplicateValues" dxfId="515" priority="41"/>
  </conditionalFormatting>
  <conditionalFormatting sqref="C498:C499">
    <cfRule type="duplicateValues" dxfId="514" priority="38"/>
  </conditionalFormatting>
  <conditionalFormatting sqref="C500">
    <cfRule type="duplicateValues" dxfId="513" priority="35"/>
  </conditionalFormatting>
  <conditionalFormatting sqref="C501:C503">
    <cfRule type="duplicateValues" dxfId="512" priority="32"/>
  </conditionalFormatting>
  <conditionalFormatting sqref="D504:D506">
    <cfRule type="containsText" dxfId="511" priority="28" operator="containsText" text="not">
      <formula>NOT(ISERROR(SEARCH("not",D504)))</formula>
    </cfRule>
  </conditionalFormatting>
  <conditionalFormatting sqref="C504:C506">
    <cfRule type="duplicateValues" dxfId="510" priority="29"/>
  </conditionalFormatting>
  <conditionalFormatting sqref="C507:C508">
    <cfRule type="duplicateValues" dxfId="509" priority="26"/>
  </conditionalFormatting>
  <conditionalFormatting sqref="C509">
    <cfRule type="duplicateValues" dxfId="508" priority="23"/>
  </conditionalFormatting>
  <conditionalFormatting sqref="C510:C512">
    <cfRule type="duplicateValues" dxfId="507" priority="20"/>
  </conditionalFormatting>
  <conditionalFormatting sqref="D513:D535">
    <cfRule type="containsText" dxfId="506" priority="16" operator="containsText" text="not">
      <formula>NOT(ISERROR(SEARCH("not",D513)))</formula>
    </cfRule>
  </conditionalFormatting>
  <conditionalFormatting sqref="D513:D535">
    <cfRule type="containsText" dxfId="505" priority="17" operator="containsText" text="not">
      <formula>NOT(ISERROR(SEARCH("not",D513)))</formula>
    </cfRule>
  </conditionalFormatting>
  <conditionalFormatting sqref="C513:C535">
    <cfRule type="duplicateValues" dxfId="504" priority="51"/>
  </conditionalFormatting>
  <conditionalFormatting sqref="D94:D95">
    <cfRule type="containsText" dxfId="503" priority="14" operator="containsText" text="not">
      <formula>NOT(ISERROR(SEARCH("not",D94)))</formula>
    </cfRule>
  </conditionalFormatting>
  <conditionalFormatting sqref="D94:D95">
    <cfRule type="containsText" dxfId="502" priority="13" operator="containsText" text="not">
      <formula>NOT(ISERROR(SEARCH("not",D94)))</formula>
    </cfRule>
  </conditionalFormatting>
  <conditionalFormatting sqref="C94:C95">
    <cfRule type="duplicateValues" dxfId="501" priority="15"/>
  </conditionalFormatting>
  <conditionalFormatting sqref="D98">
    <cfRule type="containsText" dxfId="500" priority="7" operator="containsText" text="not">
      <formula>NOT(ISERROR(SEARCH("not",D98)))</formula>
    </cfRule>
  </conditionalFormatting>
  <conditionalFormatting sqref="D98">
    <cfRule type="containsText" dxfId="499" priority="8" operator="containsText" text="not">
      <formula>NOT(ISERROR(SEARCH("not",D98)))</formula>
    </cfRule>
  </conditionalFormatting>
  <conditionalFormatting sqref="D99">
    <cfRule type="containsText" dxfId="498" priority="11" operator="containsText" text="not">
      <formula>NOT(ISERROR(SEARCH("not",D99)))</formula>
    </cfRule>
  </conditionalFormatting>
  <conditionalFormatting sqref="D99">
    <cfRule type="containsText" dxfId="497" priority="9" operator="containsText" text="not">
      <formula>NOT(ISERROR(SEARCH("not",D99)))</formula>
    </cfRule>
  </conditionalFormatting>
  <conditionalFormatting sqref="C99">
    <cfRule type="duplicateValues" dxfId="496" priority="10"/>
  </conditionalFormatting>
  <conditionalFormatting sqref="C99">
    <cfRule type="duplicateValues" dxfId="495" priority="12"/>
  </conditionalFormatting>
  <conditionalFormatting sqref="D536:D544">
    <cfRule type="containsText" dxfId="494" priority="4" operator="containsText" text="not">
      <formula>NOT(ISERROR(SEARCH("not",D536)))</formula>
    </cfRule>
  </conditionalFormatting>
  <conditionalFormatting sqref="D536:D544">
    <cfRule type="containsText" dxfId="493" priority="5" operator="containsText" text="not">
      <formula>NOT(ISERROR(SEARCH("not",D536)))</formula>
    </cfRule>
  </conditionalFormatting>
  <conditionalFormatting sqref="C536:C544">
    <cfRule type="duplicateValues" dxfId="492" priority="6"/>
  </conditionalFormatting>
  <conditionalFormatting sqref="D545:D550">
    <cfRule type="containsText" dxfId="491" priority="1" operator="containsText" text="not">
      <formula>NOT(ISERROR(SEARCH("not",D545)))</formula>
    </cfRule>
  </conditionalFormatting>
  <conditionalFormatting sqref="D545:D550">
    <cfRule type="containsText" dxfId="490" priority="2" operator="containsText" text="not">
      <formula>NOT(ISERROR(SEARCH("not",D545)))</formula>
    </cfRule>
  </conditionalFormatting>
  <conditionalFormatting sqref="C545:C550">
    <cfRule type="duplicateValues" dxfId="489"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4B86-4BDE-4811-8C53-1AE0CF74D87F}">
  <sheetPr filterMode="1"/>
  <dimension ref="A1:AL585"/>
  <sheetViews>
    <sheetView showGridLines="0" workbookViewId="0">
      <pane xSplit="4" ySplit="7" topLeftCell="E8" activePane="bottomRight" state="frozen"/>
      <selection pane="topRight" activeCell="E1" sqref="E1"/>
      <selection pane="bottomLeft" activeCell="A8" sqref="A8"/>
      <selection pane="bottomRight" activeCell="M8" sqref="M8"/>
    </sheetView>
  </sheetViews>
  <sheetFormatPr defaultRowHeight="15.75" x14ac:dyDescent="0.25"/>
  <cols>
    <col min="1" max="1" width="5.375" customWidth="1"/>
    <col min="2" max="2" width="99" customWidth="1"/>
    <col min="3" max="3" width="17.875" customWidth="1"/>
    <col min="4" max="4" width="18.25" customWidth="1"/>
    <col min="5" max="7" width="14.75" bestFit="1" customWidth="1"/>
    <col min="8" max="8" width="16" bestFit="1" customWidth="1"/>
    <col min="9" max="9" width="14.875" bestFit="1" customWidth="1"/>
    <col min="10" max="10" width="13.75" bestFit="1" customWidth="1"/>
    <col min="11" max="11" width="20" bestFit="1" customWidth="1"/>
    <col min="12" max="12" width="13.75" bestFit="1" customWidth="1"/>
    <col min="13" max="13" width="12.375" bestFit="1" customWidth="1"/>
    <col min="14" max="14" width="12.5" bestFit="1" customWidth="1"/>
    <col min="15" max="15" width="11.125" bestFit="1" customWidth="1"/>
    <col min="16" max="16" width="14.5" bestFit="1" customWidth="1"/>
    <col min="17" max="17" width="20.375" bestFit="1" customWidth="1"/>
    <col min="18" max="18" width="19.5" bestFit="1" customWidth="1"/>
    <col min="19" max="19" width="13.875" bestFit="1" customWidth="1"/>
    <col min="20" max="20" width="13.25" customWidth="1"/>
    <col min="21" max="21" width="16.5" customWidth="1"/>
    <col min="22" max="22" width="15.625" customWidth="1"/>
    <col min="23" max="23" width="13.5" customWidth="1"/>
    <col min="24" max="24" width="13.125" customWidth="1"/>
    <col min="25" max="25" width="12.5" customWidth="1"/>
    <col min="26" max="29" width="13.125" customWidth="1"/>
    <col min="30" max="30" width="11.25" customWidth="1"/>
    <col min="31" max="31" width="13.125" customWidth="1"/>
    <col min="32" max="32" width="14.875" customWidth="1"/>
    <col min="33" max="36" width="13.125" customWidth="1"/>
  </cols>
  <sheetData>
    <row r="1" spans="1:38" x14ac:dyDescent="0.25">
      <c r="A1" s="121" t="s">
        <v>5080</v>
      </c>
      <c r="B1" s="121"/>
      <c r="C1" s="121"/>
      <c r="D1" s="121"/>
      <c r="E1" s="121"/>
      <c r="F1" s="121"/>
      <c r="G1" s="121"/>
      <c r="H1" s="121"/>
      <c r="I1" s="121"/>
      <c r="J1" s="121"/>
      <c r="K1" s="121"/>
      <c r="L1" s="121"/>
      <c r="M1" s="121"/>
      <c r="N1" s="121"/>
      <c r="O1" s="121"/>
      <c r="P1" s="121"/>
      <c r="Q1" s="121"/>
      <c r="R1" s="121"/>
      <c r="S1" s="121"/>
    </row>
    <row r="2" spans="1:38" x14ac:dyDescent="0.25">
      <c r="A2" s="121" t="s">
        <v>1</v>
      </c>
      <c r="B2" s="121"/>
      <c r="C2" s="121"/>
      <c r="D2" s="121"/>
      <c r="E2" s="121"/>
      <c r="F2" s="121"/>
      <c r="G2" s="121"/>
      <c r="H2" s="121"/>
      <c r="I2" s="121"/>
      <c r="J2" s="121"/>
      <c r="K2" s="121"/>
      <c r="L2" s="121"/>
      <c r="M2" s="121"/>
      <c r="N2" s="121"/>
      <c r="O2" s="121"/>
      <c r="P2" s="121"/>
      <c r="Q2" s="121"/>
      <c r="R2" s="121"/>
      <c r="S2" s="121"/>
    </row>
    <row r="3" spans="1:38" x14ac:dyDescent="0.25">
      <c r="A3" s="121" t="s">
        <v>2</v>
      </c>
      <c r="B3" s="121"/>
      <c r="C3" s="121"/>
      <c r="D3" s="121"/>
      <c r="E3" s="121"/>
      <c r="F3" s="121"/>
      <c r="G3" s="121"/>
      <c r="H3" s="121"/>
      <c r="I3" s="121"/>
      <c r="J3" s="121"/>
      <c r="K3" s="121"/>
      <c r="L3" s="121"/>
      <c r="M3" s="121"/>
      <c r="N3" s="121"/>
      <c r="O3" s="121"/>
      <c r="P3" s="121"/>
      <c r="Q3" s="121"/>
      <c r="R3" s="121"/>
      <c r="S3" s="121"/>
    </row>
    <row r="4" spans="1:38" x14ac:dyDescent="0.25">
      <c r="A4" s="121" t="s">
        <v>3</v>
      </c>
      <c r="B4" s="121"/>
      <c r="C4" s="121"/>
      <c r="D4" s="121"/>
      <c r="E4" s="121"/>
      <c r="F4" s="121"/>
      <c r="G4" s="121"/>
      <c r="H4" s="121"/>
      <c r="I4" s="121"/>
      <c r="J4" s="121"/>
      <c r="K4" s="121"/>
      <c r="L4" s="121"/>
      <c r="M4" s="121"/>
      <c r="N4" s="121"/>
      <c r="O4" s="121"/>
      <c r="P4" s="121"/>
      <c r="Q4" s="121"/>
      <c r="R4" s="121"/>
      <c r="S4" s="121"/>
    </row>
    <row r="5" spans="1:38" x14ac:dyDescent="0.25">
      <c r="A5" s="121" t="s">
        <v>4</v>
      </c>
      <c r="B5" s="121"/>
      <c r="C5" s="121"/>
      <c r="D5" s="121"/>
      <c r="E5" s="121"/>
      <c r="F5" s="121"/>
      <c r="G5" s="121"/>
      <c r="H5" s="121"/>
      <c r="I5" s="121"/>
      <c r="J5" s="121"/>
      <c r="K5" s="121"/>
      <c r="L5" s="121"/>
      <c r="M5" s="121"/>
      <c r="N5" s="121"/>
      <c r="O5" s="121"/>
      <c r="P5" s="121"/>
      <c r="Q5" s="121"/>
      <c r="R5" s="121"/>
      <c r="S5" s="121"/>
    </row>
    <row r="6" spans="1:38" s="109" customFormat="1" x14ac:dyDescent="0.25">
      <c r="D6" s="136" t="s">
        <v>5084</v>
      </c>
      <c r="E6" s="136"/>
    </row>
    <row r="7" spans="1:38" s="109" customFormat="1" ht="60" x14ac:dyDescent="0.25">
      <c r="A7" s="4" t="s">
        <v>5724</v>
      </c>
      <c r="B7" s="4" t="s">
        <v>5081</v>
      </c>
      <c r="C7" s="61" t="s">
        <v>5725</v>
      </c>
      <c r="D7" s="26" t="s">
        <v>5085</v>
      </c>
      <c r="E7" s="26" t="s">
        <v>5086</v>
      </c>
      <c r="F7" s="119" t="s">
        <v>7</v>
      </c>
      <c r="G7" s="119" t="s">
        <v>8</v>
      </c>
      <c r="H7" s="119" t="s">
        <v>9</v>
      </c>
      <c r="I7" s="119" t="s">
        <v>10</v>
      </c>
      <c r="J7" s="119" t="s">
        <v>11</v>
      </c>
      <c r="K7" s="119" t="s">
        <v>12</v>
      </c>
      <c r="L7" s="119" t="s">
        <v>13</v>
      </c>
      <c r="M7" s="119" t="s">
        <v>14</v>
      </c>
      <c r="N7" s="119" t="s">
        <v>15</v>
      </c>
      <c r="O7" s="119" t="s">
        <v>16</v>
      </c>
      <c r="P7" s="119" t="s">
        <v>17</v>
      </c>
      <c r="Q7" s="119" t="s">
        <v>18</v>
      </c>
      <c r="R7" s="119" t="s">
        <v>19</v>
      </c>
      <c r="S7" s="119" t="s">
        <v>20</v>
      </c>
      <c r="T7" s="119" t="s">
        <v>21</v>
      </c>
      <c r="U7" s="57" t="s">
        <v>5164</v>
      </c>
      <c r="V7" s="58" t="s">
        <v>5726</v>
      </c>
      <c r="W7" s="58" t="s">
        <v>5727</v>
      </c>
      <c r="X7" s="59" t="s">
        <v>5167</v>
      </c>
      <c r="Y7" s="58" t="s">
        <v>11</v>
      </c>
      <c r="Z7" s="58" t="s">
        <v>5168</v>
      </c>
      <c r="AA7" s="59" t="s">
        <v>5169</v>
      </c>
      <c r="AB7" s="58" t="s">
        <v>5170</v>
      </c>
      <c r="AC7" s="58" t="s">
        <v>5172</v>
      </c>
      <c r="AD7" s="110" t="s">
        <v>5728</v>
      </c>
      <c r="AE7" s="110" t="s">
        <v>5729</v>
      </c>
      <c r="AF7" s="110" t="s">
        <v>5730</v>
      </c>
      <c r="AG7" s="110" t="s">
        <v>5731</v>
      </c>
      <c r="AH7" s="58" t="s">
        <v>5732</v>
      </c>
      <c r="AI7" s="60" t="s">
        <v>5174</v>
      </c>
      <c r="AJ7" s="60" t="s">
        <v>5175</v>
      </c>
      <c r="AK7" s="60" t="s">
        <v>5176</v>
      </c>
      <c r="AL7" s="75" t="s">
        <v>5177</v>
      </c>
    </row>
    <row r="8" spans="1:38" s="109" customFormat="1" x14ac:dyDescent="0.25">
      <c r="A8" s="120">
        <v>1</v>
      </c>
      <c r="B8" s="116" t="s">
        <v>650</v>
      </c>
      <c r="C8" s="116" t="s">
        <v>5733</v>
      </c>
      <c r="D8" s="113" t="s">
        <v>5734</v>
      </c>
      <c r="E8" s="113" t="s">
        <v>5092</v>
      </c>
      <c r="F8" s="116">
        <v>500416</v>
      </c>
      <c r="G8" s="116">
        <v>580623</v>
      </c>
      <c r="H8" s="116">
        <v>1081039</v>
      </c>
      <c r="I8" s="116">
        <v>1067724</v>
      </c>
      <c r="J8" s="116">
        <v>392</v>
      </c>
      <c r="K8" s="116">
        <v>54051.95</v>
      </c>
      <c r="L8" s="116">
        <v>80787</v>
      </c>
      <c r="M8" s="116">
        <v>80787</v>
      </c>
      <c r="N8" s="116">
        <v>0</v>
      </c>
      <c r="O8" s="116">
        <v>0</v>
      </c>
      <c r="P8" s="116">
        <v>0</v>
      </c>
      <c r="Q8" s="116">
        <v>0</v>
      </c>
      <c r="R8" s="116">
        <v>0</v>
      </c>
      <c r="S8" s="116">
        <v>0</v>
      </c>
      <c r="T8" s="116">
        <v>0</v>
      </c>
      <c r="U8" s="62">
        <f>H8-I8+L8-M8+P8-Q8</f>
        <v>13315</v>
      </c>
      <c r="V8" s="63">
        <f>H8*0.02</f>
        <v>21620.78</v>
      </c>
      <c r="W8" s="63">
        <f>P8*0.02</f>
        <v>0</v>
      </c>
      <c r="X8" s="64">
        <f>SUM(V8:W8)</f>
        <v>21620.78</v>
      </c>
      <c r="Y8" s="63">
        <f>J8</f>
        <v>392</v>
      </c>
      <c r="Z8" s="63">
        <f>N8</f>
        <v>0</v>
      </c>
      <c r="AA8" s="64">
        <f>SUM(Y8:Z8)</f>
        <v>392</v>
      </c>
      <c r="AB8" s="63">
        <v>0</v>
      </c>
      <c r="AC8" s="63">
        <f>X8+AA8+AB8</f>
        <v>22012.78</v>
      </c>
      <c r="AD8" s="111">
        <v>0</v>
      </c>
      <c r="AE8" s="111">
        <v>0</v>
      </c>
      <c r="AF8" s="111">
        <f>(H8+P8)*0.0025</f>
        <v>2702.5974999999999</v>
      </c>
      <c r="AG8" s="111">
        <f>(H8+P8)*0.01</f>
        <v>10810.39</v>
      </c>
      <c r="AH8" s="63">
        <f>AC8+AD8-AE8-AF8-AG8</f>
        <v>8499.7924999999996</v>
      </c>
      <c r="AI8" s="66">
        <v>0</v>
      </c>
      <c r="AJ8" s="66">
        <v>0</v>
      </c>
      <c r="AK8" s="66">
        <v>0</v>
      </c>
      <c r="AL8" s="67">
        <f>IF(E8="NOT",(U8-AA8-AI8+AJ8-AK8),(U8-AH8-AI8+AJ8-AK8))</f>
        <v>4815.2075000000004</v>
      </c>
    </row>
    <row r="9" spans="1:38" s="109" customFormat="1" x14ac:dyDescent="0.25">
      <c r="A9" s="120">
        <v>2</v>
      </c>
      <c r="B9" s="112" t="s">
        <v>275</v>
      </c>
      <c r="C9" s="116" t="s">
        <v>5733</v>
      </c>
      <c r="D9" s="113" t="s">
        <v>5735</v>
      </c>
      <c r="E9" s="113" t="s">
        <v>5138</v>
      </c>
      <c r="F9" s="112">
        <v>54937</v>
      </c>
      <c r="G9" s="112">
        <v>39890</v>
      </c>
      <c r="H9" s="112">
        <v>94827</v>
      </c>
      <c r="I9" s="112">
        <v>85317</v>
      </c>
      <c r="J9" s="112">
        <v>0</v>
      </c>
      <c r="K9" s="112">
        <v>4741.3500000000004</v>
      </c>
      <c r="L9" s="112">
        <v>6470</v>
      </c>
      <c r="M9" s="112">
        <v>6470</v>
      </c>
      <c r="N9" s="112">
        <v>0</v>
      </c>
      <c r="O9" s="112">
        <v>0</v>
      </c>
      <c r="P9" s="112">
        <v>0</v>
      </c>
      <c r="Q9" s="112">
        <v>0</v>
      </c>
      <c r="R9" s="112">
        <v>0</v>
      </c>
      <c r="S9" s="112">
        <v>0</v>
      </c>
      <c r="T9" s="112">
        <v>0</v>
      </c>
      <c r="U9" s="62">
        <f t="shared" ref="U9:U12" si="0">H9-I9+L9-M9+P9-Q9</f>
        <v>9510</v>
      </c>
      <c r="V9" s="63">
        <f t="shared" ref="V9:V14" si="1">H9*0.02</f>
        <v>1896.54</v>
      </c>
      <c r="W9" s="63">
        <f t="shared" ref="W9:W14" si="2">P9*0.02</f>
        <v>0</v>
      </c>
      <c r="X9" s="64">
        <f t="shared" ref="X9:X12" si="3">SUM(V9:W9)</f>
        <v>1896.54</v>
      </c>
      <c r="Y9" s="63">
        <f t="shared" ref="Y9:Y14" si="4">J9</f>
        <v>0</v>
      </c>
      <c r="Z9" s="63">
        <f t="shared" ref="Z9:Z14" si="5">N9</f>
        <v>0</v>
      </c>
      <c r="AA9" s="64">
        <f t="shared" ref="AA9:AA12" si="6">SUM(Y9:Z9)</f>
        <v>0</v>
      </c>
      <c r="AB9" s="63">
        <v>0</v>
      </c>
      <c r="AC9" s="63">
        <f>X9+AA9+AB9</f>
        <v>1896.54</v>
      </c>
      <c r="AD9" s="111">
        <v>0</v>
      </c>
      <c r="AE9" s="111">
        <f>(H9+P9)*0.005</f>
        <v>474.13499999999999</v>
      </c>
      <c r="AF9" s="111">
        <f>(H9+P9)*0.005</f>
        <v>474.13499999999999</v>
      </c>
      <c r="AG9" s="111">
        <v>0</v>
      </c>
      <c r="AH9" s="63">
        <f>AC9+AD9-AE9-AF9-AG9</f>
        <v>948.27</v>
      </c>
      <c r="AI9" s="66">
        <v>0</v>
      </c>
      <c r="AJ9" s="66">
        <v>0</v>
      </c>
      <c r="AK9" s="66">
        <v>0</v>
      </c>
      <c r="AL9" s="67">
        <f>IF(E9="NOT",(U9-AA9-AI9+AJ9-AK9),(U9-AH9-AI9+AJ9-AK9))</f>
        <v>8561.73</v>
      </c>
    </row>
    <row r="10" spans="1:38" s="109" customFormat="1" x14ac:dyDescent="0.25">
      <c r="A10" s="114">
        <v>3</v>
      </c>
      <c r="B10" s="112" t="s">
        <v>720</v>
      </c>
      <c r="C10" s="116" t="s">
        <v>5733</v>
      </c>
      <c r="D10" s="113" t="s">
        <v>5736</v>
      </c>
      <c r="E10" s="113" t="s">
        <v>5092</v>
      </c>
      <c r="F10" s="112">
        <v>654194</v>
      </c>
      <c r="G10" s="112">
        <v>581659</v>
      </c>
      <c r="H10" s="112">
        <v>1235853</v>
      </c>
      <c r="I10" s="112">
        <v>1308411</v>
      </c>
      <c r="J10" s="112">
        <v>691</v>
      </c>
      <c r="K10" s="112">
        <v>61792.65</v>
      </c>
      <c r="L10" s="112">
        <v>57025</v>
      </c>
      <c r="M10" s="112">
        <v>57025</v>
      </c>
      <c r="N10" s="112">
        <v>0</v>
      </c>
      <c r="O10" s="112">
        <v>0</v>
      </c>
      <c r="P10" s="112">
        <v>600</v>
      </c>
      <c r="Q10" s="112">
        <v>0</v>
      </c>
      <c r="R10" s="112">
        <v>0</v>
      </c>
      <c r="S10" s="112">
        <v>600</v>
      </c>
      <c r="T10" s="112">
        <v>12</v>
      </c>
      <c r="U10" s="62">
        <f t="shared" si="0"/>
        <v>-71958</v>
      </c>
      <c r="V10" s="63">
        <f t="shared" si="1"/>
        <v>24717.06</v>
      </c>
      <c r="W10" s="63">
        <f t="shared" si="2"/>
        <v>12</v>
      </c>
      <c r="X10" s="64">
        <f t="shared" si="3"/>
        <v>24729.06</v>
      </c>
      <c r="Y10" s="63">
        <f t="shared" si="4"/>
        <v>691</v>
      </c>
      <c r="Z10" s="63">
        <f t="shared" si="5"/>
        <v>0</v>
      </c>
      <c r="AA10" s="64">
        <f t="shared" si="6"/>
        <v>691</v>
      </c>
      <c r="AB10" s="63">
        <v>0</v>
      </c>
      <c r="AC10" s="63">
        <f>X10+AA10+AB10</f>
        <v>25420.06</v>
      </c>
      <c r="AD10" s="111">
        <v>0</v>
      </c>
      <c r="AE10" s="111">
        <f>(H10+P10)*0.005</f>
        <v>6182.2650000000003</v>
      </c>
      <c r="AF10" s="111">
        <f>(H10+P10)*0.0025</f>
        <v>3091.1325000000002</v>
      </c>
      <c r="AG10" s="111">
        <f>(H10+P10)*0.0075</f>
        <v>9273.3974999999991</v>
      </c>
      <c r="AH10" s="63">
        <f t="shared" ref="AH10:AH13" si="7">AC10+AD10-AE10-AF10-AG10</f>
        <v>6873.2650000000031</v>
      </c>
      <c r="AI10" s="66">
        <v>0</v>
      </c>
      <c r="AJ10" s="66">
        <v>0</v>
      </c>
      <c r="AK10" s="66">
        <v>0</v>
      </c>
      <c r="AL10" s="67">
        <f>IF(E10="NOT",(U10-AA10-AI10+AJ10-AK10),(U10-AH10-AI10+AJ10-AK10))</f>
        <v>-78831.264999999999</v>
      </c>
    </row>
    <row r="11" spans="1:38" s="109" customFormat="1" x14ac:dyDescent="0.25">
      <c r="A11" s="114">
        <v>4</v>
      </c>
      <c r="B11" s="112" t="s">
        <v>556</v>
      </c>
      <c r="C11" s="116" t="s">
        <v>5733</v>
      </c>
      <c r="D11" s="113" t="s">
        <v>5737</v>
      </c>
      <c r="E11" s="113" t="s">
        <v>5130</v>
      </c>
      <c r="F11" s="112">
        <v>626460</v>
      </c>
      <c r="G11" s="112">
        <v>881063</v>
      </c>
      <c r="H11" s="112">
        <v>1507523</v>
      </c>
      <c r="I11" s="112">
        <v>1440621</v>
      </c>
      <c r="J11" s="112">
        <v>0</v>
      </c>
      <c r="K11" s="112">
        <v>75376.149999999994</v>
      </c>
      <c r="L11" s="112">
        <v>75248</v>
      </c>
      <c r="M11" s="112">
        <v>75248</v>
      </c>
      <c r="N11" s="112">
        <v>0</v>
      </c>
      <c r="O11" s="112">
        <v>0</v>
      </c>
      <c r="P11" s="112">
        <v>420</v>
      </c>
      <c r="Q11" s="112">
        <v>960</v>
      </c>
      <c r="R11" s="112">
        <v>0</v>
      </c>
      <c r="S11" s="112">
        <v>-540</v>
      </c>
      <c r="T11" s="112">
        <v>8.4</v>
      </c>
      <c r="U11" s="62">
        <f t="shared" si="0"/>
        <v>66362</v>
      </c>
      <c r="V11" s="63">
        <f t="shared" si="1"/>
        <v>30150.46</v>
      </c>
      <c r="W11" s="63">
        <f t="shared" si="2"/>
        <v>8.4</v>
      </c>
      <c r="X11" s="64">
        <f t="shared" si="3"/>
        <v>30158.86</v>
      </c>
      <c r="Y11" s="63">
        <f t="shared" si="4"/>
        <v>0</v>
      </c>
      <c r="Z11" s="63">
        <f t="shared" si="5"/>
        <v>0</v>
      </c>
      <c r="AA11" s="64">
        <f t="shared" si="6"/>
        <v>0</v>
      </c>
      <c r="AB11" s="63">
        <v>0</v>
      </c>
      <c r="AC11" s="63">
        <f>X11+AA11+AB11</f>
        <v>30158.86</v>
      </c>
      <c r="AD11" s="111">
        <f>(H11*0.005)</f>
        <v>7537.6149999999998</v>
      </c>
      <c r="AE11" s="111">
        <v>0</v>
      </c>
      <c r="AF11" s="111">
        <v>0</v>
      </c>
      <c r="AG11" s="111">
        <f>(H11+P11)*0.02+(H11*0.005)</f>
        <v>37696.474999999999</v>
      </c>
      <c r="AH11" s="63">
        <f t="shared" si="7"/>
        <v>0</v>
      </c>
      <c r="AI11" s="66">
        <v>0</v>
      </c>
      <c r="AJ11" s="66">
        <v>0</v>
      </c>
      <c r="AK11" s="66">
        <v>0</v>
      </c>
      <c r="AL11" s="67">
        <f>IF(E11="NOT",(U11-AA11-AI11+AJ11-AK11),(U11-AH11-AI11+AJ11-AK11))</f>
        <v>66362</v>
      </c>
    </row>
    <row r="12" spans="1:38" s="109" customFormat="1" x14ac:dyDescent="0.25">
      <c r="A12" s="114">
        <v>5</v>
      </c>
      <c r="B12" s="112" t="s">
        <v>610</v>
      </c>
      <c r="C12" s="116" t="s">
        <v>5733</v>
      </c>
      <c r="D12" s="113" t="s">
        <v>5738</v>
      </c>
      <c r="E12" s="113" t="s">
        <v>5739</v>
      </c>
      <c r="F12" s="112">
        <v>848002</v>
      </c>
      <c r="G12" s="112">
        <v>950116</v>
      </c>
      <c r="H12" s="112">
        <v>1798118</v>
      </c>
      <c r="I12" s="112">
        <v>1667164</v>
      </c>
      <c r="J12" s="112">
        <v>700</v>
      </c>
      <c r="K12" s="112">
        <v>89905.9</v>
      </c>
      <c r="L12" s="112">
        <v>67852</v>
      </c>
      <c r="M12" s="112">
        <v>66652</v>
      </c>
      <c r="N12" s="112">
        <v>500</v>
      </c>
      <c r="O12" s="112">
        <v>0</v>
      </c>
      <c r="P12" s="112">
        <v>600</v>
      </c>
      <c r="Q12" s="112">
        <v>0</v>
      </c>
      <c r="R12" s="112">
        <v>0</v>
      </c>
      <c r="S12" s="112">
        <v>600</v>
      </c>
      <c r="T12" s="112">
        <v>12</v>
      </c>
      <c r="U12" s="62">
        <f t="shared" si="0"/>
        <v>132754</v>
      </c>
      <c r="V12" s="63">
        <f t="shared" si="1"/>
        <v>35962.36</v>
      </c>
      <c r="W12" s="63">
        <f t="shared" si="2"/>
        <v>12</v>
      </c>
      <c r="X12" s="64">
        <f t="shared" si="3"/>
        <v>35974.36</v>
      </c>
      <c r="Y12" s="63">
        <f t="shared" si="4"/>
        <v>700</v>
      </c>
      <c r="Z12" s="63">
        <f t="shared" si="5"/>
        <v>500</v>
      </c>
      <c r="AA12" s="64">
        <f t="shared" si="6"/>
        <v>1200</v>
      </c>
      <c r="AB12" s="63">
        <v>0</v>
      </c>
      <c r="AC12" s="63">
        <f>X12+AA12+AB12</f>
        <v>37174.36</v>
      </c>
      <c r="AD12" s="111">
        <v>0</v>
      </c>
      <c r="AE12" s="111">
        <v>0</v>
      </c>
      <c r="AF12" s="111">
        <v>0</v>
      </c>
      <c r="AG12" s="111">
        <v>0</v>
      </c>
      <c r="AH12" s="63">
        <f t="shared" si="7"/>
        <v>37174.36</v>
      </c>
      <c r="AI12" s="66">
        <v>0</v>
      </c>
      <c r="AJ12" s="66">
        <v>0</v>
      </c>
      <c r="AK12" s="66">
        <v>0</v>
      </c>
      <c r="AL12" s="67">
        <f>IF(E12="NOT",(U12-AA12-AI12+AJ12-AK12),(U12-AH12-AI12+AJ12-AK12))</f>
        <v>131554</v>
      </c>
    </row>
    <row r="13" spans="1:38" s="109" customFormat="1" x14ac:dyDescent="0.25">
      <c r="A13" s="115">
        <v>6</v>
      </c>
      <c r="B13" s="116" t="s">
        <v>838</v>
      </c>
      <c r="C13" s="116" t="s">
        <v>5733</v>
      </c>
      <c r="D13" s="113" t="s">
        <v>5740</v>
      </c>
      <c r="E13" s="113" t="s">
        <v>5739</v>
      </c>
      <c r="F13" s="116">
        <v>1013730</v>
      </c>
      <c r="G13" s="116">
        <v>1121899</v>
      </c>
      <c r="H13" s="116">
        <v>2135629</v>
      </c>
      <c r="I13" s="116">
        <v>2224072</v>
      </c>
      <c r="J13" s="116">
        <v>0</v>
      </c>
      <c r="K13" s="116">
        <v>106781.45</v>
      </c>
      <c r="L13" s="116">
        <v>64480</v>
      </c>
      <c r="M13" s="116">
        <v>64480</v>
      </c>
      <c r="N13" s="116">
        <v>0</v>
      </c>
      <c r="O13" s="116">
        <v>0</v>
      </c>
      <c r="P13" s="116">
        <v>3160</v>
      </c>
      <c r="Q13" s="116">
        <v>0</v>
      </c>
      <c r="R13" s="116">
        <v>0</v>
      </c>
      <c r="S13" s="116">
        <v>3160</v>
      </c>
      <c r="T13" s="116">
        <v>63.2</v>
      </c>
      <c r="U13" s="128">
        <f>H13-I13+L13-M13+P13-Q13</f>
        <v>-85283</v>
      </c>
      <c r="V13" s="63">
        <f t="shared" si="1"/>
        <v>42712.58</v>
      </c>
      <c r="W13" s="63">
        <f t="shared" si="2"/>
        <v>63.2</v>
      </c>
      <c r="X13" s="130">
        <f>SUM(V13:W14)</f>
        <v>44728.54</v>
      </c>
      <c r="Y13" s="63">
        <f t="shared" si="4"/>
        <v>0</v>
      </c>
      <c r="Z13" s="63">
        <f t="shared" si="5"/>
        <v>0</v>
      </c>
      <c r="AA13" s="130">
        <f>SUM(Y13:Z14)</f>
        <v>0</v>
      </c>
      <c r="AB13" s="63">
        <v>0</v>
      </c>
      <c r="AC13" s="132">
        <f>X13+AA13+AB13+AB14</f>
        <v>44728.54</v>
      </c>
      <c r="AD13" s="137">
        <v>0</v>
      </c>
      <c r="AE13" s="137">
        <v>0</v>
      </c>
      <c r="AF13" s="137">
        <v>0</v>
      </c>
      <c r="AG13" s="137">
        <v>0</v>
      </c>
      <c r="AH13" s="132">
        <f t="shared" si="7"/>
        <v>44728.54</v>
      </c>
      <c r="AI13" s="122">
        <v>0</v>
      </c>
      <c r="AJ13" s="122">
        <v>0</v>
      </c>
      <c r="AK13" s="122">
        <v>10000</v>
      </c>
      <c r="AL13" s="124">
        <f t="shared" ref="AL13" si="8">IF(E13="NOT",(U13-AA13-AI13+AJ13-AK13),(U13-AH13-AI13+AJ13-AK13))</f>
        <v>-95283</v>
      </c>
    </row>
    <row r="14" spans="1:38" s="109" customFormat="1" x14ac:dyDescent="0.25">
      <c r="A14" s="117">
        <v>6</v>
      </c>
      <c r="B14" s="118" t="s">
        <v>838</v>
      </c>
      <c r="C14" s="112" t="s">
        <v>5741</v>
      </c>
      <c r="D14" s="113" t="s">
        <v>5740</v>
      </c>
      <c r="E14" s="113" t="s">
        <v>5739</v>
      </c>
      <c r="F14" s="118">
        <v>60605</v>
      </c>
      <c r="G14" s="118">
        <v>37033</v>
      </c>
      <c r="H14" s="118">
        <v>97638</v>
      </c>
      <c r="I14" s="118">
        <v>0</v>
      </c>
      <c r="J14" s="118">
        <v>0</v>
      </c>
      <c r="K14" s="118">
        <v>4881.8999999999996</v>
      </c>
      <c r="L14" s="118">
        <v>4000</v>
      </c>
      <c r="M14" s="118">
        <v>0</v>
      </c>
      <c r="N14" s="118">
        <v>0</v>
      </c>
      <c r="O14" s="118">
        <v>0</v>
      </c>
      <c r="P14" s="118">
        <v>0</v>
      </c>
      <c r="Q14" s="118">
        <v>0</v>
      </c>
      <c r="R14" s="118">
        <v>0</v>
      </c>
      <c r="S14" s="118">
        <v>0</v>
      </c>
      <c r="T14" s="118">
        <v>0</v>
      </c>
      <c r="U14" s="129"/>
      <c r="V14" s="63">
        <f t="shared" si="1"/>
        <v>1952.76</v>
      </c>
      <c r="W14" s="63">
        <f t="shared" si="2"/>
        <v>0</v>
      </c>
      <c r="X14" s="131"/>
      <c r="Y14" s="63">
        <f t="shared" si="4"/>
        <v>0</v>
      </c>
      <c r="Z14" s="63">
        <f t="shared" si="5"/>
        <v>0</v>
      </c>
      <c r="AA14" s="131"/>
      <c r="AB14" s="63">
        <v>0</v>
      </c>
      <c r="AC14" s="133"/>
      <c r="AD14" s="138"/>
      <c r="AE14" s="138"/>
      <c r="AF14" s="138"/>
      <c r="AG14" s="138"/>
      <c r="AH14" s="133"/>
      <c r="AI14" s="123"/>
      <c r="AJ14" s="123"/>
      <c r="AK14" s="123"/>
      <c r="AL14" s="125"/>
    </row>
    <row r="15" spans="1:38" hidden="1" x14ac:dyDescent="0.25">
      <c r="A15" s="6">
        <v>8</v>
      </c>
      <c r="B15" s="7" t="s">
        <v>46</v>
      </c>
      <c r="C15" s="56" t="str">
        <f t="shared" ref="C15:C72" si="9">LEFT(B15, FIND(" ",B15)-1)</f>
        <v>ASA01</v>
      </c>
      <c r="D15" s="56" t="str">
        <f>IFERROR(VLOOKUP(C15,Exempted!C:D,2,0),"NOT")</f>
        <v>jephone</v>
      </c>
      <c r="E15" s="7">
        <v>448013</v>
      </c>
      <c r="F15" s="7">
        <v>480487</v>
      </c>
      <c r="G15" s="7">
        <v>928500</v>
      </c>
      <c r="H15" s="7">
        <v>830446</v>
      </c>
      <c r="I15" s="7">
        <v>797</v>
      </c>
      <c r="J15" s="7">
        <v>46425</v>
      </c>
      <c r="K15" s="7">
        <v>27909</v>
      </c>
      <c r="L15" s="7">
        <v>27609</v>
      </c>
      <c r="M15" s="7">
        <v>0</v>
      </c>
      <c r="N15" s="7">
        <v>0</v>
      </c>
      <c r="O15" s="7">
        <v>200</v>
      </c>
      <c r="P15" s="7">
        <v>0</v>
      </c>
      <c r="Q15" s="7">
        <v>0</v>
      </c>
      <c r="R15" s="7">
        <v>200</v>
      </c>
      <c r="S15" s="7">
        <v>4</v>
      </c>
      <c r="T15" s="62">
        <f t="shared" ref="T15:T43" si="10">G15-H15+K15-L15+O15-P15</f>
        <v>98554</v>
      </c>
      <c r="U15" s="63">
        <f>G15*0.015</f>
        <v>13927.5</v>
      </c>
      <c r="V15" s="63">
        <f>O15*0.015</f>
        <v>3</v>
      </c>
      <c r="W15" s="64">
        <f t="shared" ref="W15:W43" si="11">SUM(U15:V15)</f>
        <v>13930.5</v>
      </c>
      <c r="X15" s="63">
        <f t="shared" ref="X15:X43" si="12">I15</f>
        <v>797</v>
      </c>
      <c r="Y15" s="63">
        <f t="shared" ref="Y15:Y43" si="13">M15</f>
        <v>0</v>
      </c>
      <c r="Z15" s="64">
        <f t="shared" ref="Z15:Z43" si="14">SUM(X15:Y15)</f>
        <v>797</v>
      </c>
      <c r="AA15" s="63">
        <v>0</v>
      </c>
      <c r="AB15" s="63">
        <f>G15*0.005</f>
        <v>4642.5</v>
      </c>
      <c r="AC15" s="63">
        <f t="shared" ref="AC15:AC43" si="15">W15+Z15+AA15+AB15</f>
        <v>19370</v>
      </c>
      <c r="AD15" s="65">
        <f>(G15+O15)*0.005</f>
        <v>4643.5</v>
      </c>
      <c r="AE15" s="66"/>
      <c r="AF15" s="66"/>
      <c r="AG15" s="66"/>
      <c r="AH15" s="67">
        <f t="shared" ref="AH15:AH43" si="16">IF(D15="NOT",(T15-Z15-AE15+AF15-AG15),(T15-AC15-AE15+AF15-AG15))</f>
        <v>79184</v>
      </c>
      <c r="AI15" s="68"/>
      <c r="AJ15" s="68"/>
    </row>
    <row r="16" spans="1:38" hidden="1" x14ac:dyDescent="0.25">
      <c r="A16" s="6">
        <v>9</v>
      </c>
      <c r="B16" s="7" t="s">
        <v>50</v>
      </c>
      <c r="C16" s="56" t="str">
        <f t="shared" si="9"/>
        <v>BTA01</v>
      </c>
      <c r="D16" s="56" t="str">
        <f>IFERROR(VLOOKUP(C16,Exempted!C:D,2,0),"NOT")</f>
        <v>MANDY</v>
      </c>
      <c r="E16" s="7">
        <v>459676</v>
      </c>
      <c r="F16" s="7">
        <v>520312</v>
      </c>
      <c r="G16" s="7">
        <v>979988</v>
      </c>
      <c r="H16" s="7">
        <v>952297</v>
      </c>
      <c r="I16" s="7">
        <v>0</v>
      </c>
      <c r="J16" s="7">
        <v>48999.4</v>
      </c>
      <c r="K16" s="7">
        <v>58879</v>
      </c>
      <c r="L16" s="7">
        <v>58879</v>
      </c>
      <c r="M16" s="7">
        <v>0</v>
      </c>
      <c r="N16" s="7">
        <v>0</v>
      </c>
      <c r="O16" s="7">
        <v>1180</v>
      </c>
      <c r="P16" s="7">
        <v>0</v>
      </c>
      <c r="Q16" s="7">
        <v>0</v>
      </c>
      <c r="R16" s="7">
        <v>1180</v>
      </c>
      <c r="S16" s="7">
        <v>23.6</v>
      </c>
      <c r="T16" s="62">
        <f t="shared" si="10"/>
        <v>28871</v>
      </c>
      <c r="U16" s="63">
        <f t="shared" ref="U16:U43" si="17">G16*0.02</f>
        <v>19599.760000000002</v>
      </c>
      <c r="V16" s="63">
        <f t="shared" ref="V16:V43" si="18">O16*0.02</f>
        <v>23.6</v>
      </c>
      <c r="W16" s="64">
        <f t="shared" si="11"/>
        <v>19623.36</v>
      </c>
      <c r="X16" s="63">
        <f t="shared" si="12"/>
        <v>0</v>
      </c>
      <c r="Y16" s="63">
        <f t="shared" si="13"/>
        <v>0</v>
      </c>
      <c r="Z16" s="64">
        <f t="shared" si="14"/>
        <v>0</v>
      </c>
      <c r="AA16" s="63">
        <v>0</v>
      </c>
      <c r="AB16" s="63"/>
      <c r="AC16" s="63">
        <f t="shared" si="15"/>
        <v>19623.36</v>
      </c>
      <c r="AD16" s="65"/>
      <c r="AE16" s="66"/>
      <c r="AF16" s="66"/>
      <c r="AG16" s="66"/>
      <c r="AH16" s="67">
        <f t="shared" si="16"/>
        <v>9247.64</v>
      </c>
      <c r="AI16" s="68"/>
      <c r="AJ16" s="68"/>
    </row>
    <row r="17" spans="1:36" hidden="1" x14ac:dyDescent="0.25">
      <c r="A17" s="8">
        <v>10</v>
      </c>
      <c r="B17" s="7" t="s">
        <v>51</v>
      </c>
      <c r="C17" s="56" t="str">
        <f t="shared" si="9"/>
        <v>BTA02</v>
      </c>
      <c r="D17" s="56" t="str">
        <f>IFERROR(VLOOKUP(C17,Exempted!C:D,2,0),"NOT")</f>
        <v>NOT</v>
      </c>
      <c r="E17" s="7">
        <v>2091938</v>
      </c>
      <c r="F17" s="7">
        <v>1965394</v>
      </c>
      <c r="G17" s="7">
        <v>4057332</v>
      </c>
      <c r="H17" s="7">
        <v>4131757</v>
      </c>
      <c r="I17" s="7">
        <v>0</v>
      </c>
      <c r="J17" s="7">
        <v>202866.6</v>
      </c>
      <c r="K17" s="7">
        <v>126369</v>
      </c>
      <c r="L17" s="7">
        <v>126369</v>
      </c>
      <c r="M17" s="7">
        <v>0</v>
      </c>
      <c r="N17" s="7">
        <v>0</v>
      </c>
      <c r="O17" s="7">
        <v>3420</v>
      </c>
      <c r="P17" s="7">
        <v>0</v>
      </c>
      <c r="Q17" s="7">
        <v>0</v>
      </c>
      <c r="R17" s="7">
        <v>3420</v>
      </c>
      <c r="S17" s="7">
        <v>68.400000000000006</v>
      </c>
      <c r="T17" s="62">
        <f t="shared" si="10"/>
        <v>-71005</v>
      </c>
      <c r="U17" s="63">
        <f t="shared" si="17"/>
        <v>81146.64</v>
      </c>
      <c r="V17" s="63">
        <f t="shared" si="18"/>
        <v>68.400000000000006</v>
      </c>
      <c r="W17" s="64">
        <f t="shared" si="11"/>
        <v>81215.039999999994</v>
      </c>
      <c r="X17" s="63">
        <f t="shared" si="12"/>
        <v>0</v>
      </c>
      <c r="Y17" s="63">
        <f t="shared" si="13"/>
        <v>0</v>
      </c>
      <c r="Z17" s="64">
        <f t="shared" si="14"/>
        <v>0</v>
      </c>
      <c r="AA17" s="63">
        <v>0</v>
      </c>
      <c r="AB17" s="63"/>
      <c r="AC17" s="63">
        <f t="shared" si="15"/>
        <v>81215.039999999994</v>
      </c>
      <c r="AD17" s="65"/>
      <c r="AE17" s="66"/>
      <c r="AF17" s="66"/>
      <c r="AG17" s="66"/>
      <c r="AH17" s="67">
        <f t="shared" si="16"/>
        <v>-71005</v>
      </c>
      <c r="AI17" s="68"/>
      <c r="AJ17" s="68"/>
    </row>
    <row r="18" spans="1:36" hidden="1" x14ac:dyDescent="0.25">
      <c r="A18" s="6">
        <v>11</v>
      </c>
      <c r="B18" s="7" t="s">
        <v>54</v>
      </c>
      <c r="C18" s="56" t="str">
        <f t="shared" si="9"/>
        <v>BTA06</v>
      </c>
      <c r="D18" s="56" t="str">
        <f>IFERROR(VLOOKUP(C18,Exempted!C:D,2,0),"NOT")</f>
        <v>NOT</v>
      </c>
      <c r="E18" s="7">
        <v>503108</v>
      </c>
      <c r="F18" s="7">
        <v>465349</v>
      </c>
      <c r="G18" s="7">
        <v>968457</v>
      </c>
      <c r="H18" s="7">
        <v>974448</v>
      </c>
      <c r="I18" s="7">
        <v>0</v>
      </c>
      <c r="J18" s="7">
        <v>48422.85</v>
      </c>
      <c r="K18" s="7">
        <v>49085</v>
      </c>
      <c r="L18" s="7">
        <v>49085</v>
      </c>
      <c r="M18" s="7">
        <v>0</v>
      </c>
      <c r="N18" s="7">
        <v>0</v>
      </c>
      <c r="O18" s="7">
        <v>890</v>
      </c>
      <c r="P18" s="7">
        <v>0</v>
      </c>
      <c r="Q18" s="7">
        <v>0</v>
      </c>
      <c r="R18" s="7">
        <v>890</v>
      </c>
      <c r="S18" s="7">
        <v>17.8</v>
      </c>
      <c r="T18" s="62">
        <f t="shared" si="10"/>
        <v>-5101</v>
      </c>
      <c r="U18" s="63">
        <f t="shared" si="17"/>
        <v>19369.14</v>
      </c>
      <c r="V18" s="63">
        <f t="shared" si="18"/>
        <v>17.8</v>
      </c>
      <c r="W18" s="64">
        <f t="shared" si="11"/>
        <v>19386.939999999999</v>
      </c>
      <c r="X18" s="63">
        <f t="shared" si="12"/>
        <v>0</v>
      </c>
      <c r="Y18" s="63">
        <f t="shared" si="13"/>
        <v>0</v>
      </c>
      <c r="Z18" s="64">
        <f t="shared" si="14"/>
        <v>0</v>
      </c>
      <c r="AA18" s="63">
        <v>0</v>
      </c>
      <c r="AB18" s="63"/>
      <c r="AC18" s="63">
        <f t="shared" si="15"/>
        <v>19386.939999999999</v>
      </c>
      <c r="AD18" s="65"/>
      <c r="AE18" s="66"/>
      <c r="AF18" s="66"/>
      <c r="AG18" s="66"/>
      <c r="AH18" s="67">
        <f t="shared" si="16"/>
        <v>-5101</v>
      </c>
      <c r="AI18" s="68"/>
      <c r="AJ18" s="68"/>
    </row>
    <row r="19" spans="1:36" hidden="1" x14ac:dyDescent="0.25">
      <c r="A19" s="6">
        <v>12</v>
      </c>
      <c r="B19" s="7" t="s">
        <v>56</v>
      </c>
      <c r="C19" s="56" t="str">
        <f t="shared" si="9"/>
        <v>BUA01</v>
      </c>
      <c r="D19" s="56" t="str">
        <f>IFERROR(VLOOKUP(C19,Exempted!C:D,2,0),"NOT")</f>
        <v>Ojie</v>
      </c>
      <c r="E19" s="7">
        <v>770614</v>
      </c>
      <c r="F19" s="7">
        <v>685053</v>
      </c>
      <c r="G19" s="7">
        <v>1455667</v>
      </c>
      <c r="H19" s="7">
        <v>1326418</v>
      </c>
      <c r="I19" s="7">
        <v>529</v>
      </c>
      <c r="J19" s="7">
        <v>72783.350000000006</v>
      </c>
      <c r="K19" s="7">
        <v>54385</v>
      </c>
      <c r="L19" s="7">
        <v>54385</v>
      </c>
      <c r="M19" s="7">
        <v>0</v>
      </c>
      <c r="N19" s="7">
        <v>0</v>
      </c>
      <c r="O19" s="7">
        <v>400</v>
      </c>
      <c r="P19" s="7">
        <v>0</v>
      </c>
      <c r="Q19" s="7">
        <v>0</v>
      </c>
      <c r="R19" s="7">
        <v>400</v>
      </c>
      <c r="S19" s="7">
        <v>8</v>
      </c>
      <c r="T19" s="62">
        <f t="shared" si="10"/>
        <v>129649</v>
      </c>
      <c r="U19" s="63">
        <f t="shared" si="17"/>
        <v>29113.34</v>
      </c>
      <c r="V19" s="63">
        <f t="shared" si="18"/>
        <v>8</v>
      </c>
      <c r="W19" s="64">
        <f t="shared" si="11"/>
        <v>29121.34</v>
      </c>
      <c r="X19" s="63">
        <f t="shared" si="12"/>
        <v>529</v>
      </c>
      <c r="Y19" s="63">
        <f t="shared" si="13"/>
        <v>0</v>
      </c>
      <c r="Z19" s="64">
        <f t="shared" si="14"/>
        <v>529</v>
      </c>
      <c r="AA19" s="63">
        <v>0</v>
      </c>
      <c r="AB19" s="63"/>
      <c r="AC19" s="63">
        <f t="shared" si="15"/>
        <v>29650.34</v>
      </c>
      <c r="AD19" s="65"/>
      <c r="AE19" s="66"/>
      <c r="AF19" s="66"/>
      <c r="AG19" s="66"/>
      <c r="AH19" s="67">
        <f t="shared" si="16"/>
        <v>99998.66</v>
      </c>
      <c r="AI19" s="68"/>
      <c r="AJ19" s="68"/>
    </row>
    <row r="20" spans="1:36" hidden="1" x14ac:dyDescent="0.25">
      <c r="A20" s="8">
        <v>13</v>
      </c>
      <c r="B20" s="7" t="s">
        <v>60</v>
      </c>
      <c r="C20" s="56" t="str">
        <f t="shared" si="9"/>
        <v>BUA03</v>
      </c>
      <c r="D20" s="56" t="str">
        <f>IFERROR(VLOOKUP(C20,Exempted!C:D,2,0),"NOT")</f>
        <v>Ojie</v>
      </c>
      <c r="E20" s="7">
        <v>175934</v>
      </c>
      <c r="F20" s="7">
        <v>230375</v>
      </c>
      <c r="G20" s="7">
        <v>406309</v>
      </c>
      <c r="H20" s="7">
        <v>331115</v>
      </c>
      <c r="I20" s="7">
        <v>0</v>
      </c>
      <c r="J20" s="7">
        <v>20315.45</v>
      </c>
      <c r="K20" s="7">
        <v>22280</v>
      </c>
      <c r="L20" s="7">
        <v>22280</v>
      </c>
      <c r="M20" s="7">
        <v>0</v>
      </c>
      <c r="N20" s="7">
        <v>0</v>
      </c>
      <c r="O20" s="7">
        <v>100</v>
      </c>
      <c r="P20" s="7">
        <v>0</v>
      </c>
      <c r="Q20" s="7">
        <v>0</v>
      </c>
      <c r="R20" s="7">
        <v>100</v>
      </c>
      <c r="S20" s="7">
        <v>2</v>
      </c>
      <c r="T20" s="62">
        <f t="shared" si="10"/>
        <v>75294</v>
      </c>
      <c r="U20" s="63">
        <f t="shared" si="17"/>
        <v>8126.18</v>
      </c>
      <c r="V20" s="63">
        <f t="shared" si="18"/>
        <v>2</v>
      </c>
      <c r="W20" s="64">
        <f t="shared" si="11"/>
        <v>8128.18</v>
      </c>
      <c r="X20" s="63">
        <f t="shared" si="12"/>
        <v>0</v>
      </c>
      <c r="Y20" s="63">
        <f t="shared" si="13"/>
        <v>0</v>
      </c>
      <c r="Z20" s="64">
        <f t="shared" si="14"/>
        <v>0</v>
      </c>
      <c r="AA20" s="63">
        <v>0</v>
      </c>
      <c r="AB20" s="63"/>
      <c r="AC20" s="63">
        <f t="shared" si="15"/>
        <v>8128.18</v>
      </c>
      <c r="AD20" s="65"/>
      <c r="AE20" s="66"/>
      <c r="AF20" s="66"/>
      <c r="AG20" s="66"/>
      <c r="AH20" s="67">
        <f t="shared" si="16"/>
        <v>67165.820000000007</v>
      </c>
      <c r="AI20" s="68"/>
      <c r="AJ20" s="68"/>
    </row>
    <row r="21" spans="1:36" hidden="1" x14ac:dyDescent="0.25">
      <c r="A21" s="6">
        <v>14</v>
      </c>
      <c r="B21" s="7" t="s">
        <v>64</v>
      </c>
      <c r="C21" s="56" t="str">
        <f t="shared" si="9"/>
        <v>BUA04</v>
      </c>
      <c r="D21" s="56" t="str">
        <f>IFERROR(VLOOKUP(C21,Exempted!C:D,2,0),"NOT")</f>
        <v>Ojie</v>
      </c>
      <c r="E21" s="7">
        <v>305230</v>
      </c>
      <c r="F21" s="7">
        <v>314076</v>
      </c>
      <c r="G21" s="7">
        <v>619306</v>
      </c>
      <c r="H21" s="7">
        <v>646329</v>
      </c>
      <c r="I21" s="7">
        <v>0</v>
      </c>
      <c r="J21" s="7">
        <v>30965.3</v>
      </c>
      <c r="K21" s="7">
        <v>71373</v>
      </c>
      <c r="L21" s="7">
        <v>71373</v>
      </c>
      <c r="M21" s="7">
        <v>0</v>
      </c>
      <c r="N21" s="7">
        <v>0</v>
      </c>
      <c r="O21" s="7">
        <v>4210</v>
      </c>
      <c r="P21" s="7">
        <v>2000</v>
      </c>
      <c r="Q21" s="7">
        <v>0</v>
      </c>
      <c r="R21" s="7">
        <v>2210</v>
      </c>
      <c r="S21" s="7">
        <v>84.2</v>
      </c>
      <c r="T21" s="62">
        <f t="shared" si="10"/>
        <v>-24813</v>
      </c>
      <c r="U21" s="63">
        <f t="shared" si="17"/>
        <v>12386.12</v>
      </c>
      <c r="V21" s="63">
        <f t="shared" si="18"/>
        <v>84.2</v>
      </c>
      <c r="W21" s="64">
        <f t="shared" si="11"/>
        <v>12470.320000000002</v>
      </c>
      <c r="X21" s="63">
        <f t="shared" si="12"/>
        <v>0</v>
      </c>
      <c r="Y21" s="63">
        <f t="shared" si="13"/>
        <v>0</v>
      </c>
      <c r="Z21" s="64">
        <f t="shared" si="14"/>
        <v>0</v>
      </c>
      <c r="AA21" s="63">
        <v>0</v>
      </c>
      <c r="AB21" s="63"/>
      <c r="AC21" s="63">
        <f t="shared" si="15"/>
        <v>12470.320000000002</v>
      </c>
      <c r="AD21" s="65"/>
      <c r="AE21" s="66"/>
      <c r="AF21" s="66"/>
      <c r="AG21" s="66"/>
      <c r="AH21" s="67">
        <f t="shared" si="16"/>
        <v>-37283.32</v>
      </c>
      <c r="AI21" s="68"/>
      <c r="AJ21" s="68"/>
    </row>
    <row r="22" spans="1:36" hidden="1" x14ac:dyDescent="0.25">
      <c r="A22" s="6">
        <v>15</v>
      </c>
      <c r="B22" s="7" t="s">
        <v>67</v>
      </c>
      <c r="C22" s="56" t="str">
        <f t="shared" si="9"/>
        <v>BUA06</v>
      </c>
      <c r="D22" s="56" t="str">
        <f>IFERROR(VLOOKUP(C22,Exempted!C:D,2,0),"NOT")</f>
        <v>Ojie</v>
      </c>
      <c r="E22" s="7">
        <v>1669855</v>
      </c>
      <c r="F22" s="7">
        <v>1350458</v>
      </c>
      <c r="G22" s="7">
        <v>3020313</v>
      </c>
      <c r="H22" s="7">
        <v>2787629</v>
      </c>
      <c r="I22" s="7">
        <v>182</v>
      </c>
      <c r="J22" s="7">
        <v>151015.65</v>
      </c>
      <c r="K22" s="7">
        <v>126182</v>
      </c>
      <c r="L22" s="7">
        <v>126182</v>
      </c>
      <c r="M22" s="7">
        <v>0</v>
      </c>
      <c r="N22" s="7">
        <v>0</v>
      </c>
      <c r="O22" s="7">
        <v>5470</v>
      </c>
      <c r="P22" s="7">
        <v>800</v>
      </c>
      <c r="Q22" s="7">
        <v>0</v>
      </c>
      <c r="R22" s="7">
        <v>4670</v>
      </c>
      <c r="S22" s="7">
        <v>109.4</v>
      </c>
      <c r="T22" s="62">
        <f t="shared" si="10"/>
        <v>237354</v>
      </c>
      <c r="U22" s="63">
        <f t="shared" si="17"/>
        <v>60406.26</v>
      </c>
      <c r="V22" s="63">
        <f t="shared" si="18"/>
        <v>109.4</v>
      </c>
      <c r="W22" s="64">
        <f t="shared" si="11"/>
        <v>60515.66</v>
      </c>
      <c r="X22" s="63">
        <f t="shared" si="12"/>
        <v>182</v>
      </c>
      <c r="Y22" s="63">
        <f t="shared" si="13"/>
        <v>0</v>
      </c>
      <c r="Z22" s="64">
        <f t="shared" si="14"/>
        <v>182</v>
      </c>
      <c r="AA22" s="63">
        <v>0</v>
      </c>
      <c r="AB22" s="63"/>
      <c r="AC22" s="63">
        <f t="shared" si="15"/>
        <v>60697.66</v>
      </c>
      <c r="AD22" s="65"/>
      <c r="AE22" s="66"/>
      <c r="AF22" s="66"/>
      <c r="AG22" s="66"/>
      <c r="AH22" s="67">
        <f t="shared" si="16"/>
        <v>176656.34</v>
      </c>
      <c r="AI22" s="68"/>
      <c r="AJ22" s="68"/>
    </row>
    <row r="23" spans="1:36" hidden="1" x14ac:dyDescent="0.25">
      <c r="A23" s="8">
        <v>16</v>
      </c>
      <c r="B23" s="7" t="s">
        <v>69</v>
      </c>
      <c r="C23" s="56" t="str">
        <f t="shared" si="9"/>
        <v>BUA07</v>
      </c>
      <c r="D23" s="56" t="str">
        <f>IFERROR(VLOOKUP(C23,Exempted!C:D,2,0),"NOT")</f>
        <v>Ojie</v>
      </c>
      <c r="E23" s="7">
        <v>309828</v>
      </c>
      <c r="F23" s="7">
        <v>407882</v>
      </c>
      <c r="G23" s="7">
        <v>717710</v>
      </c>
      <c r="H23" s="7">
        <v>655119</v>
      </c>
      <c r="I23" s="7">
        <v>0</v>
      </c>
      <c r="J23" s="7">
        <v>35885.5</v>
      </c>
      <c r="K23" s="7">
        <v>33333</v>
      </c>
      <c r="L23" s="7">
        <v>33333</v>
      </c>
      <c r="M23" s="7">
        <v>0</v>
      </c>
      <c r="N23" s="7">
        <v>0</v>
      </c>
      <c r="O23" s="7">
        <v>4750</v>
      </c>
      <c r="P23" s="7">
        <v>4000</v>
      </c>
      <c r="Q23" s="7">
        <v>0</v>
      </c>
      <c r="R23" s="7">
        <v>750</v>
      </c>
      <c r="S23" s="7">
        <v>95</v>
      </c>
      <c r="T23" s="62">
        <f t="shared" si="10"/>
        <v>63341</v>
      </c>
      <c r="U23" s="63">
        <f t="shared" si="17"/>
        <v>14354.2</v>
      </c>
      <c r="V23" s="63">
        <f t="shared" si="18"/>
        <v>95</v>
      </c>
      <c r="W23" s="64">
        <f t="shared" si="11"/>
        <v>14449.2</v>
      </c>
      <c r="X23" s="63">
        <f t="shared" si="12"/>
        <v>0</v>
      </c>
      <c r="Y23" s="63">
        <f t="shared" si="13"/>
        <v>0</v>
      </c>
      <c r="Z23" s="64">
        <f t="shared" si="14"/>
        <v>0</v>
      </c>
      <c r="AA23" s="63">
        <v>0</v>
      </c>
      <c r="AB23" s="63"/>
      <c r="AC23" s="63">
        <f t="shared" si="15"/>
        <v>14449.2</v>
      </c>
      <c r="AD23" s="65"/>
      <c r="AE23" s="66"/>
      <c r="AF23" s="66"/>
      <c r="AG23" s="66"/>
      <c r="AH23" s="67">
        <f t="shared" si="16"/>
        <v>48891.8</v>
      </c>
      <c r="AI23" s="68"/>
      <c r="AJ23" s="68"/>
    </row>
    <row r="24" spans="1:36" hidden="1" x14ac:dyDescent="0.25">
      <c r="A24" s="6">
        <v>17</v>
      </c>
      <c r="B24" s="7" t="s">
        <v>72</v>
      </c>
      <c r="C24" s="56" t="str">
        <f t="shared" si="9"/>
        <v>BUA09</v>
      </c>
      <c r="D24" s="56" t="str">
        <f>IFERROR(VLOOKUP(C24,Exempted!C:D,2,0),"NOT")</f>
        <v>Ojie</v>
      </c>
      <c r="E24" s="7">
        <v>181057</v>
      </c>
      <c r="F24" s="7">
        <v>204990</v>
      </c>
      <c r="G24" s="7">
        <v>386047</v>
      </c>
      <c r="H24" s="7">
        <v>349148</v>
      </c>
      <c r="I24" s="7">
        <v>0</v>
      </c>
      <c r="J24" s="7">
        <v>19302.349999999999</v>
      </c>
      <c r="K24" s="7">
        <v>18314</v>
      </c>
      <c r="L24" s="7">
        <v>18314</v>
      </c>
      <c r="M24" s="7">
        <v>0</v>
      </c>
      <c r="N24" s="7">
        <v>0</v>
      </c>
      <c r="O24" s="7">
        <v>500</v>
      </c>
      <c r="P24" s="7">
        <v>0</v>
      </c>
      <c r="Q24" s="7">
        <v>0</v>
      </c>
      <c r="R24" s="7">
        <v>500</v>
      </c>
      <c r="S24" s="7">
        <v>10</v>
      </c>
      <c r="T24" s="62">
        <f t="shared" si="10"/>
        <v>37399</v>
      </c>
      <c r="U24" s="63">
        <f t="shared" si="17"/>
        <v>7720.9400000000005</v>
      </c>
      <c r="V24" s="63">
        <f t="shared" si="18"/>
        <v>10</v>
      </c>
      <c r="W24" s="64">
        <f t="shared" si="11"/>
        <v>7730.9400000000005</v>
      </c>
      <c r="X24" s="63">
        <f t="shared" si="12"/>
        <v>0</v>
      </c>
      <c r="Y24" s="63">
        <f t="shared" si="13"/>
        <v>0</v>
      </c>
      <c r="Z24" s="64">
        <f t="shared" si="14"/>
        <v>0</v>
      </c>
      <c r="AA24" s="63">
        <v>0</v>
      </c>
      <c r="AB24" s="63"/>
      <c r="AC24" s="63">
        <f t="shared" si="15"/>
        <v>7730.9400000000005</v>
      </c>
      <c r="AD24" s="65"/>
      <c r="AE24" s="66"/>
      <c r="AF24" s="66"/>
      <c r="AG24" s="66"/>
      <c r="AH24" s="67">
        <f t="shared" si="16"/>
        <v>29668.059999999998</v>
      </c>
      <c r="AI24" s="68"/>
      <c r="AJ24" s="68"/>
    </row>
    <row r="25" spans="1:36" hidden="1" x14ac:dyDescent="0.25">
      <c r="A25" s="6">
        <v>18</v>
      </c>
      <c r="B25" s="7" t="s">
        <v>73</v>
      </c>
      <c r="C25" s="56" t="str">
        <f t="shared" si="9"/>
        <v>BUA10</v>
      </c>
      <c r="D25" s="56" t="str">
        <f>IFERROR(VLOOKUP(C25,Exempted!C:D,2,0),"NOT")</f>
        <v>Ojie</v>
      </c>
      <c r="E25" s="7">
        <v>1503995</v>
      </c>
      <c r="F25" s="7">
        <v>1871765</v>
      </c>
      <c r="G25" s="7">
        <v>3375760</v>
      </c>
      <c r="H25" s="7">
        <v>3150016</v>
      </c>
      <c r="I25" s="7">
        <v>0</v>
      </c>
      <c r="J25" s="7">
        <v>168788</v>
      </c>
      <c r="K25" s="7">
        <v>165565</v>
      </c>
      <c r="L25" s="7">
        <v>165565</v>
      </c>
      <c r="M25" s="7">
        <v>0</v>
      </c>
      <c r="N25" s="7">
        <v>0</v>
      </c>
      <c r="O25" s="7">
        <v>8030</v>
      </c>
      <c r="P25" s="7">
        <v>800</v>
      </c>
      <c r="Q25" s="7">
        <v>0</v>
      </c>
      <c r="R25" s="7">
        <v>7230</v>
      </c>
      <c r="S25" s="7">
        <v>160.6</v>
      </c>
      <c r="T25" s="62">
        <f t="shared" si="10"/>
        <v>232974</v>
      </c>
      <c r="U25" s="63">
        <f t="shared" si="17"/>
        <v>67515.199999999997</v>
      </c>
      <c r="V25" s="63">
        <f t="shared" si="18"/>
        <v>160.6</v>
      </c>
      <c r="W25" s="64">
        <f t="shared" si="11"/>
        <v>67675.8</v>
      </c>
      <c r="X25" s="63">
        <f t="shared" si="12"/>
        <v>0</v>
      </c>
      <c r="Y25" s="63">
        <f t="shared" si="13"/>
        <v>0</v>
      </c>
      <c r="Z25" s="64">
        <f t="shared" si="14"/>
        <v>0</v>
      </c>
      <c r="AA25" s="63">
        <v>0</v>
      </c>
      <c r="AB25" s="63"/>
      <c r="AC25" s="63">
        <f t="shared" si="15"/>
        <v>67675.8</v>
      </c>
      <c r="AD25" s="65"/>
      <c r="AE25" s="66"/>
      <c r="AF25" s="66"/>
      <c r="AG25" s="66"/>
      <c r="AH25" s="67">
        <f t="shared" si="16"/>
        <v>165298.20000000001</v>
      </c>
      <c r="AI25" s="68"/>
      <c r="AJ25" s="68"/>
    </row>
    <row r="26" spans="1:36" hidden="1" x14ac:dyDescent="0.25">
      <c r="A26" s="8">
        <v>19</v>
      </c>
      <c r="B26" s="7" t="s">
        <v>74</v>
      </c>
      <c r="C26" s="56" t="str">
        <f t="shared" si="9"/>
        <v>BUA11</v>
      </c>
      <c r="D26" s="56" t="str">
        <f>IFERROR(VLOOKUP(C26,Exempted!C:D,2,0),"NOT")</f>
        <v>Ojie</v>
      </c>
      <c r="E26" s="7">
        <v>906668</v>
      </c>
      <c r="F26" s="7">
        <v>993914</v>
      </c>
      <c r="G26" s="7">
        <v>1900582</v>
      </c>
      <c r="H26" s="7">
        <v>1875171</v>
      </c>
      <c r="I26" s="7">
        <v>0</v>
      </c>
      <c r="J26" s="7">
        <v>95029.1</v>
      </c>
      <c r="K26" s="7">
        <v>64076</v>
      </c>
      <c r="L26" s="7">
        <v>64076</v>
      </c>
      <c r="M26" s="7">
        <v>0</v>
      </c>
      <c r="N26" s="7">
        <v>0</v>
      </c>
      <c r="O26" s="7">
        <v>6340</v>
      </c>
      <c r="P26" s="7">
        <v>3200</v>
      </c>
      <c r="Q26" s="7">
        <v>0</v>
      </c>
      <c r="R26" s="7">
        <v>3140</v>
      </c>
      <c r="S26" s="7">
        <v>126.8</v>
      </c>
      <c r="T26" s="62">
        <f t="shared" si="10"/>
        <v>28551</v>
      </c>
      <c r="U26" s="63">
        <f t="shared" si="17"/>
        <v>38011.64</v>
      </c>
      <c r="V26" s="63">
        <f t="shared" si="18"/>
        <v>126.8</v>
      </c>
      <c r="W26" s="64">
        <f t="shared" si="11"/>
        <v>38138.44</v>
      </c>
      <c r="X26" s="63">
        <f t="shared" si="12"/>
        <v>0</v>
      </c>
      <c r="Y26" s="63">
        <f t="shared" si="13"/>
        <v>0</v>
      </c>
      <c r="Z26" s="64">
        <f t="shared" si="14"/>
        <v>0</v>
      </c>
      <c r="AA26" s="63">
        <v>0</v>
      </c>
      <c r="AB26" s="63"/>
      <c r="AC26" s="63">
        <f t="shared" si="15"/>
        <v>38138.44</v>
      </c>
      <c r="AD26" s="65"/>
      <c r="AE26" s="66"/>
      <c r="AF26" s="66"/>
      <c r="AG26" s="66"/>
      <c r="AH26" s="67">
        <f t="shared" si="16"/>
        <v>-9587.4400000000023</v>
      </c>
      <c r="AI26" s="68"/>
      <c r="AJ26" s="68"/>
    </row>
    <row r="27" spans="1:36" hidden="1" x14ac:dyDescent="0.25">
      <c r="A27" s="6">
        <v>20</v>
      </c>
      <c r="B27" t="s">
        <v>78</v>
      </c>
      <c r="C27" s="56" t="str">
        <f t="shared" si="9"/>
        <v>BUA12</v>
      </c>
      <c r="D27" s="56" t="str">
        <f>IFERROR(VLOOKUP(C27,Exempted!C:D,2,0),"NOT")</f>
        <v>Ojie</v>
      </c>
      <c r="E27" s="7">
        <v>150116</v>
      </c>
      <c r="F27" s="7">
        <v>227952</v>
      </c>
      <c r="G27" s="7">
        <v>378068</v>
      </c>
      <c r="H27" s="7">
        <v>374126</v>
      </c>
      <c r="I27" s="7">
        <v>0</v>
      </c>
      <c r="J27" s="7">
        <v>18903.400000000001</v>
      </c>
      <c r="K27" s="7">
        <v>13940</v>
      </c>
      <c r="L27" s="7">
        <v>13940</v>
      </c>
      <c r="M27" s="7">
        <v>0</v>
      </c>
      <c r="N27" s="7">
        <v>0</v>
      </c>
      <c r="O27" s="7">
        <v>0</v>
      </c>
      <c r="P27" s="7">
        <v>0</v>
      </c>
      <c r="Q27" s="7">
        <v>0</v>
      </c>
      <c r="R27" s="7">
        <v>0</v>
      </c>
      <c r="S27" s="7">
        <v>0</v>
      </c>
      <c r="T27" s="62">
        <f t="shared" si="10"/>
        <v>3942</v>
      </c>
      <c r="U27" s="63">
        <f t="shared" si="17"/>
        <v>7561.3600000000006</v>
      </c>
      <c r="V27" s="63">
        <f t="shared" si="18"/>
        <v>0</v>
      </c>
      <c r="W27" s="64">
        <f t="shared" si="11"/>
        <v>7561.3600000000006</v>
      </c>
      <c r="X27" s="63">
        <f t="shared" si="12"/>
        <v>0</v>
      </c>
      <c r="Y27" s="63">
        <f t="shared" si="13"/>
        <v>0</v>
      </c>
      <c r="Z27" s="64">
        <f t="shared" si="14"/>
        <v>0</v>
      </c>
      <c r="AA27" s="63">
        <v>0</v>
      </c>
      <c r="AB27" s="63"/>
      <c r="AC27" s="63">
        <f t="shared" si="15"/>
        <v>7561.3600000000006</v>
      </c>
      <c r="AD27" s="65"/>
      <c r="AE27" s="66"/>
      <c r="AF27" s="66"/>
      <c r="AG27" s="66"/>
      <c r="AH27" s="67">
        <f t="shared" si="16"/>
        <v>-3619.3600000000006</v>
      </c>
      <c r="AI27" s="68"/>
      <c r="AJ27" s="68"/>
    </row>
    <row r="28" spans="1:36" hidden="1" x14ac:dyDescent="0.25">
      <c r="A28" s="6">
        <v>21</v>
      </c>
      <c r="B28" s="7" t="s">
        <v>79</v>
      </c>
      <c r="C28" s="56" t="str">
        <f t="shared" si="9"/>
        <v>BUA13</v>
      </c>
      <c r="D28" s="56" t="str">
        <f>IFERROR(VLOOKUP(C28,Exempted!C:D,2,0),"NOT")</f>
        <v>Ojie</v>
      </c>
      <c r="E28" s="7">
        <v>600437</v>
      </c>
      <c r="F28" s="7">
        <v>555516</v>
      </c>
      <c r="G28" s="7">
        <v>1155953</v>
      </c>
      <c r="H28" s="7">
        <v>1116452</v>
      </c>
      <c r="I28" s="7">
        <v>0</v>
      </c>
      <c r="J28" s="7">
        <v>57797.65</v>
      </c>
      <c r="K28" s="7">
        <v>45203</v>
      </c>
      <c r="L28" s="7">
        <v>45203</v>
      </c>
      <c r="M28" s="7">
        <v>0</v>
      </c>
      <c r="N28" s="7">
        <v>0</v>
      </c>
      <c r="O28" s="7">
        <v>1200</v>
      </c>
      <c r="P28" s="7">
        <v>800</v>
      </c>
      <c r="Q28" s="7">
        <v>0</v>
      </c>
      <c r="R28" s="7">
        <v>400</v>
      </c>
      <c r="S28" s="7">
        <v>24</v>
      </c>
      <c r="T28" s="62">
        <f t="shared" si="10"/>
        <v>39901</v>
      </c>
      <c r="U28" s="63">
        <f t="shared" si="17"/>
        <v>23119.06</v>
      </c>
      <c r="V28" s="63">
        <f t="shared" si="18"/>
        <v>24</v>
      </c>
      <c r="W28" s="64">
        <f t="shared" si="11"/>
        <v>23143.06</v>
      </c>
      <c r="X28" s="63">
        <f t="shared" si="12"/>
        <v>0</v>
      </c>
      <c r="Y28" s="63">
        <f t="shared" si="13"/>
        <v>0</v>
      </c>
      <c r="Z28" s="64">
        <f t="shared" si="14"/>
        <v>0</v>
      </c>
      <c r="AA28" s="63">
        <v>0</v>
      </c>
      <c r="AB28" s="63"/>
      <c r="AC28" s="63">
        <f t="shared" si="15"/>
        <v>23143.06</v>
      </c>
      <c r="AD28" s="65"/>
      <c r="AE28" s="66"/>
      <c r="AF28" s="66"/>
      <c r="AG28" s="66"/>
      <c r="AH28" s="67">
        <f t="shared" si="16"/>
        <v>16757.939999999999</v>
      </c>
      <c r="AI28" s="68"/>
      <c r="AJ28" s="68"/>
    </row>
    <row r="29" spans="1:36" hidden="1" x14ac:dyDescent="0.25">
      <c r="A29" s="8">
        <v>22</v>
      </c>
      <c r="B29" s="7" t="s">
        <v>83</v>
      </c>
      <c r="C29" s="56" t="str">
        <f t="shared" si="9"/>
        <v>BUA14</v>
      </c>
      <c r="D29" s="56" t="str">
        <f>IFERROR(VLOOKUP(C29,Exempted!C:D,2,0),"NOT")</f>
        <v>Ojie</v>
      </c>
      <c r="E29" s="7">
        <v>667690</v>
      </c>
      <c r="F29" s="7">
        <v>744654</v>
      </c>
      <c r="G29" s="7">
        <v>1412344</v>
      </c>
      <c r="H29" s="7">
        <v>1368783</v>
      </c>
      <c r="I29" s="7">
        <v>197</v>
      </c>
      <c r="J29" s="7">
        <v>70617.2</v>
      </c>
      <c r="K29" s="7">
        <v>54320</v>
      </c>
      <c r="L29" s="7">
        <v>54320</v>
      </c>
      <c r="M29" s="7">
        <v>0</v>
      </c>
      <c r="N29" s="7">
        <v>0</v>
      </c>
      <c r="O29" s="7">
        <v>460</v>
      </c>
      <c r="P29" s="7">
        <v>0</v>
      </c>
      <c r="Q29" s="7">
        <v>0</v>
      </c>
      <c r="R29" s="7">
        <v>460</v>
      </c>
      <c r="S29" s="7">
        <v>9.1999999999999993</v>
      </c>
      <c r="T29" s="62">
        <f t="shared" si="10"/>
        <v>44021</v>
      </c>
      <c r="U29" s="63">
        <f t="shared" si="17"/>
        <v>28246.880000000001</v>
      </c>
      <c r="V29" s="63">
        <f t="shared" si="18"/>
        <v>9.2000000000000011</v>
      </c>
      <c r="W29" s="64">
        <f t="shared" si="11"/>
        <v>28256.080000000002</v>
      </c>
      <c r="X29" s="63">
        <f t="shared" si="12"/>
        <v>197</v>
      </c>
      <c r="Y29" s="63">
        <f t="shared" si="13"/>
        <v>0</v>
      </c>
      <c r="Z29" s="64">
        <f t="shared" si="14"/>
        <v>197</v>
      </c>
      <c r="AA29" s="63">
        <v>0</v>
      </c>
      <c r="AB29" s="63"/>
      <c r="AC29" s="63">
        <f t="shared" si="15"/>
        <v>28453.08</v>
      </c>
      <c r="AD29" s="65"/>
      <c r="AE29" s="66"/>
      <c r="AF29" s="66"/>
      <c r="AG29" s="66"/>
      <c r="AH29" s="67">
        <f t="shared" si="16"/>
        <v>15567.919999999998</v>
      </c>
      <c r="AI29" s="68"/>
      <c r="AJ29" s="68"/>
    </row>
    <row r="30" spans="1:36" hidden="1" x14ac:dyDescent="0.25">
      <c r="A30" s="6">
        <v>23</v>
      </c>
      <c r="B30" s="7" t="s">
        <v>85</v>
      </c>
      <c r="C30" s="56" t="str">
        <f t="shared" si="9"/>
        <v>BUA15</v>
      </c>
      <c r="D30" s="56" t="str">
        <f>IFERROR(VLOOKUP(C30,Exempted!C:D,2,0),"NOT")</f>
        <v>Ojie</v>
      </c>
      <c r="E30" s="7">
        <v>131134</v>
      </c>
      <c r="F30" s="7">
        <v>108677</v>
      </c>
      <c r="G30" s="7">
        <v>239811</v>
      </c>
      <c r="H30" s="7">
        <v>245139</v>
      </c>
      <c r="I30" s="7">
        <v>0</v>
      </c>
      <c r="J30" s="7">
        <v>11990.55</v>
      </c>
      <c r="K30" s="7">
        <v>10355</v>
      </c>
      <c r="L30" s="7">
        <v>10355</v>
      </c>
      <c r="M30" s="7">
        <v>0</v>
      </c>
      <c r="N30" s="7">
        <v>0</v>
      </c>
      <c r="O30" s="7">
        <v>100</v>
      </c>
      <c r="P30" s="7">
        <v>0</v>
      </c>
      <c r="Q30" s="7">
        <v>0</v>
      </c>
      <c r="R30" s="7">
        <v>100</v>
      </c>
      <c r="S30" s="7">
        <v>2</v>
      </c>
      <c r="T30" s="62">
        <f t="shared" si="10"/>
        <v>-5228</v>
      </c>
      <c r="U30" s="63">
        <f t="shared" si="17"/>
        <v>4796.22</v>
      </c>
      <c r="V30" s="63">
        <f t="shared" si="18"/>
        <v>2</v>
      </c>
      <c r="W30" s="64">
        <f t="shared" si="11"/>
        <v>4798.22</v>
      </c>
      <c r="X30" s="63">
        <f t="shared" si="12"/>
        <v>0</v>
      </c>
      <c r="Y30" s="63">
        <f t="shared" si="13"/>
        <v>0</v>
      </c>
      <c r="Z30" s="64">
        <f t="shared" si="14"/>
        <v>0</v>
      </c>
      <c r="AA30" s="63">
        <v>0</v>
      </c>
      <c r="AB30" s="63"/>
      <c r="AC30" s="63">
        <f t="shared" si="15"/>
        <v>4798.22</v>
      </c>
      <c r="AD30" s="65"/>
      <c r="AE30" s="66"/>
      <c r="AF30" s="66"/>
      <c r="AG30" s="66"/>
      <c r="AH30" s="67">
        <f t="shared" si="16"/>
        <v>-10026.220000000001</v>
      </c>
      <c r="AI30" s="68"/>
      <c r="AJ30" s="68"/>
    </row>
    <row r="31" spans="1:36" hidden="1" x14ac:dyDescent="0.25">
      <c r="A31" s="6">
        <v>24</v>
      </c>
      <c r="B31" s="7" t="s">
        <v>86</v>
      </c>
      <c r="C31" s="56" t="str">
        <f t="shared" si="9"/>
        <v>BUA17</v>
      </c>
      <c r="D31" s="56" t="str">
        <f>IFERROR(VLOOKUP(C31,Exempted!C:D,2,0),"NOT")</f>
        <v>Ojie</v>
      </c>
      <c r="E31" s="7">
        <v>832007</v>
      </c>
      <c r="F31" s="7">
        <v>830246</v>
      </c>
      <c r="G31" s="7">
        <v>1662253</v>
      </c>
      <c r="H31" s="7">
        <v>1686627</v>
      </c>
      <c r="I31" s="7">
        <v>120</v>
      </c>
      <c r="J31" s="7">
        <v>83112.649999999994</v>
      </c>
      <c r="K31" s="7">
        <v>149400</v>
      </c>
      <c r="L31" s="7">
        <v>149280</v>
      </c>
      <c r="M31" s="7">
        <v>0</v>
      </c>
      <c r="N31" s="7">
        <v>0</v>
      </c>
      <c r="O31" s="7">
        <v>390</v>
      </c>
      <c r="P31" s="7">
        <v>0</v>
      </c>
      <c r="Q31" s="7">
        <v>0</v>
      </c>
      <c r="R31" s="7">
        <v>390</v>
      </c>
      <c r="S31" s="7">
        <v>7.8</v>
      </c>
      <c r="T31" s="62">
        <f t="shared" si="10"/>
        <v>-23864</v>
      </c>
      <c r="U31" s="63">
        <f t="shared" si="17"/>
        <v>33245.06</v>
      </c>
      <c r="V31" s="63">
        <f t="shared" si="18"/>
        <v>7.8</v>
      </c>
      <c r="W31" s="64">
        <f t="shared" si="11"/>
        <v>33252.86</v>
      </c>
      <c r="X31" s="63">
        <f t="shared" si="12"/>
        <v>120</v>
      </c>
      <c r="Y31" s="63">
        <f t="shared" si="13"/>
        <v>0</v>
      </c>
      <c r="Z31" s="64">
        <f t="shared" si="14"/>
        <v>120</v>
      </c>
      <c r="AA31" s="63">
        <v>0</v>
      </c>
      <c r="AB31" s="63"/>
      <c r="AC31" s="63">
        <f t="shared" si="15"/>
        <v>33372.86</v>
      </c>
      <c r="AD31" s="65"/>
      <c r="AE31" s="66"/>
      <c r="AF31" s="66"/>
      <c r="AG31" s="66"/>
      <c r="AH31" s="67">
        <f t="shared" si="16"/>
        <v>-57236.86</v>
      </c>
      <c r="AI31" s="68"/>
      <c r="AJ31" s="68"/>
    </row>
    <row r="32" spans="1:36" hidden="1" x14ac:dyDescent="0.25">
      <c r="A32" s="8">
        <v>25</v>
      </c>
      <c r="B32" s="7" t="s">
        <v>88</v>
      </c>
      <c r="C32" s="56" t="str">
        <f t="shared" si="9"/>
        <v>CBA01</v>
      </c>
      <c r="D32" s="56" t="str">
        <f>IFERROR(VLOOKUP(C32,Exempted!C:D,2,0),"NOT")</f>
        <v>NOT</v>
      </c>
      <c r="E32" s="7">
        <v>463904</v>
      </c>
      <c r="F32" s="7">
        <v>501312</v>
      </c>
      <c r="G32" s="7">
        <v>965216</v>
      </c>
      <c r="H32" s="7">
        <v>928026</v>
      </c>
      <c r="I32" s="7">
        <v>0</v>
      </c>
      <c r="J32" s="7">
        <v>48260.800000000003</v>
      </c>
      <c r="K32" s="7">
        <v>38863</v>
      </c>
      <c r="L32" s="7">
        <v>38863</v>
      </c>
      <c r="M32" s="7">
        <v>0</v>
      </c>
      <c r="N32" s="7">
        <v>0</v>
      </c>
      <c r="O32" s="7">
        <v>13500</v>
      </c>
      <c r="P32" s="7">
        <v>0</v>
      </c>
      <c r="Q32" s="7">
        <v>0</v>
      </c>
      <c r="R32" s="7">
        <v>13500</v>
      </c>
      <c r="S32" s="7">
        <v>270</v>
      </c>
      <c r="T32" s="62">
        <f t="shared" si="10"/>
        <v>50690</v>
      </c>
      <c r="U32" s="63">
        <f t="shared" si="17"/>
        <v>19304.32</v>
      </c>
      <c r="V32" s="63">
        <f t="shared" si="18"/>
        <v>270</v>
      </c>
      <c r="W32" s="64">
        <f t="shared" si="11"/>
        <v>19574.32</v>
      </c>
      <c r="X32" s="63">
        <f t="shared" si="12"/>
        <v>0</v>
      </c>
      <c r="Y32" s="63">
        <f t="shared" si="13"/>
        <v>0</v>
      </c>
      <c r="Z32" s="64">
        <f t="shared" si="14"/>
        <v>0</v>
      </c>
      <c r="AA32" s="63">
        <v>0</v>
      </c>
      <c r="AB32" s="63"/>
      <c r="AC32" s="63">
        <f t="shared" si="15"/>
        <v>19574.32</v>
      </c>
      <c r="AD32" s="65"/>
      <c r="AE32" s="66"/>
      <c r="AF32" s="66"/>
      <c r="AG32" s="66"/>
      <c r="AH32" s="67">
        <f t="shared" si="16"/>
        <v>50690</v>
      </c>
      <c r="AI32" s="68"/>
      <c r="AJ32" s="68"/>
    </row>
    <row r="33" spans="1:36" hidden="1" x14ac:dyDescent="0.25">
      <c r="A33" s="6">
        <v>26</v>
      </c>
      <c r="B33" s="7" t="s">
        <v>89</v>
      </c>
      <c r="C33" s="56" t="str">
        <f t="shared" si="9"/>
        <v>CBA02</v>
      </c>
      <c r="D33" s="56" t="str">
        <f>IFERROR(VLOOKUP(C33,Exempted!C:D,2,0),"NOT")</f>
        <v>NOT</v>
      </c>
      <c r="E33" s="7">
        <v>703357</v>
      </c>
      <c r="F33" s="7">
        <v>684325</v>
      </c>
      <c r="G33" s="7">
        <v>1387682</v>
      </c>
      <c r="H33" s="7">
        <v>1385096</v>
      </c>
      <c r="I33" s="7">
        <v>397</v>
      </c>
      <c r="J33" s="7">
        <v>69384.100000000006</v>
      </c>
      <c r="K33" s="7">
        <v>52318</v>
      </c>
      <c r="L33" s="7">
        <v>51921</v>
      </c>
      <c r="M33" s="7">
        <v>0</v>
      </c>
      <c r="N33" s="7">
        <v>0</v>
      </c>
      <c r="O33" s="7">
        <v>3401</v>
      </c>
      <c r="P33" s="7">
        <v>0</v>
      </c>
      <c r="Q33" s="7">
        <v>0</v>
      </c>
      <c r="R33" s="7">
        <v>3401</v>
      </c>
      <c r="S33" s="7">
        <v>68.02</v>
      </c>
      <c r="T33" s="62">
        <f t="shared" si="10"/>
        <v>6384</v>
      </c>
      <c r="U33" s="63">
        <f t="shared" si="17"/>
        <v>27753.64</v>
      </c>
      <c r="V33" s="63">
        <f t="shared" si="18"/>
        <v>68.02</v>
      </c>
      <c r="W33" s="64">
        <f t="shared" si="11"/>
        <v>27821.66</v>
      </c>
      <c r="X33" s="63">
        <f t="shared" si="12"/>
        <v>397</v>
      </c>
      <c r="Y33" s="63">
        <f t="shared" si="13"/>
        <v>0</v>
      </c>
      <c r="Z33" s="64">
        <f t="shared" si="14"/>
        <v>397</v>
      </c>
      <c r="AA33" s="63">
        <v>0</v>
      </c>
      <c r="AB33" s="63"/>
      <c r="AC33" s="63">
        <f t="shared" si="15"/>
        <v>28218.66</v>
      </c>
      <c r="AD33" s="65"/>
      <c r="AE33" s="66"/>
      <c r="AF33" s="66"/>
      <c r="AG33" s="66"/>
      <c r="AH33" s="67">
        <f t="shared" si="16"/>
        <v>5987</v>
      </c>
      <c r="AI33" s="68"/>
      <c r="AJ33" s="68"/>
    </row>
    <row r="34" spans="1:36" hidden="1" x14ac:dyDescent="0.25">
      <c r="A34" s="6">
        <v>27</v>
      </c>
      <c r="B34" s="7" t="s">
        <v>90</v>
      </c>
      <c r="C34" s="56" t="str">
        <f t="shared" si="9"/>
        <v>CBA03</v>
      </c>
      <c r="D34" s="56" t="str">
        <f>IFERROR(VLOOKUP(C34,Exempted!C:D,2,0),"NOT")</f>
        <v>Gallo/Inno</v>
      </c>
      <c r="E34" s="7">
        <v>157064</v>
      </c>
      <c r="F34" s="7">
        <v>176683</v>
      </c>
      <c r="G34" s="7">
        <v>333747</v>
      </c>
      <c r="H34" s="7">
        <v>350702</v>
      </c>
      <c r="I34" s="7">
        <v>0</v>
      </c>
      <c r="J34" s="7">
        <v>16687.349999999999</v>
      </c>
      <c r="K34" s="7">
        <v>16728</v>
      </c>
      <c r="L34" s="7">
        <v>16728</v>
      </c>
      <c r="M34" s="7">
        <v>0</v>
      </c>
      <c r="N34" s="7">
        <v>0</v>
      </c>
      <c r="O34" s="7">
        <v>1190</v>
      </c>
      <c r="P34" s="7">
        <v>1080</v>
      </c>
      <c r="Q34" s="7">
        <v>0</v>
      </c>
      <c r="R34" s="7">
        <v>110</v>
      </c>
      <c r="S34" s="7">
        <v>23.8</v>
      </c>
      <c r="T34" s="62">
        <f t="shared" si="10"/>
        <v>-16845</v>
      </c>
      <c r="U34" s="63">
        <f t="shared" si="17"/>
        <v>6674.9400000000005</v>
      </c>
      <c r="V34" s="63">
        <f t="shared" si="18"/>
        <v>23.8</v>
      </c>
      <c r="W34" s="64">
        <f t="shared" si="11"/>
        <v>6698.7400000000007</v>
      </c>
      <c r="X34" s="63">
        <f t="shared" si="12"/>
        <v>0</v>
      </c>
      <c r="Y34" s="63">
        <f t="shared" si="13"/>
        <v>0</v>
      </c>
      <c r="Z34" s="64">
        <f t="shared" si="14"/>
        <v>0</v>
      </c>
      <c r="AA34" s="63">
        <v>0</v>
      </c>
      <c r="AB34" s="63"/>
      <c r="AC34" s="63">
        <f t="shared" si="15"/>
        <v>6698.7400000000007</v>
      </c>
      <c r="AD34" s="65"/>
      <c r="AE34" s="66"/>
      <c r="AF34" s="66"/>
      <c r="AG34" s="66"/>
      <c r="AH34" s="67">
        <f t="shared" si="16"/>
        <v>-23543.74</v>
      </c>
      <c r="AI34" s="68"/>
      <c r="AJ34" s="68"/>
    </row>
    <row r="35" spans="1:36" hidden="1" x14ac:dyDescent="0.25">
      <c r="A35" s="8">
        <v>28</v>
      </c>
      <c r="B35" s="7" t="s">
        <v>94</v>
      </c>
      <c r="C35" s="56" t="str">
        <f t="shared" si="9"/>
        <v>CBA04</v>
      </c>
      <c r="D35" s="56" t="str">
        <f>IFERROR(VLOOKUP(C35,Exempted!C:D,2,0),"NOT")</f>
        <v>NOT</v>
      </c>
      <c r="E35" s="7">
        <v>320304</v>
      </c>
      <c r="F35" s="7">
        <v>381924</v>
      </c>
      <c r="G35" s="7">
        <v>702228</v>
      </c>
      <c r="H35" s="7">
        <v>618135</v>
      </c>
      <c r="I35" s="7">
        <v>0</v>
      </c>
      <c r="J35" s="7">
        <v>35111.4</v>
      </c>
      <c r="K35" s="7">
        <v>50233</v>
      </c>
      <c r="L35" s="7">
        <v>50233</v>
      </c>
      <c r="M35" s="7">
        <v>0</v>
      </c>
      <c r="N35" s="7">
        <v>0</v>
      </c>
      <c r="O35" s="7">
        <v>400</v>
      </c>
      <c r="P35" s="7">
        <v>0</v>
      </c>
      <c r="Q35" s="7">
        <v>0</v>
      </c>
      <c r="R35" s="7">
        <v>400</v>
      </c>
      <c r="S35" s="7">
        <v>8</v>
      </c>
      <c r="T35" s="62">
        <f t="shared" si="10"/>
        <v>84493</v>
      </c>
      <c r="U35" s="63">
        <f t="shared" si="17"/>
        <v>14044.56</v>
      </c>
      <c r="V35" s="63">
        <f t="shared" si="18"/>
        <v>8</v>
      </c>
      <c r="W35" s="64">
        <f t="shared" si="11"/>
        <v>14052.56</v>
      </c>
      <c r="X35" s="63">
        <f t="shared" si="12"/>
        <v>0</v>
      </c>
      <c r="Y35" s="63">
        <f t="shared" si="13"/>
        <v>0</v>
      </c>
      <c r="Z35" s="64">
        <f t="shared" si="14"/>
        <v>0</v>
      </c>
      <c r="AA35" s="63">
        <v>0</v>
      </c>
      <c r="AB35" s="63"/>
      <c r="AC35" s="63">
        <f t="shared" si="15"/>
        <v>14052.56</v>
      </c>
      <c r="AD35" s="65"/>
      <c r="AE35" s="66"/>
      <c r="AF35" s="66"/>
      <c r="AG35" s="66"/>
      <c r="AH35" s="67">
        <f t="shared" si="16"/>
        <v>84493</v>
      </c>
      <c r="AI35" s="68"/>
      <c r="AJ35" s="68"/>
    </row>
    <row r="36" spans="1:36" hidden="1" x14ac:dyDescent="0.25">
      <c r="A36" s="6">
        <v>29</v>
      </c>
      <c r="B36" s="7" t="s">
        <v>95</v>
      </c>
      <c r="C36" s="56" t="str">
        <f t="shared" si="9"/>
        <v>CBA05</v>
      </c>
      <c r="D36" s="56" t="str">
        <f>IFERROR(VLOOKUP(C36,Exempted!C:D,2,0),"NOT")</f>
        <v>NOT</v>
      </c>
      <c r="E36" s="7">
        <v>1398050</v>
      </c>
      <c r="F36" s="7">
        <v>1411888</v>
      </c>
      <c r="G36" s="7">
        <v>2809938</v>
      </c>
      <c r="H36" s="7">
        <v>2310475</v>
      </c>
      <c r="I36" s="7">
        <v>191</v>
      </c>
      <c r="J36" s="7">
        <v>140496.9</v>
      </c>
      <c r="K36" s="7">
        <v>91490</v>
      </c>
      <c r="L36" s="7">
        <v>91490</v>
      </c>
      <c r="M36" s="7">
        <v>0</v>
      </c>
      <c r="N36" s="7">
        <v>0</v>
      </c>
      <c r="O36" s="7">
        <v>12527</v>
      </c>
      <c r="P36" s="7">
        <v>10400</v>
      </c>
      <c r="Q36" s="7">
        <v>0</v>
      </c>
      <c r="R36" s="7">
        <v>2127</v>
      </c>
      <c r="S36" s="7">
        <v>250.54</v>
      </c>
      <c r="T36" s="62">
        <f t="shared" si="10"/>
        <v>501590</v>
      </c>
      <c r="U36" s="63">
        <f t="shared" si="17"/>
        <v>56198.76</v>
      </c>
      <c r="V36" s="63">
        <f t="shared" si="18"/>
        <v>250.54</v>
      </c>
      <c r="W36" s="64">
        <f t="shared" si="11"/>
        <v>56449.3</v>
      </c>
      <c r="X36" s="63">
        <f t="shared" si="12"/>
        <v>191</v>
      </c>
      <c r="Y36" s="63">
        <f t="shared" si="13"/>
        <v>0</v>
      </c>
      <c r="Z36" s="64">
        <f t="shared" si="14"/>
        <v>191</v>
      </c>
      <c r="AA36" s="63">
        <v>0</v>
      </c>
      <c r="AB36" s="63"/>
      <c r="AC36" s="63">
        <f t="shared" si="15"/>
        <v>56640.3</v>
      </c>
      <c r="AD36" s="65"/>
      <c r="AE36" s="66"/>
      <c r="AF36" s="66"/>
      <c r="AG36" s="66"/>
      <c r="AH36" s="67">
        <f t="shared" si="16"/>
        <v>501399</v>
      </c>
      <c r="AI36" s="69"/>
      <c r="AJ36" s="69"/>
    </row>
    <row r="37" spans="1:36" hidden="1" x14ac:dyDescent="0.25">
      <c r="A37" s="6">
        <v>30</v>
      </c>
      <c r="B37" s="7" t="s">
        <v>96</v>
      </c>
      <c r="C37" s="56" t="str">
        <f t="shared" si="9"/>
        <v>CBA06</v>
      </c>
      <c r="D37" s="56" t="str">
        <f>IFERROR(VLOOKUP(C37,Exempted!C:D,2,0),"NOT")</f>
        <v>Gallo/Inno</v>
      </c>
      <c r="E37" s="9">
        <v>345122</v>
      </c>
      <c r="F37" s="7">
        <v>359839</v>
      </c>
      <c r="G37" s="7">
        <v>704961</v>
      </c>
      <c r="H37" s="7">
        <v>671112</v>
      </c>
      <c r="I37" s="7">
        <v>0</v>
      </c>
      <c r="J37" s="7">
        <v>35248.050000000003</v>
      </c>
      <c r="K37" s="7">
        <v>28808</v>
      </c>
      <c r="L37" s="7">
        <v>28808</v>
      </c>
      <c r="M37" s="7">
        <v>0</v>
      </c>
      <c r="N37" s="7">
        <v>0</v>
      </c>
      <c r="O37" s="7">
        <v>7020</v>
      </c>
      <c r="P37" s="7">
        <v>17200</v>
      </c>
      <c r="Q37" s="7">
        <v>0</v>
      </c>
      <c r="R37" s="7">
        <v>-10180</v>
      </c>
      <c r="S37" s="7">
        <v>140.4</v>
      </c>
      <c r="T37" s="62">
        <f t="shared" si="10"/>
        <v>23669</v>
      </c>
      <c r="U37" s="63">
        <f t="shared" si="17"/>
        <v>14099.220000000001</v>
      </c>
      <c r="V37" s="63">
        <f t="shared" si="18"/>
        <v>140.4</v>
      </c>
      <c r="W37" s="64">
        <f t="shared" si="11"/>
        <v>14239.62</v>
      </c>
      <c r="X37" s="63">
        <f t="shared" si="12"/>
        <v>0</v>
      </c>
      <c r="Y37" s="63">
        <f t="shared" si="13"/>
        <v>0</v>
      </c>
      <c r="Z37" s="64">
        <f t="shared" si="14"/>
        <v>0</v>
      </c>
      <c r="AA37" s="63">
        <v>0</v>
      </c>
      <c r="AB37" s="63"/>
      <c r="AC37" s="63">
        <f t="shared" si="15"/>
        <v>14239.62</v>
      </c>
      <c r="AD37" s="65"/>
      <c r="AE37" s="66"/>
      <c r="AF37" s="66"/>
      <c r="AG37" s="66"/>
      <c r="AH37" s="67">
        <f t="shared" si="16"/>
        <v>9429.3799999999992</v>
      </c>
      <c r="AI37" s="69"/>
      <c r="AJ37" s="69"/>
    </row>
    <row r="38" spans="1:36" hidden="1" x14ac:dyDescent="0.25">
      <c r="A38" s="8">
        <v>31</v>
      </c>
      <c r="B38" s="7" t="s">
        <v>97</v>
      </c>
      <c r="C38" s="56" t="str">
        <f t="shared" si="9"/>
        <v>CBA07</v>
      </c>
      <c r="D38" s="56" t="str">
        <f>IFERROR(VLOOKUP(C38,Exempted!C:D,2,0),"NOT")</f>
        <v>Gallo/Inno</v>
      </c>
      <c r="E38" s="7">
        <v>218778</v>
      </c>
      <c r="F38" s="7">
        <v>237531</v>
      </c>
      <c r="G38" s="7">
        <v>456309</v>
      </c>
      <c r="H38" s="7">
        <v>406895</v>
      </c>
      <c r="I38" s="7">
        <v>0</v>
      </c>
      <c r="J38" s="7">
        <v>22815.45</v>
      </c>
      <c r="K38" s="7">
        <v>17822</v>
      </c>
      <c r="L38" s="7">
        <v>17822</v>
      </c>
      <c r="M38" s="7">
        <v>0</v>
      </c>
      <c r="N38" s="7">
        <v>0</v>
      </c>
      <c r="O38" s="7">
        <v>520</v>
      </c>
      <c r="P38" s="7">
        <v>0</v>
      </c>
      <c r="Q38" s="7">
        <v>0</v>
      </c>
      <c r="R38" s="7">
        <v>520</v>
      </c>
      <c r="S38" s="7">
        <v>10.4</v>
      </c>
      <c r="T38" s="62">
        <f t="shared" si="10"/>
        <v>49934</v>
      </c>
      <c r="U38" s="63">
        <f t="shared" si="17"/>
        <v>9126.18</v>
      </c>
      <c r="V38" s="63">
        <f t="shared" si="18"/>
        <v>10.4</v>
      </c>
      <c r="W38" s="64">
        <f t="shared" si="11"/>
        <v>9136.58</v>
      </c>
      <c r="X38" s="63">
        <f t="shared" si="12"/>
        <v>0</v>
      </c>
      <c r="Y38" s="63">
        <f t="shared" si="13"/>
        <v>0</v>
      </c>
      <c r="Z38" s="64">
        <f t="shared" si="14"/>
        <v>0</v>
      </c>
      <c r="AA38" s="63">
        <v>0</v>
      </c>
      <c r="AB38" s="63"/>
      <c r="AC38" s="63">
        <f t="shared" si="15"/>
        <v>9136.58</v>
      </c>
      <c r="AD38" s="65"/>
      <c r="AE38" s="66"/>
      <c r="AF38" s="66"/>
      <c r="AG38" s="66"/>
      <c r="AH38" s="67">
        <f t="shared" si="16"/>
        <v>40797.42</v>
      </c>
      <c r="AI38" s="68"/>
      <c r="AJ38" s="68"/>
    </row>
    <row r="39" spans="1:36" hidden="1" x14ac:dyDescent="0.25">
      <c r="A39" s="6">
        <v>32</v>
      </c>
      <c r="B39" s="7" t="s">
        <v>100</v>
      </c>
      <c r="C39" s="56" t="str">
        <f t="shared" si="9"/>
        <v>CBA08</v>
      </c>
      <c r="D39" s="56" t="str">
        <f>IFERROR(VLOOKUP(C39,Exempted!C:D,2,0),"NOT")</f>
        <v>NOT</v>
      </c>
      <c r="E39" s="7">
        <v>106569</v>
      </c>
      <c r="F39" s="7">
        <v>96217</v>
      </c>
      <c r="G39" s="7">
        <v>202786</v>
      </c>
      <c r="H39" s="7">
        <v>186221</v>
      </c>
      <c r="I39" s="7">
        <v>728</v>
      </c>
      <c r="J39" s="7">
        <v>10139.299999999999</v>
      </c>
      <c r="K39" s="7">
        <v>8950</v>
      </c>
      <c r="L39" s="7">
        <v>8950</v>
      </c>
      <c r="M39" s="7">
        <v>0</v>
      </c>
      <c r="N39" s="7">
        <v>0</v>
      </c>
      <c r="O39" s="7">
        <v>200</v>
      </c>
      <c r="P39" s="7">
        <v>0</v>
      </c>
      <c r="Q39" s="7">
        <v>0</v>
      </c>
      <c r="R39" s="7">
        <v>200</v>
      </c>
      <c r="S39" s="7">
        <v>4</v>
      </c>
      <c r="T39" s="62">
        <f t="shared" si="10"/>
        <v>16765</v>
      </c>
      <c r="U39" s="63">
        <f t="shared" si="17"/>
        <v>4055.7200000000003</v>
      </c>
      <c r="V39" s="63">
        <f t="shared" si="18"/>
        <v>4</v>
      </c>
      <c r="W39" s="64">
        <f t="shared" si="11"/>
        <v>4059.7200000000003</v>
      </c>
      <c r="X39" s="63">
        <f t="shared" si="12"/>
        <v>728</v>
      </c>
      <c r="Y39" s="63">
        <f t="shared" si="13"/>
        <v>0</v>
      </c>
      <c r="Z39" s="64">
        <f t="shared" si="14"/>
        <v>728</v>
      </c>
      <c r="AA39" s="63">
        <v>0</v>
      </c>
      <c r="AB39" s="63"/>
      <c r="AC39" s="63">
        <f t="shared" si="15"/>
        <v>4787.72</v>
      </c>
      <c r="AD39" s="65"/>
      <c r="AE39" s="66"/>
      <c r="AF39" s="66"/>
      <c r="AG39" s="66"/>
      <c r="AH39" s="67">
        <f t="shared" si="16"/>
        <v>16037</v>
      </c>
      <c r="AI39" s="68"/>
      <c r="AJ39" s="68"/>
    </row>
    <row r="40" spans="1:36" hidden="1" x14ac:dyDescent="0.25">
      <c r="A40" s="6">
        <v>33</v>
      </c>
      <c r="B40" s="7" t="s">
        <v>103</v>
      </c>
      <c r="C40" s="56" t="str">
        <f t="shared" si="9"/>
        <v>CBA09</v>
      </c>
      <c r="D40" s="56" t="str">
        <f>IFERROR(VLOOKUP(C40,Exempted!C:D,2,0),"NOT")</f>
        <v>NOT</v>
      </c>
      <c r="E40" s="7">
        <v>329792</v>
      </c>
      <c r="F40" s="7">
        <v>360296</v>
      </c>
      <c r="G40" s="7">
        <v>690088</v>
      </c>
      <c r="H40" s="7">
        <v>614492</v>
      </c>
      <c r="I40" s="7">
        <v>0</v>
      </c>
      <c r="J40" s="7">
        <v>34504.400000000001</v>
      </c>
      <c r="K40" s="7">
        <v>21814</v>
      </c>
      <c r="L40" s="7">
        <v>21814</v>
      </c>
      <c r="M40" s="7">
        <v>0</v>
      </c>
      <c r="N40" s="7">
        <v>0</v>
      </c>
      <c r="O40" s="7">
        <v>400</v>
      </c>
      <c r="P40" s="7">
        <v>0</v>
      </c>
      <c r="Q40" s="7">
        <v>0</v>
      </c>
      <c r="R40" s="7">
        <v>400</v>
      </c>
      <c r="S40" s="7">
        <v>8</v>
      </c>
      <c r="T40" s="62">
        <f t="shared" si="10"/>
        <v>75996</v>
      </c>
      <c r="U40" s="63">
        <f t="shared" si="17"/>
        <v>13801.76</v>
      </c>
      <c r="V40" s="63">
        <f t="shared" si="18"/>
        <v>8</v>
      </c>
      <c r="W40" s="64">
        <f t="shared" si="11"/>
        <v>13809.76</v>
      </c>
      <c r="X40" s="63">
        <f t="shared" si="12"/>
        <v>0</v>
      </c>
      <c r="Y40" s="63">
        <f t="shared" si="13"/>
        <v>0</v>
      </c>
      <c r="Z40" s="64">
        <f t="shared" si="14"/>
        <v>0</v>
      </c>
      <c r="AA40" s="63">
        <v>0</v>
      </c>
      <c r="AB40" s="63"/>
      <c r="AC40" s="63">
        <f t="shared" si="15"/>
        <v>13809.76</v>
      </c>
      <c r="AD40" s="65"/>
      <c r="AE40" s="66"/>
      <c r="AF40" s="66"/>
      <c r="AG40" s="66"/>
      <c r="AH40" s="67">
        <f t="shared" si="16"/>
        <v>75996</v>
      </c>
      <c r="AI40" s="69"/>
      <c r="AJ40" s="69"/>
    </row>
    <row r="41" spans="1:36" hidden="1" x14ac:dyDescent="0.25">
      <c r="A41" s="8">
        <v>34</v>
      </c>
      <c r="B41" s="7" t="s">
        <v>104</v>
      </c>
      <c r="C41" s="56" t="str">
        <f t="shared" si="9"/>
        <v>CBA11</v>
      </c>
      <c r="D41" s="56" t="str">
        <f>IFERROR(VLOOKUP(C41,Exempted!C:D,2,0),"NOT")</f>
        <v>NOT</v>
      </c>
      <c r="E41" s="7">
        <v>319630</v>
      </c>
      <c r="F41" s="7">
        <v>260088</v>
      </c>
      <c r="G41" s="7">
        <v>579718</v>
      </c>
      <c r="H41" s="7">
        <v>569653</v>
      </c>
      <c r="I41" s="7">
        <v>0</v>
      </c>
      <c r="J41" s="7">
        <v>28985.9</v>
      </c>
      <c r="K41" s="7">
        <v>15275</v>
      </c>
      <c r="L41" s="7">
        <v>15275</v>
      </c>
      <c r="M41" s="7">
        <v>0</v>
      </c>
      <c r="N41" s="7">
        <v>0</v>
      </c>
      <c r="O41" s="7">
        <v>300</v>
      </c>
      <c r="P41" s="7">
        <v>0</v>
      </c>
      <c r="Q41" s="7">
        <v>0</v>
      </c>
      <c r="R41" s="7">
        <v>300</v>
      </c>
      <c r="S41" s="7">
        <v>6</v>
      </c>
      <c r="T41" s="62">
        <f t="shared" si="10"/>
        <v>10365</v>
      </c>
      <c r="U41" s="63">
        <f t="shared" si="17"/>
        <v>11594.36</v>
      </c>
      <c r="V41" s="63">
        <f t="shared" si="18"/>
        <v>6</v>
      </c>
      <c r="W41" s="64">
        <f t="shared" si="11"/>
        <v>11600.36</v>
      </c>
      <c r="X41" s="63">
        <f t="shared" si="12"/>
        <v>0</v>
      </c>
      <c r="Y41" s="63">
        <f t="shared" si="13"/>
        <v>0</v>
      </c>
      <c r="Z41" s="64">
        <f t="shared" si="14"/>
        <v>0</v>
      </c>
      <c r="AA41" s="63">
        <v>0</v>
      </c>
      <c r="AB41" s="63"/>
      <c r="AC41" s="63">
        <f t="shared" si="15"/>
        <v>11600.36</v>
      </c>
      <c r="AD41" s="65"/>
      <c r="AE41" s="66"/>
      <c r="AF41" s="66"/>
      <c r="AG41" s="66"/>
      <c r="AH41" s="67">
        <f t="shared" si="16"/>
        <v>10365</v>
      </c>
      <c r="AI41" s="69"/>
      <c r="AJ41" s="69"/>
    </row>
    <row r="42" spans="1:36" hidden="1" x14ac:dyDescent="0.25">
      <c r="A42" s="6">
        <v>35</v>
      </c>
      <c r="B42" s="7" t="s">
        <v>107</v>
      </c>
      <c r="C42" s="56" t="str">
        <f t="shared" si="9"/>
        <v>CBA12</v>
      </c>
      <c r="D42" s="56" t="str">
        <f>IFERROR(VLOOKUP(C42,Exempted!C:D,2,0),"NOT")</f>
        <v>NOT</v>
      </c>
      <c r="E42" s="7">
        <v>663284</v>
      </c>
      <c r="F42" s="7">
        <v>485741</v>
      </c>
      <c r="G42" s="7">
        <v>1149025</v>
      </c>
      <c r="H42" s="7">
        <v>1087022</v>
      </c>
      <c r="I42" s="7">
        <v>1011</v>
      </c>
      <c r="J42" s="7">
        <v>57451.25</v>
      </c>
      <c r="K42" s="7">
        <v>64698</v>
      </c>
      <c r="L42" s="7">
        <v>64698</v>
      </c>
      <c r="M42" s="7">
        <v>0</v>
      </c>
      <c r="N42" s="7">
        <v>0</v>
      </c>
      <c r="O42" s="7">
        <v>0</v>
      </c>
      <c r="P42" s="7">
        <v>0</v>
      </c>
      <c r="Q42" s="7">
        <v>0</v>
      </c>
      <c r="R42" s="7">
        <v>0</v>
      </c>
      <c r="S42" s="7">
        <v>0</v>
      </c>
      <c r="T42" s="62">
        <f t="shared" si="10"/>
        <v>62003</v>
      </c>
      <c r="U42" s="63">
        <f t="shared" si="17"/>
        <v>22980.5</v>
      </c>
      <c r="V42" s="63">
        <f t="shared" si="18"/>
        <v>0</v>
      </c>
      <c r="W42" s="64">
        <f t="shared" si="11"/>
        <v>22980.5</v>
      </c>
      <c r="X42" s="63">
        <f t="shared" si="12"/>
        <v>1011</v>
      </c>
      <c r="Y42" s="63">
        <f t="shared" si="13"/>
        <v>0</v>
      </c>
      <c r="Z42" s="64">
        <f t="shared" si="14"/>
        <v>1011</v>
      </c>
      <c r="AA42" s="63">
        <v>0</v>
      </c>
      <c r="AB42" s="63"/>
      <c r="AC42" s="63">
        <f t="shared" si="15"/>
        <v>23991.5</v>
      </c>
      <c r="AD42" s="65"/>
      <c r="AE42" s="66"/>
      <c r="AF42" s="66"/>
      <c r="AG42" s="66"/>
      <c r="AH42" s="67">
        <f t="shared" si="16"/>
        <v>60992</v>
      </c>
      <c r="AI42" s="68"/>
      <c r="AJ42" s="68"/>
    </row>
    <row r="43" spans="1:36" hidden="1" x14ac:dyDescent="0.25">
      <c r="A43" s="6">
        <v>36</v>
      </c>
      <c r="B43" s="7" t="s">
        <v>108</v>
      </c>
      <c r="C43" s="56" t="str">
        <f t="shared" si="9"/>
        <v>CGA03</v>
      </c>
      <c r="D43" s="56" t="str">
        <f>IFERROR(VLOOKUP(C43,Exempted!C:D,2,0),"NOT")</f>
        <v>ojie</v>
      </c>
      <c r="E43" s="7">
        <v>7030</v>
      </c>
      <c r="F43" s="7">
        <v>6263</v>
      </c>
      <c r="G43" s="7">
        <v>13293</v>
      </c>
      <c r="H43" s="7">
        <v>13760</v>
      </c>
      <c r="I43" s="7">
        <v>0</v>
      </c>
      <c r="J43" s="7">
        <v>664.65</v>
      </c>
      <c r="K43" s="7">
        <v>0</v>
      </c>
      <c r="L43" s="7">
        <v>0</v>
      </c>
      <c r="M43" s="7">
        <v>0</v>
      </c>
      <c r="N43" s="7">
        <v>0</v>
      </c>
      <c r="O43" s="7">
        <v>0</v>
      </c>
      <c r="P43" s="7">
        <v>0</v>
      </c>
      <c r="Q43" s="7">
        <v>0</v>
      </c>
      <c r="R43" s="7">
        <v>0</v>
      </c>
      <c r="S43" s="7">
        <v>0</v>
      </c>
      <c r="T43" s="62">
        <f t="shared" si="10"/>
        <v>-467</v>
      </c>
      <c r="U43" s="63">
        <f t="shared" si="17"/>
        <v>265.86</v>
      </c>
      <c r="V43" s="63">
        <f t="shared" si="18"/>
        <v>0</v>
      </c>
      <c r="W43" s="64">
        <f t="shared" si="11"/>
        <v>265.86</v>
      </c>
      <c r="X43" s="63">
        <f t="shared" si="12"/>
        <v>0</v>
      </c>
      <c r="Y43" s="63">
        <f t="shared" si="13"/>
        <v>0</v>
      </c>
      <c r="Z43" s="64">
        <f t="shared" si="14"/>
        <v>0</v>
      </c>
      <c r="AA43" s="63">
        <v>0</v>
      </c>
      <c r="AB43" s="63"/>
      <c r="AC43" s="63">
        <f t="shared" si="15"/>
        <v>265.86</v>
      </c>
      <c r="AD43" s="65"/>
      <c r="AE43" s="66"/>
      <c r="AF43" s="66"/>
      <c r="AG43" s="66"/>
      <c r="AH43" s="67">
        <f t="shared" si="16"/>
        <v>-732.86</v>
      </c>
      <c r="AI43" s="68"/>
      <c r="AJ43" s="68"/>
    </row>
    <row r="44" spans="1:36" hidden="1" x14ac:dyDescent="0.25">
      <c r="A44" s="8">
        <v>37</v>
      </c>
      <c r="B44" s="7" t="s">
        <v>110</v>
      </c>
      <c r="C44" s="56" t="str">
        <f t="shared" si="9"/>
        <v>CNA01</v>
      </c>
      <c r="D44" s="56" t="str">
        <f>IFERROR(VLOOKUP(C44,Exempted!C:D,2,0),"NOT")</f>
        <v>NOT</v>
      </c>
      <c r="E44" s="7">
        <v>742024</v>
      </c>
      <c r="F44" s="7">
        <v>677279</v>
      </c>
      <c r="G44" s="7">
        <v>1419303</v>
      </c>
      <c r="H44" s="7">
        <v>1365789</v>
      </c>
      <c r="I44" s="7">
        <v>186</v>
      </c>
      <c r="J44" s="7">
        <v>70965.149999999994</v>
      </c>
      <c r="K44" s="7">
        <v>42946</v>
      </c>
      <c r="L44" s="7">
        <v>42946</v>
      </c>
      <c r="M44" s="7">
        <v>0</v>
      </c>
      <c r="N44" s="7">
        <v>0</v>
      </c>
      <c r="O44" s="7">
        <v>1974</v>
      </c>
      <c r="P44" s="7">
        <v>800</v>
      </c>
      <c r="Q44" s="7">
        <v>0</v>
      </c>
      <c r="R44" s="7">
        <v>1174</v>
      </c>
      <c r="S44" s="7">
        <v>39.479999999999997</v>
      </c>
      <c r="T44" s="128">
        <f t="shared" ref="T44" si="19">G44-H44+K44-L44+O44-P44</f>
        <v>54688</v>
      </c>
      <c r="U44" s="63">
        <f t="shared" ref="U44:U62" si="20">G44*0.02</f>
        <v>28386.06</v>
      </c>
      <c r="V44" s="63">
        <f t="shared" ref="V44:V62" si="21">O44*0.02</f>
        <v>39.480000000000004</v>
      </c>
      <c r="W44" s="130">
        <f>SUM(U44:V45)</f>
        <v>28707.280000000002</v>
      </c>
      <c r="X44" s="63">
        <f t="shared" ref="X44:X62" si="22">I44</f>
        <v>186</v>
      </c>
      <c r="Y44" s="63">
        <f t="shared" ref="Y44:Y62" si="23">M44</f>
        <v>0</v>
      </c>
      <c r="Z44" s="130">
        <f>SUM(X44:Y45)</f>
        <v>186</v>
      </c>
      <c r="AA44" s="63">
        <v>0</v>
      </c>
      <c r="AB44" s="63"/>
      <c r="AC44" s="132">
        <f>W44+Z44+AA44+AB44+AA45+AB45</f>
        <v>28893.280000000002</v>
      </c>
      <c r="AD44" s="134"/>
      <c r="AE44" s="122"/>
      <c r="AF44" s="122">
        <v>2200</v>
      </c>
      <c r="AG44" s="122"/>
      <c r="AH44" s="124">
        <f t="shared" ref="AH44" si="24">IF(D44="NOT",(T44-Z44-AE44+AF44-AG44),(T44-AC44-AE44+AF44-AG44))</f>
        <v>56702</v>
      </c>
      <c r="AI44" s="126"/>
      <c r="AJ44" s="126"/>
    </row>
    <row r="45" spans="1:36" hidden="1" x14ac:dyDescent="0.25">
      <c r="A45" s="18">
        <v>37</v>
      </c>
      <c r="B45" s="19" t="s">
        <v>110</v>
      </c>
      <c r="C45" s="56" t="str">
        <f t="shared" si="9"/>
        <v>CNA01</v>
      </c>
      <c r="D45" s="56" t="str">
        <f>IFERROR(VLOOKUP(C45,Exempted!C:D,2,0),"NOT")</f>
        <v>NOT</v>
      </c>
      <c r="E45" s="19">
        <v>6070</v>
      </c>
      <c r="F45" s="19">
        <v>7917</v>
      </c>
      <c r="G45" s="19">
        <v>13987</v>
      </c>
      <c r="H45" s="19">
        <v>0</v>
      </c>
      <c r="I45" s="19">
        <v>0</v>
      </c>
      <c r="J45" s="19">
        <v>699.35</v>
      </c>
      <c r="K45" s="19">
        <v>322</v>
      </c>
      <c r="L45" s="19">
        <v>0</v>
      </c>
      <c r="M45" s="19">
        <v>0</v>
      </c>
      <c r="N45" s="19">
        <v>0</v>
      </c>
      <c r="O45" s="19">
        <v>100</v>
      </c>
      <c r="P45" s="19">
        <v>0</v>
      </c>
      <c r="Q45" s="19">
        <v>0</v>
      </c>
      <c r="R45" s="19">
        <v>100</v>
      </c>
      <c r="S45" s="19">
        <v>2</v>
      </c>
      <c r="T45" s="129"/>
      <c r="U45" s="63">
        <f t="shared" si="20"/>
        <v>279.74</v>
      </c>
      <c r="V45" s="63">
        <f t="shared" si="21"/>
        <v>2</v>
      </c>
      <c r="W45" s="131"/>
      <c r="X45" s="63">
        <f t="shared" si="22"/>
        <v>0</v>
      </c>
      <c r="Y45" s="63">
        <f t="shared" si="23"/>
        <v>0</v>
      </c>
      <c r="Z45" s="131"/>
      <c r="AA45" s="63">
        <v>0</v>
      </c>
      <c r="AB45" s="63"/>
      <c r="AC45" s="133"/>
      <c r="AD45" s="135"/>
      <c r="AE45" s="123"/>
      <c r="AF45" s="123"/>
      <c r="AG45" s="123"/>
      <c r="AH45" s="125"/>
      <c r="AI45" s="127"/>
      <c r="AJ45" s="127"/>
    </row>
    <row r="46" spans="1:36" hidden="1" x14ac:dyDescent="0.25">
      <c r="A46" s="6">
        <v>38</v>
      </c>
      <c r="B46" s="7" t="s">
        <v>112</v>
      </c>
      <c r="C46" s="56" t="str">
        <f t="shared" si="9"/>
        <v>CNA02</v>
      </c>
      <c r="D46" s="56" t="str">
        <f>IFERROR(VLOOKUP(C46,Exempted!C:D,2,0),"NOT")</f>
        <v>NOT</v>
      </c>
      <c r="E46" s="7">
        <v>507663</v>
      </c>
      <c r="F46" s="7">
        <v>585367</v>
      </c>
      <c r="G46" s="7">
        <v>1093030</v>
      </c>
      <c r="H46" s="7">
        <v>884460</v>
      </c>
      <c r="I46" s="7">
        <v>215</v>
      </c>
      <c r="J46" s="7">
        <v>54651.5</v>
      </c>
      <c r="K46" s="7">
        <v>34966</v>
      </c>
      <c r="L46" s="7">
        <v>34966</v>
      </c>
      <c r="M46" s="7">
        <v>0</v>
      </c>
      <c r="N46" s="7">
        <v>0</v>
      </c>
      <c r="O46" s="7">
        <v>2200</v>
      </c>
      <c r="P46" s="7">
        <v>800</v>
      </c>
      <c r="Q46" s="7">
        <v>0</v>
      </c>
      <c r="R46" s="7">
        <v>1400</v>
      </c>
      <c r="S46" s="7">
        <v>44</v>
      </c>
      <c r="T46" s="62">
        <f t="shared" ref="T46:T62" si="25">G46-H46+K46-L46+O46-P46</f>
        <v>209970</v>
      </c>
      <c r="U46" s="63">
        <f t="shared" si="20"/>
        <v>21860.600000000002</v>
      </c>
      <c r="V46" s="63">
        <f t="shared" si="21"/>
        <v>44</v>
      </c>
      <c r="W46" s="64">
        <f t="shared" ref="W46:W62" si="26">SUM(U46:V46)</f>
        <v>21904.600000000002</v>
      </c>
      <c r="X46" s="63">
        <f t="shared" si="22"/>
        <v>215</v>
      </c>
      <c r="Y46" s="63">
        <f t="shared" si="23"/>
        <v>0</v>
      </c>
      <c r="Z46" s="64">
        <f t="shared" ref="Z46:Z62" si="27">SUM(X46:Y46)</f>
        <v>215</v>
      </c>
      <c r="AA46" s="63">
        <v>0</v>
      </c>
      <c r="AB46" s="63"/>
      <c r="AC46" s="63">
        <f t="shared" ref="AC46:AC62" si="28">W46+Z46+AA46+AB46</f>
        <v>22119.600000000002</v>
      </c>
      <c r="AD46" s="65"/>
      <c r="AE46" s="66"/>
      <c r="AF46" s="66"/>
      <c r="AG46" s="66"/>
      <c r="AH46" s="67">
        <f t="shared" ref="AH46:AH62" si="29">IF(D46="NOT",(T46-Z46-AE46+AF46-AG46),(T46-AC46-AE46+AF46-AG46))</f>
        <v>209755</v>
      </c>
      <c r="AI46" s="68"/>
      <c r="AJ46" s="68"/>
    </row>
    <row r="47" spans="1:36" hidden="1" x14ac:dyDescent="0.25">
      <c r="A47" s="6">
        <v>39</v>
      </c>
      <c r="B47" s="7" t="s">
        <v>115</v>
      </c>
      <c r="C47" s="56" t="str">
        <f t="shared" si="9"/>
        <v>CSA02</v>
      </c>
      <c r="D47" s="56" t="str">
        <f>IFERROR(VLOOKUP(C47,Exempted!C:D,2,0),"NOT")</f>
        <v>NOT</v>
      </c>
      <c r="E47" s="7">
        <v>76705</v>
      </c>
      <c r="F47" s="7">
        <v>90347</v>
      </c>
      <c r="G47" s="7">
        <v>167052</v>
      </c>
      <c r="H47" s="7">
        <v>140956</v>
      </c>
      <c r="I47" s="7">
        <v>0</v>
      </c>
      <c r="J47" s="7">
        <v>8352.6</v>
      </c>
      <c r="K47" s="7">
        <v>9195</v>
      </c>
      <c r="L47" s="7">
        <v>9195</v>
      </c>
      <c r="M47" s="7">
        <v>0</v>
      </c>
      <c r="N47" s="7">
        <v>0</v>
      </c>
      <c r="O47" s="7">
        <v>1300</v>
      </c>
      <c r="P47" s="7">
        <v>0</v>
      </c>
      <c r="Q47" s="7">
        <v>0</v>
      </c>
      <c r="R47" s="7">
        <v>1300</v>
      </c>
      <c r="S47" s="7">
        <v>26</v>
      </c>
      <c r="T47" s="62">
        <f t="shared" si="25"/>
        <v>27396</v>
      </c>
      <c r="U47" s="63">
        <f t="shared" si="20"/>
        <v>3341.04</v>
      </c>
      <c r="V47" s="63">
        <f t="shared" si="21"/>
        <v>26</v>
      </c>
      <c r="W47" s="64">
        <f t="shared" si="26"/>
        <v>3367.04</v>
      </c>
      <c r="X47" s="63">
        <f t="shared" si="22"/>
        <v>0</v>
      </c>
      <c r="Y47" s="63">
        <f t="shared" si="23"/>
        <v>0</v>
      </c>
      <c r="Z47" s="64">
        <f t="shared" si="27"/>
        <v>0</v>
      </c>
      <c r="AA47" s="63">
        <v>0</v>
      </c>
      <c r="AB47" s="63"/>
      <c r="AC47" s="63">
        <f t="shared" si="28"/>
        <v>3367.04</v>
      </c>
      <c r="AD47" s="65"/>
      <c r="AE47" s="66"/>
      <c r="AF47" s="66"/>
      <c r="AG47" s="66"/>
      <c r="AH47" s="67">
        <f t="shared" si="29"/>
        <v>27396</v>
      </c>
      <c r="AI47" s="68"/>
      <c r="AJ47" s="68"/>
    </row>
    <row r="48" spans="1:36" hidden="1" x14ac:dyDescent="0.25">
      <c r="A48" s="8">
        <v>40</v>
      </c>
      <c r="B48" s="7" t="s">
        <v>119</v>
      </c>
      <c r="C48" s="56" t="str">
        <f t="shared" si="9"/>
        <v>CSA03</v>
      </c>
      <c r="D48" s="56" t="str">
        <f>IFERROR(VLOOKUP(C48,Exempted!C:D,2,0),"NOT")</f>
        <v>NOT</v>
      </c>
      <c r="E48" s="7">
        <v>311514</v>
      </c>
      <c r="F48" s="7">
        <v>354236</v>
      </c>
      <c r="G48" s="7">
        <v>665750</v>
      </c>
      <c r="H48" s="7">
        <v>594761</v>
      </c>
      <c r="I48" s="7">
        <v>300</v>
      </c>
      <c r="J48" s="7">
        <v>33287.5</v>
      </c>
      <c r="K48" s="7">
        <v>21786</v>
      </c>
      <c r="L48" s="7">
        <v>21486</v>
      </c>
      <c r="M48" s="7">
        <v>0</v>
      </c>
      <c r="N48" s="7">
        <v>0</v>
      </c>
      <c r="O48" s="7">
        <v>1140</v>
      </c>
      <c r="P48" s="7">
        <v>800</v>
      </c>
      <c r="Q48" s="7">
        <v>0</v>
      </c>
      <c r="R48" s="7">
        <v>340</v>
      </c>
      <c r="S48" s="7">
        <v>22.8</v>
      </c>
      <c r="T48" s="62">
        <f t="shared" si="25"/>
        <v>71629</v>
      </c>
      <c r="U48" s="63">
        <f t="shared" si="20"/>
        <v>13315</v>
      </c>
      <c r="V48" s="63">
        <f t="shared" si="21"/>
        <v>22.8</v>
      </c>
      <c r="W48" s="64">
        <f t="shared" si="26"/>
        <v>13337.8</v>
      </c>
      <c r="X48" s="63">
        <f t="shared" si="22"/>
        <v>300</v>
      </c>
      <c r="Y48" s="63">
        <f t="shared" si="23"/>
        <v>0</v>
      </c>
      <c r="Z48" s="64">
        <f t="shared" si="27"/>
        <v>300</v>
      </c>
      <c r="AA48" s="63">
        <v>0</v>
      </c>
      <c r="AB48" s="63"/>
      <c r="AC48" s="63">
        <f t="shared" si="28"/>
        <v>13637.8</v>
      </c>
      <c r="AD48" s="65"/>
      <c r="AE48" s="66"/>
      <c r="AF48" s="66"/>
      <c r="AG48" s="66"/>
      <c r="AH48" s="67">
        <f t="shared" si="29"/>
        <v>71329</v>
      </c>
      <c r="AI48" s="68"/>
      <c r="AJ48" s="68"/>
    </row>
    <row r="49" spans="1:36" hidden="1" x14ac:dyDescent="0.25">
      <c r="A49" s="6">
        <v>41</v>
      </c>
      <c r="B49" s="7" t="s">
        <v>121</v>
      </c>
      <c r="C49" s="56" t="str">
        <f t="shared" si="9"/>
        <v>CSA04</v>
      </c>
      <c r="D49" s="56" t="str">
        <f>IFERROR(VLOOKUP(C49,Exempted!C:D,2,0),"NOT")</f>
        <v>NOT</v>
      </c>
      <c r="E49" s="7">
        <v>112905</v>
      </c>
      <c r="F49" s="7">
        <v>169391</v>
      </c>
      <c r="G49" s="7">
        <v>282296</v>
      </c>
      <c r="H49" s="7">
        <v>242846</v>
      </c>
      <c r="I49" s="7">
        <v>519</v>
      </c>
      <c r="J49" s="7">
        <v>14114.8</v>
      </c>
      <c r="K49" s="7">
        <v>6365</v>
      </c>
      <c r="L49" s="7">
        <v>6365</v>
      </c>
      <c r="M49" s="7">
        <v>0</v>
      </c>
      <c r="N49" s="7">
        <v>0</v>
      </c>
      <c r="O49" s="7">
        <v>283</v>
      </c>
      <c r="P49" s="7">
        <v>0</v>
      </c>
      <c r="Q49" s="7">
        <v>0</v>
      </c>
      <c r="R49" s="7">
        <v>283</v>
      </c>
      <c r="S49" s="7">
        <v>5.66</v>
      </c>
      <c r="T49" s="62">
        <f t="shared" si="25"/>
        <v>39733</v>
      </c>
      <c r="U49" s="63">
        <f t="shared" si="20"/>
        <v>5645.92</v>
      </c>
      <c r="V49" s="63">
        <f t="shared" si="21"/>
        <v>5.66</v>
      </c>
      <c r="W49" s="64">
        <f t="shared" si="26"/>
        <v>5651.58</v>
      </c>
      <c r="X49" s="63">
        <f t="shared" si="22"/>
        <v>519</v>
      </c>
      <c r="Y49" s="63">
        <f t="shared" si="23"/>
        <v>0</v>
      </c>
      <c r="Z49" s="64">
        <f t="shared" si="27"/>
        <v>519</v>
      </c>
      <c r="AA49" s="63">
        <v>0</v>
      </c>
      <c r="AB49" s="63"/>
      <c r="AC49" s="63">
        <f t="shared" si="28"/>
        <v>6170.58</v>
      </c>
      <c r="AD49" s="65"/>
      <c r="AE49" s="66"/>
      <c r="AF49" s="66"/>
      <c r="AG49" s="66"/>
      <c r="AH49" s="67">
        <f t="shared" si="29"/>
        <v>39214</v>
      </c>
      <c r="AI49" s="68"/>
      <c r="AJ49" s="68"/>
    </row>
    <row r="50" spans="1:36" hidden="1" x14ac:dyDescent="0.25">
      <c r="A50" s="6">
        <v>42</v>
      </c>
      <c r="B50" s="7" t="s">
        <v>122</v>
      </c>
      <c r="C50" s="56" t="str">
        <f t="shared" si="9"/>
        <v>CSA05</v>
      </c>
      <c r="D50" s="56" t="str">
        <f>IFERROR(VLOOKUP(C50,Exempted!C:D,2,0),"NOT")</f>
        <v>NOT</v>
      </c>
      <c r="E50" s="7">
        <v>685422</v>
      </c>
      <c r="F50" s="7">
        <v>474827</v>
      </c>
      <c r="G50" s="7">
        <v>1160249</v>
      </c>
      <c r="H50" s="7">
        <v>1194800</v>
      </c>
      <c r="I50" s="7">
        <v>1330</v>
      </c>
      <c r="J50" s="7">
        <v>58012.45</v>
      </c>
      <c r="K50" s="7">
        <v>31355</v>
      </c>
      <c r="L50" s="7">
        <v>31085</v>
      </c>
      <c r="M50" s="7">
        <v>0</v>
      </c>
      <c r="N50" s="7">
        <v>0</v>
      </c>
      <c r="O50" s="7">
        <v>600</v>
      </c>
      <c r="P50" s="7">
        <v>0</v>
      </c>
      <c r="Q50" s="7">
        <v>0</v>
      </c>
      <c r="R50" s="7">
        <v>600</v>
      </c>
      <c r="S50" s="7">
        <v>12</v>
      </c>
      <c r="T50" s="62">
        <f t="shared" si="25"/>
        <v>-33681</v>
      </c>
      <c r="U50" s="63">
        <f t="shared" si="20"/>
        <v>23204.98</v>
      </c>
      <c r="V50" s="63">
        <f t="shared" si="21"/>
        <v>12</v>
      </c>
      <c r="W50" s="64">
        <f t="shared" si="26"/>
        <v>23216.98</v>
      </c>
      <c r="X50" s="63">
        <f t="shared" si="22"/>
        <v>1330</v>
      </c>
      <c r="Y50" s="63">
        <f t="shared" si="23"/>
        <v>0</v>
      </c>
      <c r="Z50" s="64">
        <f t="shared" si="27"/>
        <v>1330</v>
      </c>
      <c r="AA50" s="63">
        <v>0</v>
      </c>
      <c r="AB50" s="63"/>
      <c r="AC50" s="63">
        <f t="shared" si="28"/>
        <v>24546.98</v>
      </c>
      <c r="AD50" s="65"/>
      <c r="AE50" s="66"/>
      <c r="AF50" s="66"/>
      <c r="AG50" s="66"/>
      <c r="AH50" s="67">
        <f t="shared" si="29"/>
        <v>-35011</v>
      </c>
      <c r="AI50" s="68"/>
      <c r="AJ50" s="68"/>
    </row>
    <row r="51" spans="1:36" hidden="1" x14ac:dyDescent="0.25">
      <c r="A51" s="8">
        <v>43</v>
      </c>
      <c r="B51" s="7" t="s">
        <v>126</v>
      </c>
      <c r="C51" s="56" t="str">
        <f t="shared" si="9"/>
        <v>CSA06</v>
      </c>
      <c r="D51" s="56" t="str">
        <f>IFERROR(VLOOKUP(C51,Exempted!C:D,2,0),"NOT")</f>
        <v>NOT</v>
      </c>
      <c r="E51" s="7">
        <v>399237</v>
      </c>
      <c r="F51" s="7">
        <v>344745</v>
      </c>
      <c r="G51" s="7">
        <v>743982</v>
      </c>
      <c r="H51" s="7">
        <v>630979</v>
      </c>
      <c r="I51" s="7">
        <v>100</v>
      </c>
      <c r="J51" s="7">
        <v>37199.1</v>
      </c>
      <c r="K51" s="7">
        <v>20932</v>
      </c>
      <c r="L51" s="7">
        <v>20832</v>
      </c>
      <c r="M51" s="7">
        <v>0</v>
      </c>
      <c r="N51" s="7">
        <v>0</v>
      </c>
      <c r="O51" s="7">
        <v>830</v>
      </c>
      <c r="P51" s="7">
        <v>0</v>
      </c>
      <c r="Q51" s="7">
        <v>0</v>
      </c>
      <c r="R51" s="7">
        <v>830</v>
      </c>
      <c r="S51" s="7">
        <v>16.600000000000001</v>
      </c>
      <c r="T51" s="62">
        <f t="shared" si="25"/>
        <v>113933</v>
      </c>
      <c r="U51" s="63">
        <f t="shared" si="20"/>
        <v>14879.64</v>
      </c>
      <c r="V51" s="63">
        <f t="shared" si="21"/>
        <v>16.600000000000001</v>
      </c>
      <c r="W51" s="64">
        <f t="shared" si="26"/>
        <v>14896.24</v>
      </c>
      <c r="X51" s="63">
        <f t="shared" si="22"/>
        <v>100</v>
      </c>
      <c r="Y51" s="63">
        <f t="shared" si="23"/>
        <v>0</v>
      </c>
      <c r="Z51" s="64">
        <f t="shared" si="27"/>
        <v>100</v>
      </c>
      <c r="AA51" s="63">
        <v>0</v>
      </c>
      <c r="AB51" s="63"/>
      <c r="AC51" s="63">
        <f t="shared" si="28"/>
        <v>14996.24</v>
      </c>
      <c r="AD51" s="65"/>
      <c r="AE51" s="66"/>
      <c r="AF51" s="66"/>
      <c r="AG51" s="66"/>
      <c r="AH51" s="67">
        <f t="shared" si="29"/>
        <v>113833</v>
      </c>
      <c r="AI51" s="68"/>
      <c r="AJ51" s="68"/>
    </row>
    <row r="52" spans="1:36" hidden="1" x14ac:dyDescent="0.25">
      <c r="A52" s="6">
        <v>44</v>
      </c>
      <c r="B52" s="7" t="s">
        <v>127</v>
      </c>
      <c r="C52" s="56" t="str">
        <f t="shared" si="9"/>
        <v>CSA07</v>
      </c>
      <c r="D52" s="56" t="str">
        <f>IFERROR(VLOOKUP(C52,Exempted!C:D,2,0),"NOT")</f>
        <v>NOT</v>
      </c>
      <c r="E52" s="7">
        <v>589428</v>
      </c>
      <c r="F52" s="7">
        <v>535376</v>
      </c>
      <c r="G52" s="7">
        <v>1124804</v>
      </c>
      <c r="H52" s="7">
        <v>991006</v>
      </c>
      <c r="I52" s="7">
        <v>0</v>
      </c>
      <c r="J52" s="7">
        <v>56240.2</v>
      </c>
      <c r="K52" s="7">
        <v>49130</v>
      </c>
      <c r="L52" s="7">
        <v>49130</v>
      </c>
      <c r="M52" s="7">
        <v>0</v>
      </c>
      <c r="N52" s="7">
        <v>0</v>
      </c>
      <c r="O52" s="7">
        <v>1300</v>
      </c>
      <c r="P52" s="7">
        <v>0</v>
      </c>
      <c r="Q52" s="7">
        <v>0</v>
      </c>
      <c r="R52" s="7">
        <v>1300</v>
      </c>
      <c r="S52" s="7">
        <v>26</v>
      </c>
      <c r="T52" s="62">
        <f t="shared" si="25"/>
        <v>135098</v>
      </c>
      <c r="U52" s="63">
        <f t="shared" si="20"/>
        <v>22496.080000000002</v>
      </c>
      <c r="V52" s="63">
        <f t="shared" si="21"/>
        <v>26</v>
      </c>
      <c r="W52" s="64">
        <f t="shared" si="26"/>
        <v>22522.080000000002</v>
      </c>
      <c r="X52" s="63">
        <f t="shared" si="22"/>
        <v>0</v>
      </c>
      <c r="Y52" s="63">
        <f t="shared" si="23"/>
        <v>0</v>
      </c>
      <c r="Z52" s="64">
        <f t="shared" si="27"/>
        <v>0</v>
      </c>
      <c r="AA52" s="63">
        <v>0</v>
      </c>
      <c r="AB52" s="63"/>
      <c r="AC52" s="63">
        <f t="shared" si="28"/>
        <v>22522.080000000002</v>
      </c>
      <c r="AD52" s="65"/>
      <c r="AE52" s="66"/>
      <c r="AF52" s="66"/>
      <c r="AG52" s="66"/>
      <c r="AH52" s="67">
        <f t="shared" si="29"/>
        <v>135098</v>
      </c>
      <c r="AI52" s="68"/>
      <c r="AJ52" s="68"/>
    </row>
    <row r="53" spans="1:36" hidden="1" x14ac:dyDescent="0.25">
      <c r="A53" s="6">
        <v>45</v>
      </c>
      <c r="B53" s="7" t="s">
        <v>129</v>
      </c>
      <c r="C53" s="56" t="str">
        <f t="shared" si="9"/>
        <v>CVA03</v>
      </c>
      <c r="D53" s="56" t="str">
        <f>IFERROR(VLOOKUP(C53,Exempted!C:D,2,0),"NOT")</f>
        <v>Gerry</v>
      </c>
      <c r="E53" s="7">
        <v>667827</v>
      </c>
      <c r="F53" s="7">
        <v>766175</v>
      </c>
      <c r="G53" s="7">
        <v>1434002</v>
      </c>
      <c r="H53" s="7">
        <v>1437185</v>
      </c>
      <c r="I53" s="7">
        <v>931</v>
      </c>
      <c r="J53" s="7">
        <v>71700.100000000006</v>
      </c>
      <c r="K53" s="7">
        <v>81237</v>
      </c>
      <c r="L53" s="7">
        <v>81237</v>
      </c>
      <c r="M53" s="7">
        <v>0</v>
      </c>
      <c r="N53" s="7">
        <v>0</v>
      </c>
      <c r="O53" s="7">
        <v>4400</v>
      </c>
      <c r="P53" s="7">
        <v>1600</v>
      </c>
      <c r="Q53" s="7">
        <v>0</v>
      </c>
      <c r="R53" s="7">
        <v>2800</v>
      </c>
      <c r="S53" s="7">
        <v>88</v>
      </c>
      <c r="T53" s="62">
        <f t="shared" si="25"/>
        <v>-383</v>
      </c>
      <c r="U53" s="63">
        <f t="shared" si="20"/>
        <v>28680.04</v>
      </c>
      <c r="V53" s="63">
        <f t="shared" si="21"/>
        <v>88</v>
      </c>
      <c r="W53" s="64">
        <f t="shared" si="26"/>
        <v>28768.04</v>
      </c>
      <c r="X53" s="63">
        <f t="shared" si="22"/>
        <v>931</v>
      </c>
      <c r="Y53" s="63">
        <f t="shared" si="23"/>
        <v>0</v>
      </c>
      <c r="Z53" s="64">
        <f t="shared" si="27"/>
        <v>931</v>
      </c>
      <c r="AA53" s="63">
        <v>0</v>
      </c>
      <c r="AB53" s="63"/>
      <c r="AC53" s="63">
        <f t="shared" si="28"/>
        <v>29699.040000000001</v>
      </c>
      <c r="AD53" s="65"/>
      <c r="AE53" s="66"/>
      <c r="AF53" s="66"/>
      <c r="AG53" s="66"/>
      <c r="AH53" s="67">
        <f t="shared" si="29"/>
        <v>-30082.04</v>
      </c>
      <c r="AI53" s="68"/>
      <c r="AJ53" s="68"/>
    </row>
    <row r="54" spans="1:36" hidden="1" x14ac:dyDescent="0.25">
      <c r="A54" s="8">
        <v>46</v>
      </c>
      <c r="B54" s="7" t="s">
        <v>132</v>
      </c>
      <c r="C54" s="56" t="str">
        <f t="shared" si="9"/>
        <v>CVA05</v>
      </c>
      <c r="D54" s="56" t="str">
        <f>IFERROR(VLOOKUP(C54,Exempted!C:D,2,0),"NOT")</f>
        <v>NOT</v>
      </c>
      <c r="E54" s="7">
        <v>768784</v>
      </c>
      <c r="F54" s="7">
        <v>814292</v>
      </c>
      <c r="G54" s="7">
        <v>1583076</v>
      </c>
      <c r="H54" s="7">
        <v>1473415</v>
      </c>
      <c r="I54" s="7">
        <v>0</v>
      </c>
      <c r="J54" s="7">
        <v>79153.8</v>
      </c>
      <c r="K54" s="7">
        <v>68985</v>
      </c>
      <c r="L54" s="7">
        <v>68985</v>
      </c>
      <c r="M54" s="7">
        <v>0</v>
      </c>
      <c r="N54" s="7">
        <v>0</v>
      </c>
      <c r="O54" s="7">
        <v>4650</v>
      </c>
      <c r="P54" s="7">
        <v>2800</v>
      </c>
      <c r="Q54" s="7">
        <v>0</v>
      </c>
      <c r="R54" s="7">
        <v>1850</v>
      </c>
      <c r="S54" s="7">
        <v>93</v>
      </c>
      <c r="T54" s="62">
        <f t="shared" si="25"/>
        <v>111511</v>
      </c>
      <c r="U54" s="63">
        <f t="shared" si="20"/>
        <v>31661.52</v>
      </c>
      <c r="V54" s="63">
        <f t="shared" si="21"/>
        <v>93</v>
      </c>
      <c r="W54" s="64">
        <f t="shared" si="26"/>
        <v>31754.52</v>
      </c>
      <c r="X54" s="63">
        <f t="shared" si="22"/>
        <v>0</v>
      </c>
      <c r="Y54" s="63">
        <f t="shared" si="23"/>
        <v>0</v>
      </c>
      <c r="Z54" s="64">
        <f t="shared" si="27"/>
        <v>0</v>
      </c>
      <c r="AA54" s="63">
        <v>0</v>
      </c>
      <c r="AB54" s="63"/>
      <c r="AC54" s="63">
        <f t="shared" si="28"/>
        <v>31754.52</v>
      </c>
      <c r="AD54" s="65"/>
      <c r="AE54" s="66"/>
      <c r="AF54" s="66"/>
      <c r="AG54" s="66"/>
      <c r="AH54" s="67">
        <f t="shared" si="29"/>
        <v>111511</v>
      </c>
      <c r="AI54" s="68"/>
      <c r="AJ54" s="68"/>
    </row>
    <row r="55" spans="1:36" hidden="1" x14ac:dyDescent="0.25">
      <c r="A55" s="6">
        <v>47</v>
      </c>
      <c r="B55" s="7" t="s">
        <v>134</v>
      </c>
      <c r="C55" s="56" t="str">
        <f t="shared" si="9"/>
        <v>CVA08</v>
      </c>
      <c r="D55" s="56" t="str">
        <f>IFERROR(VLOOKUP(C55,Exempted!C:D,2,0),"NOT")</f>
        <v>NOT</v>
      </c>
      <c r="E55" s="7">
        <v>607958</v>
      </c>
      <c r="F55" s="7">
        <v>673838</v>
      </c>
      <c r="G55" s="7">
        <v>1281796</v>
      </c>
      <c r="H55" s="7">
        <v>1187578</v>
      </c>
      <c r="I55" s="7">
        <v>0</v>
      </c>
      <c r="J55" s="7">
        <v>64089.8</v>
      </c>
      <c r="K55" s="7">
        <v>52595</v>
      </c>
      <c r="L55" s="7">
        <v>52595</v>
      </c>
      <c r="M55" s="7">
        <v>0</v>
      </c>
      <c r="N55" s="7">
        <v>0</v>
      </c>
      <c r="O55" s="7">
        <v>5360</v>
      </c>
      <c r="P55" s="7">
        <v>3520</v>
      </c>
      <c r="Q55" s="7">
        <v>0</v>
      </c>
      <c r="R55" s="7">
        <v>1840</v>
      </c>
      <c r="S55" s="7">
        <v>107.2</v>
      </c>
      <c r="T55" s="62">
        <f t="shared" si="25"/>
        <v>96058</v>
      </c>
      <c r="U55" s="63">
        <f t="shared" si="20"/>
        <v>25635.920000000002</v>
      </c>
      <c r="V55" s="63">
        <f t="shared" si="21"/>
        <v>107.2</v>
      </c>
      <c r="W55" s="64">
        <f t="shared" si="26"/>
        <v>25743.120000000003</v>
      </c>
      <c r="X55" s="63">
        <f t="shared" si="22"/>
        <v>0</v>
      </c>
      <c r="Y55" s="63">
        <f t="shared" si="23"/>
        <v>0</v>
      </c>
      <c r="Z55" s="64">
        <f t="shared" si="27"/>
        <v>0</v>
      </c>
      <c r="AA55" s="63">
        <v>0</v>
      </c>
      <c r="AB55" s="63"/>
      <c r="AC55" s="63">
        <f t="shared" si="28"/>
        <v>25743.120000000003</v>
      </c>
      <c r="AD55" s="65"/>
      <c r="AE55" s="66"/>
      <c r="AF55" s="66"/>
      <c r="AG55" s="66"/>
      <c r="AH55" s="67">
        <f t="shared" si="29"/>
        <v>96058</v>
      </c>
      <c r="AI55" s="68"/>
      <c r="AJ55" s="68"/>
    </row>
    <row r="56" spans="1:36" hidden="1" x14ac:dyDescent="0.25">
      <c r="A56" s="6">
        <v>48</v>
      </c>
      <c r="B56" s="7" t="s">
        <v>136</v>
      </c>
      <c r="C56" s="56" t="str">
        <f t="shared" si="9"/>
        <v>CVA09</v>
      </c>
      <c r="D56" s="56" t="str">
        <f>IFERROR(VLOOKUP(C56,Exempted!C:D,2,0),"NOT")</f>
        <v>Ojie</v>
      </c>
      <c r="E56" s="7">
        <v>1394940</v>
      </c>
      <c r="F56" s="7">
        <v>1425823</v>
      </c>
      <c r="G56" s="7">
        <v>2820763</v>
      </c>
      <c r="H56" s="7">
        <v>2706373</v>
      </c>
      <c r="I56" s="7">
        <v>0</v>
      </c>
      <c r="J56" s="7">
        <v>141038.15</v>
      </c>
      <c r="K56" s="7">
        <v>85951</v>
      </c>
      <c r="L56" s="7">
        <v>85951</v>
      </c>
      <c r="M56" s="7">
        <v>0</v>
      </c>
      <c r="N56" s="7">
        <v>0</v>
      </c>
      <c r="O56" s="7">
        <v>2200</v>
      </c>
      <c r="P56" s="7">
        <v>0</v>
      </c>
      <c r="Q56" s="7">
        <v>0</v>
      </c>
      <c r="R56" s="7">
        <v>2200</v>
      </c>
      <c r="S56" s="7">
        <v>44</v>
      </c>
      <c r="T56" s="62">
        <f t="shared" si="25"/>
        <v>116590</v>
      </c>
      <c r="U56" s="63">
        <f t="shared" si="20"/>
        <v>56415.26</v>
      </c>
      <c r="V56" s="63">
        <f t="shared" si="21"/>
        <v>44</v>
      </c>
      <c r="W56" s="64">
        <f t="shared" si="26"/>
        <v>56459.26</v>
      </c>
      <c r="X56" s="63">
        <f t="shared" si="22"/>
        <v>0</v>
      </c>
      <c r="Y56" s="63">
        <f t="shared" si="23"/>
        <v>0</v>
      </c>
      <c r="Z56" s="64">
        <f t="shared" si="27"/>
        <v>0</v>
      </c>
      <c r="AA56" s="63">
        <v>0</v>
      </c>
      <c r="AB56" s="63"/>
      <c r="AC56" s="63">
        <f t="shared" si="28"/>
        <v>56459.26</v>
      </c>
      <c r="AD56" s="65"/>
      <c r="AE56" s="66"/>
      <c r="AF56" s="66"/>
      <c r="AG56" s="66"/>
      <c r="AH56" s="67">
        <f t="shared" si="29"/>
        <v>60130.74</v>
      </c>
      <c r="AI56" s="68"/>
      <c r="AJ56" s="68"/>
    </row>
    <row r="57" spans="1:36" hidden="1" x14ac:dyDescent="0.25">
      <c r="A57" s="8">
        <v>49</v>
      </c>
      <c r="B57" s="7" t="s">
        <v>137</v>
      </c>
      <c r="C57" s="56" t="str">
        <f t="shared" si="9"/>
        <v>CVA10</v>
      </c>
      <c r="D57" s="56" t="str">
        <f>IFERROR(VLOOKUP(C57,Exempted!C:D,2,0),"NOT")</f>
        <v>NOT</v>
      </c>
      <c r="E57" s="7">
        <v>980536</v>
      </c>
      <c r="F57" s="7">
        <v>1279957</v>
      </c>
      <c r="G57" s="7">
        <v>2260493</v>
      </c>
      <c r="H57" s="7">
        <v>2076847</v>
      </c>
      <c r="I57" s="7">
        <v>431</v>
      </c>
      <c r="J57" s="7">
        <v>113024.65</v>
      </c>
      <c r="K57" s="7">
        <v>85281</v>
      </c>
      <c r="L57" s="7">
        <v>85281</v>
      </c>
      <c r="M57" s="7">
        <v>0</v>
      </c>
      <c r="N57" s="7">
        <v>0</v>
      </c>
      <c r="O57" s="7">
        <v>1320</v>
      </c>
      <c r="P57" s="7">
        <v>0</v>
      </c>
      <c r="Q57" s="7">
        <v>0</v>
      </c>
      <c r="R57" s="7">
        <v>1320</v>
      </c>
      <c r="S57" s="7">
        <v>26.4</v>
      </c>
      <c r="T57" s="62">
        <f t="shared" si="25"/>
        <v>184966</v>
      </c>
      <c r="U57" s="63">
        <f t="shared" si="20"/>
        <v>45209.86</v>
      </c>
      <c r="V57" s="63">
        <f t="shared" si="21"/>
        <v>26.400000000000002</v>
      </c>
      <c r="W57" s="64">
        <f t="shared" si="26"/>
        <v>45236.26</v>
      </c>
      <c r="X57" s="63">
        <f t="shared" si="22"/>
        <v>431</v>
      </c>
      <c r="Y57" s="63">
        <f t="shared" si="23"/>
        <v>0</v>
      </c>
      <c r="Z57" s="64">
        <f t="shared" si="27"/>
        <v>431</v>
      </c>
      <c r="AA57" s="63">
        <v>0</v>
      </c>
      <c r="AB57" s="63"/>
      <c r="AC57" s="63">
        <f t="shared" si="28"/>
        <v>45667.26</v>
      </c>
      <c r="AD57" s="65"/>
      <c r="AE57" s="66"/>
      <c r="AF57" s="66"/>
      <c r="AG57" s="66"/>
      <c r="AH57" s="67">
        <f t="shared" si="29"/>
        <v>184535</v>
      </c>
      <c r="AI57" s="68"/>
      <c r="AJ57" s="68"/>
    </row>
    <row r="58" spans="1:36" hidden="1" x14ac:dyDescent="0.25">
      <c r="A58" s="6">
        <v>50</v>
      </c>
      <c r="B58" s="7" t="s">
        <v>141</v>
      </c>
      <c r="C58" s="56" t="str">
        <f t="shared" si="9"/>
        <v>CVA13</v>
      </c>
      <c r="D58" s="56" t="str">
        <f>IFERROR(VLOOKUP(C58,Exempted!C:D,2,0),"NOT")</f>
        <v>NOT</v>
      </c>
      <c r="E58" s="7">
        <v>642472</v>
      </c>
      <c r="F58" s="7">
        <v>817745</v>
      </c>
      <c r="G58" s="7">
        <v>1460217</v>
      </c>
      <c r="H58" s="7">
        <v>1439425</v>
      </c>
      <c r="I58" s="7">
        <v>329</v>
      </c>
      <c r="J58" s="7">
        <v>73010.850000000006</v>
      </c>
      <c r="K58" s="7">
        <v>46699</v>
      </c>
      <c r="L58" s="7">
        <v>46699</v>
      </c>
      <c r="M58" s="7">
        <v>0</v>
      </c>
      <c r="N58" s="7">
        <v>0</v>
      </c>
      <c r="O58" s="7">
        <v>5361</v>
      </c>
      <c r="P58" s="7">
        <v>1416</v>
      </c>
      <c r="Q58" s="7">
        <v>0</v>
      </c>
      <c r="R58" s="7">
        <v>3945</v>
      </c>
      <c r="S58" s="7">
        <v>107.22</v>
      </c>
      <c r="T58" s="62">
        <f t="shared" si="25"/>
        <v>24737</v>
      </c>
      <c r="U58" s="63">
        <f t="shared" si="20"/>
        <v>29204.34</v>
      </c>
      <c r="V58" s="63">
        <f t="shared" si="21"/>
        <v>107.22</v>
      </c>
      <c r="W58" s="64">
        <f t="shared" si="26"/>
        <v>29311.56</v>
      </c>
      <c r="X58" s="63">
        <f t="shared" si="22"/>
        <v>329</v>
      </c>
      <c r="Y58" s="63">
        <f t="shared" si="23"/>
        <v>0</v>
      </c>
      <c r="Z58" s="64">
        <f t="shared" si="27"/>
        <v>329</v>
      </c>
      <c r="AA58" s="63">
        <v>0</v>
      </c>
      <c r="AB58" s="63"/>
      <c r="AC58" s="63">
        <f t="shared" si="28"/>
        <v>29640.560000000001</v>
      </c>
      <c r="AD58" s="65"/>
      <c r="AE58" s="66"/>
      <c r="AF58" s="66"/>
      <c r="AG58" s="66"/>
      <c r="AH58" s="67">
        <f t="shared" si="29"/>
        <v>24408</v>
      </c>
      <c r="AI58" s="68"/>
      <c r="AJ58" s="68"/>
    </row>
    <row r="59" spans="1:36" hidden="1" x14ac:dyDescent="0.25">
      <c r="A59" s="6">
        <v>51</v>
      </c>
      <c r="B59" s="7" t="s">
        <v>142</v>
      </c>
      <c r="C59" s="56" t="str">
        <f t="shared" si="9"/>
        <v>CVA14</v>
      </c>
      <c r="D59" s="56" t="str">
        <f>IFERROR(VLOOKUP(C59,Exempted!C:D,2,0),"NOT")</f>
        <v>NOT</v>
      </c>
      <c r="E59" s="7">
        <v>651035</v>
      </c>
      <c r="F59" s="7">
        <v>749196</v>
      </c>
      <c r="G59" s="7">
        <v>1400231</v>
      </c>
      <c r="H59" s="7">
        <v>1301943</v>
      </c>
      <c r="I59" s="7">
        <v>1174</v>
      </c>
      <c r="J59" s="7">
        <v>70011.55</v>
      </c>
      <c r="K59" s="7">
        <v>32387</v>
      </c>
      <c r="L59" s="7">
        <v>31387</v>
      </c>
      <c r="M59" s="7">
        <v>0</v>
      </c>
      <c r="N59" s="7">
        <v>0</v>
      </c>
      <c r="O59" s="7">
        <v>1310</v>
      </c>
      <c r="P59" s="7">
        <v>800</v>
      </c>
      <c r="Q59" s="7">
        <v>0</v>
      </c>
      <c r="R59" s="7">
        <v>510</v>
      </c>
      <c r="S59" s="7">
        <v>26.2</v>
      </c>
      <c r="T59" s="62">
        <f t="shared" si="25"/>
        <v>99798</v>
      </c>
      <c r="U59" s="63">
        <f t="shared" si="20"/>
        <v>28004.62</v>
      </c>
      <c r="V59" s="63">
        <f t="shared" si="21"/>
        <v>26.2</v>
      </c>
      <c r="W59" s="64">
        <f t="shared" si="26"/>
        <v>28030.82</v>
      </c>
      <c r="X59" s="63">
        <f t="shared" si="22"/>
        <v>1174</v>
      </c>
      <c r="Y59" s="63">
        <f t="shared" si="23"/>
        <v>0</v>
      </c>
      <c r="Z59" s="64">
        <f t="shared" si="27"/>
        <v>1174</v>
      </c>
      <c r="AA59" s="63">
        <v>0</v>
      </c>
      <c r="AB59" s="63"/>
      <c r="AC59" s="63">
        <f t="shared" si="28"/>
        <v>29204.82</v>
      </c>
      <c r="AD59" s="65"/>
      <c r="AE59" s="66"/>
      <c r="AF59" s="66"/>
      <c r="AG59" s="66"/>
      <c r="AH59" s="67">
        <f t="shared" si="29"/>
        <v>98624</v>
      </c>
      <c r="AI59" s="68"/>
      <c r="AJ59" s="68"/>
    </row>
    <row r="60" spans="1:36" hidden="1" x14ac:dyDescent="0.25">
      <c r="A60" s="8">
        <v>52</v>
      </c>
      <c r="B60" s="7" t="s">
        <v>144</v>
      </c>
      <c r="C60" s="56" t="str">
        <f t="shared" si="9"/>
        <v>CVA15</v>
      </c>
      <c r="D60" s="56" t="str">
        <f>IFERROR(VLOOKUP(C60,Exempted!C:D,2,0),"NOT")</f>
        <v>NOT</v>
      </c>
      <c r="E60" s="7">
        <v>761572</v>
      </c>
      <c r="F60" s="7">
        <v>937543</v>
      </c>
      <c r="G60" s="7">
        <v>1699115</v>
      </c>
      <c r="H60" s="7">
        <v>1529505</v>
      </c>
      <c r="I60" s="7">
        <v>335</v>
      </c>
      <c r="J60" s="7">
        <v>84955.75</v>
      </c>
      <c r="K60" s="7">
        <v>104719</v>
      </c>
      <c r="L60" s="7">
        <v>104719</v>
      </c>
      <c r="M60" s="7">
        <v>0</v>
      </c>
      <c r="N60" s="7">
        <v>0</v>
      </c>
      <c r="O60" s="7">
        <v>700</v>
      </c>
      <c r="P60" s="7">
        <v>0</v>
      </c>
      <c r="Q60" s="7">
        <v>0</v>
      </c>
      <c r="R60" s="7">
        <v>700</v>
      </c>
      <c r="S60" s="7">
        <v>14</v>
      </c>
      <c r="T60" s="62">
        <f t="shared" si="25"/>
        <v>170310</v>
      </c>
      <c r="U60" s="63">
        <f t="shared" si="20"/>
        <v>33982.300000000003</v>
      </c>
      <c r="V60" s="63">
        <f t="shared" si="21"/>
        <v>14</v>
      </c>
      <c r="W60" s="64">
        <f t="shared" si="26"/>
        <v>33996.300000000003</v>
      </c>
      <c r="X60" s="63">
        <f t="shared" si="22"/>
        <v>335</v>
      </c>
      <c r="Y60" s="63">
        <f t="shared" si="23"/>
        <v>0</v>
      </c>
      <c r="Z60" s="64">
        <f t="shared" si="27"/>
        <v>335</v>
      </c>
      <c r="AA60" s="63">
        <v>0</v>
      </c>
      <c r="AB60" s="63"/>
      <c r="AC60" s="63">
        <f t="shared" si="28"/>
        <v>34331.300000000003</v>
      </c>
      <c r="AD60" s="65"/>
      <c r="AE60" s="66"/>
      <c r="AF60" s="66"/>
      <c r="AG60" s="66"/>
      <c r="AH60" s="67">
        <f t="shared" si="29"/>
        <v>169975</v>
      </c>
      <c r="AI60" s="68"/>
      <c r="AJ60" s="68"/>
    </row>
    <row r="61" spans="1:36" hidden="1" x14ac:dyDescent="0.25">
      <c r="A61" s="6">
        <v>53</v>
      </c>
      <c r="B61" s="7" t="s">
        <v>147</v>
      </c>
      <c r="C61" s="56" t="str">
        <f t="shared" si="9"/>
        <v>IFA01</v>
      </c>
      <c r="D61" s="56" t="str">
        <f>IFERROR(VLOOKUP(C61,Exempted!C:D,2,0),"NOT")</f>
        <v>ANTHONY LIM</v>
      </c>
      <c r="E61" s="7">
        <v>1413203</v>
      </c>
      <c r="F61" s="7">
        <v>1165383</v>
      </c>
      <c r="G61" s="7">
        <v>2578586</v>
      </c>
      <c r="H61" s="7">
        <v>2499698</v>
      </c>
      <c r="I61" s="7">
        <v>0</v>
      </c>
      <c r="J61" s="7">
        <v>128929.3</v>
      </c>
      <c r="K61" s="7">
        <v>119525</v>
      </c>
      <c r="L61" s="7">
        <v>119525</v>
      </c>
      <c r="M61" s="7">
        <v>0</v>
      </c>
      <c r="N61" s="7">
        <v>0</v>
      </c>
      <c r="O61" s="7">
        <v>100</v>
      </c>
      <c r="P61" s="7">
        <v>0</v>
      </c>
      <c r="Q61" s="7">
        <v>0</v>
      </c>
      <c r="R61" s="7">
        <v>100</v>
      </c>
      <c r="S61" s="7">
        <v>2</v>
      </c>
      <c r="T61" s="62">
        <f t="shared" si="25"/>
        <v>78988</v>
      </c>
      <c r="U61" s="63">
        <f t="shared" si="20"/>
        <v>51571.72</v>
      </c>
      <c r="V61" s="63">
        <f t="shared" si="21"/>
        <v>2</v>
      </c>
      <c r="W61" s="64">
        <f t="shared" si="26"/>
        <v>51573.72</v>
      </c>
      <c r="X61" s="63">
        <f t="shared" si="22"/>
        <v>0</v>
      </c>
      <c r="Y61" s="63">
        <f t="shared" si="23"/>
        <v>0</v>
      </c>
      <c r="Z61" s="64">
        <f t="shared" si="27"/>
        <v>0</v>
      </c>
      <c r="AA61" s="63">
        <v>0</v>
      </c>
      <c r="AB61" s="63"/>
      <c r="AC61" s="63">
        <f t="shared" si="28"/>
        <v>51573.72</v>
      </c>
      <c r="AD61" s="65"/>
      <c r="AE61" s="66"/>
      <c r="AF61" s="66"/>
      <c r="AG61" s="66"/>
      <c r="AH61" s="67">
        <f t="shared" si="29"/>
        <v>27414.28</v>
      </c>
      <c r="AI61" s="68"/>
      <c r="AJ61" s="68"/>
    </row>
    <row r="62" spans="1:36" hidden="1" x14ac:dyDescent="0.25">
      <c r="A62" s="6">
        <v>54</v>
      </c>
      <c r="B62" s="7" t="s">
        <v>149</v>
      </c>
      <c r="C62" s="56" t="str">
        <f t="shared" si="9"/>
        <v>IFA02</v>
      </c>
      <c r="D62" s="56" t="str">
        <f>IFERROR(VLOOKUP(C62,Exempted!C:D,2,0),"NOT")</f>
        <v>NOT</v>
      </c>
      <c r="E62" s="7">
        <v>958157</v>
      </c>
      <c r="F62" s="7">
        <v>855213</v>
      </c>
      <c r="G62" s="7">
        <v>1813370</v>
      </c>
      <c r="H62" s="7">
        <v>1824295</v>
      </c>
      <c r="I62" s="7">
        <v>0</v>
      </c>
      <c r="J62" s="7">
        <v>90668.5</v>
      </c>
      <c r="K62" s="7">
        <v>63559</v>
      </c>
      <c r="L62" s="7">
        <v>63559</v>
      </c>
      <c r="M62" s="7">
        <v>0</v>
      </c>
      <c r="N62" s="7">
        <v>0</v>
      </c>
      <c r="O62" s="7">
        <v>240</v>
      </c>
      <c r="P62" s="7">
        <v>0</v>
      </c>
      <c r="Q62" s="7">
        <v>0</v>
      </c>
      <c r="R62" s="7">
        <v>240</v>
      </c>
      <c r="S62" s="7">
        <v>4.8</v>
      </c>
      <c r="T62" s="62">
        <f t="shared" si="25"/>
        <v>-10685</v>
      </c>
      <c r="U62" s="63">
        <f t="shared" si="20"/>
        <v>36267.4</v>
      </c>
      <c r="V62" s="63">
        <f t="shared" si="21"/>
        <v>4.8</v>
      </c>
      <c r="W62" s="64">
        <f t="shared" si="26"/>
        <v>36272.200000000004</v>
      </c>
      <c r="X62" s="63">
        <f t="shared" si="22"/>
        <v>0</v>
      </c>
      <c r="Y62" s="63">
        <f t="shared" si="23"/>
        <v>0</v>
      </c>
      <c r="Z62" s="64">
        <f t="shared" si="27"/>
        <v>0</v>
      </c>
      <c r="AA62" s="63">
        <v>0</v>
      </c>
      <c r="AB62" s="63"/>
      <c r="AC62" s="63">
        <f t="shared" si="28"/>
        <v>36272.200000000004</v>
      </c>
      <c r="AD62" s="65"/>
      <c r="AE62" s="66"/>
      <c r="AF62" s="66"/>
      <c r="AG62" s="66"/>
      <c r="AH62" s="67">
        <f t="shared" si="29"/>
        <v>-10685</v>
      </c>
      <c r="AI62" s="69"/>
      <c r="AJ62" s="69"/>
    </row>
    <row r="63" spans="1:36" hidden="1" x14ac:dyDescent="0.25">
      <c r="A63" s="8">
        <v>55</v>
      </c>
      <c r="B63" s="7" t="s">
        <v>151</v>
      </c>
      <c r="C63" s="56" t="str">
        <f t="shared" si="9"/>
        <v>ILA01</v>
      </c>
      <c r="D63" s="56" t="str">
        <f>IFERROR(VLOOKUP(C63,Exempted!C:D,2,0),"NOT")</f>
        <v>NOT</v>
      </c>
      <c r="E63" s="7">
        <v>975121</v>
      </c>
      <c r="F63" s="7">
        <v>711302</v>
      </c>
      <c r="G63" s="7">
        <v>1686423</v>
      </c>
      <c r="H63" s="7">
        <v>1561780</v>
      </c>
      <c r="I63" s="7">
        <v>0</v>
      </c>
      <c r="J63" s="7">
        <v>84321.15</v>
      </c>
      <c r="K63" s="7">
        <v>66322</v>
      </c>
      <c r="L63" s="7">
        <v>66322</v>
      </c>
      <c r="M63" s="7">
        <v>0</v>
      </c>
      <c r="N63" s="7">
        <v>0</v>
      </c>
      <c r="O63" s="7">
        <v>0</v>
      </c>
      <c r="P63" s="7">
        <v>0</v>
      </c>
      <c r="Q63" s="7">
        <v>0</v>
      </c>
      <c r="R63" s="7">
        <v>0</v>
      </c>
      <c r="S63" s="7">
        <v>0</v>
      </c>
      <c r="T63" s="128">
        <f t="shared" ref="T63" si="30">G63-H63+K63-L63+O63-P63</f>
        <v>124643</v>
      </c>
      <c r="U63" s="63">
        <f t="shared" ref="U63:U97" si="31">G63*0.02</f>
        <v>33728.46</v>
      </c>
      <c r="V63" s="63">
        <f t="shared" ref="V63:V97" si="32">O63*0.02</f>
        <v>0</v>
      </c>
      <c r="W63" s="130">
        <f>SUM(U63:V64)</f>
        <v>36404.94</v>
      </c>
      <c r="X63" s="63">
        <f t="shared" ref="X63:X97" si="33">I63</f>
        <v>0</v>
      </c>
      <c r="Y63" s="63">
        <f t="shared" ref="Y63:Y97" si="34">M63</f>
        <v>0</v>
      </c>
      <c r="Z63" s="130">
        <f>SUM(X63:Y64)</f>
        <v>0</v>
      </c>
      <c r="AA63" s="63">
        <v>0</v>
      </c>
      <c r="AB63" s="63"/>
      <c r="AC63" s="132">
        <f>W63+Z63+AA63+AB63+AA64+AB64</f>
        <v>36404.94</v>
      </c>
      <c r="AD63" s="134"/>
      <c r="AE63" s="122"/>
      <c r="AF63" s="122">
        <v>24250</v>
      </c>
      <c r="AG63" s="122">
        <v>20000</v>
      </c>
      <c r="AH63" s="124">
        <f t="shared" ref="AH63" si="35">IF(D63="NOT",(T63-Z63-AE63+AF63-AG63),(T63-AC63-AE63+AF63-AG63))</f>
        <v>128893</v>
      </c>
      <c r="AI63" s="126"/>
      <c r="AJ63" s="126"/>
    </row>
    <row r="64" spans="1:36" hidden="1" x14ac:dyDescent="0.25">
      <c r="A64" s="18">
        <v>55</v>
      </c>
      <c r="B64" s="19" t="s">
        <v>151</v>
      </c>
      <c r="C64" s="56" t="str">
        <f t="shared" si="9"/>
        <v>ILA01</v>
      </c>
      <c r="D64" s="56" t="str">
        <f>IFERROR(VLOOKUP(C64,Exempted!C:D,2,0),"NOT")</f>
        <v>NOT</v>
      </c>
      <c r="E64" s="19">
        <v>44453</v>
      </c>
      <c r="F64" s="19">
        <v>89371</v>
      </c>
      <c r="G64" s="19">
        <v>133824</v>
      </c>
      <c r="H64" s="19">
        <v>0</v>
      </c>
      <c r="I64" s="19">
        <v>0</v>
      </c>
      <c r="J64" s="19">
        <v>6691.2</v>
      </c>
      <c r="K64" s="19">
        <v>3700</v>
      </c>
      <c r="L64" s="19">
        <v>0</v>
      </c>
      <c r="M64" s="19">
        <v>0</v>
      </c>
      <c r="N64" s="19">
        <v>0</v>
      </c>
      <c r="O64" s="19">
        <v>0</v>
      </c>
      <c r="P64" s="19">
        <v>0</v>
      </c>
      <c r="Q64" s="19">
        <v>0</v>
      </c>
      <c r="R64" s="19">
        <v>0</v>
      </c>
      <c r="S64" s="19">
        <v>0</v>
      </c>
      <c r="T64" s="129"/>
      <c r="U64" s="63">
        <f t="shared" si="31"/>
        <v>2676.48</v>
      </c>
      <c r="V64" s="63">
        <f t="shared" si="32"/>
        <v>0</v>
      </c>
      <c r="W64" s="131"/>
      <c r="X64" s="63">
        <f t="shared" si="33"/>
        <v>0</v>
      </c>
      <c r="Y64" s="63">
        <f t="shared" si="34"/>
        <v>0</v>
      </c>
      <c r="Z64" s="131"/>
      <c r="AA64" s="63">
        <v>0</v>
      </c>
      <c r="AB64" s="63"/>
      <c r="AC64" s="133"/>
      <c r="AD64" s="135"/>
      <c r="AE64" s="123"/>
      <c r="AF64" s="123"/>
      <c r="AG64" s="123"/>
      <c r="AH64" s="125"/>
      <c r="AI64" s="127"/>
      <c r="AJ64" s="127"/>
    </row>
    <row r="65" spans="1:36" hidden="1" x14ac:dyDescent="0.25">
      <c r="A65" s="6">
        <v>56</v>
      </c>
      <c r="B65" s="7" t="s">
        <v>152</v>
      </c>
      <c r="C65" s="56" t="str">
        <f t="shared" si="9"/>
        <v>ISA04</v>
      </c>
      <c r="D65" s="56" t="str">
        <f>IFERROR(VLOOKUP(C65,Exempted!C:D,2,0),"NOT")</f>
        <v>Mykee</v>
      </c>
      <c r="E65" s="7">
        <v>409971</v>
      </c>
      <c r="F65" s="7">
        <v>400874</v>
      </c>
      <c r="G65" s="7">
        <v>810845</v>
      </c>
      <c r="H65" s="7">
        <v>756730</v>
      </c>
      <c r="I65" s="7">
        <v>0</v>
      </c>
      <c r="J65" s="7">
        <v>40542.25</v>
      </c>
      <c r="K65" s="7">
        <v>46810</v>
      </c>
      <c r="L65" s="7">
        <v>46810</v>
      </c>
      <c r="M65" s="7">
        <v>0</v>
      </c>
      <c r="N65" s="7">
        <v>0</v>
      </c>
      <c r="O65" s="7">
        <v>1320</v>
      </c>
      <c r="P65" s="7">
        <v>0</v>
      </c>
      <c r="Q65" s="7">
        <v>0</v>
      </c>
      <c r="R65" s="7">
        <v>1320</v>
      </c>
      <c r="S65" s="7">
        <v>26.4</v>
      </c>
      <c r="T65" s="62">
        <f t="shared" ref="T65:T97" si="36">G65-H65+K65-L65+O65-P65</f>
        <v>55435</v>
      </c>
      <c r="U65" s="63">
        <f t="shared" si="31"/>
        <v>16216.9</v>
      </c>
      <c r="V65" s="63">
        <f t="shared" si="32"/>
        <v>26.400000000000002</v>
      </c>
      <c r="W65" s="64">
        <f t="shared" ref="W65:W97" si="37">SUM(U65:V65)</f>
        <v>16243.3</v>
      </c>
      <c r="X65" s="63">
        <f t="shared" si="33"/>
        <v>0</v>
      </c>
      <c r="Y65" s="63">
        <f t="shared" si="34"/>
        <v>0</v>
      </c>
      <c r="Z65" s="64">
        <f t="shared" ref="Z65:Z97" si="38">SUM(X65:Y65)</f>
        <v>0</v>
      </c>
      <c r="AA65" s="63">
        <v>0</v>
      </c>
      <c r="AB65" s="63"/>
      <c r="AC65" s="63">
        <f t="shared" ref="AC65:AC97" si="39">W65+Z65+AA65+AB65</f>
        <v>16243.3</v>
      </c>
      <c r="AD65" s="65"/>
      <c r="AE65" s="66"/>
      <c r="AF65" s="66"/>
      <c r="AG65" s="66"/>
      <c r="AH65" s="67">
        <f t="shared" ref="AH65:AH97" si="40">IF(D65="NOT",(T65-Z65-AE65+AF65-AG65),(T65-AC65-AE65+AF65-AG65))</f>
        <v>39191.699999999997</v>
      </c>
      <c r="AI65" s="68"/>
      <c r="AJ65" s="68"/>
    </row>
    <row r="66" spans="1:36" hidden="1" x14ac:dyDescent="0.25">
      <c r="A66" s="6">
        <v>57</v>
      </c>
      <c r="B66" s="7" t="s">
        <v>153</v>
      </c>
      <c r="C66" s="56" t="str">
        <f t="shared" si="9"/>
        <v>ISA07</v>
      </c>
      <c r="D66" s="56" t="str">
        <f>IFERROR(VLOOKUP(C66,Exempted!C:D,2,0),"NOT")</f>
        <v>GOV ALBANO</v>
      </c>
      <c r="E66" s="7">
        <v>1310508</v>
      </c>
      <c r="F66" s="7">
        <v>1438651</v>
      </c>
      <c r="G66" s="7">
        <v>2749159</v>
      </c>
      <c r="H66" s="7">
        <v>2684474</v>
      </c>
      <c r="I66" s="7">
        <v>0</v>
      </c>
      <c r="J66" s="7">
        <v>137457.95000000001</v>
      </c>
      <c r="K66" s="7">
        <v>120942</v>
      </c>
      <c r="L66" s="7">
        <v>120942</v>
      </c>
      <c r="M66" s="7">
        <v>0</v>
      </c>
      <c r="N66" s="7">
        <v>0</v>
      </c>
      <c r="O66" s="7">
        <v>10040</v>
      </c>
      <c r="P66" s="7">
        <v>2720</v>
      </c>
      <c r="Q66" s="7">
        <v>0</v>
      </c>
      <c r="R66" s="7">
        <v>7320</v>
      </c>
      <c r="S66" s="7">
        <v>200.8</v>
      </c>
      <c r="T66" s="62">
        <f t="shared" si="36"/>
        <v>72005</v>
      </c>
      <c r="U66" s="63">
        <f t="shared" si="31"/>
        <v>54983.18</v>
      </c>
      <c r="V66" s="63">
        <f t="shared" si="32"/>
        <v>200.8</v>
      </c>
      <c r="W66" s="64">
        <f t="shared" si="37"/>
        <v>55183.98</v>
      </c>
      <c r="X66" s="63">
        <f t="shared" si="33"/>
        <v>0</v>
      </c>
      <c r="Y66" s="63">
        <f t="shared" si="34"/>
        <v>0</v>
      </c>
      <c r="Z66" s="64">
        <f t="shared" si="38"/>
        <v>0</v>
      </c>
      <c r="AA66" s="63">
        <v>0</v>
      </c>
      <c r="AB66" s="63">
        <f>G66*0.005</f>
        <v>13745.795</v>
      </c>
      <c r="AC66" s="63">
        <f t="shared" si="39"/>
        <v>68929.775000000009</v>
      </c>
      <c r="AD66" s="65"/>
      <c r="AE66" s="66"/>
      <c r="AF66" s="66"/>
      <c r="AG66" s="66"/>
      <c r="AH66" s="67">
        <f t="shared" si="40"/>
        <v>3075.2249999999913</v>
      </c>
      <c r="AI66" s="68"/>
      <c r="AJ66" s="68"/>
    </row>
    <row r="67" spans="1:36" hidden="1" x14ac:dyDescent="0.25">
      <c r="A67" s="8">
        <v>58</v>
      </c>
      <c r="B67" s="7" t="s">
        <v>154</v>
      </c>
      <c r="C67" s="56" t="str">
        <f t="shared" si="9"/>
        <v>ISA11</v>
      </c>
      <c r="D67" s="56" t="str">
        <f>IFERROR(VLOOKUP(C67,Exempted!C:D,2,0),"NOT")</f>
        <v>Mykee</v>
      </c>
      <c r="E67" s="7">
        <v>597143</v>
      </c>
      <c r="F67" s="7">
        <v>599775</v>
      </c>
      <c r="G67" s="7">
        <v>1196918</v>
      </c>
      <c r="H67" s="7">
        <v>1178901</v>
      </c>
      <c r="I67" s="7">
        <v>1100</v>
      </c>
      <c r="J67" s="7">
        <v>59845.9</v>
      </c>
      <c r="K67" s="7">
        <v>45875</v>
      </c>
      <c r="L67" s="7">
        <v>45875</v>
      </c>
      <c r="M67" s="7">
        <v>0</v>
      </c>
      <c r="N67" s="7">
        <v>0</v>
      </c>
      <c r="O67" s="7">
        <v>2027</v>
      </c>
      <c r="P67" s="7">
        <v>0</v>
      </c>
      <c r="Q67" s="7">
        <v>0</v>
      </c>
      <c r="R67" s="7">
        <v>2027</v>
      </c>
      <c r="S67" s="7">
        <v>40.54</v>
      </c>
      <c r="T67" s="62">
        <f t="shared" si="36"/>
        <v>20044</v>
      </c>
      <c r="U67" s="63">
        <f t="shared" si="31"/>
        <v>23938.36</v>
      </c>
      <c r="V67" s="63">
        <f t="shared" si="32"/>
        <v>40.54</v>
      </c>
      <c r="W67" s="64">
        <f t="shared" si="37"/>
        <v>23978.9</v>
      </c>
      <c r="X67" s="63">
        <f t="shared" si="33"/>
        <v>1100</v>
      </c>
      <c r="Y67" s="63">
        <f t="shared" si="34"/>
        <v>0</v>
      </c>
      <c r="Z67" s="64">
        <f t="shared" si="38"/>
        <v>1100</v>
      </c>
      <c r="AA67" s="63">
        <v>0</v>
      </c>
      <c r="AB67" s="63"/>
      <c r="AC67" s="63">
        <f t="shared" si="39"/>
        <v>25078.9</v>
      </c>
      <c r="AD67" s="65"/>
      <c r="AE67" s="66"/>
      <c r="AF67" s="66"/>
      <c r="AG67" s="66"/>
      <c r="AH67" s="67">
        <f t="shared" si="40"/>
        <v>-5034.9000000000015</v>
      </c>
      <c r="AI67" s="68"/>
      <c r="AJ67" s="68"/>
    </row>
    <row r="68" spans="1:36" hidden="1" x14ac:dyDescent="0.25">
      <c r="A68" s="6">
        <v>59</v>
      </c>
      <c r="B68" s="7" t="s">
        <v>157</v>
      </c>
      <c r="C68" s="56" t="str">
        <f t="shared" si="9"/>
        <v>ISA12</v>
      </c>
      <c r="D68" s="56" t="str">
        <f>IFERROR(VLOOKUP(C68,Exempted!C:D,2,0),"NOT")</f>
        <v>NOT</v>
      </c>
      <c r="E68" s="7">
        <v>1199139</v>
      </c>
      <c r="F68" s="7">
        <v>1146343</v>
      </c>
      <c r="G68" s="7">
        <v>2345482</v>
      </c>
      <c r="H68" s="7">
        <v>2353084</v>
      </c>
      <c r="I68" s="7">
        <v>0</v>
      </c>
      <c r="J68" s="7">
        <v>117274.1</v>
      </c>
      <c r="K68" s="7">
        <v>127462</v>
      </c>
      <c r="L68" s="7">
        <v>127162</v>
      </c>
      <c r="M68" s="7">
        <v>300</v>
      </c>
      <c r="N68" s="7">
        <v>0</v>
      </c>
      <c r="O68" s="7">
        <v>8170</v>
      </c>
      <c r="P68" s="7">
        <v>2400</v>
      </c>
      <c r="Q68" s="7">
        <v>0</v>
      </c>
      <c r="R68" s="7">
        <v>5770</v>
      </c>
      <c r="S68" s="7">
        <v>163.4</v>
      </c>
      <c r="T68" s="62">
        <f t="shared" si="36"/>
        <v>-1532</v>
      </c>
      <c r="U68" s="63">
        <f t="shared" si="31"/>
        <v>46909.64</v>
      </c>
      <c r="V68" s="63">
        <f t="shared" si="32"/>
        <v>163.4</v>
      </c>
      <c r="W68" s="64">
        <f t="shared" si="37"/>
        <v>47073.04</v>
      </c>
      <c r="X68" s="63">
        <f t="shared" si="33"/>
        <v>0</v>
      </c>
      <c r="Y68" s="63">
        <f t="shared" si="34"/>
        <v>300</v>
      </c>
      <c r="Z68" s="64">
        <f t="shared" si="38"/>
        <v>300</v>
      </c>
      <c r="AA68" s="63">
        <v>0</v>
      </c>
      <c r="AB68" s="63"/>
      <c r="AC68" s="63">
        <f t="shared" si="39"/>
        <v>47373.04</v>
      </c>
      <c r="AD68" s="65"/>
      <c r="AE68" s="66"/>
      <c r="AF68" s="66"/>
      <c r="AG68" s="66"/>
      <c r="AH68" s="67">
        <f t="shared" si="40"/>
        <v>-1832</v>
      </c>
      <c r="AI68" s="68"/>
      <c r="AJ68" s="68"/>
    </row>
    <row r="69" spans="1:36" hidden="1" x14ac:dyDescent="0.25">
      <c r="A69" s="6">
        <v>60</v>
      </c>
      <c r="B69" s="7" t="s">
        <v>159</v>
      </c>
      <c r="C69" s="56" t="str">
        <f t="shared" si="9"/>
        <v>ISA13</v>
      </c>
      <c r="D69" s="56" t="str">
        <f>IFERROR(VLOOKUP(C69,Exempted!C:D,2,0),"NOT")</f>
        <v>Mykee</v>
      </c>
      <c r="E69" s="7">
        <v>24080</v>
      </c>
      <c r="F69" s="7">
        <v>31880</v>
      </c>
      <c r="G69" s="7">
        <v>55960</v>
      </c>
      <c r="H69" s="7">
        <v>49024</v>
      </c>
      <c r="I69" s="7">
        <v>0</v>
      </c>
      <c r="J69" s="7">
        <v>2798</v>
      </c>
      <c r="K69" s="7">
        <v>1650</v>
      </c>
      <c r="L69" s="7">
        <v>1650</v>
      </c>
      <c r="M69" s="7">
        <v>0</v>
      </c>
      <c r="N69" s="7">
        <v>0</v>
      </c>
      <c r="O69" s="7">
        <v>0</v>
      </c>
      <c r="P69" s="7">
        <v>0</v>
      </c>
      <c r="Q69" s="7">
        <v>0</v>
      </c>
      <c r="R69" s="7">
        <v>0</v>
      </c>
      <c r="S69" s="7">
        <v>0</v>
      </c>
      <c r="T69" s="62">
        <f t="shared" si="36"/>
        <v>6936</v>
      </c>
      <c r="U69" s="63">
        <f t="shared" si="31"/>
        <v>1119.2</v>
      </c>
      <c r="V69" s="63">
        <f t="shared" si="32"/>
        <v>0</v>
      </c>
      <c r="W69" s="64">
        <f t="shared" si="37"/>
        <v>1119.2</v>
      </c>
      <c r="X69" s="63">
        <f t="shared" si="33"/>
        <v>0</v>
      </c>
      <c r="Y69" s="63">
        <f t="shared" si="34"/>
        <v>0</v>
      </c>
      <c r="Z69" s="64">
        <f t="shared" si="38"/>
        <v>0</v>
      </c>
      <c r="AA69" s="63">
        <v>0</v>
      </c>
      <c r="AB69" s="63"/>
      <c r="AC69" s="63">
        <f t="shared" si="39"/>
        <v>1119.2</v>
      </c>
      <c r="AD69" s="65"/>
      <c r="AE69" s="66"/>
      <c r="AF69" s="66"/>
      <c r="AG69" s="66"/>
      <c r="AH69" s="67">
        <f t="shared" si="40"/>
        <v>5816.8</v>
      </c>
      <c r="AI69" s="68"/>
      <c r="AJ69" s="68"/>
    </row>
    <row r="70" spans="1:36" hidden="1" x14ac:dyDescent="0.25">
      <c r="A70" s="8">
        <v>61</v>
      </c>
      <c r="B70" s="7" t="s">
        <v>161</v>
      </c>
      <c r="C70" s="56" t="str">
        <f t="shared" si="9"/>
        <v>LGA01</v>
      </c>
      <c r="D70" s="56" t="str">
        <f>IFERROR(VLOOKUP(C70,Exempted!C:D,2,0),"NOT")</f>
        <v>Gallo/Inno</v>
      </c>
      <c r="E70" s="7">
        <v>180518</v>
      </c>
      <c r="F70" s="7">
        <v>161445</v>
      </c>
      <c r="G70" s="7">
        <v>341963</v>
      </c>
      <c r="H70" s="7">
        <v>317691</v>
      </c>
      <c r="I70" s="7">
        <v>0</v>
      </c>
      <c r="J70" s="7">
        <v>17098.150000000001</v>
      </c>
      <c r="K70" s="7">
        <v>15693</v>
      </c>
      <c r="L70" s="7">
        <v>15693</v>
      </c>
      <c r="M70" s="7">
        <v>0</v>
      </c>
      <c r="N70" s="7">
        <v>0</v>
      </c>
      <c r="O70" s="7">
        <v>100</v>
      </c>
      <c r="P70" s="7">
        <v>0</v>
      </c>
      <c r="Q70" s="7">
        <v>0</v>
      </c>
      <c r="R70" s="7">
        <v>100</v>
      </c>
      <c r="S70" s="7">
        <v>2</v>
      </c>
      <c r="T70" s="62">
        <f t="shared" si="36"/>
        <v>24372</v>
      </c>
      <c r="U70" s="63">
        <f t="shared" si="31"/>
        <v>6839.26</v>
      </c>
      <c r="V70" s="63">
        <f t="shared" si="32"/>
        <v>2</v>
      </c>
      <c r="W70" s="64">
        <f t="shared" si="37"/>
        <v>6841.26</v>
      </c>
      <c r="X70" s="63">
        <f t="shared" si="33"/>
        <v>0</v>
      </c>
      <c r="Y70" s="63">
        <f t="shared" si="34"/>
        <v>0</v>
      </c>
      <c r="Z70" s="64">
        <f t="shared" si="38"/>
        <v>0</v>
      </c>
      <c r="AA70" s="63">
        <v>0</v>
      </c>
      <c r="AB70" s="63"/>
      <c r="AC70" s="63">
        <f t="shared" si="39"/>
        <v>6841.26</v>
      </c>
      <c r="AD70" s="65"/>
      <c r="AE70" s="66"/>
      <c r="AF70" s="66"/>
      <c r="AG70" s="66"/>
      <c r="AH70" s="67">
        <f t="shared" si="40"/>
        <v>17530.739999999998</v>
      </c>
      <c r="AI70" s="68"/>
      <c r="AJ70" s="68"/>
    </row>
    <row r="71" spans="1:36" hidden="1" x14ac:dyDescent="0.25">
      <c r="A71" s="6">
        <v>62</v>
      </c>
      <c r="B71" s="7" t="s">
        <v>162</v>
      </c>
      <c r="C71" s="56" t="str">
        <f t="shared" si="9"/>
        <v>LGA03</v>
      </c>
      <c r="D71" s="56" t="str">
        <f>IFERROR(VLOOKUP(C71,Exempted!C:D,2,0),"NOT")</f>
        <v>Monthly Dividends</v>
      </c>
      <c r="E71" s="7">
        <v>549209</v>
      </c>
      <c r="F71" s="7">
        <v>564337</v>
      </c>
      <c r="G71" s="7">
        <v>1113546</v>
      </c>
      <c r="H71" s="7">
        <v>1072238</v>
      </c>
      <c r="I71" s="7">
        <v>0</v>
      </c>
      <c r="J71" s="7">
        <v>55677.3</v>
      </c>
      <c r="K71" s="7">
        <v>49921</v>
      </c>
      <c r="L71" s="7">
        <v>49921</v>
      </c>
      <c r="M71" s="7">
        <v>0</v>
      </c>
      <c r="N71" s="7">
        <v>0</v>
      </c>
      <c r="O71" s="7">
        <v>1100</v>
      </c>
      <c r="P71" s="7">
        <v>0</v>
      </c>
      <c r="Q71" s="7">
        <v>0</v>
      </c>
      <c r="R71" s="7">
        <v>1100</v>
      </c>
      <c r="S71" s="7">
        <v>22</v>
      </c>
      <c r="T71" s="62">
        <f t="shared" si="36"/>
        <v>42408</v>
      </c>
      <c r="U71" s="63">
        <f t="shared" si="31"/>
        <v>22270.920000000002</v>
      </c>
      <c r="V71" s="63">
        <f t="shared" si="32"/>
        <v>22</v>
      </c>
      <c r="W71" s="64">
        <f t="shared" si="37"/>
        <v>22292.920000000002</v>
      </c>
      <c r="X71" s="63">
        <f t="shared" si="33"/>
        <v>0</v>
      </c>
      <c r="Y71" s="63">
        <f t="shared" si="34"/>
        <v>0</v>
      </c>
      <c r="Z71" s="64">
        <f t="shared" si="38"/>
        <v>0</v>
      </c>
      <c r="AA71" s="63">
        <v>0</v>
      </c>
      <c r="AB71" s="63"/>
      <c r="AC71" s="63">
        <f t="shared" si="39"/>
        <v>22292.920000000002</v>
      </c>
      <c r="AD71" s="65"/>
      <c r="AE71" s="66"/>
      <c r="AF71" s="66"/>
      <c r="AG71" s="66"/>
      <c r="AH71" s="67">
        <f t="shared" si="40"/>
        <v>20115.079999999998</v>
      </c>
      <c r="AI71" s="68"/>
      <c r="AJ71" s="68"/>
    </row>
    <row r="72" spans="1:36" hidden="1" x14ac:dyDescent="0.25">
      <c r="A72" s="6">
        <v>63</v>
      </c>
      <c r="B72" s="7" t="s">
        <v>165</v>
      </c>
      <c r="C72" s="56" t="str">
        <f t="shared" si="9"/>
        <v>LGA04</v>
      </c>
      <c r="D72" s="56" t="str">
        <f>IFERROR(VLOOKUP(C72,Exempted!C:D,2,0),"NOT")</f>
        <v>MANDY</v>
      </c>
      <c r="E72" s="7">
        <v>1527959</v>
      </c>
      <c r="F72" s="7">
        <v>1225130</v>
      </c>
      <c r="G72" s="7">
        <v>2753089</v>
      </c>
      <c r="H72" s="7">
        <v>2975652</v>
      </c>
      <c r="I72" s="7">
        <v>0</v>
      </c>
      <c r="J72" s="7">
        <v>137654.45000000001</v>
      </c>
      <c r="K72" s="7">
        <v>159585</v>
      </c>
      <c r="L72" s="7">
        <v>159585</v>
      </c>
      <c r="M72" s="7">
        <v>0</v>
      </c>
      <c r="N72" s="7">
        <v>0</v>
      </c>
      <c r="O72" s="7">
        <v>5340</v>
      </c>
      <c r="P72" s="7">
        <v>800</v>
      </c>
      <c r="Q72" s="7">
        <v>0</v>
      </c>
      <c r="R72" s="7">
        <v>4540</v>
      </c>
      <c r="S72" s="7">
        <v>106.8</v>
      </c>
      <c r="T72" s="62">
        <f t="shared" si="36"/>
        <v>-218023</v>
      </c>
      <c r="U72" s="63">
        <f t="shared" si="31"/>
        <v>55061.78</v>
      </c>
      <c r="V72" s="63">
        <f t="shared" si="32"/>
        <v>106.8</v>
      </c>
      <c r="W72" s="64">
        <f t="shared" si="37"/>
        <v>55168.58</v>
      </c>
      <c r="X72" s="63">
        <f t="shared" si="33"/>
        <v>0</v>
      </c>
      <c r="Y72" s="63">
        <f t="shared" si="34"/>
        <v>0</v>
      </c>
      <c r="Z72" s="64">
        <f t="shared" si="38"/>
        <v>0</v>
      </c>
      <c r="AA72" s="63">
        <v>0</v>
      </c>
      <c r="AB72" s="63"/>
      <c r="AC72" s="63">
        <f t="shared" si="39"/>
        <v>55168.58</v>
      </c>
      <c r="AD72" s="65"/>
      <c r="AE72" s="66"/>
      <c r="AF72" s="66"/>
      <c r="AG72" s="66"/>
      <c r="AH72" s="67">
        <f t="shared" si="40"/>
        <v>-273191.58</v>
      </c>
      <c r="AI72" s="68"/>
      <c r="AJ72" s="68"/>
    </row>
    <row r="73" spans="1:36" hidden="1" x14ac:dyDescent="0.25">
      <c r="A73" s="8">
        <v>64</v>
      </c>
      <c r="B73" s="7" t="s">
        <v>167</v>
      </c>
      <c r="C73" s="56" t="str">
        <f t="shared" ref="C73:C99" si="41">LEFT(B73, FIND(" ",B73)-1)</f>
        <v>LGA05</v>
      </c>
      <c r="D73" s="56" t="str">
        <f>IFERROR(VLOOKUP(C73,Exempted!C:D,2,0),"NOT")</f>
        <v>NOT</v>
      </c>
      <c r="E73" s="7">
        <v>1262590</v>
      </c>
      <c r="F73" s="7">
        <v>1120543</v>
      </c>
      <c r="G73" s="7">
        <v>2383133</v>
      </c>
      <c r="H73" s="7">
        <v>2356969</v>
      </c>
      <c r="I73" s="7">
        <v>0</v>
      </c>
      <c r="J73" s="7">
        <v>119156.65</v>
      </c>
      <c r="K73" s="7">
        <v>107206</v>
      </c>
      <c r="L73" s="7">
        <v>107206</v>
      </c>
      <c r="M73" s="7">
        <v>0</v>
      </c>
      <c r="N73" s="7">
        <v>0</v>
      </c>
      <c r="O73" s="7">
        <v>6760</v>
      </c>
      <c r="P73" s="7">
        <v>4000</v>
      </c>
      <c r="Q73" s="7">
        <v>0</v>
      </c>
      <c r="R73" s="7">
        <v>2760</v>
      </c>
      <c r="S73" s="7">
        <v>135.19999999999999</v>
      </c>
      <c r="T73" s="62">
        <f t="shared" si="36"/>
        <v>28924</v>
      </c>
      <c r="U73" s="63">
        <f t="shared" si="31"/>
        <v>47662.66</v>
      </c>
      <c r="V73" s="63">
        <f t="shared" si="32"/>
        <v>135.19999999999999</v>
      </c>
      <c r="W73" s="64">
        <f t="shared" si="37"/>
        <v>47797.86</v>
      </c>
      <c r="X73" s="63">
        <f t="shared" si="33"/>
        <v>0</v>
      </c>
      <c r="Y73" s="63">
        <f t="shared" si="34"/>
        <v>0</v>
      </c>
      <c r="Z73" s="64">
        <f t="shared" si="38"/>
        <v>0</v>
      </c>
      <c r="AA73" s="63">
        <v>0</v>
      </c>
      <c r="AB73" s="63"/>
      <c r="AC73" s="63">
        <f t="shared" si="39"/>
        <v>47797.86</v>
      </c>
      <c r="AD73" s="65"/>
      <c r="AE73" s="66"/>
      <c r="AF73" s="66"/>
      <c r="AG73" s="66"/>
      <c r="AH73" s="67">
        <f t="shared" si="40"/>
        <v>28924</v>
      </c>
      <c r="AI73" s="68"/>
      <c r="AJ73" s="68"/>
    </row>
    <row r="74" spans="1:36" hidden="1" x14ac:dyDescent="0.25">
      <c r="A74" s="6">
        <v>65</v>
      </c>
      <c r="B74" s="7" t="s">
        <v>168</v>
      </c>
      <c r="C74" s="56" t="str">
        <f t="shared" si="41"/>
        <v>LGA06</v>
      </c>
      <c r="D74" s="56" t="str">
        <f>IFERROR(VLOOKUP(C74,Exempted!C:D,2,0),"NOT")</f>
        <v>Gallo/Inno</v>
      </c>
      <c r="E74" s="7">
        <v>585374</v>
      </c>
      <c r="F74" s="7">
        <v>572692</v>
      </c>
      <c r="G74" s="7">
        <v>1158066</v>
      </c>
      <c r="H74" s="7">
        <v>1112313</v>
      </c>
      <c r="I74" s="7">
        <v>744</v>
      </c>
      <c r="J74" s="7">
        <v>57903.3</v>
      </c>
      <c r="K74" s="7">
        <v>47147</v>
      </c>
      <c r="L74" s="7">
        <v>47147</v>
      </c>
      <c r="M74" s="7">
        <v>0</v>
      </c>
      <c r="N74" s="7">
        <v>0</v>
      </c>
      <c r="O74" s="7">
        <v>1350</v>
      </c>
      <c r="P74" s="7">
        <v>0</v>
      </c>
      <c r="Q74" s="7">
        <v>0</v>
      </c>
      <c r="R74" s="7">
        <v>1350</v>
      </c>
      <c r="S74" s="7">
        <v>27</v>
      </c>
      <c r="T74" s="62">
        <f t="shared" si="36"/>
        <v>47103</v>
      </c>
      <c r="U74" s="63">
        <f t="shared" si="31"/>
        <v>23161.32</v>
      </c>
      <c r="V74" s="63">
        <f t="shared" si="32"/>
        <v>27</v>
      </c>
      <c r="W74" s="64">
        <f t="shared" si="37"/>
        <v>23188.32</v>
      </c>
      <c r="X74" s="63">
        <f t="shared" si="33"/>
        <v>744</v>
      </c>
      <c r="Y74" s="63">
        <f t="shared" si="34"/>
        <v>0</v>
      </c>
      <c r="Z74" s="64">
        <f t="shared" si="38"/>
        <v>744</v>
      </c>
      <c r="AA74" s="63">
        <v>0</v>
      </c>
      <c r="AB74" s="63"/>
      <c r="AC74" s="63">
        <f t="shared" si="39"/>
        <v>23932.32</v>
      </c>
      <c r="AD74" s="65"/>
      <c r="AE74" s="66"/>
      <c r="AF74" s="66"/>
      <c r="AG74" s="66"/>
      <c r="AH74" s="67">
        <f t="shared" si="40"/>
        <v>23170.68</v>
      </c>
      <c r="AI74" s="68"/>
      <c r="AJ74" s="68"/>
    </row>
    <row r="75" spans="1:36" hidden="1" x14ac:dyDescent="0.25">
      <c r="A75" s="6">
        <v>66</v>
      </c>
      <c r="B75" s="7" t="s">
        <v>171</v>
      </c>
      <c r="C75" s="56" t="str">
        <f t="shared" si="41"/>
        <v>LGA07</v>
      </c>
      <c r="D75" s="56" t="str">
        <f>IFERROR(VLOOKUP(C75,Exempted!C:D,2,0),"NOT")</f>
        <v>ROMY CAPINPIN</v>
      </c>
      <c r="E75" s="7">
        <v>83927</v>
      </c>
      <c r="F75" s="7">
        <v>96327</v>
      </c>
      <c r="G75" s="7">
        <v>180254</v>
      </c>
      <c r="H75" s="7">
        <v>157636</v>
      </c>
      <c r="I75" s="7">
        <v>0</v>
      </c>
      <c r="J75" s="7">
        <v>9012.7000000000007</v>
      </c>
      <c r="K75" s="7">
        <v>8628</v>
      </c>
      <c r="L75" s="7">
        <v>8628</v>
      </c>
      <c r="M75" s="7">
        <v>0</v>
      </c>
      <c r="N75" s="7">
        <v>0</v>
      </c>
      <c r="O75" s="7">
        <v>0</v>
      </c>
      <c r="P75" s="7">
        <v>0</v>
      </c>
      <c r="Q75" s="7">
        <v>0</v>
      </c>
      <c r="R75" s="7">
        <v>0</v>
      </c>
      <c r="S75" s="7">
        <v>0</v>
      </c>
      <c r="T75" s="62">
        <f t="shared" si="36"/>
        <v>22618</v>
      </c>
      <c r="U75" s="63">
        <f t="shared" si="31"/>
        <v>3605.08</v>
      </c>
      <c r="V75" s="63">
        <f t="shared" si="32"/>
        <v>0</v>
      </c>
      <c r="W75" s="64">
        <f t="shared" si="37"/>
        <v>3605.08</v>
      </c>
      <c r="X75" s="63">
        <f t="shared" si="33"/>
        <v>0</v>
      </c>
      <c r="Y75" s="63">
        <f t="shared" si="34"/>
        <v>0</v>
      </c>
      <c r="Z75" s="64">
        <f t="shared" si="38"/>
        <v>0</v>
      </c>
      <c r="AA75" s="63">
        <v>0</v>
      </c>
      <c r="AB75" s="63"/>
      <c r="AC75" s="63">
        <f t="shared" si="39"/>
        <v>3605.08</v>
      </c>
      <c r="AD75" s="65"/>
      <c r="AE75" s="66"/>
      <c r="AF75" s="66"/>
      <c r="AG75" s="66"/>
      <c r="AH75" s="67">
        <f t="shared" si="40"/>
        <v>19012.919999999998</v>
      </c>
      <c r="AI75" s="68"/>
      <c r="AJ75" s="68"/>
    </row>
    <row r="76" spans="1:36" hidden="1" x14ac:dyDescent="0.25">
      <c r="A76" s="8">
        <v>67</v>
      </c>
      <c r="B76" s="7" t="s">
        <v>173</v>
      </c>
      <c r="C76" s="56" t="str">
        <f t="shared" si="41"/>
        <v>LGA09</v>
      </c>
      <c r="D76" s="56" t="str">
        <f>IFERROR(VLOOKUP(C76,Exempted!C:D,2,0),"NOT")</f>
        <v>Gallo/Inno</v>
      </c>
      <c r="E76" s="7">
        <v>189606</v>
      </c>
      <c r="F76" s="7">
        <v>249391</v>
      </c>
      <c r="G76" s="7">
        <v>438997</v>
      </c>
      <c r="H76" s="7">
        <v>353779</v>
      </c>
      <c r="I76" s="7">
        <v>0</v>
      </c>
      <c r="J76" s="7">
        <v>21949.85</v>
      </c>
      <c r="K76" s="7">
        <v>17664</v>
      </c>
      <c r="L76" s="7">
        <v>17664</v>
      </c>
      <c r="M76" s="7">
        <v>0</v>
      </c>
      <c r="N76" s="7">
        <v>0</v>
      </c>
      <c r="O76" s="7">
        <v>700</v>
      </c>
      <c r="P76" s="7">
        <v>1600</v>
      </c>
      <c r="Q76" s="7">
        <v>0</v>
      </c>
      <c r="R76" s="7">
        <v>-900</v>
      </c>
      <c r="S76" s="7">
        <v>14</v>
      </c>
      <c r="T76" s="62">
        <f t="shared" si="36"/>
        <v>84318</v>
      </c>
      <c r="U76" s="63">
        <f t="shared" si="31"/>
        <v>8779.94</v>
      </c>
      <c r="V76" s="63">
        <f t="shared" si="32"/>
        <v>14</v>
      </c>
      <c r="W76" s="64">
        <f t="shared" si="37"/>
        <v>8793.94</v>
      </c>
      <c r="X76" s="63">
        <f t="shared" si="33"/>
        <v>0</v>
      </c>
      <c r="Y76" s="63">
        <f t="shared" si="34"/>
        <v>0</v>
      </c>
      <c r="Z76" s="64">
        <f t="shared" si="38"/>
        <v>0</v>
      </c>
      <c r="AA76" s="63">
        <v>0</v>
      </c>
      <c r="AB76" s="63"/>
      <c r="AC76" s="63">
        <f t="shared" si="39"/>
        <v>8793.94</v>
      </c>
      <c r="AD76" s="65"/>
      <c r="AE76" s="66"/>
      <c r="AF76" s="66"/>
      <c r="AG76" s="66"/>
      <c r="AH76" s="67">
        <f t="shared" si="40"/>
        <v>75524.06</v>
      </c>
      <c r="AI76" s="68"/>
      <c r="AJ76" s="68"/>
    </row>
    <row r="77" spans="1:36" hidden="1" x14ac:dyDescent="0.25">
      <c r="A77" s="6">
        <v>68</v>
      </c>
      <c r="B77" s="7" t="s">
        <v>176</v>
      </c>
      <c r="C77" s="56" t="str">
        <f t="shared" si="41"/>
        <v>LGA10</v>
      </c>
      <c r="D77" s="56" t="str">
        <f>IFERROR(VLOOKUP(C77,Exempted!C:D,2,0),"NOT")</f>
        <v>Gallo/Inno</v>
      </c>
      <c r="E77" s="7">
        <v>441447</v>
      </c>
      <c r="F77" s="7">
        <v>371004</v>
      </c>
      <c r="G77" s="7">
        <v>812451</v>
      </c>
      <c r="H77" s="7">
        <v>714498</v>
      </c>
      <c r="I77" s="7">
        <v>0</v>
      </c>
      <c r="J77" s="7">
        <v>40622.550000000003</v>
      </c>
      <c r="K77" s="7">
        <v>35556</v>
      </c>
      <c r="L77" s="7">
        <v>35556</v>
      </c>
      <c r="M77" s="7">
        <v>0</v>
      </c>
      <c r="N77" s="7">
        <v>0</v>
      </c>
      <c r="O77" s="7">
        <v>700</v>
      </c>
      <c r="P77" s="7">
        <v>0</v>
      </c>
      <c r="Q77" s="7">
        <v>0</v>
      </c>
      <c r="R77" s="7">
        <v>700</v>
      </c>
      <c r="S77" s="7">
        <v>14</v>
      </c>
      <c r="T77" s="62">
        <f t="shared" si="36"/>
        <v>98653</v>
      </c>
      <c r="U77" s="63">
        <f t="shared" si="31"/>
        <v>16249.02</v>
      </c>
      <c r="V77" s="63">
        <f t="shared" si="32"/>
        <v>14</v>
      </c>
      <c r="W77" s="64">
        <f t="shared" si="37"/>
        <v>16263.02</v>
      </c>
      <c r="X77" s="63">
        <f t="shared" si="33"/>
        <v>0</v>
      </c>
      <c r="Y77" s="63">
        <f t="shared" si="34"/>
        <v>0</v>
      </c>
      <c r="Z77" s="64">
        <f t="shared" si="38"/>
        <v>0</v>
      </c>
      <c r="AA77" s="63">
        <v>0</v>
      </c>
      <c r="AB77" s="63"/>
      <c r="AC77" s="63">
        <f t="shared" si="39"/>
        <v>16263.02</v>
      </c>
      <c r="AD77" s="65"/>
      <c r="AE77" s="66"/>
      <c r="AF77" s="66"/>
      <c r="AG77" s="66"/>
      <c r="AH77" s="67">
        <f t="shared" si="40"/>
        <v>82389.98</v>
      </c>
      <c r="AI77" s="68"/>
      <c r="AJ77" s="68"/>
    </row>
    <row r="78" spans="1:36" hidden="1" x14ac:dyDescent="0.25">
      <c r="A78" s="6">
        <v>69</v>
      </c>
      <c r="B78" s="7" t="s">
        <v>177</v>
      </c>
      <c r="C78" s="56" t="str">
        <f t="shared" si="41"/>
        <v>LGA11</v>
      </c>
      <c r="D78" s="56" t="str">
        <f>IFERROR(VLOOKUP(C78,Exempted!C:D,2,0),"NOT")</f>
        <v>Gallo/Inno</v>
      </c>
      <c r="E78" s="7">
        <v>899711</v>
      </c>
      <c r="F78" s="7">
        <v>943623</v>
      </c>
      <c r="G78" s="7">
        <v>1843334</v>
      </c>
      <c r="H78" s="7">
        <v>1780180</v>
      </c>
      <c r="I78" s="7">
        <v>886</v>
      </c>
      <c r="J78" s="7">
        <v>92166.7</v>
      </c>
      <c r="K78" s="7">
        <v>106446</v>
      </c>
      <c r="L78" s="7">
        <v>106446</v>
      </c>
      <c r="M78" s="7">
        <v>0</v>
      </c>
      <c r="N78" s="7">
        <v>0</v>
      </c>
      <c r="O78" s="7">
        <v>870</v>
      </c>
      <c r="P78" s="7">
        <v>800</v>
      </c>
      <c r="Q78" s="7">
        <v>0</v>
      </c>
      <c r="R78" s="7">
        <v>70</v>
      </c>
      <c r="S78" s="7">
        <v>17.399999999999999</v>
      </c>
      <c r="T78" s="62">
        <f t="shared" si="36"/>
        <v>63224</v>
      </c>
      <c r="U78" s="63">
        <f t="shared" si="31"/>
        <v>36866.68</v>
      </c>
      <c r="V78" s="63">
        <f t="shared" si="32"/>
        <v>17.400000000000002</v>
      </c>
      <c r="W78" s="64">
        <f t="shared" si="37"/>
        <v>36884.080000000002</v>
      </c>
      <c r="X78" s="63">
        <f t="shared" si="33"/>
        <v>886</v>
      </c>
      <c r="Y78" s="63">
        <f t="shared" si="34"/>
        <v>0</v>
      </c>
      <c r="Z78" s="64">
        <f t="shared" si="38"/>
        <v>886</v>
      </c>
      <c r="AA78" s="63">
        <v>0</v>
      </c>
      <c r="AB78" s="63"/>
      <c r="AC78" s="63">
        <f t="shared" si="39"/>
        <v>37770.080000000002</v>
      </c>
      <c r="AD78" s="65"/>
      <c r="AE78" s="66"/>
      <c r="AF78" s="66"/>
      <c r="AG78" s="66"/>
      <c r="AH78" s="67">
        <f t="shared" si="40"/>
        <v>25453.919999999998</v>
      </c>
      <c r="AI78" s="68"/>
      <c r="AJ78" s="68"/>
    </row>
    <row r="79" spans="1:36" hidden="1" x14ac:dyDescent="0.25">
      <c r="A79" s="8">
        <v>70</v>
      </c>
      <c r="B79" s="7" t="s">
        <v>181</v>
      </c>
      <c r="C79" s="56" t="str">
        <f t="shared" si="41"/>
        <v>LGA12</v>
      </c>
      <c r="D79" s="56" t="str">
        <f>IFERROR(VLOOKUP(C79,Exempted!C:D,2,0),"NOT")</f>
        <v>Gallo/Inno</v>
      </c>
      <c r="E79" s="7">
        <v>467854</v>
      </c>
      <c r="F79" s="7">
        <v>536180</v>
      </c>
      <c r="G79" s="7">
        <v>1004034</v>
      </c>
      <c r="H79" s="7">
        <v>975653</v>
      </c>
      <c r="I79" s="7">
        <v>0</v>
      </c>
      <c r="J79" s="7">
        <v>50201.7</v>
      </c>
      <c r="K79" s="7">
        <v>44032</v>
      </c>
      <c r="L79" s="7">
        <v>44032</v>
      </c>
      <c r="M79" s="7">
        <v>0</v>
      </c>
      <c r="N79" s="7">
        <v>0</v>
      </c>
      <c r="O79" s="7">
        <v>1200</v>
      </c>
      <c r="P79" s="7">
        <v>800</v>
      </c>
      <c r="Q79" s="7">
        <v>0</v>
      </c>
      <c r="R79" s="7">
        <v>400</v>
      </c>
      <c r="S79" s="7">
        <v>24</v>
      </c>
      <c r="T79" s="62">
        <f t="shared" si="36"/>
        <v>28781</v>
      </c>
      <c r="U79" s="63">
        <f t="shared" si="31"/>
        <v>20080.68</v>
      </c>
      <c r="V79" s="63">
        <f t="shared" si="32"/>
        <v>24</v>
      </c>
      <c r="W79" s="64">
        <f t="shared" si="37"/>
        <v>20104.68</v>
      </c>
      <c r="X79" s="63">
        <f t="shared" si="33"/>
        <v>0</v>
      </c>
      <c r="Y79" s="63">
        <f t="shared" si="34"/>
        <v>0</v>
      </c>
      <c r="Z79" s="64">
        <f t="shared" si="38"/>
        <v>0</v>
      </c>
      <c r="AA79" s="63">
        <v>0</v>
      </c>
      <c r="AB79" s="63"/>
      <c r="AC79" s="63">
        <f t="shared" si="39"/>
        <v>20104.68</v>
      </c>
      <c r="AD79" s="65"/>
      <c r="AE79" s="66"/>
      <c r="AF79" s="66"/>
      <c r="AG79" s="66"/>
      <c r="AH79" s="67">
        <f t="shared" si="40"/>
        <v>8676.32</v>
      </c>
      <c r="AI79" s="68"/>
      <c r="AJ79" s="68"/>
    </row>
    <row r="80" spans="1:36" hidden="1" x14ac:dyDescent="0.25">
      <c r="A80" s="6">
        <v>71</v>
      </c>
      <c r="B80" s="7" t="s">
        <v>182</v>
      </c>
      <c r="C80" s="56" t="str">
        <f t="shared" si="41"/>
        <v>LGA13</v>
      </c>
      <c r="D80" s="56" t="str">
        <f>IFERROR(VLOOKUP(C80,Exempted!C:D,2,0),"NOT")</f>
        <v>RICHARD PEREZ</v>
      </c>
      <c r="E80" s="7">
        <v>20010546</v>
      </c>
      <c r="F80" s="7">
        <v>10252337</v>
      </c>
      <c r="G80" s="7">
        <v>30262883</v>
      </c>
      <c r="H80" s="7">
        <v>30294967</v>
      </c>
      <c r="I80" s="7">
        <v>352</v>
      </c>
      <c r="J80" s="7">
        <v>1513144.15</v>
      </c>
      <c r="K80" s="7">
        <v>1221091</v>
      </c>
      <c r="L80" s="7">
        <v>1221091</v>
      </c>
      <c r="M80" s="7">
        <v>0</v>
      </c>
      <c r="N80" s="7">
        <v>0</v>
      </c>
      <c r="O80" s="7">
        <v>200</v>
      </c>
      <c r="P80" s="7">
        <v>0</v>
      </c>
      <c r="Q80" s="7">
        <v>0</v>
      </c>
      <c r="R80" s="7">
        <v>200</v>
      </c>
      <c r="S80" s="7">
        <v>4</v>
      </c>
      <c r="T80" s="62">
        <f t="shared" si="36"/>
        <v>-31884</v>
      </c>
      <c r="U80" s="63">
        <f t="shared" si="31"/>
        <v>605257.66</v>
      </c>
      <c r="V80" s="63">
        <f t="shared" si="32"/>
        <v>4</v>
      </c>
      <c r="W80" s="64">
        <f t="shared" si="37"/>
        <v>605261.66</v>
      </c>
      <c r="X80" s="63">
        <f t="shared" si="33"/>
        <v>352</v>
      </c>
      <c r="Y80" s="63">
        <f t="shared" si="34"/>
        <v>0</v>
      </c>
      <c r="Z80" s="64">
        <f t="shared" si="38"/>
        <v>352</v>
      </c>
      <c r="AA80" s="63">
        <v>0</v>
      </c>
      <c r="AB80" s="63"/>
      <c r="AC80" s="63">
        <f t="shared" si="39"/>
        <v>605613.66</v>
      </c>
      <c r="AD80" s="65"/>
      <c r="AE80" s="66"/>
      <c r="AF80" s="66"/>
      <c r="AG80" s="66"/>
      <c r="AH80" s="67">
        <f t="shared" si="40"/>
        <v>-637497.66</v>
      </c>
      <c r="AI80" s="68"/>
      <c r="AJ80" s="68"/>
    </row>
    <row r="81" spans="1:36" hidden="1" x14ac:dyDescent="0.25">
      <c r="A81" s="6">
        <v>72</v>
      </c>
      <c r="B81" s="7" t="s">
        <v>183</v>
      </c>
      <c r="C81" s="56" t="str">
        <f t="shared" si="41"/>
        <v>LGA14</v>
      </c>
      <c r="D81" s="56" t="str">
        <f>IFERROR(VLOOKUP(C81,Exempted!C:D,2,0),"NOT")</f>
        <v>Manila Arena</v>
      </c>
      <c r="E81" s="7">
        <v>1766718</v>
      </c>
      <c r="F81" s="7">
        <v>1796893</v>
      </c>
      <c r="G81" s="7">
        <v>3563611</v>
      </c>
      <c r="H81" s="7">
        <v>3346509</v>
      </c>
      <c r="I81" s="7">
        <v>0</v>
      </c>
      <c r="J81" s="7">
        <v>178180.55</v>
      </c>
      <c r="K81" s="7">
        <v>183730</v>
      </c>
      <c r="L81" s="7">
        <v>183730</v>
      </c>
      <c r="M81" s="7">
        <v>0</v>
      </c>
      <c r="N81" s="7">
        <v>0</v>
      </c>
      <c r="O81" s="7">
        <v>0</v>
      </c>
      <c r="P81" s="7">
        <v>0</v>
      </c>
      <c r="Q81" s="7">
        <v>0</v>
      </c>
      <c r="R81" s="7">
        <v>0</v>
      </c>
      <c r="S81" s="7">
        <v>0</v>
      </c>
      <c r="T81" s="62">
        <f t="shared" si="36"/>
        <v>217102</v>
      </c>
      <c r="U81" s="63">
        <f t="shared" si="31"/>
        <v>71272.22</v>
      </c>
      <c r="V81" s="63">
        <f t="shared" si="32"/>
        <v>0</v>
      </c>
      <c r="W81" s="64">
        <f t="shared" si="37"/>
        <v>71272.22</v>
      </c>
      <c r="X81" s="63">
        <f t="shared" si="33"/>
        <v>0</v>
      </c>
      <c r="Y81" s="63">
        <f t="shared" si="34"/>
        <v>0</v>
      </c>
      <c r="Z81" s="64">
        <f t="shared" si="38"/>
        <v>0</v>
      </c>
      <c r="AA81" s="63">
        <v>0</v>
      </c>
      <c r="AB81" s="63">
        <f>(G81+O81)*0.005</f>
        <v>17818.055</v>
      </c>
      <c r="AC81" s="63">
        <f t="shared" si="39"/>
        <v>89090.274999999994</v>
      </c>
      <c r="AD81" s="65"/>
      <c r="AE81" s="66"/>
      <c r="AF81" s="66"/>
      <c r="AG81" s="66"/>
      <c r="AH81" s="67">
        <f t="shared" si="40"/>
        <v>128011.72500000001</v>
      </c>
      <c r="AI81" s="68"/>
      <c r="AJ81" s="68"/>
    </row>
    <row r="82" spans="1:36" hidden="1" x14ac:dyDescent="0.25">
      <c r="A82" s="8">
        <v>73</v>
      </c>
      <c r="B82" s="7" t="s">
        <v>184</v>
      </c>
      <c r="C82" s="56" t="str">
        <f t="shared" si="41"/>
        <v>LGA15</v>
      </c>
      <c r="D82" s="56" t="str">
        <f>IFERROR(VLOOKUP(C82,Exempted!C:D,2,0),"NOT")</f>
        <v>Gallo/Inno</v>
      </c>
      <c r="E82" s="7">
        <v>392552</v>
      </c>
      <c r="F82" s="7">
        <v>340520</v>
      </c>
      <c r="G82" s="7">
        <v>733072</v>
      </c>
      <c r="H82" s="7">
        <v>598544</v>
      </c>
      <c r="I82" s="7">
        <v>0</v>
      </c>
      <c r="J82" s="7">
        <v>36653.599999999999</v>
      </c>
      <c r="K82" s="7">
        <v>20748</v>
      </c>
      <c r="L82" s="7">
        <v>20748</v>
      </c>
      <c r="M82" s="7">
        <v>0</v>
      </c>
      <c r="N82" s="7">
        <v>0</v>
      </c>
      <c r="O82" s="7">
        <v>4600</v>
      </c>
      <c r="P82" s="7">
        <v>0</v>
      </c>
      <c r="Q82" s="7">
        <v>0</v>
      </c>
      <c r="R82" s="7">
        <v>4600</v>
      </c>
      <c r="S82" s="7">
        <v>92</v>
      </c>
      <c r="T82" s="62">
        <f t="shared" si="36"/>
        <v>139128</v>
      </c>
      <c r="U82" s="63">
        <f t="shared" si="31"/>
        <v>14661.44</v>
      </c>
      <c r="V82" s="63">
        <f t="shared" si="32"/>
        <v>92</v>
      </c>
      <c r="W82" s="64">
        <f t="shared" si="37"/>
        <v>14753.44</v>
      </c>
      <c r="X82" s="63">
        <f t="shared" si="33"/>
        <v>0</v>
      </c>
      <c r="Y82" s="63">
        <f t="shared" si="34"/>
        <v>0</v>
      </c>
      <c r="Z82" s="64">
        <f t="shared" si="38"/>
        <v>0</v>
      </c>
      <c r="AA82" s="63">
        <v>0</v>
      </c>
      <c r="AB82" s="63"/>
      <c r="AC82" s="63">
        <f t="shared" si="39"/>
        <v>14753.44</v>
      </c>
      <c r="AD82" s="65"/>
      <c r="AE82" s="66"/>
      <c r="AF82" s="66"/>
      <c r="AG82" s="66"/>
      <c r="AH82" s="67">
        <f t="shared" si="40"/>
        <v>124374.56</v>
      </c>
      <c r="AI82" s="68"/>
      <c r="AJ82" s="68"/>
    </row>
    <row r="83" spans="1:36" hidden="1" x14ac:dyDescent="0.25">
      <c r="A83" s="6">
        <v>74</v>
      </c>
      <c r="B83" s="7" t="s">
        <v>187</v>
      </c>
      <c r="C83" s="56" t="str">
        <f t="shared" si="41"/>
        <v>LGA16</v>
      </c>
      <c r="D83" s="56" t="str">
        <f>IFERROR(VLOOKUP(C83,Exempted!C:D,2,0),"NOT")</f>
        <v>NOT</v>
      </c>
      <c r="E83" s="7">
        <v>686800</v>
      </c>
      <c r="F83" s="7">
        <v>815808</v>
      </c>
      <c r="G83" s="7">
        <v>1502608</v>
      </c>
      <c r="H83" s="7">
        <v>1488256</v>
      </c>
      <c r="I83" s="7">
        <v>0</v>
      </c>
      <c r="J83" s="7">
        <v>75130.399999999994</v>
      </c>
      <c r="K83" s="7">
        <v>68538</v>
      </c>
      <c r="L83" s="7">
        <v>68538</v>
      </c>
      <c r="M83" s="7">
        <v>0</v>
      </c>
      <c r="N83" s="7">
        <v>0</v>
      </c>
      <c r="O83" s="7">
        <v>2700</v>
      </c>
      <c r="P83" s="7">
        <v>1600</v>
      </c>
      <c r="Q83" s="7">
        <v>0</v>
      </c>
      <c r="R83" s="7">
        <v>1100</v>
      </c>
      <c r="S83" s="7">
        <v>54</v>
      </c>
      <c r="T83" s="62">
        <f t="shared" si="36"/>
        <v>15452</v>
      </c>
      <c r="U83" s="63">
        <f t="shared" si="31"/>
        <v>30052.16</v>
      </c>
      <c r="V83" s="63">
        <f t="shared" si="32"/>
        <v>54</v>
      </c>
      <c r="W83" s="64">
        <f t="shared" si="37"/>
        <v>30106.16</v>
      </c>
      <c r="X83" s="63">
        <f t="shared" si="33"/>
        <v>0</v>
      </c>
      <c r="Y83" s="63">
        <f t="shared" si="34"/>
        <v>0</v>
      </c>
      <c r="Z83" s="64">
        <f t="shared" si="38"/>
        <v>0</v>
      </c>
      <c r="AA83" s="63">
        <v>0</v>
      </c>
      <c r="AB83" s="63"/>
      <c r="AC83" s="63">
        <f t="shared" si="39"/>
        <v>30106.16</v>
      </c>
      <c r="AD83" s="65"/>
      <c r="AE83" s="66"/>
      <c r="AF83" s="66"/>
      <c r="AG83" s="66"/>
      <c r="AH83" s="67">
        <f t="shared" si="40"/>
        <v>15452</v>
      </c>
      <c r="AI83" s="68"/>
      <c r="AJ83" s="68"/>
    </row>
    <row r="84" spans="1:36" hidden="1" x14ac:dyDescent="0.25">
      <c r="A84" s="6">
        <v>75</v>
      </c>
      <c r="B84" s="7" t="s">
        <v>190</v>
      </c>
      <c r="C84" s="56" t="str">
        <f t="shared" si="41"/>
        <v>MAA01</v>
      </c>
      <c r="D84" s="56" t="str">
        <f>IFERROR(VLOOKUP(C84,Exempted!C:D,2,0),"NOT")</f>
        <v>Manila Arena</v>
      </c>
      <c r="E84" s="7">
        <v>8520592</v>
      </c>
      <c r="F84" s="7">
        <v>7552220</v>
      </c>
      <c r="G84" s="7">
        <v>16072812</v>
      </c>
      <c r="H84" s="7">
        <v>14683516</v>
      </c>
      <c r="I84" s="7">
        <v>0</v>
      </c>
      <c r="J84" s="7">
        <v>803640.6</v>
      </c>
      <c r="K84" s="7">
        <v>610730</v>
      </c>
      <c r="L84" s="7">
        <v>610730</v>
      </c>
      <c r="M84" s="7">
        <v>0</v>
      </c>
      <c r="N84" s="7">
        <v>0</v>
      </c>
      <c r="O84" s="7">
        <v>23310</v>
      </c>
      <c r="P84" s="7">
        <v>0</v>
      </c>
      <c r="Q84" s="7">
        <v>0</v>
      </c>
      <c r="R84" s="7">
        <v>23310</v>
      </c>
      <c r="S84" s="7">
        <v>466.2</v>
      </c>
      <c r="T84" s="62">
        <f t="shared" si="36"/>
        <v>1412606</v>
      </c>
      <c r="U84" s="63">
        <f t="shared" si="31"/>
        <v>321456.24</v>
      </c>
      <c r="V84" s="63">
        <f t="shared" si="32"/>
        <v>466.2</v>
      </c>
      <c r="W84" s="64">
        <f t="shared" si="37"/>
        <v>321922.44</v>
      </c>
      <c r="X84" s="63">
        <f t="shared" si="33"/>
        <v>0</v>
      </c>
      <c r="Y84" s="63">
        <f t="shared" si="34"/>
        <v>0</v>
      </c>
      <c r="Z84" s="64">
        <f t="shared" si="38"/>
        <v>0</v>
      </c>
      <c r="AA84" s="63">
        <v>0</v>
      </c>
      <c r="AB84" s="63">
        <f>(G84+O84)*0.005</f>
        <v>80480.61</v>
      </c>
      <c r="AC84" s="63">
        <f t="shared" si="39"/>
        <v>402403.05</v>
      </c>
      <c r="AD84" s="65"/>
      <c r="AE84" s="66"/>
      <c r="AF84" s="66"/>
      <c r="AG84" s="66"/>
      <c r="AH84" s="67">
        <f t="shared" si="40"/>
        <v>1010202.95</v>
      </c>
      <c r="AI84" s="68"/>
      <c r="AJ84" s="68"/>
    </row>
    <row r="85" spans="1:36" hidden="1" x14ac:dyDescent="0.25">
      <c r="A85" s="8">
        <v>76</v>
      </c>
      <c r="B85" s="7" t="s">
        <v>191</v>
      </c>
      <c r="C85" s="56" t="str">
        <f t="shared" si="41"/>
        <v>NEA07</v>
      </c>
      <c r="D85" s="56" t="str">
        <f>IFERROR(VLOOKUP(C85,Exempted!C:D,2,0),"NOT")</f>
        <v>NOT</v>
      </c>
      <c r="E85" s="7">
        <v>69360</v>
      </c>
      <c r="F85" s="7">
        <v>86795</v>
      </c>
      <c r="G85" s="7">
        <v>156155</v>
      </c>
      <c r="H85" s="7">
        <v>149289</v>
      </c>
      <c r="I85" s="7">
        <v>0</v>
      </c>
      <c r="J85" s="7">
        <v>7807.75</v>
      </c>
      <c r="K85" s="7">
        <v>5405</v>
      </c>
      <c r="L85" s="7">
        <v>5405</v>
      </c>
      <c r="M85" s="7">
        <v>0</v>
      </c>
      <c r="N85" s="7">
        <v>0</v>
      </c>
      <c r="O85" s="7">
        <v>4600</v>
      </c>
      <c r="P85" s="7">
        <v>1600</v>
      </c>
      <c r="Q85" s="7">
        <v>0</v>
      </c>
      <c r="R85" s="7">
        <v>3000</v>
      </c>
      <c r="S85" s="7">
        <v>92</v>
      </c>
      <c r="T85" s="62">
        <f t="shared" si="36"/>
        <v>9866</v>
      </c>
      <c r="U85" s="63">
        <f t="shared" si="31"/>
        <v>3123.1</v>
      </c>
      <c r="V85" s="63">
        <f t="shared" si="32"/>
        <v>92</v>
      </c>
      <c r="W85" s="64">
        <f t="shared" si="37"/>
        <v>3215.1</v>
      </c>
      <c r="X85" s="63">
        <f t="shared" si="33"/>
        <v>0</v>
      </c>
      <c r="Y85" s="63">
        <f t="shared" si="34"/>
        <v>0</v>
      </c>
      <c r="Z85" s="64">
        <f t="shared" si="38"/>
        <v>0</v>
      </c>
      <c r="AA85" s="63">
        <v>0</v>
      </c>
      <c r="AB85" s="63"/>
      <c r="AC85" s="63">
        <f t="shared" si="39"/>
        <v>3215.1</v>
      </c>
      <c r="AD85" s="65"/>
      <c r="AE85" s="66"/>
      <c r="AF85" s="66"/>
      <c r="AG85" s="66"/>
      <c r="AH85" s="67">
        <f t="shared" si="40"/>
        <v>9866</v>
      </c>
      <c r="AI85" s="68"/>
      <c r="AJ85" s="68"/>
    </row>
    <row r="86" spans="1:36" hidden="1" x14ac:dyDescent="0.25">
      <c r="A86" s="6">
        <v>77</v>
      </c>
      <c r="B86" s="7" t="s">
        <v>192</v>
      </c>
      <c r="C86" s="56" t="str">
        <f t="shared" si="41"/>
        <v>NOCA02</v>
      </c>
      <c r="D86" s="56" t="str">
        <f>IFERROR(VLOOKUP(C86,Exempted!C:D,2,0),"NOT")</f>
        <v>NOT</v>
      </c>
      <c r="E86" s="7">
        <v>158563</v>
      </c>
      <c r="F86" s="7">
        <v>219515</v>
      </c>
      <c r="G86" s="7">
        <v>378078</v>
      </c>
      <c r="H86" s="7">
        <v>351827</v>
      </c>
      <c r="I86" s="7">
        <v>0</v>
      </c>
      <c r="J86" s="7">
        <v>18903.900000000001</v>
      </c>
      <c r="K86" s="7">
        <v>20764</v>
      </c>
      <c r="L86" s="7">
        <v>20764</v>
      </c>
      <c r="M86" s="7">
        <v>0</v>
      </c>
      <c r="N86" s="7">
        <v>0</v>
      </c>
      <c r="O86" s="7">
        <v>1336</v>
      </c>
      <c r="P86" s="7">
        <v>800</v>
      </c>
      <c r="Q86" s="7">
        <v>0</v>
      </c>
      <c r="R86" s="7">
        <v>536</v>
      </c>
      <c r="S86" s="7">
        <v>26.72</v>
      </c>
      <c r="T86" s="62">
        <f t="shared" si="36"/>
        <v>26787</v>
      </c>
      <c r="U86" s="63">
        <f t="shared" si="31"/>
        <v>7561.56</v>
      </c>
      <c r="V86" s="63">
        <f t="shared" si="32"/>
        <v>26.72</v>
      </c>
      <c r="W86" s="64">
        <f t="shared" si="37"/>
        <v>7588.2800000000007</v>
      </c>
      <c r="X86" s="63">
        <f t="shared" si="33"/>
        <v>0</v>
      </c>
      <c r="Y86" s="63">
        <f t="shared" si="34"/>
        <v>0</v>
      </c>
      <c r="Z86" s="64">
        <f t="shared" si="38"/>
        <v>0</v>
      </c>
      <c r="AA86" s="63">
        <v>0</v>
      </c>
      <c r="AB86" s="63"/>
      <c r="AC86" s="63">
        <f t="shared" si="39"/>
        <v>7588.2800000000007</v>
      </c>
      <c r="AD86" s="65"/>
      <c r="AE86" s="66"/>
      <c r="AF86" s="66"/>
      <c r="AG86" s="66"/>
      <c r="AH86" s="67">
        <f t="shared" si="40"/>
        <v>26787</v>
      </c>
      <c r="AI86" s="68"/>
      <c r="AJ86" s="68"/>
    </row>
    <row r="87" spans="1:36" hidden="1" x14ac:dyDescent="0.25">
      <c r="A87" s="6">
        <v>78</v>
      </c>
      <c r="B87" s="7" t="s">
        <v>193</v>
      </c>
      <c r="C87" s="56" t="str">
        <f t="shared" si="41"/>
        <v>NVA01</v>
      </c>
      <c r="D87" s="56" t="str">
        <f>IFERROR(VLOOKUP(C87,Exempted!C:D,2,0),"NOT")</f>
        <v>NOT</v>
      </c>
      <c r="E87" s="7">
        <v>946310</v>
      </c>
      <c r="F87" s="7">
        <v>891254</v>
      </c>
      <c r="G87" s="7">
        <v>1837564</v>
      </c>
      <c r="H87" s="7">
        <v>1650343</v>
      </c>
      <c r="I87" s="7">
        <v>0</v>
      </c>
      <c r="J87" s="7">
        <v>91878.2</v>
      </c>
      <c r="K87" s="7">
        <v>115402</v>
      </c>
      <c r="L87" s="7">
        <v>115402</v>
      </c>
      <c r="M87" s="7">
        <v>0</v>
      </c>
      <c r="N87" s="7">
        <v>0</v>
      </c>
      <c r="O87" s="7">
        <v>600</v>
      </c>
      <c r="P87" s="7">
        <v>0</v>
      </c>
      <c r="Q87" s="7">
        <v>0</v>
      </c>
      <c r="R87" s="7">
        <v>600</v>
      </c>
      <c r="S87" s="7">
        <v>12</v>
      </c>
      <c r="T87" s="62">
        <f t="shared" si="36"/>
        <v>187821</v>
      </c>
      <c r="U87" s="63">
        <f t="shared" si="31"/>
        <v>36751.279999999999</v>
      </c>
      <c r="V87" s="63">
        <f t="shared" si="32"/>
        <v>12</v>
      </c>
      <c r="W87" s="64">
        <f t="shared" si="37"/>
        <v>36763.279999999999</v>
      </c>
      <c r="X87" s="63">
        <f t="shared" si="33"/>
        <v>0</v>
      </c>
      <c r="Y87" s="63">
        <f t="shared" si="34"/>
        <v>0</v>
      </c>
      <c r="Z87" s="64">
        <f t="shared" si="38"/>
        <v>0</v>
      </c>
      <c r="AA87" s="63">
        <v>0</v>
      </c>
      <c r="AB87" s="63"/>
      <c r="AC87" s="63">
        <f t="shared" si="39"/>
        <v>36763.279999999999</v>
      </c>
      <c r="AD87" s="65"/>
      <c r="AE87" s="66"/>
      <c r="AF87" s="66"/>
      <c r="AG87" s="66"/>
      <c r="AH87" s="67">
        <f t="shared" si="40"/>
        <v>187821</v>
      </c>
      <c r="AI87" s="68"/>
      <c r="AJ87" s="68"/>
    </row>
    <row r="88" spans="1:36" hidden="1" x14ac:dyDescent="0.25">
      <c r="A88" s="8">
        <v>79</v>
      </c>
      <c r="B88" s="7" t="s">
        <v>194</v>
      </c>
      <c r="C88" s="56" t="str">
        <f t="shared" si="41"/>
        <v>ORMA01</v>
      </c>
      <c r="D88" s="56" t="str">
        <f>IFERROR(VLOOKUP(C88,Exempted!C:D,2,0),"NOT")</f>
        <v>NOT</v>
      </c>
      <c r="E88" s="7">
        <v>884374</v>
      </c>
      <c r="F88" s="7">
        <v>793991</v>
      </c>
      <c r="G88" s="7">
        <v>1678365</v>
      </c>
      <c r="H88" s="7">
        <v>1547712</v>
      </c>
      <c r="I88" s="7">
        <v>300</v>
      </c>
      <c r="J88" s="7">
        <v>83918.25</v>
      </c>
      <c r="K88" s="7">
        <v>69732</v>
      </c>
      <c r="L88" s="7">
        <v>69432</v>
      </c>
      <c r="M88" s="7">
        <v>0</v>
      </c>
      <c r="N88" s="7">
        <v>0</v>
      </c>
      <c r="O88" s="7">
        <v>1700</v>
      </c>
      <c r="P88" s="7">
        <v>0</v>
      </c>
      <c r="Q88" s="7">
        <v>0</v>
      </c>
      <c r="R88" s="7">
        <v>1700</v>
      </c>
      <c r="S88" s="7">
        <v>34</v>
      </c>
      <c r="T88" s="62">
        <f t="shared" si="36"/>
        <v>132653</v>
      </c>
      <c r="U88" s="63">
        <f t="shared" si="31"/>
        <v>33567.300000000003</v>
      </c>
      <c r="V88" s="63">
        <f t="shared" si="32"/>
        <v>34</v>
      </c>
      <c r="W88" s="64">
        <f t="shared" si="37"/>
        <v>33601.300000000003</v>
      </c>
      <c r="X88" s="63">
        <f t="shared" si="33"/>
        <v>300</v>
      </c>
      <c r="Y88" s="63">
        <f t="shared" si="34"/>
        <v>0</v>
      </c>
      <c r="Z88" s="64">
        <f t="shared" si="38"/>
        <v>300</v>
      </c>
      <c r="AA88" s="63">
        <v>0</v>
      </c>
      <c r="AB88" s="63"/>
      <c r="AC88" s="63">
        <f t="shared" si="39"/>
        <v>33901.300000000003</v>
      </c>
      <c r="AD88" s="65"/>
      <c r="AE88" s="66"/>
      <c r="AF88" s="66"/>
      <c r="AG88" s="66"/>
      <c r="AH88" s="67">
        <f t="shared" si="40"/>
        <v>132353</v>
      </c>
      <c r="AI88" s="68"/>
      <c r="AJ88" s="68"/>
    </row>
    <row r="89" spans="1:36" hidden="1" x14ac:dyDescent="0.25">
      <c r="A89" s="6">
        <v>80</v>
      </c>
      <c r="B89" s="7" t="s">
        <v>197</v>
      </c>
      <c r="C89" s="56" t="str">
        <f t="shared" si="41"/>
        <v>PGA01</v>
      </c>
      <c r="D89" s="56" t="str">
        <f>IFERROR(VLOOKUP(C89,Exempted!C:D,2,0),"NOT")</f>
        <v>NOT</v>
      </c>
      <c r="E89" s="7">
        <v>76655</v>
      </c>
      <c r="F89" s="7">
        <v>73008</v>
      </c>
      <c r="G89" s="7">
        <v>149663</v>
      </c>
      <c r="H89" s="7">
        <v>156519</v>
      </c>
      <c r="I89" s="7">
        <v>0</v>
      </c>
      <c r="J89" s="7">
        <v>7483.15</v>
      </c>
      <c r="K89" s="7">
        <v>4520</v>
      </c>
      <c r="L89" s="7">
        <v>4520</v>
      </c>
      <c r="M89" s="7">
        <v>0</v>
      </c>
      <c r="N89" s="7">
        <v>0</v>
      </c>
      <c r="O89" s="7">
        <v>0</v>
      </c>
      <c r="P89" s="7">
        <v>0</v>
      </c>
      <c r="Q89" s="7">
        <v>0</v>
      </c>
      <c r="R89" s="7">
        <v>0</v>
      </c>
      <c r="S89" s="7">
        <v>0</v>
      </c>
      <c r="T89" s="62">
        <f t="shared" si="36"/>
        <v>-6856</v>
      </c>
      <c r="U89" s="63">
        <f t="shared" si="31"/>
        <v>2993.26</v>
      </c>
      <c r="V89" s="63">
        <f t="shared" si="32"/>
        <v>0</v>
      </c>
      <c r="W89" s="64">
        <f t="shared" si="37"/>
        <v>2993.26</v>
      </c>
      <c r="X89" s="63">
        <f t="shared" si="33"/>
        <v>0</v>
      </c>
      <c r="Y89" s="63">
        <f t="shared" si="34"/>
        <v>0</v>
      </c>
      <c r="Z89" s="64">
        <f t="shared" si="38"/>
        <v>0</v>
      </c>
      <c r="AA89" s="63">
        <v>0</v>
      </c>
      <c r="AB89" s="63"/>
      <c r="AC89" s="63">
        <f t="shared" si="39"/>
        <v>2993.26</v>
      </c>
      <c r="AD89" s="65"/>
      <c r="AE89" s="66"/>
      <c r="AF89" s="66"/>
      <c r="AG89" s="66"/>
      <c r="AH89" s="67">
        <f t="shared" si="40"/>
        <v>-6856</v>
      </c>
      <c r="AI89" s="68"/>
      <c r="AJ89" s="68"/>
    </row>
    <row r="90" spans="1:36" hidden="1" x14ac:dyDescent="0.25">
      <c r="A90" s="6">
        <v>81</v>
      </c>
      <c r="B90" s="7" t="s">
        <v>198</v>
      </c>
      <c r="C90" s="56" t="str">
        <f t="shared" si="41"/>
        <v>PGA02</v>
      </c>
      <c r="D90" s="56" t="str">
        <f>IFERROR(VLOOKUP(C90,Exempted!C:D,2,0),"NOT")</f>
        <v>NOT</v>
      </c>
      <c r="E90" s="7">
        <v>106738</v>
      </c>
      <c r="F90" s="7">
        <v>119150</v>
      </c>
      <c r="G90" s="7">
        <v>225888</v>
      </c>
      <c r="H90" s="7">
        <v>221408</v>
      </c>
      <c r="I90" s="7">
        <v>0</v>
      </c>
      <c r="J90" s="7">
        <v>11294.4</v>
      </c>
      <c r="K90" s="7">
        <v>7606</v>
      </c>
      <c r="L90" s="7">
        <v>7606</v>
      </c>
      <c r="M90" s="7">
        <v>0</v>
      </c>
      <c r="N90" s="7">
        <v>0</v>
      </c>
      <c r="O90" s="7">
        <v>200</v>
      </c>
      <c r="P90" s="7">
        <v>0</v>
      </c>
      <c r="Q90" s="7">
        <v>0</v>
      </c>
      <c r="R90" s="7">
        <v>200</v>
      </c>
      <c r="S90" s="7">
        <v>4</v>
      </c>
      <c r="T90" s="62">
        <f t="shared" si="36"/>
        <v>4680</v>
      </c>
      <c r="U90" s="63">
        <f t="shared" si="31"/>
        <v>4517.76</v>
      </c>
      <c r="V90" s="63">
        <f t="shared" si="32"/>
        <v>4</v>
      </c>
      <c r="W90" s="64">
        <f t="shared" si="37"/>
        <v>4521.76</v>
      </c>
      <c r="X90" s="63">
        <f t="shared" si="33"/>
        <v>0</v>
      </c>
      <c r="Y90" s="63">
        <f t="shared" si="34"/>
        <v>0</v>
      </c>
      <c r="Z90" s="64">
        <f t="shared" si="38"/>
        <v>0</v>
      </c>
      <c r="AA90" s="63">
        <v>0</v>
      </c>
      <c r="AB90" s="63"/>
      <c r="AC90" s="63">
        <f t="shared" si="39"/>
        <v>4521.76</v>
      </c>
      <c r="AD90" s="65"/>
      <c r="AE90" s="66"/>
      <c r="AF90" s="66"/>
      <c r="AG90" s="66"/>
      <c r="AH90" s="67">
        <f t="shared" si="40"/>
        <v>4680</v>
      </c>
      <c r="AI90" s="68"/>
      <c r="AJ90" s="68"/>
    </row>
    <row r="91" spans="1:36" hidden="1" x14ac:dyDescent="0.25">
      <c r="A91" s="8">
        <v>82</v>
      </c>
      <c r="B91" s="7" t="s">
        <v>199</v>
      </c>
      <c r="C91" s="56" t="str">
        <f t="shared" si="41"/>
        <v>PTA01</v>
      </c>
      <c r="D91" s="56" t="str">
        <f>IFERROR(VLOOKUP(C91,Exempted!C:D,2,0),"NOT")</f>
        <v>NOT</v>
      </c>
      <c r="E91" s="7">
        <v>1274973</v>
      </c>
      <c r="F91" s="7">
        <v>989538</v>
      </c>
      <c r="G91" s="7">
        <v>2264511</v>
      </c>
      <c r="H91" s="7">
        <v>2174504</v>
      </c>
      <c r="I91" s="7">
        <v>395</v>
      </c>
      <c r="J91" s="7">
        <v>113225.55</v>
      </c>
      <c r="K91" s="7">
        <v>69197</v>
      </c>
      <c r="L91" s="7">
        <v>69197</v>
      </c>
      <c r="M91" s="7">
        <v>0</v>
      </c>
      <c r="N91" s="7">
        <v>0</v>
      </c>
      <c r="O91" s="7">
        <v>3800</v>
      </c>
      <c r="P91" s="7">
        <v>0</v>
      </c>
      <c r="Q91" s="7">
        <v>0</v>
      </c>
      <c r="R91" s="7">
        <v>3800</v>
      </c>
      <c r="S91" s="7">
        <v>76</v>
      </c>
      <c r="T91" s="62">
        <f t="shared" si="36"/>
        <v>93807</v>
      </c>
      <c r="U91" s="63">
        <f t="shared" si="31"/>
        <v>45290.22</v>
      </c>
      <c r="V91" s="63">
        <f t="shared" si="32"/>
        <v>76</v>
      </c>
      <c r="W91" s="64">
        <f t="shared" si="37"/>
        <v>45366.22</v>
      </c>
      <c r="X91" s="63">
        <f t="shared" si="33"/>
        <v>395</v>
      </c>
      <c r="Y91" s="63">
        <f t="shared" si="34"/>
        <v>0</v>
      </c>
      <c r="Z91" s="64">
        <f t="shared" si="38"/>
        <v>395</v>
      </c>
      <c r="AA91" s="63">
        <v>0</v>
      </c>
      <c r="AB91" s="63"/>
      <c r="AC91" s="63">
        <f t="shared" si="39"/>
        <v>45761.22</v>
      </c>
      <c r="AD91" s="65"/>
      <c r="AE91" s="66"/>
      <c r="AF91" s="66"/>
      <c r="AG91" s="66"/>
      <c r="AH91" s="67">
        <f t="shared" si="40"/>
        <v>93412</v>
      </c>
      <c r="AI91" s="68"/>
      <c r="AJ91" s="68"/>
    </row>
    <row r="92" spans="1:36" hidden="1" x14ac:dyDescent="0.25">
      <c r="A92" s="6">
        <v>83</v>
      </c>
      <c r="B92" s="7" t="s">
        <v>204</v>
      </c>
      <c r="C92" s="56" t="str">
        <f t="shared" si="41"/>
        <v>QPA12</v>
      </c>
      <c r="D92" s="56" t="str">
        <f>IFERROR(VLOOKUP(C92,Exempted!C:D,2,0),"NOT")</f>
        <v>NOT</v>
      </c>
      <c r="E92" s="7">
        <v>592896</v>
      </c>
      <c r="F92" s="7">
        <v>1235438</v>
      </c>
      <c r="G92" s="7">
        <v>1828334</v>
      </c>
      <c r="H92" s="7">
        <v>1593481</v>
      </c>
      <c r="I92" s="7">
        <v>0</v>
      </c>
      <c r="J92" s="7">
        <v>91416.7</v>
      </c>
      <c r="K92" s="7">
        <v>101530</v>
      </c>
      <c r="L92" s="7">
        <v>101530</v>
      </c>
      <c r="M92" s="7">
        <v>0</v>
      </c>
      <c r="N92" s="7">
        <v>0</v>
      </c>
      <c r="O92" s="7">
        <v>0</v>
      </c>
      <c r="P92" s="7">
        <v>0</v>
      </c>
      <c r="Q92" s="7">
        <v>0</v>
      </c>
      <c r="R92" s="7">
        <v>0</v>
      </c>
      <c r="S92" s="7">
        <v>0</v>
      </c>
      <c r="T92" s="62">
        <f t="shared" si="36"/>
        <v>234853</v>
      </c>
      <c r="U92" s="63">
        <f t="shared" si="31"/>
        <v>36566.68</v>
      </c>
      <c r="V92" s="63">
        <f t="shared" si="32"/>
        <v>0</v>
      </c>
      <c r="W92" s="64">
        <f t="shared" si="37"/>
        <v>36566.68</v>
      </c>
      <c r="X92" s="63">
        <f t="shared" si="33"/>
        <v>0</v>
      </c>
      <c r="Y92" s="63">
        <f t="shared" si="34"/>
        <v>0</v>
      </c>
      <c r="Z92" s="64">
        <f t="shared" si="38"/>
        <v>0</v>
      </c>
      <c r="AA92" s="63">
        <v>0</v>
      </c>
      <c r="AB92" s="63"/>
      <c r="AC92" s="63">
        <f t="shared" si="39"/>
        <v>36566.68</v>
      </c>
      <c r="AD92" s="65"/>
      <c r="AE92" s="66"/>
      <c r="AF92" s="66"/>
      <c r="AG92" s="66"/>
      <c r="AH92" s="67">
        <f t="shared" si="40"/>
        <v>234853</v>
      </c>
      <c r="AI92" s="68"/>
      <c r="AJ92" s="68"/>
    </row>
    <row r="93" spans="1:36" hidden="1" x14ac:dyDescent="0.25">
      <c r="A93" s="6">
        <v>84</v>
      </c>
      <c r="B93" s="7" t="s">
        <v>205</v>
      </c>
      <c r="C93" s="56" t="str">
        <f t="shared" si="41"/>
        <v>QPA15</v>
      </c>
      <c r="D93" s="56" t="str">
        <f>IFERROR(VLOOKUP(C93,Exempted!C:D,2,0),"NOT")</f>
        <v>NOT</v>
      </c>
      <c r="E93" s="7">
        <v>79863</v>
      </c>
      <c r="F93" s="7">
        <v>73078</v>
      </c>
      <c r="G93" s="7">
        <v>152941</v>
      </c>
      <c r="H93" s="7">
        <v>141810</v>
      </c>
      <c r="I93" s="7">
        <v>0</v>
      </c>
      <c r="J93" s="7">
        <v>7647.05</v>
      </c>
      <c r="K93" s="7">
        <v>2828</v>
      </c>
      <c r="L93" s="7">
        <v>2828</v>
      </c>
      <c r="M93" s="7">
        <v>0</v>
      </c>
      <c r="N93" s="7">
        <v>0</v>
      </c>
      <c r="O93" s="7">
        <v>400</v>
      </c>
      <c r="P93" s="7">
        <v>0</v>
      </c>
      <c r="Q93" s="7">
        <v>0</v>
      </c>
      <c r="R93" s="7">
        <v>400</v>
      </c>
      <c r="S93" s="7">
        <v>8</v>
      </c>
      <c r="T93" s="62">
        <f t="shared" si="36"/>
        <v>11531</v>
      </c>
      <c r="U93" s="63">
        <f t="shared" si="31"/>
        <v>3058.82</v>
      </c>
      <c r="V93" s="63">
        <f t="shared" si="32"/>
        <v>8</v>
      </c>
      <c r="W93" s="64">
        <f t="shared" si="37"/>
        <v>3066.82</v>
      </c>
      <c r="X93" s="63">
        <f t="shared" si="33"/>
        <v>0</v>
      </c>
      <c r="Y93" s="63">
        <f t="shared" si="34"/>
        <v>0</v>
      </c>
      <c r="Z93" s="64">
        <f t="shared" si="38"/>
        <v>0</v>
      </c>
      <c r="AA93" s="63">
        <v>0</v>
      </c>
      <c r="AB93" s="63"/>
      <c r="AC93" s="63">
        <f t="shared" si="39"/>
        <v>3066.82</v>
      </c>
      <c r="AD93" s="65"/>
      <c r="AE93" s="66"/>
      <c r="AF93" s="66"/>
      <c r="AG93" s="66"/>
      <c r="AH93" s="67">
        <f t="shared" si="40"/>
        <v>11531</v>
      </c>
      <c r="AI93" s="68"/>
      <c r="AJ93" s="68"/>
    </row>
    <row r="94" spans="1:36" hidden="1" x14ac:dyDescent="0.25">
      <c r="A94" s="8">
        <v>85</v>
      </c>
      <c r="B94" s="7" t="s">
        <v>206</v>
      </c>
      <c r="C94" s="56" t="str">
        <f t="shared" si="41"/>
        <v>RZA04</v>
      </c>
      <c r="D94" s="56" t="str">
        <f>IFERROR(VLOOKUP(C94,Exempted!C:D,2,0),"NOT")</f>
        <v>NOT</v>
      </c>
      <c r="E94" s="7">
        <v>563807</v>
      </c>
      <c r="F94" s="7">
        <v>585471</v>
      </c>
      <c r="G94" s="7">
        <v>1149278</v>
      </c>
      <c r="H94" s="7">
        <v>1072347</v>
      </c>
      <c r="I94" s="7">
        <v>698</v>
      </c>
      <c r="J94" s="7">
        <v>57463.9</v>
      </c>
      <c r="K94" s="7">
        <v>50446</v>
      </c>
      <c r="L94" s="7">
        <v>50446</v>
      </c>
      <c r="M94" s="7">
        <v>0</v>
      </c>
      <c r="N94" s="7">
        <v>0</v>
      </c>
      <c r="O94" s="7">
        <v>600</v>
      </c>
      <c r="P94" s="7">
        <v>800</v>
      </c>
      <c r="Q94" s="7">
        <v>0</v>
      </c>
      <c r="R94" s="7">
        <v>-200</v>
      </c>
      <c r="S94" s="7">
        <v>12</v>
      </c>
      <c r="T94" s="62">
        <f t="shared" si="36"/>
        <v>76731</v>
      </c>
      <c r="U94" s="63">
        <f t="shared" si="31"/>
        <v>22985.56</v>
      </c>
      <c r="V94" s="63">
        <f t="shared" si="32"/>
        <v>12</v>
      </c>
      <c r="W94" s="64">
        <f t="shared" si="37"/>
        <v>22997.56</v>
      </c>
      <c r="X94" s="63">
        <f t="shared" si="33"/>
        <v>698</v>
      </c>
      <c r="Y94" s="63">
        <f t="shared" si="34"/>
        <v>0</v>
      </c>
      <c r="Z94" s="64">
        <f t="shared" si="38"/>
        <v>698</v>
      </c>
      <c r="AA94" s="63">
        <v>0</v>
      </c>
      <c r="AB94" s="63"/>
      <c r="AC94" s="63">
        <f t="shared" si="39"/>
        <v>23695.56</v>
      </c>
      <c r="AD94" s="65"/>
      <c r="AE94" s="66"/>
      <c r="AF94" s="66"/>
      <c r="AG94" s="66"/>
      <c r="AH94" s="67">
        <f t="shared" si="40"/>
        <v>76033</v>
      </c>
      <c r="AI94" s="68"/>
      <c r="AJ94" s="68"/>
    </row>
    <row r="95" spans="1:36" hidden="1" x14ac:dyDescent="0.25">
      <c r="A95" s="6">
        <v>86</v>
      </c>
      <c r="B95" s="7" t="s">
        <v>209</v>
      </c>
      <c r="C95" s="56" t="str">
        <f t="shared" si="41"/>
        <v>SCA01</v>
      </c>
      <c r="D95" s="56" t="str">
        <f>IFERROR(VLOOKUP(C95,Exempted!C:D,2,0),"NOT")</f>
        <v>NOT</v>
      </c>
      <c r="E95" s="7">
        <v>94348</v>
      </c>
      <c r="F95" s="7">
        <v>116970</v>
      </c>
      <c r="G95" s="7">
        <v>211318</v>
      </c>
      <c r="H95" s="7">
        <v>188533</v>
      </c>
      <c r="I95" s="7">
        <v>0</v>
      </c>
      <c r="J95" s="7">
        <v>10565.9</v>
      </c>
      <c r="K95" s="7">
        <v>7770</v>
      </c>
      <c r="L95" s="7">
        <v>7770</v>
      </c>
      <c r="M95" s="7">
        <v>0</v>
      </c>
      <c r="N95" s="7">
        <v>0</v>
      </c>
      <c r="O95" s="7">
        <v>0</v>
      </c>
      <c r="P95" s="7">
        <v>0</v>
      </c>
      <c r="Q95" s="7">
        <v>0</v>
      </c>
      <c r="R95" s="7">
        <v>0</v>
      </c>
      <c r="S95" s="7">
        <v>0</v>
      </c>
      <c r="T95" s="62">
        <f t="shared" si="36"/>
        <v>22785</v>
      </c>
      <c r="U95" s="63">
        <f t="shared" si="31"/>
        <v>4226.3599999999997</v>
      </c>
      <c r="V95" s="63">
        <f t="shared" si="32"/>
        <v>0</v>
      </c>
      <c r="W95" s="64">
        <f t="shared" si="37"/>
        <v>4226.3599999999997</v>
      </c>
      <c r="X95" s="63">
        <f t="shared" si="33"/>
        <v>0</v>
      </c>
      <c r="Y95" s="63">
        <f t="shared" si="34"/>
        <v>0</v>
      </c>
      <c r="Z95" s="64">
        <f t="shared" si="38"/>
        <v>0</v>
      </c>
      <c r="AA95" s="63">
        <v>0</v>
      </c>
      <c r="AB95" s="63"/>
      <c r="AC95" s="63">
        <f t="shared" si="39"/>
        <v>4226.3599999999997</v>
      </c>
      <c r="AD95" s="65"/>
      <c r="AE95" s="66"/>
      <c r="AF95" s="66"/>
      <c r="AG95" s="66"/>
      <c r="AH95" s="67">
        <f t="shared" si="40"/>
        <v>22785</v>
      </c>
      <c r="AI95" s="68"/>
      <c r="AJ95" s="68"/>
    </row>
    <row r="96" spans="1:36" hidden="1" x14ac:dyDescent="0.25">
      <c r="A96" s="6">
        <v>87</v>
      </c>
      <c r="B96" s="7" t="s">
        <v>210</v>
      </c>
      <c r="C96" s="56" t="str">
        <f t="shared" si="41"/>
        <v>SCA02</v>
      </c>
      <c r="D96" s="56" t="str">
        <f>IFERROR(VLOOKUP(C96,Exempted!C:D,2,0),"NOT")</f>
        <v>NOT</v>
      </c>
      <c r="E96" s="7">
        <v>318539</v>
      </c>
      <c r="F96" s="7">
        <v>245733</v>
      </c>
      <c r="G96" s="7">
        <v>564272</v>
      </c>
      <c r="H96" s="7">
        <v>562298</v>
      </c>
      <c r="I96" s="7">
        <v>0</v>
      </c>
      <c r="J96" s="7">
        <v>28213.599999999999</v>
      </c>
      <c r="K96" s="7">
        <v>47996</v>
      </c>
      <c r="L96" s="7">
        <v>47996</v>
      </c>
      <c r="M96" s="7">
        <v>0</v>
      </c>
      <c r="N96" s="7">
        <v>0</v>
      </c>
      <c r="O96" s="7">
        <v>0</v>
      </c>
      <c r="P96" s="7">
        <v>0</v>
      </c>
      <c r="Q96" s="7">
        <v>0</v>
      </c>
      <c r="R96" s="7">
        <v>0</v>
      </c>
      <c r="S96" s="7">
        <v>0</v>
      </c>
      <c r="T96" s="62">
        <f t="shared" si="36"/>
        <v>1974</v>
      </c>
      <c r="U96" s="63">
        <f t="shared" si="31"/>
        <v>11285.44</v>
      </c>
      <c r="V96" s="63">
        <f t="shared" si="32"/>
        <v>0</v>
      </c>
      <c r="W96" s="64">
        <f t="shared" si="37"/>
        <v>11285.44</v>
      </c>
      <c r="X96" s="63">
        <f t="shared" si="33"/>
        <v>0</v>
      </c>
      <c r="Y96" s="63">
        <f t="shared" si="34"/>
        <v>0</v>
      </c>
      <c r="Z96" s="64">
        <f t="shared" si="38"/>
        <v>0</v>
      </c>
      <c r="AA96" s="63">
        <v>0</v>
      </c>
      <c r="AB96" s="63"/>
      <c r="AC96" s="63">
        <f t="shared" si="39"/>
        <v>11285.44</v>
      </c>
      <c r="AD96" s="65"/>
      <c r="AE96" s="66"/>
      <c r="AF96" s="66"/>
      <c r="AG96" s="66"/>
      <c r="AH96" s="67">
        <f t="shared" si="40"/>
        <v>1974</v>
      </c>
      <c r="AI96" s="68"/>
      <c r="AJ96" s="68"/>
    </row>
    <row r="97" spans="1:36" hidden="1" x14ac:dyDescent="0.25">
      <c r="A97" s="8">
        <v>88</v>
      </c>
      <c r="B97" s="7" t="s">
        <v>211</v>
      </c>
      <c r="C97" s="56" t="str">
        <f t="shared" si="41"/>
        <v>TLA03</v>
      </c>
      <c r="D97" s="56" t="str">
        <f>IFERROR(VLOOKUP(C97,Exempted!C:D,2,0),"NOT")</f>
        <v>Mayor Max</v>
      </c>
      <c r="E97" s="7">
        <v>955749</v>
      </c>
      <c r="F97" s="7">
        <v>1055348</v>
      </c>
      <c r="G97" s="7">
        <v>2011097</v>
      </c>
      <c r="H97" s="7">
        <v>1842407</v>
      </c>
      <c r="I97" s="7">
        <v>1008</v>
      </c>
      <c r="J97" s="7">
        <v>100554.85</v>
      </c>
      <c r="K97" s="7">
        <v>69901</v>
      </c>
      <c r="L97" s="7">
        <v>69901</v>
      </c>
      <c r="M97" s="7">
        <v>0</v>
      </c>
      <c r="N97" s="7">
        <v>0</v>
      </c>
      <c r="O97" s="7">
        <v>1160</v>
      </c>
      <c r="P97" s="7">
        <v>0</v>
      </c>
      <c r="Q97" s="7">
        <v>0</v>
      </c>
      <c r="R97" s="7">
        <v>1160</v>
      </c>
      <c r="S97" s="7">
        <v>23.2</v>
      </c>
      <c r="T97" s="62">
        <f t="shared" si="36"/>
        <v>169850</v>
      </c>
      <c r="U97" s="63">
        <f t="shared" si="31"/>
        <v>40221.94</v>
      </c>
      <c r="V97" s="63">
        <f t="shared" si="32"/>
        <v>23.2</v>
      </c>
      <c r="W97" s="64">
        <f t="shared" si="37"/>
        <v>40245.14</v>
      </c>
      <c r="X97" s="63">
        <f t="shared" si="33"/>
        <v>1008</v>
      </c>
      <c r="Y97" s="63">
        <f t="shared" si="34"/>
        <v>0</v>
      </c>
      <c r="Z97" s="64">
        <f t="shared" si="38"/>
        <v>1008</v>
      </c>
      <c r="AA97" s="63">
        <v>0</v>
      </c>
      <c r="AB97" s="63"/>
      <c r="AC97" s="63">
        <f t="shared" si="39"/>
        <v>41253.14</v>
      </c>
      <c r="AD97" s="65"/>
      <c r="AE97" s="66"/>
      <c r="AF97" s="66"/>
      <c r="AG97" s="66"/>
      <c r="AH97" s="67">
        <f t="shared" si="40"/>
        <v>128596.86</v>
      </c>
      <c r="AI97" s="69"/>
      <c r="AJ97" s="69"/>
    </row>
    <row r="98" spans="1:36" hidden="1" x14ac:dyDescent="0.25">
      <c r="A98" s="6">
        <v>89</v>
      </c>
      <c r="B98" s="7" t="s">
        <v>215</v>
      </c>
      <c r="C98" s="56" t="str">
        <f t="shared" si="41"/>
        <v>VAA01</v>
      </c>
      <c r="D98" s="56" t="str">
        <f>IFERROR(VLOOKUP(C98,Exempted!C:D,2,0),"NOT")</f>
        <v>NOT</v>
      </c>
      <c r="E98" s="7">
        <v>403528</v>
      </c>
      <c r="F98" s="7">
        <v>380192</v>
      </c>
      <c r="G98" s="7">
        <v>783720</v>
      </c>
      <c r="H98" s="7">
        <v>590425</v>
      </c>
      <c r="I98" s="7">
        <v>0</v>
      </c>
      <c r="J98" s="7">
        <v>39186</v>
      </c>
      <c r="K98" s="7">
        <v>31567</v>
      </c>
      <c r="L98" s="7">
        <v>31567</v>
      </c>
      <c r="M98" s="7">
        <v>0</v>
      </c>
      <c r="N98" s="7">
        <v>0</v>
      </c>
      <c r="O98" s="7">
        <v>0</v>
      </c>
      <c r="P98" s="7">
        <v>0</v>
      </c>
      <c r="Q98" s="7">
        <v>0</v>
      </c>
      <c r="R98" s="7">
        <v>0</v>
      </c>
      <c r="S98" s="7">
        <v>0</v>
      </c>
      <c r="T98" s="128">
        <f t="shared" ref="T98" si="42">G98-H98+K98-L98+O98-P98</f>
        <v>193295</v>
      </c>
      <c r="U98" s="63">
        <f t="shared" ref="U98:U99" si="43">G98*0.02</f>
        <v>15674.4</v>
      </c>
      <c r="V98" s="63">
        <f t="shared" ref="V98:V99" si="44">O98*0.02</f>
        <v>0</v>
      </c>
      <c r="W98" s="130">
        <f>SUM(U98:V99)</f>
        <v>28536.639999999999</v>
      </c>
      <c r="X98" s="63">
        <f t="shared" ref="X98:X99" si="45">I98</f>
        <v>0</v>
      </c>
      <c r="Y98" s="63">
        <f t="shared" ref="Y98:Y99" si="46">M98</f>
        <v>0</v>
      </c>
      <c r="Z98" s="130">
        <f>SUM(X98:Y99)</f>
        <v>0</v>
      </c>
      <c r="AA98" s="63">
        <v>0</v>
      </c>
      <c r="AB98" s="63"/>
      <c r="AC98" s="132">
        <f>W98+Z98+AA98+AB98+AA99+AB99</f>
        <v>28536.639999999999</v>
      </c>
      <c r="AD98" s="134"/>
      <c r="AE98" s="122"/>
      <c r="AF98" s="122">
        <v>77100</v>
      </c>
      <c r="AG98" s="122">
        <v>312880</v>
      </c>
      <c r="AH98" s="124">
        <f t="shared" ref="AH98" si="47">IF(D98="NOT",(T98-Z98-AE98+AF98-AG98),(T98-AC98-AE98+AF98-AG98))</f>
        <v>-42485</v>
      </c>
      <c r="AI98" s="126"/>
      <c r="AJ98" s="126"/>
    </row>
    <row r="99" spans="1:36" hidden="1" x14ac:dyDescent="0.25">
      <c r="A99" s="18">
        <v>89</v>
      </c>
      <c r="B99" s="19" t="s">
        <v>215</v>
      </c>
      <c r="C99" s="56" t="str">
        <f t="shared" si="41"/>
        <v>VAA01</v>
      </c>
      <c r="D99" s="56" t="str">
        <f>IFERROR(VLOOKUP(C99,Exempted!C:D,2,0),"NOT")</f>
        <v>NOT</v>
      </c>
      <c r="E99" s="19">
        <v>293340</v>
      </c>
      <c r="F99" s="19">
        <v>344772</v>
      </c>
      <c r="G99" s="19">
        <v>638112</v>
      </c>
      <c r="H99" s="19">
        <v>0</v>
      </c>
      <c r="I99" s="19">
        <v>0</v>
      </c>
      <c r="J99" s="19">
        <v>31905.599999999999</v>
      </c>
      <c r="K99" s="19">
        <v>15501</v>
      </c>
      <c r="L99" s="19">
        <v>0</v>
      </c>
      <c r="M99" s="19">
        <v>0</v>
      </c>
      <c r="N99" s="19">
        <v>0</v>
      </c>
      <c r="O99" s="19">
        <v>5000</v>
      </c>
      <c r="P99" s="19">
        <v>0</v>
      </c>
      <c r="Q99" s="19">
        <v>0</v>
      </c>
      <c r="R99" s="19">
        <v>5000</v>
      </c>
      <c r="S99" s="19">
        <v>100</v>
      </c>
      <c r="T99" s="129"/>
      <c r="U99" s="63">
        <f t="shared" si="43"/>
        <v>12762.24</v>
      </c>
      <c r="V99" s="63">
        <f t="shared" si="44"/>
        <v>100</v>
      </c>
      <c r="W99" s="131"/>
      <c r="X99" s="63">
        <f t="shared" si="45"/>
        <v>0</v>
      </c>
      <c r="Y99" s="63">
        <f t="shared" si="46"/>
        <v>0</v>
      </c>
      <c r="Z99" s="131"/>
      <c r="AA99" s="63">
        <v>0</v>
      </c>
      <c r="AB99" s="63"/>
      <c r="AC99" s="133"/>
      <c r="AD99" s="135"/>
      <c r="AE99" s="123"/>
      <c r="AF99" s="123"/>
      <c r="AG99" s="123"/>
      <c r="AH99" s="125"/>
      <c r="AI99" s="127"/>
      <c r="AJ99" s="127"/>
    </row>
    <row r="100" spans="1:36" ht="16.5" hidden="1" thickBot="1" x14ac:dyDescent="0.3">
      <c r="A100" s="10"/>
      <c r="B100" s="11" t="s">
        <v>216</v>
      </c>
      <c r="C100" s="11"/>
      <c r="D100" s="11"/>
      <c r="E100" s="12">
        <f>SUM(E8:E99)</f>
        <v>77962497</v>
      </c>
      <c r="F100" s="12">
        <f t="shared" ref="F100:S100" si="48">SUM(F8:F99)</f>
        <v>71629100</v>
      </c>
      <c r="G100" s="12">
        <f t="shared" si="48"/>
        <v>150025536</v>
      </c>
      <c r="H100" s="12">
        <f t="shared" si="48"/>
        <v>146470394</v>
      </c>
      <c r="I100" s="12">
        <f t="shared" si="48"/>
        <v>7808794</v>
      </c>
      <c r="J100" s="12">
        <f t="shared" si="48"/>
        <v>7293445.6499999994</v>
      </c>
      <c r="K100" s="12">
        <f t="shared" si="48"/>
        <v>6583074.3499999996</v>
      </c>
      <c r="L100" s="12">
        <f t="shared" si="48"/>
        <v>6518795</v>
      </c>
      <c r="M100" s="12">
        <f t="shared" si="48"/>
        <v>350962</v>
      </c>
      <c r="N100" s="12">
        <f t="shared" si="48"/>
        <v>500</v>
      </c>
      <c r="O100" s="12">
        <f t="shared" si="48"/>
        <v>202349</v>
      </c>
      <c r="P100" s="12">
        <f t="shared" si="48"/>
        <v>75516</v>
      </c>
      <c r="Q100" s="12">
        <f t="shared" si="48"/>
        <v>960</v>
      </c>
      <c r="R100" s="12">
        <f t="shared" si="48"/>
        <v>131613</v>
      </c>
      <c r="S100" s="12">
        <f t="shared" si="48"/>
        <v>7866.9799999999987</v>
      </c>
      <c r="T100" s="12">
        <f t="shared" ref="T100" si="49">SUM(T8:T99)</f>
        <v>6657258.5999999996</v>
      </c>
      <c r="U100" s="12">
        <f t="shared" ref="U100" si="50">SUM(U8:U99)</f>
        <v>2976722.56</v>
      </c>
      <c r="V100" s="12">
        <f t="shared" ref="V100" si="51">SUM(V8:V99)</f>
        <v>163058.51999999999</v>
      </c>
      <c r="W100" s="12">
        <f t="shared" ref="W100" si="52">SUM(W8:W99)</f>
        <v>2916164.1399999997</v>
      </c>
      <c r="X100" s="12">
        <f t="shared" ref="X100" si="53">SUM(X8:X99)</f>
        <v>174593.14</v>
      </c>
      <c r="Y100" s="12">
        <f t="shared" ref="Y100" si="54">SUM(Y8:Y99)</f>
        <v>2083</v>
      </c>
      <c r="Z100" s="12">
        <f t="shared" ref="Z100" si="55">SUM(Z8:Z99)</f>
        <v>16285</v>
      </c>
      <c r="AA100" s="12">
        <f t="shared" ref="AA100" si="56">SUM(AA8:AA99)</f>
        <v>2283</v>
      </c>
      <c r="AB100" s="12">
        <f t="shared" ref="AB100" si="57">SUM(AB8:AB99)</f>
        <v>116686.95999999999</v>
      </c>
      <c r="AC100" s="12">
        <f t="shared" ref="AC100" si="58">SUM(AC8:AC99)</f>
        <v>3209931.6399999992</v>
      </c>
      <c r="AD100" s="12">
        <f t="shared" ref="AD100" si="59">SUM(AD8:AD99)</f>
        <v>12181.115</v>
      </c>
      <c r="AE100" s="12">
        <f t="shared" ref="AE100" si="60">SUM(AE8:AE99)</f>
        <v>6656.4000000000005</v>
      </c>
      <c r="AF100" s="12">
        <f t="shared" ref="AF100" si="61">SUM(AF8:AF99)</f>
        <v>109817.86499999999</v>
      </c>
      <c r="AG100" s="12">
        <f t="shared" ref="AG100" si="62">SUM(AG8:AG99)</f>
        <v>390660.26250000001</v>
      </c>
      <c r="AH100" s="12">
        <f t="shared" ref="AH100" si="63">SUM(AH8:AH99)</f>
        <v>4514525.9675000003</v>
      </c>
    </row>
    <row r="101" spans="1:36" hidden="1" x14ac:dyDescent="0.25">
      <c r="A101" s="10"/>
      <c r="B101" s="11"/>
      <c r="C101" s="11"/>
      <c r="D101" s="11"/>
      <c r="E101" s="13"/>
      <c r="F101" s="13"/>
      <c r="G101" s="13"/>
      <c r="H101" s="13"/>
      <c r="I101" s="13"/>
      <c r="J101" s="13"/>
      <c r="K101" s="13"/>
      <c r="L101" s="13"/>
      <c r="M101" s="13"/>
      <c r="N101" s="13"/>
      <c r="O101" s="13"/>
      <c r="P101" s="13"/>
      <c r="Q101" s="13"/>
      <c r="R101" s="13"/>
      <c r="S101" s="13"/>
    </row>
    <row r="102" spans="1:36" hidden="1" x14ac:dyDescent="0.25">
      <c r="A102" s="10"/>
      <c r="B102" s="11"/>
      <c r="C102" s="136" t="s">
        <v>5084</v>
      </c>
      <c r="D102" s="136"/>
      <c r="E102" s="13"/>
      <c r="F102" s="13"/>
      <c r="G102" s="13"/>
      <c r="H102" s="13"/>
      <c r="I102" s="13"/>
      <c r="J102" s="13"/>
      <c r="K102" s="13"/>
      <c r="L102" s="13"/>
      <c r="M102" s="13"/>
      <c r="N102" s="13"/>
      <c r="O102" s="13"/>
      <c r="P102" s="13"/>
      <c r="Q102" s="13"/>
      <c r="R102" s="13"/>
      <c r="S102" s="13"/>
    </row>
    <row r="103" spans="1:36" ht="45" hidden="1" x14ac:dyDescent="0.25">
      <c r="A103" s="4" t="s">
        <v>6</v>
      </c>
      <c r="B103" s="4" t="s">
        <v>5082</v>
      </c>
      <c r="C103" s="26" t="s">
        <v>5085</v>
      </c>
      <c r="D103" s="26" t="s">
        <v>5086</v>
      </c>
      <c r="E103" s="5" t="s">
        <v>7</v>
      </c>
      <c r="F103" s="5" t="s">
        <v>8</v>
      </c>
      <c r="G103" s="5" t="s">
        <v>9</v>
      </c>
      <c r="H103" s="5" t="s">
        <v>10</v>
      </c>
      <c r="I103" s="5" t="s">
        <v>11</v>
      </c>
      <c r="J103" s="5" t="s">
        <v>12</v>
      </c>
      <c r="K103" s="5" t="s">
        <v>13</v>
      </c>
      <c r="L103" s="5" t="s">
        <v>14</v>
      </c>
      <c r="M103" s="5" t="s">
        <v>15</v>
      </c>
      <c r="N103" s="5" t="s">
        <v>16</v>
      </c>
      <c r="O103" s="5" t="s">
        <v>17</v>
      </c>
      <c r="P103" s="5" t="s">
        <v>18</v>
      </c>
      <c r="Q103" s="5" t="s">
        <v>19</v>
      </c>
      <c r="R103" s="5" t="s">
        <v>20</v>
      </c>
      <c r="S103" s="5" t="s">
        <v>21</v>
      </c>
      <c r="T103" s="70" t="s">
        <v>5164</v>
      </c>
      <c r="U103" s="71" t="s">
        <v>5165</v>
      </c>
      <c r="V103" s="71" t="s">
        <v>5166</v>
      </c>
      <c r="W103" s="72" t="s">
        <v>5167</v>
      </c>
      <c r="X103" s="71" t="s">
        <v>11</v>
      </c>
      <c r="Y103" s="71" t="s">
        <v>5168</v>
      </c>
      <c r="Z103" s="72" t="s">
        <v>5169</v>
      </c>
      <c r="AA103" s="71" t="s">
        <v>5170</v>
      </c>
      <c r="AB103" s="71" t="s">
        <v>5171</v>
      </c>
      <c r="AC103" s="71" t="s">
        <v>5172</v>
      </c>
      <c r="AD103" s="73" t="s">
        <v>5173</v>
      </c>
      <c r="AE103" s="74" t="s">
        <v>5174</v>
      </c>
      <c r="AF103" s="74" t="s">
        <v>5175</v>
      </c>
      <c r="AG103" s="74" t="s">
        <v>5176</v>
      </c>
      <c r="AH103" s="75" t="s">
        <v>5177</v>
      </c>
      <c r="AI103" s="76" t="s">
        <v>5178</v>
      </c>
      <c r="AJ103" s="76" t="s">
        <v>5179</v>
      </c>
    </row>
    <row r="104" spans="1:36" hidden="1" x14ac:dyDescent="0.25">
      <c r="A104" s="6">
        <v>1</v>
      </c>
      <c r="B104" s="7" t="s">
        <v>219</v>
      </c>
      <c r="C104" s="56" t="str">
        <f t="shared" ref="C104:C167" si="64">LEFT(B104, FIND(" ",B104)-1)</f>
        <v>AB01</v>
      </c>
      <c r="D104" s="56" t="str">
        <f>IFERROR(VLOOKUP(C104,Exempted!C:D,2,0),"NOT")</f>
        <v>CHOLO</v>
      </c>
      <c r="E104" s="7">
        <v>274300</v>
      </c>
      <c r="F104" s="7">
        <v>297317</v>
      </c>
      <c r="G104" s="7">
        <v>571617</v>
      </c>
      <c r="H104" s="7">
        <v>520143</v>
      </c>
      <c r="I104" s="7">
        <v>0</v>
      </c>
      <c r="J104" s="7">
        <v>28580.85</v>
      </c>
      <c r="K104" s="7">
        <v>18866</v>
      </c>
      <c r="L104" s="7">
        <v>18866</v>
      </c>
      <c r="M104" s="7">
        <v>0</v>
      </c>
      <c r="N104" s="7">
        <v>0</v>
      </c>
      <c r="O104" s="7">
        <v>2390</v>
      </c>
      <c r="P104" s="7">
        <v>0</v>
      </c>
      <c r="Q104" s="7">
        <v>0</v>
      </c>
      <c r="R104" s="7">
        <v>2390</v>
      </c>
      <c r="S104" s="7">
        <v>47.8</v>
      </c>
      <c r="T104" s="128">
        <f t="shared" ref="T104" si="65">G104-H104+K104-L104+O104-P104</f>
        <v>53864</v>
      </c>
      <c r="U104" s="63">
        <f t="shared" ref="U104:U149" si="66">G104*0.02</f>
        <v>11432.34</v>
      </c>
      <c r="V104" s="63">
        <f t="shared" ref="V104:V149" si="67">O104*0.02</f>
        <v>47.800000000000004</v>
      </c>
      <c r="W104" s="130">
        <f>SUM(U104:V105)</f>
        <v>12053.18</v>
      </c>
      <c r="X104" s="63">
        <f t="shared" ref="X104:X149" si="68">I104</f>
        <v>0</v>
      </c>
      <c r="Y104" s="63">
        <f t="shared" ref="Y104:Y149" si="69">M104</f>
        <v>0</v>
      </c>
      <c r="Z104" s="130">
        <f>SUM(X104:Y105)</f>
        <v>0</v>
      </c>
      <c r="AA104" s="63">
        <v>0</v>
      </c>
      <c r="AB104" s="63"/>
      <c r="AC104" s="132">
        <f>W104+Z104+AA104+AB104+AA105+AB105</f>
        <v>12053.18</v>
      </c>
      <c r="AD104" s="134"/>
      <c r="AE104" s="122"/>
      <c r="AF104" s="122">
        <v>5000</v>
      </c>
      <c r="AG104" s="122">
        <v>400</v>
      </c>
      <c r="AH104" s="124">
        <f t="shared" ref="AH104" si="70">IF(D104="NOT",(T104-Z104-AE104+AF104-AG104),(T104-AC104-AE104+AF104-AG104))</f>
        <v>46410.82</v>
      </c>
      <c r="AI104" s="126"/>
      <c r="AJ104" s="126"/>
    </row>
    <row r="105" spans="1:36" hidden="1" x14ac:dyDescent="0.25">
      <c r="A105" s="23">
        <v>1</v>
      </c>
      <c r="B105" s="19" t="s">
        <v>219</v>
      </c>
      <c r="C105" s="56" t="str">
        <f t="shared" si="64"/>
        <v>AB01</v>
      </c>
      <c r="D105" s="56" t="str">
        <f>IFERROR(VLOOKUP(C105,Exempted!C:D,2,0),"NOT")</f>
        <v>CHOLO</v>
      </c>
      <c r="E105" s="19">
        <v>10467</v>
      </c>
      <c r="F105" s="19">
        <v>18185</v>
      </c>
      <c r="G105" s="19">
        <v>28652</v>
      </c>
      <c r="H105" s="19">
        <v>0</v>
      </c>
      <c r="I105" s="19">
        <v>0</v>
      </c>
      <c r="J105" s="19">
        <v>1432.6</v>
      </c>
      <c r="K105" s="19">
        <v>950</v>
      </c>
      <c r="L105" s="19">
        <v>0</v>
      </c>
      <c r="M105" s="19">
        <v>0</v>
      </c>
      <c r="N105" s="19">
        <v>0</v>
      </c>
      <c r="O105" s="19">
        <v>0</v>
      </c>
      <c r="P105" s="19">
        <v>0</v>
      </c>
      <c r="Q105" s="19">
        <v>0</v>
      </c>
      <c r="R105" s="19">
        <v>0</v>
      </c>
      <c r="S105" s="19">
        <v>0</v>
      </c>
      <c r="T105" s="129"/>
      <c r="U105" s="63">
        <f t="shared" si="66"/>
        <v>573.04</v>
      </c>
      <c r="V105" s="63">
        <f t="shared" si="67"/>
        <v>0</v>
      </c>
      <c r="W105" s="131"/>
      <c r="X105" s="63">
        <f t="shared" si="68"/>
        <v>0</v>
      </c>
      <c r="Y105" s="63">
        <f t="shared" si="69"/>
        <v>0</v>
      </c>
      <c r="Z105" s="131"/>
      <c r="AA105" s="63">
        <v>0</v>
      </c>
      <c r="AB105" s="63"/>
      <c r="AC105" s="133"/>
      <c r="AD105" s="135"/>
      <c r="AE105" s="123"/>
      <c r="AF105" s="123"/>
      <c r="AG105" s="123"/>
      <c r="AH105" s="125"/>
      <c r="AI105" s="127"/>
      <c r="AJ105" s="127"/>
    </row>
    <row r="106" spans="1:36" hidden="1" x14ac:dyDescent="0.25">
      <c r="A106" s="6">
        <v>2</v>
      </c>
      <c r="B106" s="7" t="s">
        <v>225</v>
      </c>
      <c r="C106" s="56" t="str">
        <f t="shared" si="64"/>
        <v>AB02</v>
      </c>
      <c r="D106" s="56" t="str">
        <f>IFERROR(VLOOKUP(C106,Exempted!C:D,2,0),"NOT")</f>
        <v>CHOLO</v>
      </c>
      <c r="E106" s="7">
        <v>574458</v>
      </c>
      <c r="F106" s="7">
        <v>534238</v>
      </c>
      <c r="G106" s="7">
        <v>1108696</v>
      </c>
      <c r="H106" s="7">
        <v>1018143</v>
      </c>
      <c r="I106" s="7">
        <v>0</v>
      </c>
      <c r="J106" s="7">
        <v>55434.8</v>
      </c>
      <c r="K106" s="7">
        <v>40429</v>
      </c>
      <c r="L106" s="7">
        <v>40429</v>
      </c>
      <c r="M106" s="7">
        <v>0</v>
      </c>
      <c r="N106" s="7">
        <v>0</v>
      </c>
      <c r="O106" s="7">
        <v>1740</v>
      </c>
      <c r="P106" s="7">
        <v>0</v>
      </c>
      <c r="Q106" s="7">
        <v>0</v>
      </c>
      <c r="R106" s="7">
        <v>1740</v>
      </c>
      <c r="S106" s="7">
        <v>34.799999999999997</v>
      </c>
      <c r="T106" s="62">
        <f t="shared" ref="T106:T149" si="71">G106-H106+K106-L106+O106-P106</f>
        <v>92293</v>
      </c>
      <c r="U106" s="63">
        <f t="shared" si="66"/>
        <v>22173.920000000002</v>
      </c>
      <c r="V106" s="63">
        <f t="shared" si="67"/>
        <v>34.800000000000004</v>
      </c>
      <c r="W106" s="64">
        <f t="shared" ref="W106:W149" si="72">SUM(U106:V106)</f>
        <v>22208.720000000001</v>
      </c>
      <c r="X106" s="63">
        <f t="shared" si="68"/>
        <v>0</v>
      </c>
      <c r="Y106" s="63">
        <f t="shared" si="69"/>
        <v>0</v>
      </c>
      <c r="Z106" s="64">
        <f t="shared" ref="Z106:Z149" si="73">SUM(X106:Y106)</f>
        <v>0</v>
      </c>
      <c r="AA106" s="63">
        <v>0</v>
      </c>
      <c r="AB106" s="63"/>
      <c r="AC106" s="63">
        <f t="shared" ref="AC106:AC149" si="74">W106+Z106+AA106+AB106</f>
        <v>22208.720000000001</v>
      </c>
      <c r="AD106" s="65"/>
      <c r="AE106" s="66"/>
      <c r="AF106" s="66"/>
      <c r="AG106" s="66"/>
      <c r="AH106" s="67">
        <f t="shared" ref="AH106:AH149" si="75">IF(D106="NOT",(T106-Z106-AE106+AF106-AG106),(T106-AC106-AE106+AF106-AG106))</f>
        <v>70084.28</v>
      </c>
      <c r="AI106" s="68"/>
      <c r="AJ106" s="68"/>
    </row>
    <row r="107" spans="1:36" hidden="1" x14ac:dyDescent="0.25">
      <c r="A107" s="6">
        <v>3</v>
      </c>
      <c r="B107" s="7" t="s">
        <v>226</v>
      </c>
      <c r="C107" s="56" t="str">
        <f t="shared" si="64"/>
        <v>AB04</v>
      </c>
      <c r="D107" s="56" t="str">
        <f>IFERROR(VLOOKUP(C107,Exempted!C:D,2,0),"NOT")</f>
        <v>CHOLO</v>
      </c>
      <c r="E107" s="7">
        <v>808268</v>
      </c>
      <c r="F107" s="7">
        <v>762407</v>
      </c>
      <c r="G107" s="7">
        <v>1570675</v>
      </c>
      <c r="H107" s="7">
        <v>1276023</v>
      </c>
      <c r="I107" s="7">
        <v>0</v>
      </c>
      <c r="J107" s="7">
        <v>78533.75</v>
      </c>
      <c r="K107" s="7">
        <v>63382</v>
      </c>
      <c r="L107" s="7">
        <v>63382</v>
      </c>
      <c r="M107" s="7">
        <v>0</v>
      </c>
      <c r="N107" s="7">
        <v>0</v>
      </c>
      <c r="O107" s="7">
        <v>250</v>
      </c>
      <c r="P107" s="7">
        <v>0</v>
      </c>
      <c r="Q107" s="7">
        <v>0</v>
      </c>
      <c r="R107" s="7">
        <v>250</v>
      </c>
      <c r="S107" s="7">
        <v>5</v>
      </c>
      <c r="T107" s="62">
        <f t="shared" si="71"/>
        <v>294902</v>
      </c>
      <c r="U107" s="63">
        <f t="shared" si="66"/>
        <v>31413.5</v>
      </c>
      <c r="V107" s="63">
        <f t="shared" si="67"/>
        <v>5</v>
      </c>
      <c r="W107" s="64">
        <f t="shared" si="72"/>
        <v>31418.5</v>
      </c>
      <c r="X107" s="63">
        <f t="shared" si="68"/>
        <v>0</v>
      </c>
      <c r="Y107" s="63">
        <f t="shared" si="69"/>
        <v>0</v>
      </c>
      <c r="Z107" s="64">
        <f t="shared" si="73"/>
        <v>0</v>
      </c>
      <c r="AA107" s="63">
        <v>0</v>
      </c>
      <c r="AB107" s="63"/>
      <c r="AC107" s="63">
        <f t="shared" si="74"/>
        <v>31418.5</v>
      </c>
      <c r="AD107" s="65"/>
      <c r="AE107" s="66"/>
      <c r="AF107" s="66"/>
      <c r="AG107" s="66"/>
      <c r="AH107" s="67">
        <f t="shared" si="75"/>
        <v>263483.5</v>
      </c>
      <c r="AI107" s="68"/>
      <c r="AJ107" s="68"/>
    </row>
    <row r="108" spans="1:36" hidden="1" x14ac:dyDescent="0.25">
      <c r="A108" s="6">
        <v>4</v>
      </c>
      <c r="B108" s="7" t="s">
        <v>227</v>
      </c>
      <c r="C108" s="56" t="str">
        <f t="shared" si="64"/>
        <v>AB05</v>
      </c>
      <c r="D108" s="56" t="str">
        <f>IFERROR(VLOOKUP(C108,Exempted!C:D,2,0),"NOT")</f>
        <v>CHOLO</v>
      </c>
      <c r="E108" s="7">
        <v>648947</v>
      </c>
      <c r="F108" s="7">
        <v>751869</v>
      </c>
      <c r="G108" s="7">
        <v>1400816</v>
      </c>
      <c r="H108" s="7">
        <v>1381808</v>
      </c>
      <c r="I108" s="7">
        <v>202</v>
      </c>
      <c r="J108" s="7">
        <v>70040.800000000003</v>
      </c>
      <c r="K108" s="7">
        <v>60545</v>
      </c>
      <c r="L108" s="7">
        <v>60545</v>
      </c>
      <c r="M108" s="7">
        <v>0</v>
      </c>
      <c r="N108" s="7">
        <v>0</v>
      </c>
      <c r="O108" s="7">
        <v>1960</v>
      </c>
      <c r="P108" s="7">
        <v>0</v>
      </c>
      <c r="Q108" s="7">
        <v>0</v>
      </c>
      <c r="R108" s="7">
        <v>1960</v>
      </c>
      <c r="S108" s="7">
        <v>39.200000000000003</v>
      </c>
      <c r="T108" s="62">
        <f t="shared" si="71"/>
        <v>20968</v>
      </c>
      <c r="U108" s="63">
        <f t="shared" si="66"/>
        <v>28016.32</v>
      </c>
      <c r="V108" s="63">
        <f t="shared" si="67"/>
        <v>39.200000000000003</v>
      </c>
      <c r="W108" s="64">
        <f t="shared" si="72"/>
        <v>28055.52</v>
      </c>
      <c r="X108" s="63">
        <f t="shared" si="68"/>
        <v>202</v>
      </c>
      <c r="Y108" s="63">
        <f t="shared" si="69"/>
        <v>0</v>
      </c>
      <c r="Z108" s="64">
        <f t="shared" si="73"/>
        <v>202</v>
      </c>
      <c r="AA108" s="63">
        <v>0</v>
      </c>
      <c r="AB108" s="63"/>
      <c r="AC108" s="63">
        <f t="shared" si="74"/>
        <v>28257.52</v>
      </c>
      <c r="AD108" s="65"/>
      <c r="AE108" s="66"/>
      <c r="AF108" s="66"/>
      <c r="AG108" s="66"/>
      <c r="AH108" s="67">
        <f t="shared" si="75"/>
        <v>-7289.52</v>
      </c>
      <c r="AI108" s="68"/>
      <c r="AJ108" s="68"/>
    </row>
    <row r="109" spans="1:36" hidden="1" x14ac:dyDescent="0.25">
      <c r="A109" s="6">
        <v>5</v>
      </c>
      <c r="B109" s="7" t="s">
        <v>228</v>
      </c>
      <c r="C109" s="56" t="str">
        <f t="shared" si="64"/>
        <v>AB06</v>
      </c>
      <c r="D109" s="56" t="str">
        <f>IFERROR(VLOOKUP(C109,Exempted!C:D,2,0),"NOT")</f>
        <v>NOT</v>
      </c>
      <c r="E109" s="7">
        <v>291034</v>
      </c>
      <c r="F109" s="7">
        <v>264961</v>
      </c>
      <c r="G109" s="7">
        <v>555995</v>
      </c>
      <c r="H109" s="7">
        <v>469369</v>
      </c>
      <c r="I109" s="7">
        <v>0</v>
      </c>
      <c r="J109" s="7">
        <v>27799.75</v>
      </c>
      <c r="K109" s="7">
        <v>24289</v>
      </c>
      <c r="L109" s="7">
        <v>24289</v>
      </c>
      <c r="M109" s="7">
        <v>0</v>
      </c>
      <c r="N109" s="7">
        <v>0</v>
      </c>
      <c r="O109" s="7">
        <v>3225</v>
      </c>
      <c r="P109" s="7">
        <v>2000</v>
      </c>
      <c r="Q109" s="7">
        <v>0</v>
      </c>
      <c r="R109" s="7">
        <v>1225</v>
      </c>
      <c r="S109" s="7">
        <v>64.5</v>
      </c>
      <c r="T109" s="62">
        <f t="shared" si="71"/>
        <v>87851</v>
      </c>
      <c r="U109" s="63">
        <f t="shared" si="66"/>
        <v>11119.9</v>
      </c>
      <c r="V109" s="63">
        <f t="shared" si="67"/>
        <v>64.5</v>
      </c>
      <c r="W109" s="64">
        <f t="shared" si="72"/>
        <v>11184.4</v>
      </c>
      <c r="X109" s="63">
        <f t="shared" si="68"/>
        <v>0</v>
      </c>
      <c r="Y109" s="63">
        <f t="shared" si="69"/>
        <v>0</v>
      </c>
      <c r="Z109" s="64">
        <f t="shared" si="73"/>
        <v>0</v>
      </c>
      <c r="AA109" s="63">
        <v>0</v>
      </c>
      <c r="AB109" s="63"/>
      <c r="AC109" s="63">
        <f t="shared" si="74"/>
        <v>11184.4</v>
      </c>
      <c r="AD109" s="65"/>
      <c r="AE109" s="66"/>
      <c r="AF109" s="66"/>
      <c r="AG109" s="66"/>
      <c r="AH109" s="67">
        <f t="shared" si="75"/>
        <v>87851</v>
      </c>
      <c r="AI109" s="68"/>
      <c r="AJ109" s="68"/>
    </row>
    <row r="110" spans="1:36" hidden="1" x14ac:dyDescent="0.25">
      <c r="A110" s="6">
        <v>6</v>
      </c>
      <c r="B110" s="7" t="s">
        <v>229</v>
      </c>
      <c r="C110" s="56" t="str">
        <f t="shared" si="64"/>
        <v>AB08</v>
      </c>
      <c r="D110" s="56" t="str">
        <f>IFERROR(VLOOKUP(C110,Exempted!C:D,2,0),"NOT")</f>
        <v>NOT</v>
      </c>
      <c r="E110" s="7">
        <v>357610</v>
      </c>
      <c r="F110" s="7">
        <v>412037</v>
      </c>
      <c r="G110" s="7">
        <v>769647</v>
      </c>
      <c r="H110" s="7">
        <v>741991</v>
      </c>
      <c r="I110" s="7">
        <v>0</v>
      </c>
      <c r="J110" s="7">
        <v>38482.35</v>
      </c>
      <c r="K110" s="7">
        <v>28707</v>
      </c>
      <c r="L110" s="7">
        <v>28707</v>
      </c>
      <c r="M110" s="7">
        <v>0</v>
      </c>
      <c r="N110" s="7">
        <v>0</v>
      </c>
      <c r="O110" s="7">
        <v>1380</v>
      </c>
      <c r="P110" s="7">
        <v>800</v>
      </c>
      <c r="Q110" s="7">
        <v>0</v>
      </c>
      <c r="R110" s="7">
        <v>580</v>
      </c>
      <c r="S110" s="7">
        <v>27.6</v>
      </c>
      <c r="T110" s="62">
        <f t="shared" si="71"/>
        <v>28236</v>
      </c>
      <c r="U110" s="63">
        <f t="shared" si="66"/>
        <v>15392.94</v>
      </c>
      <c r="V110" s="63">
        <f t="shared" si="67"/>
        <v>27.6</v>
      </c>
      <c r="W110" s="64">
        <f t="shared" si="72"/>
        <v>15420.54</v>
      </c>
      <c r="X110" s="63">
        <f t="shared" si="68"/>
        <v>0</v>
      </c>
      <c r="Y110" s="63">
        <f t="shared" si="69"/>
        <v>0</v>
      </c>
      <c r="Z110" s="64">
        <f t="shared" si="73"/>
        <v>0</v>
      </c>
      <c r="AA110" s="63">
        <v>0</v>
      </c>
      <c r="AB110" s="63"/>
      <c r="AC110" s="63">
        <f t="shared" si="74"/>
        <v>15420.54</v>
      </c>
      <c r="AD110" s="65"/>
      <c r="AE110" s="66"/>
      <c r="AF110" s="66"/>
      <c r="AG110" s="66"/>
      <c r="AH110" s="67">
        <f t="shared" si="75"/>
        <v>28236</v>
      </c>
      <c r="AI110" s="68"/>
      <c r="AJ110" s="68"/>
    </row>
    <row r="111" spans="1:36" hidden="1" x14ac:dyDescent="0.25">
      <c r="A111" s="6">
        <v>7</v>
      </c>
      <c r="B111" s="7" t="s">
        <v>230</v>
      </c>
      <c r="C111" s="56" t="str">
        <f t="shared" si="64"/>
        <v>AB09</v>
      </c>
      <c r="D111" s="56" t="str">
        <f>IFERROR(VLOOKUP(C111,Exempted!C:D,2,0),"NOT")</f>
        <v>NOT</v>
      </c>
      <c r="E111" s="7">
        <v>149545</v>
      </c>
      <c r="F111" s="7">
        <v>235967</v>
      </c>
      <c r="G111" s="7">
        <v>385512</v>
      </c>
      <c r="H111" s="7">
        <v>318159</v>
      </c>
      <c r="I111" s="7">
        <v>0</v>
      </c>
      <c r="J111" s="7">
        <v>19275.599999999999</v>
      </c>
      <c r="K111" s="7">
        <v>27483</v>
      </c>
      <c r="L111" s="7">
        <v>27483</v>
      </c>
      <c r="M111" s="7">
        <v>0</v>
      </c>
      <c r="N111" s="7">
        <v>0</v>
      </c>
      <c r="O111" s="7">
        <v>700</v>
      </c>
      <c r="P111" s="7">
        <v>0</v>
      </c>
      <c r="Q111" s="7">
        <v>0</v>
      </c>
      <c r="R111" s="7">
        <v>700</v>
      </c>
      <c r="S111" s="7">
        <v>14</v>
      </c>
      <c r="T111" s="62">
        <f t="shared" si="71"/>
        <v>68053</v>
      </c>
      <c r="U111" s="63">
        <f t="shared" si="66"/>
        <v>7710.24</v>
      </c>
      <c r="V111" s="63">
        <f t="shared" si="67"/>
        <v>14</v>
      </c>
      <c r="W111" s="64">
        <f t="shared" si="72"/>
        <v>7724.24</v>
      </c>
      <c r="X111" s="63">
        <f t="shared" si="68"/>
        <v>0</v>
      </c>
      <c r="Y111" s="63">
        <f t="shared" si="69"/>
        <v>0</v>
      </c>
      <c r="Z111" s="64">
        <f t="shared" si="73"/>
        <v>0</v>
      </c>
      <c r="AA111" s="63">
        <v>0</v>
      </c>
      <c r="AB111" s="63"/>
      <c r="AC111" s="63">
        <f t="shared" si="74"/>
        <v>7724.24</v>
      </c>
      <c r="AD111" s="65"/>
      <c r="AE111" s="66"/>
      <c r="AF111" s="66"/>
      <c r="AG111" s="66"/>
      <c r="AH111" s="67">
        <f t="shared" si="75"/>
        <v>68053</v>
      </c>
      <c r="AI111" s="68"/>
      <c r="AJ111" s="68"/>
    </row>
    <row r="112" spans="1:36" hidden="1" x14ac:dyDescent="0.25">
      <c r="A112" s="6">
        <v>8</v>
      </c>
      <c r="B112" s="7" t="s">
        <v>232</v>
      </c>
      <c r="C112" s="56" t="str">
        <f t="shared" si="64"/>
        <v>AB10</v>
      </c>
      <c r="D112" s="56" t="str">
        <f>IFERROR(VLOOKUP(C112,Exempted!C:D,2,0),"NOT")</f>
        <v>NOT</v>
      </c>
      <c r="E112" s="7">
        <v>297494</v>
      </c>
      <c r="F112" s="7">
        <v>345546</v>
      </c>
      <c r="G112" s="7">
        <v>643040</v>
      </c>
      <c r="H112" s="7">
        <v>578484</v>
      </c>
      <c r="I112" s="7">
        <v>383</v>
      </c>
      <c r="J112" s="7">
        <v>32152</v>
      </c>
      <c r="K112" s="7">
        <v>24665</v>
      </c>
      <c r="L112" s="7">
        <v>24565</v>
      </c>
      <c r="M112" s="7">
        <v>0</v>
      </c>
      <c r="N112" s="7">
        <v>0</v>
      </c>
      <c r="O112" s="7">
        <v>2940</v>
      </c>
      <c r="P112" s="7">
        <v>800</v>
      </c>
      <c r="Q112" s="7">
        <v>0</v>
      </c>
      <c r="R112" s="7">
        <v>2140</v>
      </c>
      <c r="S112" s="7">
        <v>58.8</v>
      </c>
      <c r="T112" s="62">
        <f t="shared" si="71"/>
        <v>66796</v>
      </c>
      <c r="U112" s="63">
        <f t="shared" si="66"/>
        <v>12860.800000000001</v>
      </c>
      <c r="V112" s="63">
        <f t="shared" si="67"/>
        <v>58.800000000000004</v>
      </c>
      <c r="W112" s="64">
        <f t="shared" si="72"/>
        <v>12919.6</v>
      </c>
      <c r="X112" s="63">
        <f t="shared" si="68"/>
        <v>383</v>
      </c>
      <c r="Y112" s="63">
        <f t="shared" si="69"/>
        <v>0</v>
      </c>
      <c r="Z112" s="64">
        <f t="shared" si="73"/>
        <v>383</v>
      </c>
      <c r="AA112" s="63">
        <v>0</v>
      </c>
      <c r="AB112" s="63"/>
      <c r="AC112" s="63">
        <f t="shared" si="74"/>
        <v>13302.6</v>
      </c>
      <c r="AD112" s="65"/>
      <c r="AE112" s="66"/>
      <c r="AF112" s="66"/>
      <c r="AG112" s="66"/>
      <c r="AH112" s="67">
        <f t="shared" si="75"/>
        <v>66413</v>
      </c>
      <c r="AI112" s="68"/>
      <c r="AJ112" s="68"/>
    </row>
    <row r="113" spans="1:36" hidden="1" x14ac:dyDescent="0.25">
      <c r="A113" s="6">
        <v>9</v>
      </c>
      <c r="B113" s="7" t="s">
        <v>234</v>
      </c>
      <c r="C113" s="56" t="str">
        <f t="shared" si="64"/>
        <v>AB11</v>
      </c>
      <c r="D113" s="56" t="str">
        <f>IFERROR(VLOOKUP(C113,Exempted!C:D,2,0),"NOT")</f>
        <v>NOT</v>
      </c>
      <c r="E113" s="7">
        <v>754207</v>
      </c>
      <c r="F113" s="7">
        <v>804185</v>
      </c>
      <c r="G113" s="7">
        <v>1558392</v>
      </c>
      <c r="H113" s="7">
        <v>1503173</v>
      </c>
      <c r="I113" s="7">
        <v>0</v>
      </c>
      <c r="J113" s="7">
        <v>77919.600000000006</v>
      </c>
      <c r="K113" s="7">
        <v>68655</v>
      </c>
      <c r="L113" s="7">
        <v>68449</v>
      </c>
      <c r="M113" s="7">
        <v>206</v>
      </c>
      <c r="N113" s="7">
        <v>0</v>
      </c>
      <c r="O113" s="7">
        <v>3590</v>
      </c>
      <c r="P113" s="7">
        <v>0</v>
      </c>
      <c r="Q113" s="7">
        <v>0</v>
      </c>
      <c r="R113" s="7">
        <v>3590</v>
      </c>
      <c r="S113" s="7">
        <v>71.8</v>
      </c>
      <c r="T113" s="62">
        <f t="shared" si="71"/>
        <v>59015</v>
      </c>
      <c r="U113" s="63">
        <f t="shared" si="66"/>
        <v>31167.84</v>
      </c>
      <c r="V113" s="63">
        <f t="shared" si="67"/>
        <v>71.8</v>
      </c>
      <c r="W113" s="64">
        <f t="shared" si="72"/>
        <v>31239.64</v>
      </c>
      <c r="X113" s="63">
        <f t="shared" si="68"/>
        <v>0</v>
      </c>
      <c r="Y113" s="63">
        <f t="shared" si="69"/>
        <v>206</v>
      </c>
      <c r="Z113" s="64">
        <f t="shared" si="73"/>
        <v>206</v>
      </c>
      <c r="AA113" s="63">
        <v>0</v>
      </c>
      <c r="AB113" s="63"/>
      <c r="AC113" s="63">
        <f t="shared" si="74"/>
        <v>31445.64</v>
      </c>
      <c r="AD113" s="65"/>
      <c r="AE113" s="66"/>
      <c r="AF113" s="66"/>
      <c r="AG113" s="66"/>
      <c r="AH113" s="67">
        <f t="shared" si="75"/>
        <v>58809</v>
      </c>
      <c r="AI113" s="68"/>
      <c r="AJ113" s="68"/>
    </row>
    <row r="114" spans="1:36" hidden="1" x14ac:dyDescent="0.25">
      <c r="A114" s="6">
        <v>10</v>
      </c>
      <c r="B114" s="7" t="s">
        <v>235</v>
      </c>
      <c r="C114" s="56" t="str">
        <f t="shared" si="64"/>
        <v>AB13</v>
      </c>
      <c r="D114" s="56" t="str">
        <f>IFERROR(VLOOKUP(C114,Exempted!C:D,2,0),"NOT")</f>
        <v>NOT</v>
      </c>
      <c r="E114" s="7">
        <v>521394</v>
      </c>
      <c r="F114" s="7">
        <v>540659</v>
      </c>
      <c r="G114" s="7">
        <v>1062053</v>
      </c>
      <c r="H114" s="7">
        <v>1119933</v>
      </c>
      <c r="I114" s="7">
        <v>0</v>
      </c>
      <c r="J114" s="7">
        <v>53102.65</v>
      </c>
      <c r="K114" s="7">
        <v>44567</v>
      </c>
      <c r="L114" s="7">
        <v>44567</v>
      </c>
      <c r="M114" s="7">
        <v>0</v>
      </c>
      <c r="N114" s="7">
        <v>0</v>
      </c>
      <c r="O114" s="7">
        <v>8105</v>
      </c>
      <c r="P114" s="7">
        <v>0</v>
      </c>
      <c r="Q114" s="7">
        <v>0</v>
      </c>
      <c r="R114" s="7">
        <v>8105</v>
      </c>
      <c r="S114" s="7">
        <v>162.1</v>
      </c>
      <c r="T114" s="62">
        <f t="shared" si="71"/>
        <v>-49775</v>
      </c>
      <c r="U114" s="63">
        <f t="shared" si="66"/>
        <v>21241.06</v>
      </c>
      <c r="V114" s="63">
        <f t="shared" si="67"/>
        <v>162.1</v>
      </c>
      <c r="W114" s="64">
        <f t="shared" si="72"/>
        <v>21403.16</v>
      </c>
      <c r="X114" s="63">
        <f t="shared" si="68"/>
        <v>0</v>
      </c>
      <c r="Y114" s="63">
        <f t="shared" si="69"/>
        <v>0</v>
      </c>
      <c r="Z114" s="64">
        <f t="shared" si="73"/>
        <v>0</v>
      </c>
      <c r="AA114" s="63">
        <v>0</v>
      </c>
      <c r="AB114" s="63"/>
      <c r="AC114" s="63">
        <f t="shared" si="74"/>
        <v>21403.16</v>
      </c>
      <c r="AD114" s="65"/>
      <c r="AE114" s="66"/>
      <c r="AF114" s="66"/>
      <c r="AG114" s="66"/>
      <c r="AH114" s="67">
        <f t="shared" si="75"/>
        <v>-49775</v>
      </c>
      <c r="AI114" s="68"/>
      <c r="AJ114" s="68"/>
    </row>
    <row r="115" spans="1:36" hidden="1" x14ac:dyDescent="0.25">
      <c r="A115" s="6">
        <v>11</v>
      </c>
      <c r="B115" s="7" t="s">
        <v>237</v>
      </c>
      <c r="C115" s="56" t="str">
        <f t="shared" si="64"/>
        <v>AB14</v>
      </c>
      <c r="D115" s="56" t="str">
        <f>IFERROR(VLOOKUP(C115,Exempted!C:D,2,0),"NOT")</f>
        <v>NOT</v>
      </c>
      <c r="E115" s="7">
        <v>219840</v>
      </c>
      <c r="F115" s="7">
        <v>211538</v>
      </c>
      <c r="G115" s="7">
        <v>431378</v>
      </c>
      <c r="H115" s="7">
        <v>403939</v>
      </c>
      <c r="I115" s="7">
        <v>0</v>
      </c>
      <c r="J115" s="7">
        <v>21568.9</v>
      </c>
      <c r="K115" s="7">
        <v>18685</v>
      </c>
      <c r="L115" s="7">
        <v>18685</v>
      </c>
      <c r="M115" s="7">
        <v>0</v>
      </c>
      <c r="N115" s="7">
        <v>0</v>
      </c>
      <c r="O115" s="7">
        <v>2734</v>
      </c>
      <c r="P115" s="7">
        <v>960</v>
      </c>
      <c r="Q115" s="7">
        <v>0</v>
      </c>
      <c r="R115" s="7">
        <v>1774</v>
      </c>
      <c r="S115" s="7">
        <v>54.68</v>
      </c>
      <c r="T115" s="62">
        <f t="shared" si="71"/>
        <v>29213</v>
      </c>
      <c r="U115" s="63">
        <f t="shared" si="66"/>
        <v>8627.56</v>
      </c>
      <c r="V115" s="63">
        <f t="shared" si="67"/>
        <v>54.68</v>
      </c>
      <c r="W115" s="64">
        <f t="shared" si="72"/>
        <v>8682.24</v>
      </c>
      <c r="X115" s="63">
        <f t="shared" si="68"/>
        <v>0</v>
      </c>
      <c r="Y115" s="63">
        <f t="shared" si="69"/>
        <v>0</v>
      </c>
      <c r="Z115" s="64">
        <f t="shared" si="73"/>
        <v>0</v>
      </c>
      <c r="AA115" s="63">
        <v>0</v>
      </c>
      <c r="AB115" s="63"/>
      <c r="AC115" s="63">
        <f t="shared" si="74"/>
        <v>8682.24</v>
      </c>
      <c r="AD115" s="65"/>
      <c r="AE115" s="66"/>
      <c r="AF115" s="66"/>
      <c r="AG115" s="66"/>
      <c r="AH115" s="67">
        <f t="shared" si="75"/>
        <v>29213</v>
      </c>
      <c r="AI115" s="68"/>
      <c r="AJ115" s="68"/>
    </row>
    <row r="116" spans="1:36" hidden="1" x14ac:dyDescent="0.25">
      <c r="A116" s="6">
        <v>12</v>
      </c>
      <c r="B116" s="7" t="s">
        <v>238</v>
      </c>
      <c r="C116" s="56" t="str">
        <f t="shared" si="64"/>
        <v>AB16</v>
      </c>
      <c r="D116" s="56" t="str">
        <f>IFERROR(VLOOKUP(C116,Exempted!C:D,2,0),"NOT")</f>
        <v>NOT</v>
      </c>
      <c r="E116" s="7">
        <v>160599</v>
      </c>
      <c r="F116" s="7">
        <v>176324</v>
      </c>
      <c r="G116" s="7">
        <v>336923</v>
      </c>
      <c r="H116" s="7">
        <v>317261</v>
      </c>
      <c r="I116" s="7">
        <v>0</v>
      </c>
      <c r="J116" s="7">
        <v>16846.150000000001</v>
      </c>
      <c r="K116" s="7">
        <v>14860</v>
      </c>
      <c r="L116" s="7">
        <v>14860</v>
      </c>
      <c r="M116" s="7">
        <v>0</v>
      </c>
      <c r="N116" s="7">
        <v>0</v>
      </c>
      <c r="O116" s="7">
        <v>550</v>
      </c>
      <c r="P116" s="7">
        <v>0</v>
      </c>
      <c r="Q116" s="7">
        <v>0</v>
      </c>
      <c r="R116" s="7">
        <v>550</v>
      </c>
      <c r="S116" s="7">
        <v>11</v>
      </c>
      <c r="T116" s="62">
        <f t="shared" si="71"/>
        <v>20212</v>
      </c>
      <c r="U116" s="63">
        <f t="shared" si="66"/>
        <v>6738.46</v>
      </c>
      <c r="V116" s="63">
        <f t="shared" si="67"/>
        <v>11</v>
      </c>
      <c r="W116" s="64">
        <f t="shared" si="72"/>
        <v>6749.46</v>
      </c>
      <c r="X116" s="63">
        <f t="shared" si="68"/>
        <v>0</v>
      </c>
      <c r="Y116" s="63">
        <f t="shared" si="69"/>
        <v>0</v>
      </c>
      <c r="Z116" s="64">
        <f t="shared" si="73"/>
        <v>0</v>
      </c>
      <c r="AA116" s="63">
        <v>0</v>
      </c>
      <c r="AB116" s="63"/>
      <c r="AC116" s="63">
        <f t="shared" si="74"/>
        <v>6749.46</v>
      </c>
      <c r="AD116" s="65"/>
      <c r="AE116" s="66"/>
      <c r="AF116" s="66"/>
      <c r="AG116" s="66"/>
      <c r="AH116" s="67">
        <f t="shared" si="75"/>
        <v>20212</v>
      </c>
      <c r="AI116" s="68"/>
      <c r="AJ116" s="68"/>
    </row>
    <row r="117" spans="1:36" hidden="1" x14ac:dyDescent="0.25">
      <c r="A117" s="6">
        <v>13</v>
      </c>
      <c r="B117" s="7" t="s">
        <v>239</v>
      </c>
      <c r="C117" s="56" t="str">
        <f t="shared" si="64"/>
        <v>AB17</v>
      </c>
      <c r="D117" s="56" t="str">
        <f>IFERROR(VLOOKUP(C117,Exempted!C:D,2,0),"NOT")</f>
        <v>NOT</v>
      </c>
      <c r="E117" s="7">
        <v>215090</v>
      </c>
      <c r="F117" s="7">
        <v>239783</v>
      </c>
      <c r="G117" s="7">
        <v>454873</v>
      </c>
      <c r="H117" s="7">
        <v>422886</v>
      </c>
      <c r="I117" s="7">
        <v>1515</v>
      </c>
      <c r="J117" s="7">
        <v>22743.65</v>
      </c>
      <c r="K117" s="7">
        <v>20044</v>
      </c>
      <c r="L117" s="7">
        <v>20044</v>
      </c>
      <c r="M117" s="7">
        <v>0</v>
      </c>
      <c r="N117" s="7">
        <v>0</v>
      </c>
      <c r="O117" s="7">
        <v>100</v>
      </c>
      <c r="P117" s="7">
        <v>0</v>
      </c>
      <c r="Q117" s="7">
        <v>0</v>
      </c>
      <c r="R117" s="7">
        <v>100</v>
      </c>
      <c r="S117" s="7">
        <v>2</v>
      </c>
      <c r="T117" s="62">
        <f t="shared" si="71"/>
        <v>32087</v>
      </c>
      <c r="U117" s="63">
        <f t="shared" si="66"/>
        <v>9097.4600000000009</v>
      </c>
      <c r="V117" s="63">
        <f t="shared" si="67"/>
        <v>2</v>
      </c>
      <c r="W117" s="64">
        <f t="shared" si="72"/>
        <v>9099.4600000000009</v>
      </c>
      <c r="X117" s="63">
        <f t="shared" si="68"/>
        <v>1515</v>
      </c>
      <c r="Y117" s="63">
        <f t="shared" si="69"/>
        <v>0</v>
      </c>
      <c r="Z117" s="64">
        <f t="shared" si="73"/>
        <v>1515</v>
      </c>
      <c r="AA117" s="63">
        <v>0</v>
      </c>
      <c r="AB117" s="63"/>
      <c r="AC117" s="63">
        <f t="shared" si="74"/>
        <v>10614.460000000001</v>
      </c>
      <c r="AD117" s="65"/>
      <c r="AE117" s="66"/>
      <c r="AF117" s="66"/>
      <c r="AG117" s="66"/>
      <c r="AH117" s="67">
        <f t="shared" si="75"/>
        <v>30572</v>
      </c>
      <c r="AI117" s="68"/>
      <c r="AJ117" s="68"/>
    </row>
    <row r="118" spans="1:36" hidden="1" x14ac:dyDescent="0.25">
      <c r="A118" s="6">
        <v>14</v>
      </c>
      <c r="B118" s="7" t="s">
        <v>240</v>
      </c>
      <c r="C118" s="56" t="str">
        <f t="shared" si="64"/>
        <v>AB19</v>
      </c>
      <c r="D118" s="56" t="str">
        <f>IFERROR(VLOOKUP(C118,Exempted!C:D,2,0),"NOT")</f>
        <v>NOT</v>
      </c>
      <c r="E118" s="7">
        <v>701150</v>
      </c>
      <c r="F118" s="7">
        <v>672971</v>
      </c>
      <c r="G118" s="7">
        <v>1374121</v>
      </c>
      <c r="H118" s="7">
        <v>1325414</v>
      </c>
      <c r="I118" s="7">
        <v>0</v>
      </c>
      <c r="J118" s="7">
        <v>68706.05</v>
      </c>
      <c r="K118" s="7">
        <v>61193</v>
      </c>
      <c r="L118" s="7">
        <v>61193</v>
      </c>
      <c r="M118" s="7">
        <v>0</v>
      </c>
      <c r="N118" s="7">
        <v>0</v>
      </c>
      <c r="O118" s="7">
        <v>3095</v>
      </c>
      <c r="P118" s="7">
        <v>1600</v>
      </c>
      <c r="Q118" s="7">
        <v>0</v>
      </c>
      <c r="R118" s="7">
        <v>1495</v>
      </c>
      <c r="S118" s="7">
        <v>61.9</v>
      </c>
      <c r="T118" s="62">
        <f t="shared" si="71"/>
        <v>50202</v>
      </c>
      <c r="U118" s="63">
        <f t="shared" si="66"/>
        <v>27482.420000000002</v>
      </c>
      <c r="V118" s="63">
        <f t="shared" si="67"/>
        <v>61.9</v>
      </c>
      <c r="W118" s="64">
        <f t="shared" si="72"/>
        <v>27544.320000000003</v>
      </c>
      <c r="X118" s="63">
        <f t="shared" si="68"/>
        <v>0</v>
      </c>
      <c r="Y118" s="63">
        <f t="shared" si="69"/>
        <v>0</v>
      </c>
      <c r="Z118" s="64">
        <f t="shared" si="73"/>
        <v>0</v>
      </c>
      <c r="AA118" s="63">
        <v>0</v>
      </c>
      <c r="AB118" s="63"/>
      <c r="AC118" s="63">
        <f t="shared" si="74"/>
        <v>27544.320000000003</v>
      </c>
      <c r="AD118" s="65"/>
      <c r="AE118" s="66"/>
      <c r="AF118" s="66"/>
      <c r="AG118" s="66"/>
      <c r="AH118" s="67">
        <f t="shared" si="75"/>
        <v>50202</v>
      </c>
      <c r="AI118" s="68"/>
      <c r="AJ118" s="68"/>
    </row>
    <row r="119" spans="1:36" hidden="1" x14ac:dyDescent="0.25">
      <c r="A119" s="6">
        <v>15</v>
      </c>
      <c r="B119" s="7" t="s">
        <v>241</v>
      </c>
      <c r="C119" s="56" t="str">
        <f t="shared" si="64"/>
        <v>AB20</v>
      </c>
      <c r="D119" s="56" t="str">
        <f>IFERROR(VLOOKUP(C119,Exempted!C:D,2,0),"NOT")</f>
        <v>CHOLO</v>
      </c>
      <c r="E119" s="7">
        <v>521844</v>
      </c>
      <c r="F119" s="7">
        <v>308324</v>
      </c>
      <c r="G119" s="7">
        <v>830168</v>
      </c>
      <c r="H119" s="7">
        <v>875816</v>
      </c>
      <c r="I119" s="7">
        <v>318</v>
      </c>
      <c r="J119" s="7">
        <v>41508.400000000001</v>
      </c>
      <c r="K119" s="7">
        <v>34738</v>
      </c>
      <c r="L119" s="7">
        <v>34738</v>
      </c>
      <c r="M119" s="7">
        <v>0</v>
      </c>
      <c r="N119" s="7">
        <v>0</v>
      </c>
      <c r="O119" s="7">
        <v>2010</v>
      </c>
      <c r="P119" s="7">
        <v>800</v>
      </c>
      <c r="Q119" s="7">
        <v>0</v>
      </c>
      <c r="R119" s="7">
        <v>1210</v>
      </c>
      <c r="S119" s="7">
        <v>40.200000000000003</v>
      </c>
      <c r="T119" s="62">
        <f t="shared" si="71"/>
        <v>-44438</v>
      </c>
      <c r="U119" s="63">
        <f t="shared" si="66"/>
        <v>16603.36</v>
      </c>
      <c r="V119" s="63">
        <f t="shared" si="67"/>
        <v>40.200000000000003</v>
      </c>
      <c r="W119" s="64">
        <f t="shared" si="72"/>
        <v>16643.560000000001</v>
      </c>
      <c r="X119" s="63">
        <f t="shared" si="68"/>
        <v>318</v>
      </c>
      <c r="Y119" s="63">
        <f t="shared" si="69"/>
        <v>0</v>
      </c>
      <c r="Z119" s="64">
        <f t="shared" si="73"/>
        <v>318</v>
      </c>
      <c r="AA119" s="63">
        <v>0</v>
      </c>
      <c r="AB119" s="63"/>
      <c r="AC119" s="63">
        <f t="shared" si="74"/>
        <v>16961.560000000001</v>
      </c>
      <c r="AD119" s="65"/>
      <c r="AE119" s="66"/>
      <c r="AF119" s="66"/>
      <c r="AG119" s="66"/>
      <c r="AH119" s="67">
        <f t="shared" si="75"/>
        <v>-61399.56</v>
      </c>
      <c r="AI119" s="68"/>
      <c r="AJ119" s="68"/>
    </row>
    <row r="120" spans="1:36" hidden="1" x14ac:dyDescent="0.25">
      <c r="A120" s="6">
        <v>16</v>
      </c>
      <c r="B120" s="7" t="s">
        <v>242</v>
      </c>
      <c r="C120" s="56" t="str">
        <f t="shared" si="64"/>
        <v>AB21</v>
      </c>
      <c r="D120" s="56" t="str">
        <f>IFERROR(VLOOKUP(C120,Exempted!C:D,2,0),"NOT")</f>
        <v>NOT</v>
      </c>
      <c r="E120" s="7">
        <v>752062</v>
      </c>
      <c r="F120" s="7">
        <v>754618</v>
      </c>
      <c r="G120" s="7">
        <v>1506680</v>
      </c>
      <c r="H120" s="7">
        <v>1396769</v>
      </c>
      <c r="I120" s="7">
        <v>0</v>
      </c>
      <c r="J120" s="7">
        <v>75334</v>
      </c>
      <c r="K120" s="7">
        <v>66019</v>
      </c>
      <c r="L120" s="7">
        <v>66019</v>
      </c>
      <c r="M120" s="7">
        <v>0</v>
      </c>
      <c r="N120" s="7">
        <v>0</v>
      </c>
      <c r="O120" s="7">
        <v>1900</v>
      </c>
      <c r="P120" s="7">
        <v>800</v>
      </c>
      <c r="Q120" s="7">
        <v>0</v>
      </c>
      <c r="R120" s="7">
        <v>1100</v>
      </c>
      <c r="S120" s="7">
        <v>38</v>
      </c>
      <c r="T120" s="62">
        <f t="shared" si="71"/>
        <v>111011</v>
      </c>
      <c r="U120" s="63">
        <f t="shared" si="66"/>
        <v>30133.600000000002</v>
      </c>
      <c r="V120" s="63">
        <f t="shared" si="67"/>
        <v>38</v>
      </c>
      <c r="W120" s="64">
        <f t="shared" si="72"/>
        <v>30171.600000000002</v>
      </c>
      <c r="X120" s="63">
        <f t="shared" si="68"/>
        <v>0</v>
      </c>
      <c r="Y120" s="63">
        <f t="shared" si="69"/>
        <v>0</v>
      </c>
      <c r="Z120" s="64">
        <f t="shared" si="73"/>
        <v>0</v>
      </c>
      <c r="AA120" s="63">
        <v>0</v>
      </c>
      <c r="AB120" s="63"/>
      <c r="AC120" s="63">
        <f t="shared" si="74"/>
        <v>30171.600000000002</v>
      </c>
      <c r="AD120" s="65"/>
      <c r="AE120" s="66"/>
      <c r="AF120" s="66"/>
      <c r="AG120" s="66"/>
      <c r="AH120" s="67">
        <f t="shared" si="75"/>
        <v>111011</v>
      </c>
      <c r="AI120" s="68"/>
      <c r="AJ120" s="68"/>
    </row>
    <row r="121" spans="1:36" hidden="1" x14ac:dyDescent="0.25">
      <c r="A121" s="6">
        <v>17</v>
      </c>
      <c r="B121" s="7" t="s">
        <v>243</v>
      </c>
      <c r="C121" s="56" t="str">
        <f t="shared" si="64"/>
        <v>AB22</v>
      </c>
      <c r="D121" s="56" t="str">
        <f>IFERROR(VLOOKUP(C121,Exempted!C:D,2,0),"NOT")</f>
        <v>NOT</v>
      </c>
      <c r="E121" s="7">
        <v>349164</v>
      </c>
      <c r="F121" s="7">
        <v>399604</v>
      </c>
      <c r="G121" s="7">
        <v>748768</v>
      </c>
      <c r="H121" s="7">
        <v>742998</v>
      </c>
      <c r="I121" s="7">
        <v>0</v>
      </c>
      <c r="J121" s="7">
        <v>37438.400000000001</v>
      </c>
      <c r="K121" s="7">
        <v>24660</v>
      </c>
      <c r="L121" s="7">
        <v>24660</v>
      </c>
      <c r="M121" s="7">
        <v>0</v>
      </c>
      <c r="N121" s="7">
        <v>0</v>
      </c>
      <c r="O121" s="7">
        <v>5524</v>
      </c>
      <c r="P121" s="7">
        <v>5120</v>
      </c>
      <c r="Q121" s="7">
        <v>0</v>
      </c>
      <c r="R121" s="7">
        <v>404</v>
      </c>
      <c r="S121" s="7">
        <v>110.48</v>
      </c>
      <c r="T121" s="62">
        <f t="shared" si="71"/>
        <v>6174</v>
      </c>
      <c r="U121" s="63">
        <f t="shared" si="66"/>
        <v>14975.36</v>
      </c>
      <c r="V121" s="63">
        <f t="shared" si="67"/>
        <v>110.48</v>
      </c>
      <c r="W121" s="64">
        <f t="shared" si="72"/>
        <v>15085.84</v>
      </c>
      <c r="X121" s="63">
        <f t="shared" si="68"/>
        <v>0</v>
      </c>
      <c r="Y121" s="63">
        <f t="shared" si="69"/>
        <v>0</v>
      </c>
      <c r="Z121" s="64">
        <f t="shared" si="73"/>
        <v>0</v>
      </c>
      <c r="AA121" s="63">
        <v>0</v>
      </c>
      <c r="AB121" s="63"/>
      <c r="AC121" s="63">
        <f t="shared" si="74"/>
        <v>15085.84</v>
      </c>
      <c r="AD121" s="65"/>
      <c r="AE121" s="66"/>
      <c r="AF121" s="66"/>
      <c r="AG121" s="66"/>
      <c r="AH121" s="67">
        <f t="shared" si="75"/>
        <v>6174</v>
      </c>
      <c r="AI121" s="68"/>
      <c r="AJ121" s="68"/>
    </row>
    <row r="122" spans="1:36" hidden="1" x14ac:dyDescent="0.25">
      <c r="A122" s="6">
        <v>18</v>
      </c>
      <c r="B122" s="7" t="s">
        <v>244</v>
      </c>
      <c r="C122" s="56" t="str">
        <f t="shared" si="64"/>
        <v>AB23</v>
      </c>
      <c r="D122" s="56" t="str">
        <f>IFERROR(VLOOKUP(C122,Exempted!C:D,2,0),"NOT")</f>
        <v>NOT</v>
      </c>
      <c r="E122" s="7">
        <v>406162</v>
      </c>
      <c r="F122" s="7">
        <v>512644</v>
      </c>
      <c r="G122" s="7">
        <v>918806</v>
      </c>
      <c r="H122" s="7">
        <v>948573</v>
      </c>
      <c r="I122" s="7">
        <v>513</v>
      </c>
      <c r="J122" s="7">
        <v>45940.3</v>
      </c>
      <c r="K122" s="7">
        <v>42317</v>
      </c>
      <c r="L122" s="7">
        <v>42317</v>
      </c>
      <c r="M122" s="7">
        <v>0</v>
      </c>
      <c r="N122" s="7">
        <v>0</v>
      </c>
      <c r="O122" s="7">
        <v>800</v>
      </c>
      <c r="P122" s="7">
        <v>0</v>
      </c>
      <c r="Q122" s="7">
        <v>0</v>
      </c>
      <c r="R122" s="7">
        <v>800</v>
      </c>
      <c r="S122" s="7">
        <v>16</v>
      </c>
      <c r="T122" s="62">
        <f t="shared" si="71"/>
        <v>-28967</v>
      </c>
      <c r="U122" s="63">
        <f t="shared" si="66"/>
        <v>18376.12</v>
      </c>
      <c r="V122" s="63">
        <f t="shared" si="67"/>
        <v>16</v>
      </c>
      <c r="W122" s="64">
        <f t="shared" si="72"/>
        <v>18392.12</v>
      </c>
      <c r="X122" s="63">
        <f t="shared" si="68"/>
        <v>513</v>
      </c>
      <c r="Y122" s="63">
        <f t="shared" si="69"/>
        <v>0</v>
      </c>
      <c r="Z122" s="64">
        <f t="shared" si="73"/>
        <v>513</v>
      </c>
      <c r="AA122" s="63">
        <v>0</v>
      </c>
      <c r="AB122" s="63"/>
      <c r="AC122" s="63">
        <f t="shared" si="74"/>
        <v>18905.12</v>
      </c>
      <c r="AD122" s="65"/>
      <c r="AE122" s="66"/>
      <c r="AF122" s="66"/>
      <c r="AG122" s="66"/>
      <c r="AH122" s="67">
        <f t="shared" si="75"/>
        <v>-29480</v>
      </c>
      <c r="AI122" s="68"/>
      <c r="AJ122" s="68"/>
    </row>
    <row r="123" spans="1:36" hidden="1" x14ac:dyDescent="0.25">
      <c r="A123" s="6">
        <v>19</v>
      </c>
      <c r="B123" s="7" t="s">
        <v>246</v>
      </c>
      <c r="C123" s="56" t="str">
        <f t="shared" si="64"/>
        <v>AB25</v>
      </c>
      <c r="D123" s="56" t="str">
        <f>IFERROR(VLOOKUP(C123,Exempted!C:D,2,0),"NOT")</f>
        <v>NOT</v>
      </c>
      <c r="E123" s="7">
        <v>610254</v>
      </c>
      <c r="F123" s="7">
        <v>532734</v>
      </c>
      <c r="G123" s="7">
        <v>1142988</v>
      </c>
      <c r="H123" s="7">
        <v>1146376</v>
      </c>
      <c r="I123" s="7">
        <v>500</v>
      </c>
      <c r="J123" s="7">
        <v>57149.4</v>
      </c>
      <c r="K123" s="7">
        <v>67661</v>
      </c>
      <c r="L123" s="7">
        <v>67161</v>
      </c>
      <c r="M123" s="7">
        <v>0</v>
      </c>
      <c r="N123" s="7">
        <v>0</v>
      </c>
      <c r="O123" s="7">
        <v>4245</v>
      </c>
      <c r="P123" s="7">
        <v>3200</v>
      </c>
      <c r="Q123" s="7">
        <v>0</v>
      </c>
      <c r="R123" s="7">
        <v>1045</v>
      </c>
      <c r="S123" s="7">
        <v>84.9</v>
      </c>
      <c r="T123" s="62">
        <f t="shared" si="71"/>
        <v>-1843</v>
      </c>
      <c r="U123" s="63">
        <f t="shared" si="66"/>
        <v>22859.760000000002</v>
      </c>
      <c r="V123" s="63">
        <f t="shared" si="67"/>
        <v>84.9</v>
      </c>
      <c r="W123" s="64">
        <f t="shared" si="72"/>
        <v>22944.660000000003</v>
      </c>
      <c r="X123" s="63">
        <f t="shared" si="68"/>
        <v>500</v>
      </c>
      <c r="Y123" s="63">
        <f t="shared" si="69"/>
        <v>0</v>
      </c>
      <c r="Z123" s="64">
        <f t="shared" si="73"/>
        <v>500</v>
      </c>
      <c r="AA123" s="63">
        <v>0</v>
      </c>
      <c r="AB123" s="63"/>
      <c r="AC123" s="63">
        <f t="shared" si="74"/>
        <v>23444.660000000003</v>
      </c>
      <c r="AD123" s="65"/>
      <c r="AE123" s="66"/>
      <c r="AF123" s="66"/>
      <c r="AG123" s="66"/>
      <c r="AH123" s="67">
        <f t="shared" si="75"/>
        <v>-2343</v>
      </c>
      <c r="AI123" s="68"/>
      <c r="AJ123" s="68"/>
    </row>
    <row r="124" spans="1:36" hidden="1" x14ac:dyDescent="0.25">
      <c r="A124" s="6">
        <v>20</v>
      </c>
      <c r="B124" s="7" t="s">
        <v>248</v>
      </c>
      <c r="C124" s="56" t="str">
        <f t="shared" si="64"/>
        <v>AB26</v>
      </c>
      <c r="D124" s="56" t="str">
        <f>IFERROR(VLOOKUP(C124,Exempted!C:D,2,0),"NOT")</f>
        <v>cholo</v>
      </c>
      <c r="E124" s="7">
        <v>442776</v>
      </c>
      <c r="F124" s="7">
        <v>480592</v>
      </c>
      <c r="G124" s="7">
        <v>923368</v>
      </c>
      <c r="H124" s="7">
        <v>813234</v>
      </c>
      <c r="I124" s="7">
        <v>0</v>
      </c>
      <c r="J124" s="7">
        <v>46168.4</v>
      </c>
      <c r="K124" s="7">
        <v>38211</v>
      </c>
      <c r="L124" s="7">
        <v>38211</v>
      </c>
      <c r="M124" s="7">
        <v>0</v>
      </c>
      <c r="N124" s="7">
        <v>0</v>
      </c>
      <c r="O124" s="7">
        <v>800</v>
      </c>
      <c r="P124" s="7">
        <v>800</v>
      </c>
      <c r="Q124" s="7">
        <v>0</v>
      </c>
      <c r="R124" s="7">
        <v>0</v>
      </c>
      <c r="S124" s="7">
        <v>16</v>
      </c>
      <c r="T124" s="62">
        <f t="shared" si="71"/>
        <v>110134</v>
      </c>
      <c r="U124" s="63">
        <f t="shared" si="66"/>
        <v>18467.36</v>
      </c>
      <c r="V124" s="63">
        <f t="shared" si="67"/>
        <v>16</v>
      </c>
      <c r="W124" s="64">
        <f t="shared" si="72"/>
        <v>18483.36</v>
      </c>
      <c r="X124" s="63">
        <f t="shared" si="68"/>
        <v>0</v>
      </c>
      <c r="Y124" s="63">
        <f t="shared" si="69"/>
        <v>0</v>
      </c>
      <c r="Z124" s="64">
        <f t="shared" si="73"/>
        <v>0</v>
      </c>
      <c r="AA124" s="63">
        <v>0</v>
      </c>
      <c r="AB124" s="63"/>
      <c r="AC124" s="63">
        <f t="shared" si="74"/>
        <v>18483.36</v>
      </c>
      <c r="AD124" s="65"/>
      <c r="AE124" s="66"/>
      <c r="AF124" s="66"/>
      <c r="AG124" s="66"/>
      <c r="AH124" s="67">
        <f t="shared" si="75"/>
        <v>91650.64</v>
      </c>
      <c r="AI124" s="68"/>
      <c r="AJ124" s="68"/>
    </row>
    <row r="125" spans="1:36" hidden="1" x14ac:dyDescent="0.25">
      <c r="A125" s="6">
        <v>21</v>
      </c>
      <c r="B125" s="7" t="s">
        <v>249</v>
      </c>
      <c r="C125" s="56" t="str">
        <f t="shared" si="64"/>
        <v>AB27</v>
      </c>
      <c r="D125" s="56" t="str">
        <f>IFERROR(VLOOKUP(C125,Exempted!C:D,2,0),"NOT")</f>
        <v>NOT</v>
      </c>
      <c r="E125" s="7">
        <v>318496</v>
      </c>
      <c r="F125" s="7">
        <v>302689</v>
      </c>
      <c r="G125" s="7">
        <v>621185</v>
      </c>
      <c r="H125" s="7">
        <v>547136</v>
      </c>
      <c r="I125" s="7">
        <v>0</v>
      </c>
      <c r="J125" s="7">
        <v>31059.25</v>
      </c>
      <c r="K125" s="7">
        <v>24623</v>
      </c>
      <c r="L125" s="7">
        <v>24623</v>
      </c>
      <c r="M125" s="7">
        <v>0</v>
      </c>
      <c r="N125" s="7">
        <v>0</v>
      </c>
      <c r="O125" s="7">
        <v>700</v>
      </c>
      <c r="P125" s="7">
        <v>0</v>
      </c>
      <c r="Q125" s="7">
        <v>0</v>
      </c>
      <c r="R125" s="7">
        <v>700</v>
      </c>
      <c r="S125" s="7">
        <v>14</v>
      </c>
      <c r="T125" s="62">
        <f t="shared" si="71"/>
        <v>74749</v>
      </c>
      <c r="U125" s="63">
        <f t="shared" si="66"/>
        <v>12423.7</v>
      </c>
      <c r="V125" s="63">
        <f t="shared" si="67"/>
        <v>14</v>
      </c>
      <c r="W125" s="64">
        <f t="shared" si="72"/>
        <v>12437.7</v>
      </c>
      <c r="X125" s="63">
        <f t="shared" si="68"/>
        <v>0</v>
      </c>
      <c r="Y125" s="63">
        <f t="shared" si="69"/>
        <v>0</v>
      </c>
      <c r="Z125" s="64">
        <f t="shared" si="73"/>
        <v>0</v>
      </c>
      <c r="AA125" s="63">
        <v>0</v>
      </c>
      <c r="AB125" s="63"/>
      <c r="AC125" s="63">
        <f t="shared" si="74"/>
        <v>12437.7</v>
      </c>
      <c r="AD125" s="65"/>
      <c r="AE125" s="66"/>
      <c r="AF125" s="66"/>
      <c r="AG125" s="66"/>
      <c r="AH125" s="67">
        <f t="shared" si="75"/>
        <v>74749</v>
      </c>
      <c r="AI125" s="68"/>
      <c r="AJ125" s="68"/>
    </row>
    <row r="126" spans="1:36" hidden="1" x14ac:dyDescent="0.25">
      <c r="A126" s="6">
        <v>22</v>
      </c>
      <c r="B126" s="7" t="s">
        <v>250</v>
      </c>
      <c r="C126" s="56" t="str">
        <f t="shared" si="64"/>
        <v>AB28</v>
      </c>
      <c r="D126" s="56" t="str">
        <f>IFERROR(VLOOKUP(C126,Exempted!C:D,2,0),"NOT")</f>
        <v>NOT</v>
      </c>
      <c r="E126" s="7">
        <v>350450</v>
      </c>
      <c r="F126" s="7">
        <v>405242</v>
      </c>
      <c r="G126" s="7">
        <v>755692</v>
      </c>
      <c r="H126" s="7">
        <v>687373</v>
      </c>
      <c r="I126" s="7">
        <v>331</v>
      </c>
      <c r="J126" s="7">
        <v>37784.6</v>
      </c>
      <c r="K126" s="7">
        <v>37870</v>
      </c>
      <c r="L126" s="7">
        <v>37870</v>
      </c>
      <c r="M126" s="7">
        <v>0</v>
      </c>
      <c r="N126" s="7">
        <v>0</v>
      </c>
      <c r="O126" s="7">
        <v>1950</v>
      </c>
      <c r="P126" s="7">
        <v>0</v>
      </c>
      <c r="Q126" s="7">
        <v>0</v>
      </c>
      <c r="R126" s="7">
        <v>1950</v>
      </c>
      <c r="S126" s="7">
        <v>39</v>
      </c>
      <c r="T126" s="62">
        <f t="shared" si="71"/>
        <v>70269</v>
      </c>
      <c r="U126" s="63">
        <f t="shared" si="66"/>
        <v>15113.84</v>
      </c>
      <c r="V126" s="63">
        <f t="shared" si="67"/>
        <v>39</v>
      </c>
      <c r="W126" s="64">
        <f t="shared" si="72"/>
        <v>15152.84</v>
      </c>
      <c r="X126" s="63">
        <f t="shared" si="68"/>
        <v>331</v>
      </c>
      <c r="Y126" s="63">
        <f t="shared" si="69"/>
        <v>0</v>
      </c>
      <c r="Z126" s="64">
        <f t="shared" si="73"/>
        <v>331</v>
      </c>
      <c r="AA126" s="63">
        <v>0</v>
      </c>
      <c r="AB126" s="63"/>
      <c r="AC126" s="63">
        <f t="shared" si="74"/>
        <v>15483.84</v>
      </c>
      <c r="AD126" s="65"/>
      <c r="AE126" s="66"/>
      <c r="AF126" s="66"/>
      <c r="AG126" s="66"/>
      <c r="AH126" s="67">
        <f t="shared" si="75"/>
        <v>69938</v>
      </c>
      <c r="AI126" s="68"/>
      <c r="AJ126" s="68"/>
    </row>
    <row r="127" spans="1:36" hidden="1" x14ac:dyDescent="0.25">
      <c r="A127" s="6">
        <v>23</v>
      </c>
      <c r="B127" s="7" t="s">
        <v>251</v>
      </c>
      <c r="C127" s="56" t="str">
        <f t="shared" si="64"/>
        <v>AB29</v>
      </c>
      <c r="D127" s="56" t="str">
        <f>IFERROR(VLOOKUP(C127,Exempted!C:D,2,0),"NOT")</f>
        <v>CHOLO</v>
      </c>
      <c r="E127" s="7">
        <v>248608</v>
      </c>
      <c r="F127" s="7">
        <v>232225</v>
      </c>
      <c r="G127" s="7">
        <v>480833</v>
      </c>
      <c r="H127" s="7">
        <v>435450</v>
      </c>
      <c r="I127" s="7">
        <v>0</v>
      </c>
      <c r="J127" s="7">
        <v>24041.65</v>
      </c>
      <c r="K127" s="7">
        <v>19419</v>
      </c>
      <c r="L127" s="7">
        <v>19419</v>
      </c>
      <c r="M127" s="7">
        <v>0</v>
      </c>
      <c r="N127" s="7">
        <v>0</v>
      </c>
      <c r="O127" s="7">
        <v>1100</v>
      </c>
      <c r="P127" s="7">
        <v>800</v>
      </c>
      <c r="Q127" s="7">
        <v>0</v>
      </c>
      <c r="R127" s="7">
        <v>300</v>
      </c>
      <c r="S127" s="7">
        <v>22</v>
      </c>
      <c r="T127" s="62">
        <f t="shared" si="71"/>
        <v>45683</v>
      </c>
      <c r="U127" s="63">
        <f t="shared" si="66"/>
        <v>9616.66</v>
      </c>
      <c r="V127" s="63">
        <f t="shared" si="67"/>
        <v>22</v>
      </c>
      <c r="W127" s="64">
        <f t="shared" si="72"/>
        <v>9638.66</v>
      </c>
      <c r="X127" s="63">
        <f t="shared" si="68"/>
        <v>0</v>
      </c>
      <c r="Y127" s="63">
        <f t="shared" si="69"/>
        <v>0</v>
      </c>
      <c r="Z127" s="64">
        <f t="shared" si="73"/>
        <v>0</v>
      </c>
      <c r="AA127" s="63">
        <v>0</v>
      </c>
      <c r="AB127" s="63"/>
      <c r="AC127" s="63">
        <f t="shared" si="74"/>
        <v>9638.66</v>
      </c>
      <c r="AD127" s="65"/>
      <c r="AE127" s="66"/>
      <c r="AF127" s="66"/>
      <c r="AG127" s="66"/>
      <c r="AH127" s="67">
        <f t="shared" si="75"/>
        <v>36044.339999999997</v>
      </c>
      <c r="AI127" s="68"/>
      <c r="AJ127" s="68"/>
    </row>
    <row r="128" spans="1:36" hidden="1" x14ac:dyDescent="0.25">
      <c r="A128" s="6">
        <v>24</v>
      </c>
      <c r="B128" s="7" t="s">
        <v>252</v>
      </c>
      <c r="C128" s="56" t="str">
        <f t="shared" si="64"/>
        <v>AB30</v>
      </c>
      <c r="D128" s="56" t="str">
        <f>IFERROR(VLOOKUP(C128,Exempted!C:D,2,0),"NOT")</f>
        <v>NOT</v>
      </c>
      <c r="E128" s="7">
        <v>285772</v>
      </c>
      <c r="F128" s="7">
        <v>281669</v>
      </c>
      <c r="G128" s="7">
        <v>567441</v>
      </c>
      <c r="H128" s="7">
        <v>547116</v>
      </c>
      <c r="I128" s="7">
        <v>0</v>
      </c>
      <c r="J128" s="7">
        <v>28372.05</v>
      </c>
      <c r="K128" s="7">
        <v>20403</v>
      </c>
      <c r="L128" s="7">
        <v>20403</v>
      </c>
      <c r="M128" s="7">
        <v>0</v>
      </c>
      <c r="N128" s="7">
        <v>0</v>
      </c>
      <c r="O128" s="7">
        <v>6050</v>
      </c>
      <c r="P128" s="7">
        <v>2560</v>
      </c>
      <c r="Q128" s="7">
        <v>0</v>
      </c>
      <c r="R128" s="7">
        <v>3490</v>
      </c>
      <c r="S128" s="7">
        <v>121</v>
      </c>
      <c r="T128" s="62">
        <f t="shared" si="71"/>
        <v>23815</v>
      </c>
      <c r="U128" s="63">
        <f t="shared" si="66"/>
        <v>11348.82</v>
      </c>
      <c r="V128" s="63">
        <f t="shared" si="67"/>
        <v>121</v>
      </c>
      <c r="W128" s="64">
        <f t="shared" si="72"/>
        <v>11469.82</v>
      </c>
      <c r="X128" s="63">
        <f t="shared" si="68"/>
        <v>0</v>
      </c>
      <c r="Y128" s="63">
        <f t="shared" si="69"/>
        <v>0</v>
      </c>
      <c r="Z128" s="64">
        <f t="shared" si="73"/>
        <v>0</v>
      </c>
      <c r="AA128" s="63">
        <v>0</v>
      </c>
      <c r="AB128" s="63"/>
      <c r="AC128" s="63">
        <f t="shared" si="74"/>
        <v>11469.82</v>
      </c>
      <c r="AD128" s="65"/>
      <c r="AE128" s="66"/>
      <c r="AF128" s="66"/>
      <c r="AG128" s="66"/>
      <c r="AH128" s="67">
        <f t="shared" si="75"/>
        <v>23815</v>
      </c>
      <c r="AI128" s="68"/>
      <c r="AJ128" s="68"/>
    </row>
    <row r="129" spans="1:36" hidden="1" x14ac:dyDescent="0.25">
      <c r="A129" s="6">
        <v>25</v>
      </c>
      <c r="B129" s="7" t="s">
        <v>254</v>
      </c>
      <c r="C129" s="56" t="str">
        <f t="shared" si="64"/>
        <v>AB31</v>
      </c>
      <c r="D129" s="56" t="str">
        <f>IFERROR(VLOOKUP(C129,Exempted!C:D,2,0),"NOT")</f>
        <v>NOT</v>
      </c>
      <c r="E129" s="7">
        <v>180825</v>
      </c>
      <c r="F129" s="7">
        <v>262801</v>
      </c>
      <c r="G129" s="7">
        <v>443626</v>
      </c>
      <c r="H129" s="7">
        <v>405774</v>
      </c>
      <c r="I129" s="7">
        <v>0</v>
      </c>
      <c r="J129" s="7">
        <v>22181.3</v>
      </c>
      <c r="K129" s="7">
        <v>16420</v>
      </c>
      <c r="L129" s="7">
        <v>16420</v>
      </c>
      <c r="M129" s="7">
        <v>0</v>
      </c>
      <c r="N129" s="7">
        <v>0</v>
      </c>
      <c r="O129" s="7">
        <v>650</v>
      </c>
      <c r="P129" s="7">
        <v>0</v>
      </c>
      <c r="Q129" s="7">
        <v>0</v>
      </c>
      <c r="R129" s="7">
        <v>650</v>
      </c>
      <c r="S129" s="7">
        <v>13</v>
      </c>
      <c r="T129" s="62">
        <f t="shared" si="71"/>
        <v>38502</v>
      </c>
      <c r="U129" s="63">
        <f t="shared" si="66"/>
        <v>8872.52</v>
      </c>
      <c r="V129" s="63">
        <f t="shared" si="67"/>
        <v>13</v>
      </c>
      <c r="W129" s="64">
        <f t="shared" si="72"/>
        <v>8885.52</v>
      </c>
      <c r="X129" s="63">
        <f t="shared" si="68"/>
        <v>0</v>
      </c>
      <c r="Y129" s="63">
        <f t="shared" si="69"/>
        <v>0</v>
      </c>
      <c r="Z129" s="64">
        <f t="shared" si="73"/>
        <v>0</v>
      </c>
      <c r="AA129" s="63">
        <v>0</v>
      </c>
      <c r="AB129" s="63"/>
      <c r="AC129" s="63">
        <f t="shared" si="74"/>
        <v>8885.52</v>
      </c>
      <c r="AD129" s="65"/>
      <c r="AE129" s="66"/>
      <c r="AF129" s="66"/>
      <c r="AG129" s="66"/>
      <c r="AH129" s="67">
        <f t="shared" si="75"/>
        <v>38502</v>
      </c>
      <c r="AI129" s="68"/>
      <c r="AJ129" s="68"/>
    </row>
    <row r="130" spans="1:36" hidden="1" x14ac:dyDescent="0.25">
      <c r="A130" s="6">
        <v>26</v>
      </c>
      <c r="B130" s="7" t="s">
        <v>255</v>
      </c>
      <c r="C130" s="56" t="str">
        <f t="shared" si="64"/>
        <v>AB32</v>
      </c>
      <c r="D130" s="56" t="str">
        <f>IFERROR(VLOOKUP(C130,Exempted!C:D,2,0),"NOT")</f>
        <v>NOT</v>
      </c>
      <c r="E130" s="7">
        <v>84401</v>
      </c>
      <c r="F130" s="7">
        <v>84845</v>
      </c>
      <c r="G130" s="7">
        <v>169246</v>
      </c>
      <c r="H130" s="7">
        <v>170141</v>
      </c>
      <c r="I130" s="7">
        <v>0</v>
      </c>
      <c r="J130" s="7">
        <v>8462.2999999999993</v>
      </c>
      <c r="K130" s="7">
        <v>3140</v>
      </c>
      <c r="L130" s="7">
        <v>3140</v>
      </c>
      <c r="M130" s="7">
        <v>0</v>
      </c>
      <c r="N130" s="7">
        <v>0</v>
      </c>
      <c r="O130" s="7">
        <v>0</v>
      </c>
      <c r="P130" s="7">
        <v>0</v>
      </c>
      <c r="Q130" s="7">
        <v>0</v>
      </c>
      <c r="R130" s="7">
        <v>0</v>
      </c>
      <c r="S130" s="7">
        <v>0</v>
      </c>
      <c r="T130" s="62">
        <f t="shared" si="71"/>
        <v>-895</v>
      </c>
      <c r="U130" s="63">
        <f t="shared" si="66"/>
        <v>3384.92</v>
      </c>
      <c r="V130" s="63">
        <f t="shared" si="67"/>
        <v>0</v>
      </c>
      <c r="W130" s="64">
        <f t="shared" si="72"/>
        <v>3384.92</v>
      </c>
      <c r="X130" s="63">
        <f t="shared" si="68"/>
        <v>0</v>
      </c>
      <c r="Y130" s="63">
        <f t="shared" si="69"/>
        <v>0</v>
      </c>
      <c r="Z130" s="64">
        <f t="shared" si="73"/>
        <v>0</v>
      </c>
      <c r="AA130" s="63">
        <v>0</v>
      </c>
      <c r="AB130" s="63"/>
      <c r="AC130" s="63">
        <f t="shared" si="74"/>
        <v>3384.92</v>
      </c>
      <c r="AD130" s="65"/>
      <c r="AE130" s="66"/>
      <c r="AF130" s="66"/>
      <c r="AG130" s="66"/>
      <c r="AH130" s="67">
        <f t="shared" si="75"/>
        <v>-895</v>
      </c>
      <c r="AI130" s="68"/>
      <c r="AJ130" s="68"/>
    </row>
    <row r="131" spans="1:36" hidden="1" x14ac:dyDescent="0.25">
      <c r="A131" s="6">
        <v>27</v>
      </c>
      <c r="B131" s="7" t="s">
        <v>257</v>
      </c>
      <c r="C131" s="56" t="str">
        <f t="shared" si="64"/>
        <v>AB33</v>
      </c>
      <c r="D131" s="56" t="str">
        <f>IFERROR(VLOOKUP(C131,Exempted!C:D,2,0),"NOT")</f>
        <v>NOT</v>
      </c>
      <c r="E131" s="7">
        <v>85522</v>
      </c>
      <c r="F131" s="7">
        <v>82894</v>
      </c>
      <c r="G131" s="7">
        <v>168416</v>
      </c>
      <c r="H131" s="7">
        <v>146291</v>
      </c>
      <c r="I131" s="7">
        <v>0</v>
      </c>
      <c r="J131" s="7">
        <v>8420.7999999999993</v>
      </c>
      <c r="K131" s="7">
        <v>6432</v>
      </c>
      <c r="L131" s="7">
        <v>6432</v>
      </c>
      <c r="M131" s="7">
        <v>0</v>
      </c>
      <c r="N131" s="7">
        <v>0</v>
      </c>
      <c r="O131" s="7">
        <v>0</v>
      </c>
      <c r="P131" s="7">
        <v>0</v>
      </c>
      <c r="Q131" s="7">
        <v>0</v>
      </c>
      <c r="R131" s="7">
        <v>0</v>
      </c>
      <c r="S131" s="7">
        <v>0</v>
      </c>
      <c r="T131" s="62">
        <f t="shared" si="71"/>
        <v>22125</v>
      </c>
      <c r="U131" s="63">
        <f t="shared" si="66"/>
        <v>3368.32</v>
      </c>
      <c r="V131" s="63">
        <f t="shared" si="67"/>
        <v>0</v>
      </c>
      <c r="W131" s="64">
        <f t="shared" si="72"/>
        <v>3368.32</v>
      </c>
      <c r="X131" s="63">
        <f t="shared" si="68"/>
        <v>0</v>
      </c>
      <c r="Y131" s="63">
        <f t="shared" si="69"/>
        <v>0</v>
      </c>
      <c r="Z131" s="64">
        <f t="shared" si="73"/>
        <v>0</v>
      </c>
      <c r="AA131" s="63">
        <v>0</v>
      </c>
      <c r="AB131" s="63"/>
      <c r="AC131" s="63">
        <f t="shared" si="74"/>
        <v>3368.32</v>
      </c>
      <c r="AD131" s="65"/>
      <c r="AE131" s="66"/>
      <c r="AF131" s="66"/>
      <c r="AG131" s="66"/>
      <c r="AH131" s="67">
        <f t="shared" si="75"/>
        <v>22125</v>
      </c>
      <c r="AI131" s="68"/>
      <c r="AJ131" s="68"/>
    </row>
    <row r="132" spans="1:36" hidden="1" x14ac:dyDescent="0.25">
      <c r="A132" s="6">
        <v>28</v>
      </c>
      <c r="B132" s="7" t="s">
        <v>258</v>
      </c>
      <c r="C132" s="56" t="str">
        <f t="shared" si="64"/>
        <v>AB34</v>
      </c>
      <c r="D132" s="56" t="str">
        <f>IFERROR(VLOOKUP(C132,Exempted!C:D,2,0),"NOT")</f>
        <v>CHOLO</v>
      </c>
      <c r="E132" s="7">
        <v>1036077</v>
      </c>
      <c r="F132" s="7">
        <v>1031678</v>
      </c>
      <c r="G132" s="7">
        <v>2067755</v>
      </c>
      <c r="H132" s="7">
        <v>1917935</v>
      </c>
      <c r="I132" s="7">
        <v>250</v>
      </c>
      <c r="J132" s="7">
        <v>103387.75</v>
      </c>
      <c r="K132" s="7">
        <v>58932</v>
      </c>
      <c r="L132" s="7">
        <v>58682</v>
      </c>
      <c r="M132" s="7">
        <v>0</v>
      </c>
      <c r="N132" s="7">
        <v>0</v>
      </c>
      <c r="O132" s="7">
        <v>1500</v>
      </c>
      <c r="P132" s="7">
        <v>0</v>
      </c>
      <c r="Q132" s="7">
        <v>0</v>
      </c>
      <c r="R132" s="7">
        <v>1500</v>
      </c>
      <c r="S132" s="7">
        <v>30</v>
      </c>
      <c r="T132" s="62">
        <f t="shared" si="71"/>
        <v>151570</v>
      </c>
      <c r="U132" s="63">
        <f t="shared" si="66"/>
        <v>41355.1</v>
      </c>
      <c r="V132" s="63">
        <f t="shared" si="67"/>
        <v>30</v>
      </c>
      <c r="W132" s="64">
        <f t="shared" si="72"/>
        <v>41385.1</v>
      </c>
      <c r="X132" s="63">
        <f t="shared" si="68"/>
        <v>250</v>
      </c>
      <c r="Y132" s="63">
        <f t="shared" si="69"/>
        <v>0</v>
      </c>
      <c r="Z132" s="64">
        <f t="shared" si="73"/>
        <v>250</v>
      </c>
      <c r="AA132" s="63">
        <v>0</v>
      </c>
      <c r="AB132" s="63"/>
      <c r="AC132" s="63">
        <f t="shared" si="74"/>
        <v>41635.1</v>
      </c>
      <c r="AD132" s="65"/>
      <c r="AE132" s="66"/>
      <c r="AF132" s="66"/>
      <c r="AG132" s="66"/>
      <c r="AH132" s="67">
        <f t="shared" si="75"/>
        <v>109934.9</v>
      </c>
      <c r="AI132" s="68"/>
      <c r="AJ132" s="68"/>
    </row>
    <row r="133" spans="1:36" hidden="1" x14ac:dyDescent="0.25">
      <c r="A133" s="6">
        <v>29</v>
      </c>
      <c r="B133" s="7" t="s">
        <v>260</v>
      </c>
      <c r="C133" s="56" t="str">
        <f t="shared" si="64"/>
        <v>AB35</v>
      </c>
      <c r="D133" s="56" t="str">
        <f>IFERROR(VLOOKUP(C133,Exempted!C:D,2,0),"NOT")</f>
        <v>CHOLO</v>
      </c>
      <c r="E133" s="7">
        <v>653850</v>
      </c>
      <c r="F133" s="7">
        <v>561716</v>
      </c>
      <c r="G133" s="7">
        <v>1215566</v>
      </c>
      <c r="H133" s="7">
        <v>1181945</v>
      </c>
      <c r="I133" s="7">
        <v>0</v>
      </c>
      <c r="J133" s="7">
        <v>60778.3</v>
      </c>
      <c r="K133" s="7">
        <v>54596</v>
      </c>
      <c r="L133" s="7">
        <v>54596</v>
      </c>
      <c r="M133" s="7">
        <v>0</v>
      </c>
      <c r="N133" s="7">
        <v>0</v>
      </c>
      <c r="O133" s="7">
        <v>2790</v>
      </c>
      <c r="P133" s="7">
        <v>0</v>
      </c>
      <c r="Q133" s="7">
        <v>0</v>
      </c>
      <c r="R133" s="7">
        <v>2790</v>
      </c>
      <c r="S133" s="7">
        <v>55.8</v>
      </c>
      <c r="T133" s="62">
        <f t="shared" si="71"/>
        <v>36411</v>
      </c>
      <c r="U133" s="63">
        <f t="shared" si="66"/>
        <v>24311.32</v>
      </c>
      <c r="V133" s="63">
        <f t="shared" si="67"/>
        <v>55.800000000000004</v>
      </c>
      <c r="W133" s="64">
        <f t="shared" si="72"/>
        <v>24367.119999999999</v>
      </c>
      <c r="X133" s="63">
        <f t="shared" si="68"/>
        <v>0</v>
      </c>
      <c r="Y133" s="63">
        <f t="shared" si="69"/>
        <v>0</v>
      </c>
      <c r="Z133" s="64">
        <f t="shared" si="73"/>
        <v>0</v>
      </c>
      <c r="AA133" s="63">
        <v>0</v>
      </c>
      <c r="AB133" s="63"/>
      <c r="AC133" s="63">
        <f t="shared" si="74"/>
        <v>24367.119999999999</v>
      </c>
      <c r="AD133" s="65"/>
      <c r="AE133" s="66"/>
      <c r="AF133" s="66"/>
      <c r="AG133" s="66"/>
      <c r="AH133" s="67">
        <f t="shared" si="75"/>
        <v>12043.880000000001</v>
      </c>
      <c r="AI133" s="68"/>
      <c r="AJ133" s="68"/>
    </row>
    <row r="134" spans="1:36" hidden="1" x14ac:dyDescent="0.25">
      <c r="A134" s="6">
        <v>30</v>
      </c>
      <c r="B134" s="7" t="s">
        <v>261</v>
      </c>
      <c r="C134" s="56" t="str">
        <f t="shared" si="64"/>
        <v>AB36</v>
      </c>
      <c r="D134" s="56" t="str">
        <f>IFERROR(VLOOKUP(C134,Exempted!C:D,2,0),"NOT")</f>
        <v>NOT</v>
      </c>
      <c r="E134" s="7">
        <v>289117</v>
      </c>
      <c r="F134" s="7">
        <v>310752</v>
      </c>
      <c r="G134" s="7">
        <v>599869</v>
      </c>
      <c r="H134" s="7">
        <v>549211</v>
      </c>
      <c r="I134" s="7">
        <v>0</v>
      </c>
      <c r="J134" s="7">
        <v>29993.45</v>
      </c>
      <c r="K134" s="7">
        <v>26320</v>
      </c>
      <c r="L134" s="7">
        <v>26320</v>
      </c>
      <c r="M134" s="7">
        <v>0</v>
      </c>
      <c r="N134" s="7">
        <v>0</v>
      </c>
      <c r="O134" s="7">
        <v>0</v>
      </c>
      <c r="P134" s="7">
        <v>0</v>
      </c>
      <c r="Q134" s="7">
        <v>0</v>
      </c>
      <c r="R134" s="7">
        <v>0</v>
      </c>
      <c r="S134" s="7">
        <v>0</v>
      </c>
      <c r="T134" s="62">
        <f t="shared" si="71"/>
        <v>50658</v>
      </c>
      <c r="U134" s="63">
        <f t="shared" si="66"/>
        <v>11997.380000000001</v>
      </c>
      <c r="V134" s="63">
        <f t="shared" si="67"/>
        <v>0</v>
      </c>
      <c r="W134" s="64">
        <f t="shared" si="72"/>
        <v>11997.380000000001</v>
      </c>
      <c r="X134" s="63">
        <f t="shared" si="68"/>
        <v>0</v>
      </c>
      <c r="Y134" s="63">
        <f t="shared" si="69"/>
        <v>0</v>
      </c>
      <c r="Z134" s="64">
        <f t="shared" si="73"/>
        <v>0</v>
      </c>
      <c r="AA134" s="63">
        <v>0</v>
      </c>
      <c r="AB134" s="63"/>
      <c r="AC134" s="63">
        <f t="shared" si="74"/>
        <v>11997.380000000001</v>
      </c>
      <c r="AD134" s="65"/>
      <c r="AE134" s="66"/>
      <c r="AF134" s="66"/>
      <c r="AG134" s="66"/>
      <c r="AH134" s="67">
        <f t="shared" si="75"/>
        <v>50658</v>
      </c>
      <c r="AI134" s="68"/>
      <c r="AJ134" s="68"/>
    </row>
    <row r="135" spans="1:36" hidden="1" x14ac:dyDescent="0.25">
      <c r="A135" s="6">
        <v>31</v>
      </c>
      <c r="B135" s="7" t="s">
        <v>263</v>
      </c>
      <c r="C135" s="56" t="str">
        <f t="shared" si="64"/>
        <v>AB37</v>
      </c>
      <c r="D135" s="56" t="str">
        <f>IFERROR(VLOOKUP(C135,Exempted!C:D,2,0),"NOT")</f>
        <v>NOT</v>
      </c>
      <c r="E135" s="7">
        <v>477956</v>
      </c>
      <c r="F135" s="7">
        <v>471721</v>
      </c>
      <c r="G135" s="7">
        <v>949677</v>
      </c>
      <c r="H135" s="7">
        <v>938790</v>
      </c>
      <c r="I135" s="7">
        <v>0</v>
      </c>
      <c r="J135" s="7">
        <v>47483.85</v>
      </c>
      <c r="K135" s="7">
        <v>34148</v>
      </c>
      <c r="L135" s="7">
        <v>34148</v>
      </c>
      <c r="M135" s="7">
        <v>0</v>
      </c>
      <c r="N135" s="7">
        <v>0</v>
      </c>
      <c r="O135" s="7">
        <v>1170</v>
      </c>
      <c r="P135" s="7">
        <v>0</v>
      </c>
      <c r="Q135" s="7">
        <v>0</v>
      </c>
      <c r="R135" s="7">
        <v>1170</v>
      </c>
      <c r="S135" s="7">
        <v>23.4</v>
      </c>
      <c r="T135" s="62">
        <f t="shared" si="71"/>
        <v>12057</v>
      </c>
      <c r="U135" s="63">
        <f t="shared" si="66"/>
        <v>18993.54</v>
      </c>
      <c r="V135" s="63">
        <f t="shared" si="67"/>
        <v>23.400000000000002</v>
      </c>
      <c r="W135" s="64">
        <f t="shared" si="72"/>
        <v>19016.940000000002</v>
      </c>
      <c r="X135" s="63">
        <f t="shared" si="68"/>
        <v>0</v>
      </c>
      <c r="Y135" s="63">
        <f t="shared" si="69"/>
        <v>0</v>
      </c>
      <c r="Z135" s="64">
        <f t="shared" si="73"/>
        <v>0</v>
      </c>
      <c r="AA135" s="63">
        <v>0</v>
      </c>
      <c r="AB135" s="63"/>
      <c r="AC135" s="63">
        <f t="shared" si="74"/>
        <v>19016.940000000002</v>
      </c>
      <c r="AD135" s="65"/>
      <c r="AE135" s="66"/>
      <c r="AF135" s="66"/>
      <c r="AG135" s="66"/>
      <c r="AH135" s="67">
        <f t="shared" si="75"/>
        <v>12057</v>
      </c>
      <c r="AI135" s="68"/>
      <c r="AJ135" s="68"/>
    </row>
    <row r="136" spans="1:36" hidden="1" x14ac:dyDescent="0.25">
      <c r="A136" s="6">
        <v>32</v>
      </c>
      <c r="B136" s="7" t="s">
        <v>264</v>
      </c>
      <c r="C136" s="56" t="str">
        <f t="shared" si="64"/>
        <v>AB38</v>
      </c>
      <c r="D136" s="56" t="str">
        <f>IFERROR(VLOOKUP(C136,Exempted!C:D,2,0),"NOT")</f>
        <v>NOT</v>
      </c>
      <c r="E136" s="7">
        <v>784766</v>
      </c>
      <c r="F136" s="7">
        <v>634298</v>
      </c>
      <c r="G136" s="7">
        <v>1419064</v>
      </c>
      <c r="H136" s="7">
        <v>1285643</v>
      </c>
      <c r="I136" s="7">
        <v>433</v>
      </c>
      <c r="J136" s="7">
        <v>70953.2</v>
      </c>
      <c r="K136" s="7">
        <v>46702</v>
      </c>
      <c r="L136" s="7">
        <v>46702</v>
      </c>
      <c r="M136" s="7">
        <v>0</v>
      </c>
      <c r="N136" s="7">
        <v>0</v>
      </c>
      <c r="O136" s="7">
        <v>1050</v>
      </c>
      <c r="P136" s="7">
        <v>0</v>
      </c>
      <c r="Q136" s="7">
        <v>0</v>
      </c>
      <c r="R136" s="7">
        <v>1050</v>
      </c>
      <c r="S136" s="7">
        <v>21</v>
      </c>
      <c r="T136" s="62">
        <f t="shared" si="71"/>
        <v>134471</v>
      </c>
      <c r="U136" s="63">
        <f t="shared" si="66"/>
        <v>28381.279999999999</v>
      </c>
      <c r="V136" s="63">
        <f t="shared" si="67"/>
        <v>21</v>
      </c>
      <c r="W136" s="64">
        <f t="shared" si="72"/>
        <v>28402.28</v>
      </c>
      <c r="X136" s="63">
        <f t="shared" si="68"/>
        <v>433</v>
      </c>
      <c r="Y136" s="63">
        <f t="shared" si="69"/>
        <v>0</v>
      </c>
      <c r="Z136" s="64">
        <f t="shared" si="73"/>
        <v>433</v>
      </c>
      <c r="AA136" s="63">
        <v>0</v>
      </c>
      <c r="AB136" s="63"/>
      <c r="AC136" s="63">
        <f t="shared" si="74"/>
        <v>28835.279999999999</v>
      </c>
      <c r="AD136" s="65"/>
      <c r="AE136" s="66"/>
      <c r="AF136" s="66"/>
      <c r="AG136" s="66"/>
      <c r="AH136" s="67">
        <f t="shared" si="75"/>
        <v>134038</v>
      </c>
      <c r="AI136" s="68"/>
      <c r="AJ136" s="68"/>
    </row>
    <row r="137" spans="1:36" hidden="1" x14ac:dyDescent="0.25">
      <c r="A137" s="6">
        <v>33</v>
      </c>
      <c r="B137" s="7" t="s">
        <v>265</v>
      </c>
      <c r="C137" s="56" t="str">
        <f t="shared" si="64"/>
        <v>AB39</v>
      </c>
      <c r="D137" s="56" t="str">
        <f>IFERROR(VLOOKUP(C137,Exempted!C:D,2,0),"NOT")</f>
        <v>NOT</v>
      </c>
      <c r="E137" s="7">
        <v>322312</v>
      </c>
      <c r="F137" s="7">
        <v>347022</v>
      </c>
      <c r="G137" s="7">
        <v>669334</v>
      </c>
      <c r="H137" s="7">
        <v>608917</v>
      </c>
      <c r="I137" s="7">
        <v>0</v>
      </c>
      <c r="J137" s="7">
        <v>33466.699999999997</v>
      </c>
      <c r="K137" s="7">
        <v>28912</v>
      </c>
      <c r="L137" s="7">
        <v>28912</v>
      </c>
      <c r="M137" s="7">
        <v>0</v>
      </c>
      <c r="N137" s="7">
        <v>0</v>
      </c>
      <c r="O137" s="7">
        <v>1600</v>
      </c>
      <c r="P137" s="7">
        <v>4800</v>
      </c>
      <c r="Q137" s="7">
        <v>0</v>
      </c>
      <c r="R137" s="7">
        <v>-3200</v>
      </c>
      <c r="S137" s="7">
        <v>32</v>
      </c>
      <c r="T137" s="62">
        <f t="shared" si="71"/>
        <v>57217</v>
      </c>
      <c r="U137" s="63">
        <f t="shared" si="66"/>
        <v>13386.68</v>
      </c>
      <c r="V137" s="63">
        <f t="shared" si="67"/>
        <v>32</v>
      </c>
      <c r="W137" s="64">
        <f t="shared" si="72"/>
        <v>13418.68</v>
      </c>
      <c r="X137" s="63">
        <f t="shared" si="68"/>
        <v>0</v>
      </c>
      <c r="Y137" s="63">
        <f t="shared" si="69"/>
        <v>0</v>
      </c>
      <c r="Z137" s="64">
        <f t="shared" si="73"/>
        <v>0</v>
      </c>
      <c r="AA137" s="63">
        <v>0</v>
      </c>
      <c r="AB137" s="63"/>
      <c r="AC137" s="63">
        <f t="shared" si="74"/>
        <v>13418.68</v>
      </c>
      <c r="AD137" s="65"/>
      <c r="AE137" s="66"/>
      <c r="AF137" s="66"/>
      <c r="AG137" s="66"/>
      <c r="AH137" s="67">
        <f t="shared" si="75"/>
        <v>57217</v>
      </c>
      <c r="AI137" s="68"/>
      <c r="AJ137" s="68"/>
    </row>
    <row r="138" spans="1:36" hidden="1" x14ac:dyDescent="0.25">
      <c r="A138" s="6">
        <v>34</v>
      </c>
      <c r="B138" s="7" t="s">
        <v>267</v>
      </c>
      <c r="C138" s="56" t="str">
        <f t="shared" si="64"/>
        <v>AB40</v>
      </c>
      <c r="D138" s="56" t="str">
        <f>IFERROR(VLOOKUP(C138,Exempted!C:D,2,0),"NOT")</f>
        <v>NOT</v>
      </c>
      <c r="E138" s="7">
        <v>297900</v>
      </c>
      <c r="F138" s="7">
        <v>289090</v>
      </c>
      <c r="G138" s="7">
        <v>586990</v>
      </c>
      <c r="H138" s="7">
        <v>574282</v>
      </c>
      <c r="I138" s="7">
        <v>1488</v>
      </c>
      <c r="J138" s="7">
        <v>29349.5</v>
      </c>
      <c r="K138" s="7">
        <v>24134</v>
      </c>
      <c r="L138" s="7">
        <v>24134</v>
      </c>
      <c r="M138" s="7">
        <v>0</v>
      </c>
      <c r="N138" s="7">
        <v>0</v>
      </c>
      <c r="O138" s="7">
        <v>100</v>
      </c>
      <c r="P138" s="7">
        <v>0</v>
      </c>
      <c r="Q138" s="7">
        <v>0</v>
      </c>
      <c r="R138" s="7">
        <v>100</v>
      </c>
      <c r="S138" s="7">
        <v>2</v>
      </c>
      <c r="T138" s="62">
        <f t="shared" si="71"/>
        <v>12808</v>
      </c>
      <c r="U138" s="63">
        <f t="shared" si="66"/>
        <v>11739.800000000001</v>
      </c>
      <c r="V138" s="63">
        <f t="shared" si="67"/>
        <v>2</v>
      </c>
      <c r="W138" s="64">
        <f t="shared" si="72"/>
        <v>11741.800000000001</v>
      </c>
      <c r="X138" s="63">
        <f t="shared" si="68"/>
        <v>1488</v>
      </c>
      <c r="Y138" s="63">
        <f t="shared" si="69"/>
        <v>0</v>
      </c>
      <c r="Z138" s="64">
        <f t="shared" si="73"/>
        <v>1488</v>
      </c>
      <c r="AA138" s="63">
        <v>0</v>
      </c>
      <c r="AB138" s="63"/>
      <c r="AC138" s="63">
        <f t="shared" si="74"/>
        <v>13229.800000000001</v>
      </c>
      <c r="AD138" s="65"/>
      <c r="AE138" s="66"/>
      <c r="AF138" s="66"/>
      <c r="AG138" s="66"/>
      <c r="AH138" s="67">
        <f t="shared" si="75"/>
        <v>11320</v>
      </c>
      <c r="AI138" s="68"/>
      <c r="AJ138" s="68"/>
    </row>
    <row r="139" spans="1:36" hidden="1" x14ac:dyDescent="0.25">
      <c r="A139" s="6">
        <v>35</v>
      </c>
      <c r="B139" s="7" t="s">
        <v>268</v>
      </c>
      <c r="C139" s="56" t="str">
        <f t="shared" si="64"/>
        <v>AB41</v>
      </c>
      <c r="D139" s="56" t="str">
        <f>IFERROR(VLOOKUP(C139,Exempted!C:D,2,0),"NOT")</f>
        <v>NOT</v>
      </c>
      <c r="E139" s="7">
        <v>830290</v>
      </c>
      <c r="F139" s="7">
        <v>1404734</v>
      </c>
      <c r="G139" s="7">
        <v>2235024</v>
      </c>
      <c r="H139" s="7">
        <v>1839152</v>
      </c>
      <c r="I139" s="7">
        <v>240</v>
      </c>
      <c r="J139" s="7">
        <v>111751.2</v>
      </c>
      <c r="K139" s="7">
        <v>56167</v>
      </c>
      <c r="L139" s="7">
        <v>55927</v>
      </c>
      <c r="M139" s="7">
        <v>0</v>
      </c>
      <c r="N139" s="7">
        <v>0</v>
      </c>
      <c r="O139" s="7">
        <v>520</v>
      </c>
      <c r="P139" s="7">
        <v>0</v>
      </c>
      <c r="Q139" s="7">
        <v>0</v>
      </c>
      <c r="R139" s="7">
        <v>520</v>
      </c>
      <c r="S139" s="7">
        <v>10.4</v>
      </c>
      <c r="T139" s="62">
        <f t="shared" si="71"/>
        <v>396632</v>
      </c>
      <c r="U139" s="63">
        <f t="shared" si="66"/>
        <v>44700.480000000003</v>
      </c>
      <c r="V139" s="63">
        <f t="shared" si="67"/>
        <v>10.4</v>
      </c>
      <c r="W139" s="64">
        <f t="shared" si="72"/>
        <v>44710.880000000005</v>
      </c>
      <c r="X139" s="63">
        <f t="shared" si="68"/>
        <v>240</v>
      </c>
      <c r="Y139" s="63">
        <f t="shared" si="69"/>
        <v>0</v>
      </c>
      <c r="Z139" s="64">
        <f t="shared" si="73"/>
        <v>240</v>
      </c>
      <c r="AA139" s="63">
        <v>0</v>
      </c>
      <c r="AB139" s="63"/>
      <c r="AC139" s="63">
        <f t="shared" si="74"/>
        <v>44950.880000000005</v>
      </c>
      <c r="AD139" s="65"/>
      <c r="AE139" s="66"/>
      <c r="AF139" s="66"/>
      <c r="AG139" s="66"/>
      <c r="AH139" s="67">
        <f t="shared" si="75"/>
        <v>396392</v>
      </c>
      <c r="AI139" s="68"/>
      <c r="AJ139" s="68"/>
    </row>
    <row r="140" spans="1:36" hidden="1" x14ac:dyDescent="0.25">
      <c r="A140" s="6">
        <v>36</v>
      </c>
      <c r="B140" s="7" t="s">
        <v>269</v>
      </c>
      <c r="C140" s="56" t="str">
        <f t="shared" si="64"/>
        <v>BBC01</v>
      </c>
      <c r="D140" s="56" t="str">
        <f>IFERROR(VLOOKUP(C140,Exempted!C:D,2,0),"NOT")</f>
        <v>NOT</v>
      </c>
      <c r="E140" s="7">
        <v>732602</v>
      </c>
      <c r="F140" s="7">
        <v>665987</v>
      </c>
      <c r="G140" s="7">
        <v>1398589</v>
      </c>
      <c r="H140" s="7">
        <v>1225399</v>
      </c>
      <c r="I140" s="7">
        <v>0</v>
      </c>
      <c r="J140" s="7">
        <v>69929.45</v>
      </c>
      <c r="K140" s="7">
        <v>55265</v>
      </c>
      <c r="L140" s="7">
        <v>55265</v>
      </c>
      <c r="M140" s="7">
        <v>0</v>
      </c>
      <c r="N140" s="7">
        <v>0</v>
      </c>
      <c r="O140" s="7">
        <v>900</v>
      </c>
      <c r="P140" s="7">
        <v>800</v>
      </c>
      <c r="Q140" s="7">
        <v>0</v>
      </c>
      <c r="R140" s="7">
        <v>100</v>
      </c>
      <c r="S140" s="7">
        <v>18</v>
      </c>
      <c r="T140" s="62">
        <f t="shared" si="71"/>
        <v>173290</v>
      </c>
      <c r="U140" s="63">
        <f t="shared" si="66"/>
        <v>27971.78</v>
      </c>
      <c r="V140" s="63">
        <f t="shared" si="67"/>
        <v>18</v>
      </c>
      <c r="W140" s="64">
        <f t="shared" si="72"/>
        <v>27989.78</v>
      </c>
      <c r="X140" s="63">
        <f t="shared" si="68"/>
        <v>0</v>
      </c>
      <c r="Y140" s="63">
        <f t="shared" si="69"/>
        <v>0</v>
      </c>
      <c r="Z140" s="64">
        <f t="shared" si="73"/>
        <v>0</v>
      </c>
      <c r="AA140" s="63">
        <v>0</v>
      </c>
      <c r="AB140" s="63"/>
      <c r="AC140" s="63">
        <f t="shared" si="74"/>
        <v>27989.78</v>
      </c>
      <c r="AD140" s="65"/>
      <c r="AE140" s="66"/>
      <c r="AF140" s="66"/>
      <c r="AG140" s="66"/>
      <c r="AH140" s="67">
        <f t="shared" si="75"/>
        <v>173290</v>
      </c>
      <c r="AI140" s="68"/>
      <c r="AJ140" s="68"/>
    </row>
    <row r="141" spans="1:36" hidden="1" x14ac:dyDescent="0.25">
      <c r="A141" s="6">
        <v>37</v>
      </c>
      <c r="B141" s="7" t="s">
        <v>271</v>
      </c>
      <c r="C141" s="56" t="str">
        <f t="shared" si="64"/>
        <v>BBC02</v>
      </c>
      <c r="D141" s="56" t="str">
        <f>IFERROR(VLOOKUP(C141,Exempted!C:D,2,0),"NOT")</f>
        <v>NOT</v>
      </c>
      <c r="E141" s="7">
        <v>311166</v>
      </c>
      <c r="F141" s="7">
        <v>390447</v>
      </c>
      <c r="G141" s="7">
        <v>701613</v>
      </c>
      <c r="H141" s="7">
        <v>673867</v>
      </c>
      <c r="I141" s="7">
        <v>0</v>
      </c>
      <c r="J141" s="7">
        <v>35080.65</v>
      </c>
      <c r="K141" s="7">
        <v>29304</v>
      </c>
      <c r="L141" s="7">
        <v>29304</v>
      </c>
      <c r="M141" s="7">
        <v>0</v>
      </c>
      <c r="N141" s="7">
        <v>0</v>
      </c>
      <c r="O141" s="7">
        <v>400</v>
      </c>
      <c r="P141" s="7">
        <v>0</v>
      </c>
      <c r="Q141" s="7">
        <v>0</v>
      </c>
      <c r="R141" s="7">
        <v>400</v>
      </c>
      <c r="S141" s="7">
        <v>8</v>
      </c>
      <c r="T141" s="62">
        <f t="shared" si="71"/>
        <v>28146</v>
      </c>
      <c r="U141" s="63">
        <f t="shared" si="66"/>
        <v>14032.26</v>
      </c>
      <c r="V141" s="63">
        <f t="shared" si="67"/>
        <v>8</v>
      </c>
      <c r="W141" s="64">
        <f t="shared" si="72"/>
        <v>14040.26</v>
      </c>
      <c r="X141" s="63">
        <f t="shared" si="68"/>
        <v>0</v>
      </c>
      <c r="Y141" s="63">
        <f t="shared" si="69"/>
        <v>0</v>
      </c>
      <c r="Z141" s="64">
        <f t="shared" si="73"/>
        <v>0</v>
      </c>
      <c r="AA141" s="63">
        <v>0</v>
      </c>
      <c r="AB141" s="63"/>
      <c r="AC141" s="63">
        <f t="shared" si="74"/>
        <v>14040.26</v>
      </c>
      <c r="AD141" s="65"/>
      <c r="AE141" s="66"/>
      <c r="AF141" s="66"/>
      <c r="AG141" s="66"/>
      <c r="AH141" s="67">
        <f t="shared" si="75"/>
        <v>28146</v>
      </c>
      <c r="AI141" s="68"/>
      <c r="AJ141" s="68"/>
    </row>
    <row r="142" spans="1:36" hidden="1" x14ac:dyDescent="0.25">
      <c r="A142" s="6">
        <v>38</v>
      </c>
      <c r="B142" s="7" t="s">
        <v>272</v>
      </c>
      <c r="C142" s="56" t="str">
        <f t="shared" si="64"/>
        <v>BBC03</v>
      </c>
      <c r="D142" s="56" t="str">
        <f>IFERROR(VLOOKUP(C142,Exempted!C:D,2,0),"NOT")</f>
        <v>NOT</v>
      </c>
      <c r="E142" s="7">
        <v>162774</v>
      </c>
      <c r="F142" s="7">
        <v>187730</v>
      </c>
      <c r="G142" s="7">
        <v>350504</v>
      </c>
      <c r="H142" s="7">
        <v>363047</v>
      </c>
      <c r="I142" s="7">
        <v>0</v>
      </c>
      <c r="J142" s="7">
        <v>17525.2</v>
      </c>
      <c r="K142" s="7">
        <v>18896</v>
      </c>
      <c r="L142" s="7">
        <v>18896</v>
      </c>
      <c r="M142" s="7">
        <v>0</v>
      </c>
      <c r="N142" s="7">
        <v>0</v>
      </c>
      <c r="O142" s="7">
        <v>1000</v>
      </c>
      <c r="P142" s="7">
        <v>0</v>
      </c>
      <c r="Q142" s="7">
        <v>0</v>
      </c>
      <c r="R142" s="7">
        <v>1000</v>
      </c>
      <c r="S142" s="7">
        <v>20</v>
      </c>
      <c r="T142" s="62">
        <f t="shared" si="71"/>
        <v>-11543</v>
      </c>
      <c r="U142" s="63">
        <f t="shared" si="66"/>
        <v>7010.08</v>
      </c>
      <c r="V142" s="63">
        <f t="shared" si="67"/>
        <v>20</v>
      </c>
      <c r="W142" s="64">
        <f t="shared" si="72"/>
        <v>7030.08</v>
      </c>
      <c r="X142" s="63">
        <f t="shared" si="68"/>
        <v>0</v>
      </c>
      <c r="Y142" s="63">
        <f t="shared" si="69"/>
        <v>0</v>
      </c>
      <c r="Z142" s="64">
        <f t="shared" si="73"/>
        <v>0</v>
      </c>
      <c r="AA142" s="63">
        <v>0</v>
      </c>
      <c r="AB142" s="63"/>
      <c r="AC142" s="63">
        <f t="shared" si="74"/>
        <v>7030.08</v>
      </c>
      <c r="AD142" s="65"/>
      <c r="AE142" s="66"/>
      <c r="AF142" s="66"/>
      <c r="AG142" s="66"/>
      <c r="AH142" s="67">
        <f t="shared" si="75"/>
        <v>-11543</v>
      </c>
      <c r="AI142" s="68"/>
      <c r="AJ142" s="68"/>
    </row>
    <row r="143" spans="1:36" hidden="1" x14ac:dyDescent="0.25">
      <c r="A143" s="6">
        <v>39</v>
      </c>
      <c r="B143" s="7" t="s">
        <v>273</v>
      </c>
      <c r="C143" s="56" t="str">
        <f t="shared" si="64"/>
        <v>BG01</v>
      </c>
      <c r="D143" s="56" t="str">
        <f>IFERROR(VLOOKUP(C143,Exempted!C:D,2,0),"NOT")</f>
        <v>NOT</v>
      </c>
      <c r="E143" s="7">
        <v>464835</v>
      </c>
      <c r="F143" s="7">
        <v>464865</v>
      </c>
      <c r="G143" s="7">
        <v>929700</v>
      </c>
      <c r="H143" s="7">
        <v>814983</v>
      </c>
      <c r="I143" s="7">
        <v>0</v>
      </c>
      <c r="J143" s="7">
        <v>46485</v>
      </c>
      <c r="K143" s="7">
        <v>45065</v>
      </c>
      <c r="L143" s="7">
        <v>45065</v>
      </c>
      <c r="M143" s="7">
        <v>0</v>
      </c>
      <c r="N143" s="7">
        <v>0</v>
      </c>
      <c r="O143" s="7">
        <v>3490</v>
      </c>
      <c r="P143" s="7">
        <v>2320</v>
      </c>
      <c r="Q143" s="7">
        <v>0</v>
      </c>
      <c r="R143" s="7">
        <v>1170</v>
      </c>
      <c r="S143" s="7">
        <v>69.8</v>
      </c>
      <c r="T143" s="62">
        <f t="shared" si="71"/>
        <v>115887</v>
      </c>
      <c r="U143" s="63">
        <f t="shared" si="66"/>
        <v>18594</v>
      </c>
      <c r="V143" s="63">
        <f t="shared" si="67"/>
        <v>69.8</v>
      </c>
      <c r="W143" s="64">
        <f t="shared" si="72"/>
        <v>18663.8</v>
      </c>
      <c r="X143" s="63">
        <f t="shared" si="68"/>
        <v>0</v>
      </c>
      <c r="Y143" s="63">
        <f t="shared" si="69"/>
        <v>0</v>
      </c>
      <c r="Z143" s="64">
        <f t="shared" si="73"/>
        <v>0</v>
      </c>
      <c r="AA143" s="63">
        <v>0</v>
      </c>
      <c r="AB143" s="63"/>
      <c r="AC143" s="63">
        <f t="shared" si="74"/>
        <v>18663.8</v>
      </c>
      <c r="AD143" s="65"/>
      <c r="AE143" s="66"/>
      <c r="AF143" s="66"/>
      <c r="AG143" s="66"/>
      <c r="AH143" s="67">
        <f t="shared" si="75"/>
        <v>115887</v>
      </c>
      <c r="AI143" s="68"/>
      <c r="AJ143" s="68"/>
    </row>
    <row r="144" spans="1:36" hidden="1" x14ac:dyDescent="0.25">
      <c r="A144" s="6">
        <v>40</v>
      </c>
      <c r="B144" s="7" t="s">
        <v>274</v>
      </c>
      <c r="C144" s="56" t="str">
        <f t="shared" si="64"/>
        <v>BG03</v>
      </c>
      <c r="D144" s="56" t="str">
        <f>IFERROR(VLOOKUP(C144,Exempted!C:D,2,0),"NOT")</f>
        <v>NOT</v>
      </c>
      <c r="E144" s="7">
        <v>107503</v>
      </c>
      <c r="F144" s="7">
        <v>82015</v>
      </c>
      <c r="G144" s="7">
        <v>189518</v>
      </c>
      <c r="H144" s="7">
        <v>156109</v>
      </c>
      <c r="I144" s="7">
        <v>0</v>
      </c>
      <c r="J144" s="7">
        <v>9475.9</v>
      </c>
      <c r="K144" s="7">
        <v>8620</v>
      </c>
      <c r="L144" s="7">
        <v>8620</v>
      </c>
      <c r="M144" s="7">
        <v>0</v>
      </c>
      <c r="N144" s="7">
        <v>0</v>
      </c>
      <c r="O144" s="7">
        <v>0</v>
      </c>
      <c r="P144" s="7">
        <v>0</v>
      </c>
      <c r="Q144" s="7">
        <v>0</v>
      </c>
      <c r="R144" s="7">
        <v>0</v>
      </c>
      <c r="S144" s="7">
        <v>0</v>
      </c>
      <c r="T144" s="62">
        <f t="shared" si="71"/>
        <v>33409</v>
      </c>
      <c r="U144" s="63">
        <f t="shared" si="66"/>
        <v>3790.36</v>
      </c>
      <c r="V144" s="63">
        <f t="shared" si="67"/>
        <v>0</v>
      </c>
      <c r="W144" s="64">
        <f t="shared" si="72"/>
        <v>3790.36</v>
      </c>
      <c r="X144" s="63">
        <f t="shared" si="68"/>
        <v>0</v>
      </c>
      <c r="Y144" s="63">
        <f t="shared" si="69"/>
        <v>0</v>
      </c>
      <c r="Z144" s="64">
        <f t="shared" si="73"/>
        <v>0</v>
      </c>
      <c r="AA144" s="63">
        <v>0</v>
      </c>
      <c r="AB144" s="63"/>
      <c r="AC144" s="63">
        <f t="shared" si="74"/>
        <v>3790.36</v>
      </c>
      <c r="AD144" s="65"/>
      <c r="AE144" s="66"/>
      <c r="AF144" s="66"/>
      <c r="AG144" s="66"/>
      <c r="AH144" s="67">
        <f t="shared" si="75"/>
        <v>33409</v>
      </c>
      <c r="AI144" s="68"/>
      <c r="AJ144" s="68"/>
    </row>
    <row r="145" spans="1:36" hidden="1" x14ac:dyDescent="0.25">
      <c r="A145" s="6">
        <v>41</v>
      </c>
      <c r="B145" s="7" t="s">
        <v>275</v>
      </c>
      <c r="C145" s="56" t="str">
        <f t="shared" si="64"/>
        <v>BG04</v>
      </c>
      <c r="D145" s="56" t="str">
        <f>IFERROR(VLOOKUP(C145,Exempted!C:D,2,0),"NOT")</f>
        <v>gofw</v>
      </c>
      <c r="E145" s="7">
        <v>38001</v>
      </c>
      <c r="F145" s="7">
        <v>38419</v>
      </c>
      <c r="G145" s="7">
        <v>76420</v>
      </c>
      <c r="H145" s="7">
        <v>95013</v>
      </c>
      <c r="I145" s="7">
        <v>0</v>
      </c>
      <c r="J145" s="7">
        <v>3821</v>
      </c>
      <c r="K145" s="7">
        <v>650</v>
      </c>
      <c r="L145" s="7">
        <v>650</v>
      </c>
      <c r="M145" s="7">
        <v>0</v>
      </c>
      <c r="N145" s="7">
        <v>0</v>
      </c>
      <c r="O145" s="7">
        <v>550</v>
      </c>
      <c r="P145" s="7">
        <v>0</v>
      </c>
      <c r="Q145" s="7">
        <v>0</v>
      </c>
      <c r="R145" s="7">
        <v>550</v>
      </c>
      <c r="S145" s="7">
        <v>11</v>
      </c>
      <c r="T145" s="62">
        <f t="shared" si="71"/>
        <v>-18043</v>
      </c>
      <c r="U145" s="63">
        <f>G145*0.015</f>
        <v>1146.3</v>
      </c>
      <c r="V145" s="63">
        <f>O145*0.015</f>
        <v>8.25</v>
      </c>
      <c r="W145" s="64">
        <f t="shared" si="72"/>
        <v>1154.55</v>
      </c>
      <c r="X145" s="63">
        <f t="shared" si="68"/>
        <v>0</v>
      </c>
      <c r="Y145" s="63">
        <f t="shared" si="69"/>
        <v>0</v>
      </c>
      <c r="Z145" s="64">
        <f t="shared" si="73"/>
        <v>0</v>
      </c>
      <c r="AA145" s="63">
        <v>0</v>
      </c>
      <c r="AB145" s="63"/>
      <c r="AC145" s="63">
        <f t="shared" si="74"/>
        <v>1154.55</v>
      </c>
      <c r="AD145" s="65">
        <f>(G145+O145)*0.005</f>
        <v>384.85</v>
      </c>
      <c r="AE145" s="66"/>
      <c r="AF145" s="66"/>
      <c r="AG145" s="66"/>
      <c r="AH145" s="67">
        <f t="shared" si="75"/>
        <v>-19197.55</v>
      </c>
      <c r="AI145" s="68"/>
      <c r="AJ145" s="68"/>
    </row>
    <row r="146" spans="1:36" hidden="1" x14ac:dyDescent="0.25">
      <c r="A146" s="6">
        <v>42</v>
      </c>
      <c r="B146" s="7" t="s">
        <v>276</v>
      </c>
      <c r="C146" s="56" t="str">
        <f t="shared" si="64"/>
        <v>BK01</v>
      </c>
      <c r="D146" s="56" t="str">
        <f>IFERROR(VLOOKUP(C146,Exempted!C:D,2,0),"NOT")</f>
        <v>NOT</v>
      </c>
      <c r="E146" s="7">
        <v>275995</v>
      </c>
      <c r="F146" s="7">
        <v>304560</v>
      </c>
      <c r="G146" s="7">
        <v>580555</v>
      </c>
      <c r="H146" s="7">
        <v>553879</v>
      </c>
      <c r="I146" s="7">
        <v>0</v>
      </c>
      <c r="J146" s="7">
        <v>29027.75</v>
      </c>
      <c r="K146" s="7">
        <v>35232</v>
      </c>
      <c r="L146" s="7">
        <v>35232</v>
      </c>
      <c r="M146" s="7">
        <v>0</v>
      </c>
      <c r="N146" s="7">
        <v>0</v>
      </c>
      <c r="O146" s="7">
        <v>380</v>
      </c>
      <c r="P146" s="7">
        <v>0</v>
      </c>
      <c r="Q146" s="7">
        <v>0</v>
      </c>
      <c r="R146" s="7">
        <v>380</v>
      </c>
      <c r="S146" s="7">
        <v>7.6</v>
      </c>
      <c r="T146" s="62">
        <f t="shared" si="71"/>
        <v>27056</v>
      </c>
      <c r="U146" s="63">
        <f t="shared" si="66"/>
        <v>11611.1</v>
      </c>
      <c r="V146" s="63">
        <f t="shared" si="67"/>
        <v>7.6000000000000005</v>
      </c>
      <c r="W146" s="64">
        <f t="shared" si="72"/>
        <v>11618.7</v>
      </c>
      <c r="X146" s="63">
        <f t="shared" si="68"/>
        <v>0</v>
      </c>
      <c r="Y146" s="63">
        <f t="shared" si="69"/>
        <v>0</v>
      </c>
      <c r="Z146" s="64">
        <f t="shared" si="73"/>
        <v>0</v>
      </c>
      <c r="AA146" s="63">
        <v>0</v>
      </c>
      <c r="AB146" s="63"/>
      <c r="AC146" s="63">
        <f t="shared" si="74"/>
        <v>11618.7</v>
      </c>
      <c r="AD146" s="65"/>
      <c r="AE146" s="66"/>
      <c r="AF146" s="66"/>
      <c r="AG146" s="66"/>
      <c r="AH146" s="67">
        <f t="shared" si="75"/>
        <v>27056</v>
      </c>
      <c r="AI146" s="68"/>
      <c r="AJ146" s="68"/>
    </row>
    <row r="147" spans="1:36" hidden="1" x14ac:dyDescent="0.25">
      <c r="A147" s="6">
        <v>43</v>
      </c>
      <c r="B147" s="7" t="s">
        <v>278</v>
      </c>
      <c r="C147" s="56" t="str">
        <f t="shared" si="64"/>
        <v>BK02</v>
      </c>
      <c r="D147" s="56" t="str">
        <f>IFERROR(VLOOKUP(C147,Exempted!C:D,2,0),"NOT")</f>
        <v>NOT</v>
      </c>
      <c r="E147" s="7">
        <v>487949</v>
      </c>
      <c r="F147" s="7">
        <v>550267</v>
      </c>
      <c r="G147" s="7">
        <v>1038216</v>
      </c>
      <c r="H147" s="7">
        <v>950459</v>
      </c>
      <c r="I147" s="7">
        <v>0</v>
      </c>
      <c r="J147" s="7">
        <v>51910.8</v>
      </c>
      <c r="K147" s="7">
        <v>49921</v>
      </c>
      <c r="L147" s="7">
        <v>49921</v>
      </c>
      <c r="M147" s="7">
        <v>0</v>
      </c>
      <c r="N147" s="7">
        <v>0</v>
      </c>
      <c r="O147" s="7">
        <v>1400</v>
      </c>
      <c r="P147" s="7">
        <v>0</v>
      </c>
      <c r="Q147" s="7">
        <v>0</v>
      </c>
      <c r="R147" s="7">
        <v>1400</v>
      </c>
      <c r="S147" s="7">
        <v>28</v>
      </c>
      <c r="T147" s="62">
        <f t="shared" si="71"/>
        <v>89157</v>
      </c>
      <c r="U147" s="63">
        <f t="shared" si="66"/>
        <v>20764.32</v>
      </c>
      <c r="V147" s="63">
        <f t="shared" si="67"/>
        <v>28</v>
      </c>
      <c r="W147" s="64">
        <f t="shared" si="72"/>
        <v>20792.32</v>
      </c>
      <c r="X147" s="63">
        <f t="shared" si="68"/>
        <v>0</v>
      </c>
      <c r="Y147" s="63">
        <f t="shared" si="69"/>
        <v>0</v>
      </c>
      <c r="Z147" s="64">
        <f t="shared" si="73"/>
        <v>0</v>
      </c>
      <c r="AA147" s="63">
        <v>0</v>
      </c>
      <c r="AB147" s="63"/>
      <c r="AC147" s="63">
        <f t="shared" si="74"/>
        <v>20792.32</v>
      </c>
      <c r="AD147" s="65"/>
      <c r="AE147" s="66"/>
      <c r="AF147" s="66"/>
      <c r="AG147" s="66"/>
      <c r="AH147" s="67">
        <f t="shared" si="75"/>
        <v>89157</v>
      </c>
      <c r="AI147" s="68"/>
      <c r="AJ147" s="68"/>
    </row>
    <row r="148" spans="1:36" hidden="1" x14ac:dyDescent="0.25">
      <c r="A148" s="6">
        <v>44</v>
      </c>
      <c r="B148" s="7" t="s">
        <v>279</v>
      </c>
      <c r="C148" s="56" t="str">
        <f t="shared" si="64"/>
        <v>BLC01</v>
      </c>
      <c r="D148" s="56" t="str">
        <f>IFERROR(VLOOKUP(C148,Exempted!C:D,2,0),"NOT")</f>
        <v>NOT</v>
      </c>
      <c r="E148" s="7">
        <v>1153187</v>
      </c>
      <c r="F148" s="7">
        <v>1355096</v>
      </c>
      <c r="G148" s="7">
        <v>2508283</v>
      </c>
      <c r="H148" s="7">
        <v>2265726</v>
      </c>
      <c r="I148" s="7">
        <v>0</v>
      </c>
      <c r="J148" s="7">
        <v>125414.15</v>
      </c>
      <c r="K148" s="7">
        <v>93881</v>
      </c>
      <c r="L148" s="7">
        <v>93881</v>
      </c>
      <c r="M148" s="7">
        <v>0</v>
      </c>
      <c r="N148" s="7">
        <v>0</v>
      </c>
      <c r="O148" s="7">
        <v>3705</v>
      </c>
      <c r="P148" s="7">
        <v>0</v>
      </c>
      <c r="Q148" s="7">
        <v>0</v>
      </c>
      <c r="R148" s="7">
        <v>3705</v>
      </c>
      <c r="S148" s="7">
        <v>74.099999999999994</v>
      </c>
      <c r="T148" s="62">
        <f t="shared" si="71"/>
        <v>246262</v>
      </c>
      <c r="U148" s="63">
        <f t="shared" si="66"/>
        <v>50165.66</v>
      </c>
      <c r="V148" s="63">
        <f t="shared" si="67"/>
        <v>74.100000000000009</v>
      </c>
      <c r="W148" s="64">
        <f t="shared" si="72"/>
        <v>50239.76</v>
      </c>
      <c r="X148" s="63">
        <f t="shared" si="68"/>
        <v>0</v>
      </c>
      <c r="Y148" s="63">
        <f t="shared" si="69"/>
        <v>0</v>
      </c>
      <c r="Z148" s="64">
        <f t="shared" si="73"/>
        <v>0</v>
      </c>
      <c r="AA148" s="63">
        <v>0</v>
      </c>
      <c r="AB148" s="63"/>
      <c r="AC148" s="63">
        <f t="shared" si="74"/>
        <v>50239.76</v>
      </c>
      <c r="AD148" s="65"/>
      <c r="AE148" s="66"/>
      <c r="AF148" s="66"/>
      <c r="AG148" s="66"/>
      <c r="AH148" s="67">
        <f t="shared" si="75"/>
        <v>246262</v>
      </c>
      <c r="AI148" s="68"/>
      <c r="AJ148" s="68"/>
    </row>
    <row r="149" spans="1:36" hidden="1" x14ac:dyDescent="0.25">
      <c r="A149" s="6">
        <v>45</v>
      </c>
      <c r="B149" s="7" t="s">
        <v>280</v>
      </c>
      <c r="C149" s="56" t="str">
        <f t="shared" si="64"/>
        <v>BLC07</v>
      </c>
      <c r="D149" s="56" t="str">
        <f>IFERROR(VLOOKUP(C149,Exempted!C:D,2,0),"NOT")</f>
        <v>NOT</v>
      </c>
      <c r="E149" s="7">
        <v>1874894</v>
      </c>
      <c r="F149" s="7">
        <v>1906397</v>
      </c>
      <c r="G149" s="7">
        <v>3781291</v>
      </c>
      <c r="H149" s="7">
        <v>3353658</v>
      </c>
      <c r="I149" s="7">
        <v>100</v>
      </c>
      <c r="J149" s="7">
        <v>189064.55</v>
      </c>
      <c r="K149" s="7">
        <v>191969</v>
      </c>
      <c r="L149" s="7">
        <v>191869</v>
      </c>
      <c r="M149" s="7">
        <v>0</v>
      </c>
      <c r="N149" s="7">
        <v>0</v>
      </c>
      <c r="O149" s="7">
        <v>2750</v>
      </c>
      <c r="P149" s="7">
        <v>800</v>
      </c>
      <c r="Q149" s="7">
        <v>0</v>
      </c>
      <c r="R149" s="7">
        <v>1950</v>
      </c>
      <c r="S149" s="7">
        <v>55</v>
      </c>
      <c r="T149" s="62">
        <f t="shared" si="71"/>
        <v>429683</v>
      </c>
      <c r="U149" s="63">
        <f t="shared" si="66"/>
        <v>75625.820000000007</v>
      </c>
      <c r="V149" s="63">
        <f t="shared" si="67"/>
        <v>55</v>
      </c>
      <c r="W149" s="64">
        <f t="shared" si="72"/>
        <v>75680.820000000007</v>
      </c>
      <c r="X149" s="63">
        <f t="shared" si="68"/>
        <v>100</v>
      </c>
      <c r="Y149" s="63">
        <f t="shared" si="69"/>
        <v>0</v>
      </c>
      <c r="Z149" s="64">
        <f t="shared" si="73"/>
        <v>100</v>
      </c>
      <c r="AA149" s="63">
        <v>0</v>
      </c>
      <c r="AB149" s="63"/>
      <c r="AC149" s="63">
        <f t="shared" si="74"/>
        <v>75780.820000000007</v>
      </c>
      <c r="AD149" s="65"/>
      <c r="AE149" s="66"/>
      <c r="AF149" s="66"/>
      <c r="AG149" s="66"/>
      <c r="AH149" s="67">
        <f t="shared" si="75"/>
        <v>429583</v>
      </c>
      <c r="AI149" s="68"/>
      <c r="AJ149" s="68"/>
    </row>
    <row r="150" spans="1:36" hidden="1" x14ac:dyDescent="0.25">
      <c r="A150" s="6">
        <v>46</v>
      </c>
      <c r="B150" s="7" t="s">
        <v>282</v>
      </c>
      <c r="C150" s="56" t="str">
        <f t="shared" si="64"/>
        <v>BLC09</v>
      </c>
      <c r="D150" s="56" t="str">
        <f>IFERROR(VLOOKUP(C150,Exempted!C:D,2,0),"NOT")</f>
        <v>NOT</v>
      </c>
      <c r="E150" s="7">
        <v>1897030</v>
      </c>
      <c r="F150" s="7">
        <v>1814422</v>
      </c>
      <c r="G150" s="7">
        <v>3711452</v>
      </c>
      <c r="H150" s="7">
        <v>3254141</v>
      </c>
      <c r="I150" s="7">
        <v>876</v>
      </c>
      <c r="J150" s="7">
        <v>185572.6</v>
      </c>
      <c r="K150" s="7">
        <v>97157</v>
      </c>
      <c r="L150" s="7">
        <v>97157</v>
      </c>
      <c r="M150" s="7">
        <v>0</v>
      </c>
      <c r="N150" s="7">
        <v>0</v>
      </c>
      <c r="O150" s="7">
        <v>5285</v>
      </c>
      <c r="P150" s="7">
        <v>800</v>
      </c>
      <c r="Q150" s="7">
        <v>0</v>
      </c>
      <c r="R150" s="7">
        <v>4485</v>
      </c>
      <c r="S150" s="7">
        <v>105.7</v>
      </c>
      <c r="T150" s="128">
        <f t="shared" ref="T150" si="76">G150-H150+K150-L150+O150-P150</f>
        <v>461796</v>
      </c>
      <c r="U150" s="63">
        <f t="shared" ref="U150:U165" si="77">G150*0.02</f>
        <v>74229.040000000008</v>
      </c>
      <c r="V150" s="63">
        <f t="shared" ref="V150:V165" si="78">O150*0.02</f>
        <v>105.7</v>
      </c>
      <c r="W150" s="130">
        <f>SUM(U150:V151)</f>
        <v>77370.44</v>
      </c>
      <c r="X150" s="63">
        <f t="shared" ref="X150:X165" si="79">I150</f>
        <v>876</v>
      </c>
      <c r="Y150" s="63">
        <f t="shared" ref="Y150:Y165" si="80">M150</f>
        <v>0</v>
      </c>
      <c r="Z150" s="130">
        <f>SUM(X150:Y151)</f>
        <v>876</v>
      </c>
      <c r="AA150" s="63">
        <v>0</v>
      </c>
      <c r="AB150" s="63"/>
      <c r="AC150" s="132">
        <f>W150+Z150+AA150+AB150+AA151+AB151</f>
        <v>78246.44</v>
      </c>
      <c r="AD150" s="134"/>
      <c r="AE150" s="122"/>
      <c r="AF150" s="122">
        <v>65000</v>
      </c>
      <c r="AG150" s="122">
        <v>7081</v>
      </c>
      <c r="AH150" s="124">
        <f t="shared" ref="AH150" si="81">IF(D150="NOT",(T150-Z150-AE150+AF150-AG150),(T150-AC150-AE150+AF150-AG150))</f>
        <v>518839</v>
      </c>
      <c r="AI150" s="126"/>
      <c r="AJ150" s="126"/>
    </row>
    <row r="151" spans="1:36" hidden="1" x14ac:dyDescent="0.25">
      <c r="A151" s="23">
        <v>46</v>
      </c>
      <c r="B151" s="19" t="s">
        <v>282</v>
      </c>
      <c r="C151" s="56" t="str">
        <f t="shared" si="64"/>
        <v>BLC09</v>
      </c>
      <c r="D151" s="56" t="str">
        <f>IFERROR(VLOOKUP(C151,Exempted!C:D,2,0),"NOT")</f>
        <v>NOT</v>
      </c>
      <c r="E151" s="19">
        <v>86400</v>
      </c>
      <c r="F151" s="19">
        <v>62985</v>
      </c>
      <c r="G151" s="19">
        <v>149385</v>
      </c>
      <c r="H151" s="19">
        <v>0</v>
      </c>
      <c r="I151" s="19">
        <v>0</v>
      </c>
      <c r="J151" s="19">
        <v>7469.25</v>
      </c>
      <c r="K151" s="19">
        <v>5400</v>
      </c>
      <c r="L151" s="19">
        <v>0</v>
      </c>
      <c r="M151" s="19">
        <v>0</v>
      </c>
      <c r="N151" s="19">
        <v>0</v>
      </c>
      <c r="O151" s="19">
        <v>2400</v>
      </c>
      <c r="P151" s="19">
        <v>0</v>
      </c>
      <c r="Q151" s="19">
        <v>0</v>
      </c>
      <c r="R151" s="19">
        <v>2400</v>
      </c>
      <c r="S151" s="19">
        <v>48</v>
      </c>
      <c r="T151" s="129"/>
      <c r="U151" s="63">
        <f t="shared" si="77"/>
        <v>2987.7000000000003</v>
      </c>
      <c r="V151" s="63">
        <f t="shared" si="78"/>
        <v>48</v>
      </c>
      <c r="W151" s="131"/>
      <c r="X151" s="63">
        <f t="shared" si="79"/>
        <v>0</v>
      </c>
      <c r="Y151" s="63">
        <f t="shared" si="80"/>
        <v>0</v>
      </c>
      <c r="Z151" s="131"/>
      <c r="AA151" s="63">
        <v>0</v>
      </c>
      <c r="AB151" s="63"/>
      <c r="AC151" s="133"/>
      <c r="AD151" s="135"/>
      <c r="AE151" s="123"/>
      <c r="AF151" s="123"/>
      <c r="AG151" s="123"/>
      <c r="AH151" s="125"/>
      <c r="AI151" s="127"/>
      <c r="AJ151" s="127"/>
    </row>
    <row r="152" spans="1:36" hidden="1" x14ac:dyDescent="0.25">
      <c r="A152" s="6">
        <v>47</v>
      </c>
      <c r="B152" s="7" t="s">
        <v>289</v>
      </c>
      <c r="C152" s="56" t="str">
        <f t="shared" si="64"/>
        <v>BO01</v>
      </c>
      <c r="D152" s="56" t="str">
        <f>IFERROR(VLOOKUP(C152,Exempted!C:D,2,0),"NOT")</f>
        <v>NOT</v>
      </c>
      <c r="E152" s="7">
        <v>264747</v>
      </c>
      <c r="F152" s="7">
        <v>325424</v>
      </c>
      <c r="G152" s="7">
        <v>590171</v>
      </c>
      <c r="H152" s="7">
        <v>530552</v>
      </c>
      <c r="I152" s="7">
        <v>0</v>
      </c>
      <c r="J152" s="7">
        <v>29508.55</v>
      </c>
      <c r="K152" s="7">
        <v>27784</v>
      </c>
      <c r="L152" s="7">
        <v>27784</v>
      </c>
      <c r="M152" s="7">
        <v>0</v>
      </c>
      <c r="N152" s="7">
        <v>0</v>
      </c>
      <c r="O152" s="7">
        <v>400</v>
      </c>
      <c r="P152" s="7">
        <v>0</v>
      </c>
      <c r="Q152" s="7">
        <v>0</v>
      </c>
      <c r="R152" s="7">
        <v>400</v>
      </c>
      <c r="S152" s="7">
        <v>8</v>
      </c>
      <c r="T152" s="62">
        <f t="shared" ref="T152:T165" si="82">G152-H152+K152-L152+O152-P152</f>
        <v>60019</v>
      </c>
      <c r="U152" s="63">
        <f t="shared" si="77"/>
        <v>11803.42</v>
      </c>
      <c r="V152" s="63">
        <f t="shared" si="78"/>
        <v>8</v>
      </c>
      <c r="W152" s="64">
        <f t="shared" ref="W152:W165" si="83">SUM(U152:V152)</f>
        <v>11811.42</v>
      </c>
      <c r="X152" s="63">
        <f t="shared" si="79"/>
        <v>0</v>
      </c>
      <c r="Y152" s="63">
        <f t="shared" si="80"/>
        <v>0</v>
      </c>
      <c r="Z152" s="64">
        <f t="shared" ref="Z152:Z165" si="84">SUM(X152:Y152)</f>
        <v>0</v>
      </c>
      <c r="AA152" s="63">
        <v>0</v>
      </c>
      <c r="AB152" s="63"/>
      <c r="AC152" s="63">
        <f t="shared" ref="AC152:AC165" si="85">W152+Z152+AA152+AB152</f>
        <v>11811.42</v>
      </c>
      <c r="AD152" s="65"/>
      <c r="AE152" s="66"/>
      <c r="AF152" s="66"/>
      <c r="AG152" s="66"/>
      <c r="AH152" s="67">
        <f t="shared" ref="AH152:AH165" si="86">IF(D152="NOT",(T152-Z152-AE152+AF152-AG152),(T152-AC152-AE152+AF152-AG152))</f>
        <v>60019</v>
      </c>
      <c r="AI152" s="68"/>
      <c r="AJ152" s="68"/>
    </row>
    <row r="153" spans="1:36" hidden="1" x14ac:dyDescent="0.25">
      <c r="A153" s="6">
        <v>48</v>
      </c>
      <c r="B153" s="7" t="s">
        <v>290</v>
      </c>
      <c r="C153" s="56" t="str">
        <f t="shared" si="64"/>
        <v>BT01</v>
      </c>
      <c r="D153" s="56" t="str">
        <f>IFERROR(VLOOKUP(C153,Exempted!C:D,2,0),"NOT")</f>
        <v>MANDY</v>
      </c>
      <c r="E153" s="7">
        <v>873861</v>
      </c>
      <c r="F153" s="7">
        <v>468130</v>
      </c>
      <c r="G153" s="7">
        <v>1341991</v>
      </c>
      <c r="H153" s="7">
        <v>1380381</v>
      </c>
      <c r="I153" s="7">
        <v>0</v>
      </c>
      <c r="J153" s="7">
        <v>67099.55</v>
      </c>
      <c r="K153" s="7">
        <v>44358</v>
      </c>
      <c r="L153" s="7">
        <v>44358</v>
      </c>
      <c r="M153" s="7">
        <v>0</v>
      </c>
      <c r="N153" s="7">
        <v>0</v>
      </c>
      <c r="O153" s="7">
        <v>3290</v>
      </c>
      <c r="P153" s="7">
        <v>3600</v>
      </c>
      <c r="Q153" s="7">
        <v>0</v>
      </c>
      <c r="R153" s="7">
        <v>-310</v>
      </c>
      <c r="S153" s="7">
        <v>65.8</v>
      </c>
      <c r="T153" s="62">
        <f t="shared" si="82"/>
        <v>-38700</v>
      </c>
      <c r="U153" s="63">
        <f t="shared" si="77"/>
        <v>26839.82</v>
      </c>
      <c r="V153" s="63">
        <f t="shared" si="78"/>
        <v>65.8</v>
      </c>
      <c r="W153" s="64">
        <f t="shared" si="83"/>
        <v>26905.62</v>
      </c>
      <c r="X153" s="63">
        <f t="shared" si="79"/>
        <v>0</v>
      </c>
      <c r="Y153" s="63">
        <f t="shared" si="80"/>
        <v>0</v>
      </c>
      <c r="Z153" s="64">
        <f t="shared" si="84"/>
        <v>0</v>
      </c>
      <c r="AA153" s="63">
        <v>0</v>
      </c>
      <c r="AB153" s="63"/>
      <c r="AC153" s="63">
        <f t="shared" si="85"/>
        <v>26905.62</v>
      </c>
      <c r="AD153" s="65"/>
      <c r="AE153" s="66"/>
      <c r="AF153" s="66"/>
      <c r="AG153" s="66"/>
      <c r="AH153" s="67">
        <f t="shared" si="86"/>
        <v>-65605.62</v>
      </c>
      <c r="AI153" s="68"/>
      <c r="AJ153" s="68"/>
    </row>
    <row r="154" spans="1:36" hidden="1" x14ac:dyDescent="0.25">
      <c r="A154" s="6">
        <v>49</v>
      </c>
      <c r="B154" s="7" t="s">
        <v>291</v>
      </c>
      <c r="C154" s="56" t="str">
        <f t="shared" si="64"/>
        <v>BT03</v>
      </c>
      <c r="D154" s="56" t="str">
        <f>IFERROR(VLOOKUP(C154,Exempted!C:D,2,0),"NOT")</f>
        <v>MANDY</v>
      </c>
      <c r="E154" s="7">
        <v>660868</v>
      </c>
      <c r="F154" s="7">
        <v>693327</v>
      </c>
      <c r="G154" s="7">
        <v>1354195</v>
      </c>
      <c r="H154" s="7">
        <v>1287036</v>
      </c>
      <c r="I154" s="7">
        <v>0</v>
      </c>
      <c r="J154" s="7">
        <v>67709.75</v>
      </c>
      <c r="K154" s="7">
        <v>52245</v>
      </c>
      <c r="L154" s="7">
        <v>52245</v>
      </c>
      <c r="M154" s="7">
        <v>0</v>
      </c>
      <c r="N154" s="7">
        <v>0</v>
      </c>
      <c r="O154" s="7">
        <v>1120</v>
      </c>
      <c r="P154" s="7">
        <v>1600</v>
      </c>
      <c r="Q154" s="7">
        <v>0</v>
      </c>
      <c r="R154" s="7">
        <v>-480</v>
      </c>
      <c r="S154" s="7">
        <v>22.4</v>
      </c>
      <c r="T154" s="62">
        <f t="shared" si="82"/>
        <v>66679</v>
      </c>
      <c r="U154" s="63">
        <f t="shared" si="77"/>
        <v>27083.9</v>
      </c>
      <c r="V154" s="63">
        <f t="shared" si="78"/>
        <v>22.400000000000002</v>
      </c>
      <c r="W154" s="64">
        <f t="shared" si="83"/>
        <v>27106.300000000003</v>
      </c>
      <c r="X154" s="63">
        <f t="shared" si="79"/>
        <v>0</v>
      </c>
      <c r="Y154" s="63">
        <f t="shared" si="80"/>
        <v>0</v>
      </c>
      <c r="Z154" s="64">
        <f t="shared" si="84"/>
        <v>0</v>
      </c>
      <c r="AA154" s="63">
        <v>0</v>
      </c>
      <c r="AB154" s="63"/>
      <c r="AC154" s="63">
        <f t="shared" si="85"/>
        <v>27106.300000000003</v>
      </c>
      <c r="AD154" s="65"/>
      <c r="AE154" s="66"/>
      <c r="AF154" s="66"/>
      <c r="AG154" s="66"/>
      <c r="AH154" s="67">
        <f t="shared" si="86"/>
        <v>39572.699999999997</v>
      </c>
      <c r="AI154" s="68"/>
      <c r="AJ154" s="68"/>
    </row>
    <row r="155" spans="1:36" hidden="1" x14ac:dyDescent="0.25">
      <c r="A155" s="6">
        <v>50</v>
      </c>
      <c r="B155" s="7" t="s">
        <v>293</v>
      </c>
      <c r="C155" s="56" t="str">
        <f t="shared" si="64"/>
        <v>BT04</v>
      </c>
      <c r="D155" s="56" t="str">
        <f>IFERROR(VLOOKUP(C155,Exempted!C:D,2,0),"NOT")</f>
        <v>MANDY</v>
      </c>
      <c r="E155" s="7">
        <v>281361</v>
      </c>
      <c r="F155" s="7">
        <v>331086</v>
      </c>
      <c r="G155" s="7">
        <v>612447</v>
      </c>
      <c r="H155" s="7">
        <v>602334</v>
      </c>
      <c r="I155" s="7">
        <v>173</v>
      </c>
      <c r="J155" s="7">
        <v>30622.35</v>
      </c>
      <c r="K155" s="7">
        <v>26300</v>
      </c>
      <c r="L155" s="7">
        <v>26300</v>
      </c>
      <c r="M155" s="7">
        <v>0</v>
      </c>
      <c r="N155" s="7">
        <v>0</v>
      </c>
      <c r="O155" s="7">
        <v>1170</v>
      </c>
      <c r="P155" s="7">
        <v>800</v>
      </c>
      <c r="Q155" s="7">
        <v>0</v>
      </c>
      <c r="R155" s="7">
        <v>370</v>
      </c>
      <c r="S155" s="7">
        <v>23.4</v>
      </c>
      <c r="T155" s="62">
        <f t="shared" si="82"/>
        <v>10483</v>
      </c>
      <c r="U155" s="63">
        <f t="shared" si="77"/>
        <v>12248.94</v>
      </c>
      <c r="V155" s="63">
        <f t="shared" si="78"/>
        <v>23.400000000000002</v>
      </c>
      <c r="W155" s="64">
        <f t="shared" si="83"/>
        <v>12272.34</v>
      </c>
      <c r="X155" s="63">
        <f t="shared" si="79"/>
        <v>173</v>
      </c>
      <c r="Y155" s="63">
        <f t="shared" si="80"/>
        <v>0</v>
      </c>
      <c r="Z155" s="64">
        <f t="shared" si="84"/>
        <v>173</v>
      </c>
      <c r="AA155" s="63">
        <v>0</v>
      </c>
      <c r="AB155" s="63"/>
      <c r="AC155" s="63">
        <f t="shared" si="85"/>
        <v>12445.34</v>
      </c>
      <c r="AD155" s="65"/>
      <c r="AE155" s="66"/>
      <c r="AF155" s="66"/>
      <c r="AG155" s="66"/>
      <c r="AH155" s="67">
        <f t="shared" si="86"/>
        <v>-1962.3400000000001</v>
      </c>
      <c r="AI155" s="68"/>
      <c r="AJ155" s="68"/>
    </row>
    <row r="156" spans="1:36" hidden="1" x14ac:dyDescent="0.25">
      <c r="A156" s="6">
        <v>51</v>
      </c>
      <c r="B156" s="7" t="s">
        <v>294</v>
      </c>
      <c r="C156" s="56" t="str">
        <f t="shared" si="64"/>
        <v>BT05</v>
      </c>
      <c r="D156" s="56" t="str">
        <f>IFERROR(VLOOKUP(C156,Exempted!C:D,2,0),"NOT")</f>
        <v>MANDY</v>
      </c>
      <c r="E156" s="7">
        <v>411945</v>
      </c>
      <c r="F156" s="7">
        <v>503734</v>
      </c>
      <c r="G156" s="7">
        <v>915679</v>
      </c>
      <c r="H156" s="7">
        <v>866859</v>
      </c>
      <c r="I156" s="7">
        <v>0</v>
      </c>
      <c r="J156" s="7">
        <v>45783.95</v>
      </c>
      <c r="K156" s="7">
        <v>35702</v>
      </c>
      <c r="L156" s="7">
        <v>35702</v>
      </c>
      <c r="M156" s="7">
        <v>0</v>
      </c>
      <c r="N156" s="7">
        <v>0</v>
      </c>
      <c r="O156" s="7">
        <v>1100</v>
      </c>
      <c r="P156" s="7">
        <v>800</v>
      </c>
      <c r="Q156" s="7">
        <v>0</v>
      </c>
      <c r="R156" s="7">
        <v>300</v>
      </c>
      <c r="S156" s="7">
        <v>22</v>
      </c>
      <c r="T156" s="62">
        <f t="shared" si="82"/>
        <v>49120</v>
      </c>
      <c r="U156" s="63">
        <f t="shared" si="77"/>
        <v>18313.580000000002</v>
      </c>
      <c r="V156" s="63">
        <f t="shared" si="78"/>
        <v>22</v>
      </c>
      <c r="W156" s="64">
        <f t="shared" si="83"/>
        <v>18335.580000000002</v>
      </c>
      <c r="X156" s="63">
        <f t="shared" si="79"/>
        <v>0</v>
      </c>
      <c r="Y156" s="63">
        <f t="shared" si="80"/>
        <v>0</v>
      </c>
      <c r="Z156" s="64">
        <f t="shared" si="84"/>
        <v>0</v>
      </c>
      <c r="AA156" s="63">
        <v>0</v>
      </c>
      <c r="AB156" s="63"/>
      <c r="AC156" s="63">
        <f t="shared" si="85"/>
        <v>18335.580000000002</v>
      </c>
      <c r="AD156" s="65"/>
      <c r="AE156" s="66"/>
      <c r="AF156" s="66"/>
      <c r="AG156" s="66"/>
      <c r="AH156" s="67">
        <f t="shared" si="86"/>
        <v>30784.42</v>
      </c>
      <c r="AI156" s="68"/>
      <c r="AJ156" s="68"/>
    </row>
    <row r="157" spans="1:36" hidden="1" x14ac:dyDescent="0.25">
      <c r="A157" s="6">
        <v>52</v>
      </c>
      <c r="B157" s="7" t="s">
        <v>295</v>
      </c>
      <c r="C157" s="56" t="str">
        <f t="shared" si="64"/>
        <v>BT06</v>
      </c>
      <c r="D157" s="56" t="str">
        <f>IFERROR(VLOOKUP(C157,Exempted!C:D,2,0),"NOT")</f>
        <v>MANDY</v>
      </c>
      <c r="E157" s="7">
        <v>367032</v>
      </c>
      <c r="F157" s="7">
        <v>374550</v>
      </c>
      <c r="G157" s="7">
        <v>741582</v>
      </c>
      <c r="H157" s="7">
        <v>752751</v>
      </c>
      <c r="I157" s="7">
        <v>288</v>
      </c>
      <c r="J157" s="7">
        <v>37079.1</v>
      </c>
      <c r="K157" s="7">
        <v>29408</v>
      </c>
      <c r="L157" s="7">
        <v>29408</v>
      </c>
      <c r="M157" s="7">
        <v>0</v>
      </c>
      <c r="N157" s="7">
        <v>0</v>
      </c>
      <c r="O157" s="7">
        <v>3930</v>
      </c>
      <c r="P157" s="7">
        <v>800</v>
      </c>
      <c r="Q157" s="7">
        <v>0</v>
      </c>
      <c r="R157" s="7">
        <v>3130</v>
      </c>
      <c r="S157" s="7">
        <v>78.599999999999994</v>
      </c>
      <c r="T157" s="62">
        <f t="shared" si="82"/>
        <v>-8039</v>
      </c>
      <c r="U157" s="63">
        <f t="shared" si="77"/>
        <v>14831.64</v>
      </c>
      <c r="V157" s="63">
        <f t="shared" si="78"/>
        <v>78.600000000000009</v>
      </c>
      <c r="W157" s="64">
        <f t="shared" si="83"/>
        <v>14910.24</v>
      </c>
      <c r="X157" s="63">
        <f t="shared" si="79"/>
        <v>288</v>
      </c>
      <c r="Y157" s="63">
        <f t="shared" si="80"/>
        <v>0</v>
      </c>
      <c r="Z157" s="64">
        <f t="shared" si="84"/>
        <v>288</v>
      </c>
      <c r="AA157" s="63">
        <v>0</v>
      </c>
      <c r="AB157" s="63"/>
      <c r="AC157" s="63">
        <f t="shared" si="85"/>
        <v>15198.24</v>
      </c>
      <c r="AD157" s="65"/>
      <c r="AE157" s="66"/>
      <c r="AF157" s="66"/>
      <c r="AG157" s="66"/>
      <c r="AH157" s="67">
        <f t="shared" si="86"/>
        <v>-23237.239999999998</v>
      </c>
      <c r="AI157" s="68"/>
      <c r="AJ157" s="68"/>
    </row>
    <row r="158" spans="1:36" hidden="1" x14ac:dyDescent="0.25">
      <c r="A158" s="6">
        <v>53</v>
      </c>
      <c r="B158" s="7" t="s">
        <v>296</v>
      </c>
      <c r="C158" s="56" t="str">
        <f t="shared" si="64"/>
        <v>BT07</v>
      </c>
      <c r="D158" s="56" t="str">
        <f>IFERROR(VLOOKUP(C158,Exempted!C:D,2,0),"NOT")</f>
        <v>MANDY</v>
      </c>
      <c r="E158" s="7">
        <v>722025</v>
      </c>
      <c r="F158" s="7">
        <v>744215</v>
      </c>
      <c r="G158" s="7">
        <v>1466240</v>
      </c>
      <c r="H158" s="7">
        <v>1335565</v>
      </c>
      <c r="I158" s="7">
        <v>0</v>
      </c>
      <c r="J158" s="7">
        <v>73312</v>
      </c>
      <c r="K158" s="7">
        <v>46301</v>
      </c>
      <c r="L158" s="7">
        <v>46301</v>
      </c>
      <c r="M158" s="7">
        <v>0</v>
      </c>
      <c r="N158" s="7">
        <v>0</v>
      </c>
      <c r="O158" s="7">
        <v>200</v>
      </c>
      <c r="P158" s="7">
        <v>0</v>
      </c>
      <c r="Q158" s="7">
        <v>0</v>
      </c>
      <c r="R158" s="7">
        <v>200</v>
      </c>
      <c r="S158" s="7">
        <v>4</v>
      </c>
      <c r="T158" s="62">
        <f t="shared" si="82"/>
        <v>130875</v>
      </c>
      <c r="U158" s="63">
        <f t="shared" si="77"/>
        <v>29324.799999999999</v>
      </c>
      <c r="V158" s="63">
        <f t="shared" si="78"/>
        <v>4</v>
      </c>
      <c r="W158" s="64">
        <f t="shared" si="83"/>
        <v>29328.799999999999</v>
      </c>
      <c r="X158" s="63">
        <f t="shared" si="79"/>
        <v>0</v>
      </c>
      <c r="Y158" s="63">
        <f t="shared" si="80"/>
        <v>0</v>
      </c>
      <c r="Z158" s="64">
        <f t="shared" si="84"/>
        <v>0</v>
      </c>
      <c r="AA158" s="63">
        <v>0</v>
      </c>
      <c r="AB158" s="63"/>
      <c r="AC158" s="63">
        <f t="shared" si="85"/>
        <v>29328.799999999999</v>
      </c>
      <c r="AD158" s="65"/>
      <c r="AE158" s="66"/>
      <c r="AF158" s="66"/>
      <c r="AG158" s="66"/>
      <c r="AH158" s="67">
        <f t="shared" si="86"/>
        <v>101546.2</v>
      </c>
      <c r="AI158" s="68"/>
      <c r="AJ158" s="68"/>
    </row>
    <row r="159" spans="1:36" hidden="1" x14ac:dyDescent="0.25">
      <c r="A159" s="6">
        <v>54</v>
      </c>
      <c r="B159" s="7" t="s">
        <v>297</v>
      </c>
      <c r="C159" s="56" t="str">
        <f t="shared" si="64"/>
        <v>BT08</v>
      </c>
      <c r="D159" s="56" t="str">
        <f>IFERROR(VLOOKUP(C159,Exempted!C:D,2,0),"NOT")</f>
        <v>MANDY</v>
      </c>
      <c r="E159" s="7">
        <v>1024931</v>
      </c>
      <c r="F159" s="7">
        <v>995910</v>
      </c>
      <c r="G159" s="7">
        <v>2020841</v>
      </c>
      <c r="H159" s="7">
        <v>1939928</v>
      </c>
      <c r="I159" s="7">
        <v>0</v>
      </c>
      <c r="J159" s="7">
        <v>101042.05</v>
      </c>
      <c r="K159" s="7">
        <v>49792</v>
      </c>
      <c r="L159" s="7">
        <v>49792</v>
      </c>
      <c r="M159" s="7">
        <v>0</v>
      </c>
      <c r="N159" s="7">
        <v>0</v>
      </c>
      <c r="O159" s="7">
        <v>6040</v>
      </c>
      <c r="P159" s="7">
        <v>800</v>
      </c>
      <c r="Q159" s="7">
        <v>0</v>
      </c>
      <c r="R159" s="7">
        <v>5240</v>
      </c>
      <c r="S159" s="7">
        <v>120.8</v>
      </c>
      <c r="T159" s="62">
        <f t="shared" si="82"/>
        <v>86153</v>
      </c>
      <c r="U159" s="63">
        <f t="shared" si="77"/>
        <v>40416.82</v>
      </c>
      <c r="V159" s="63">
        <f t="shared" si="78"/>
        <v>120.8</v>
      </c>
      <c r="W159" s="64">
        <f t="shared" si="83"/>
        <v>40537.620000000003</v>
      </c>
      <c r="X159" s="63">
        <f t="shared" si="79"/>
        <v>0</v>
      </c>
      <c r="Y159" s="63">
        <f t="shared" si="80"/>
        <v>0</v>
      </c>
      <c r="Z159" s="64">
        <f t="shared" si="84"/>
        <v>0</v>
      </c>
      <c r="AA159" s="63">
        <v>0</v>
      </c>
      <c r="AB159" s="63"/>
      <c r="AC159" s="63">
        <f t="shared" si="85"/>
        <v>40537.620000000003</v>
      </c>
      <c r="AD159" s="65"/>
      <c r="AE159" s="66"/>
      <c r="AF159" s="66"/>
      <c r="AG159" s="66"/>
      <c r="AH159" s="67">
        <f t="shared" si="86"/>
        <v>45615.38</v>
      </c>
      <c r="AI159" s="68"/>
      <c r="AJ159" s="68"/>
    </row>
    <row r="160" spans="1:36" hidden="1" x14ac:dyDescent="0.25">
      <c r="A160" s="6">
        <v>55</v>
      </c>
      <c r="B160" s="7" t="s">
        <v>298</v>
      </c>
      <c r="C160" s="56" t="str">
        <f t="shared" si="64"/>
        <v>BT09</v>
      </c>
      <c r="D160" s="56" t="str">
        <f>IFERROR(VLOOKUP(C160,Exempted!C:D,2,0),"NOT")</f>
        <v>MANDY</v>
      </c>
      <c r="E160" s="7">
        <v>1065551</v>
      </c>
      <c r="F160" s="7">
        <v>1061847</v>
      </c>
      <c r="G160" s="7">
        <v>2127398</v>
      </c>
      <c r="H160" s="7">
        <v>1944147</v>
      </c>
      <c r="I160" s="7">
        <v>351</v>
      </c>
      <c r="J160" s="7">
        <v>106369.9</v>
      </c>
      <c r="K160" s="7">
        <v>114919</v>
      </c>
      <c r="L160" s="7">
        <v>114568</v>
      </c>
      <c r="M160" s="7">
        <v>0</v>
      </c>
      <c r="N160" s="7">
        <v>0</v>
      </c>
      <c r="O160" s="7">
        <v>1250</v>
      </c>
      <c r="P160" s="7">
        <v>0</v>
      </c>
      <c r="Q160" s="7">
        <v>0</v>
      </c>
      <c r="R160" s="7">
        <v>1250</v>
      </c>
      <c r="S160" s="7">
        <v>25</v>
      </c>
      <c r="T160" s="62">
        <f t="shared" si="82"/>
        <v>184852</v>
      </c>
      <c r="U160" s="63">
        <f t="shared" si="77"/>
        <v>42547.96</v>
      </c>
      <c r="V160" s="63">
        <f t="shared" si="78"/>
        <v>25</v>
      </c>
      <c r="W160" s="64">
        <f t="shared" si="83"/>
        <v>42572.959999999999</v>
      </c>
      <c r="X160" s="63">
        <f t="shared" si="79"/>
        <v>351</v>
      </c>
      <c r="Y160" s="63">
        <f t="shared" si="80"/>
        <v>0</v>
      </c>
      <c r="Z160" s="64">
        <f t="shared" si="84"/>
        <v>351</v>
      </c>
      <c r="AA160" s="63">
        <v>0</v>
      </c>
      <c r="AB160" s="63"/>
      <c r="AC160" s="63">
        <f t="shared" si="85"/>
        <v>42923.96</v>
      </c>
      <c r="AD160" s="65"/>
      <c r="AE160" s="66"/>
      <c r="AF160" s="66"/>
      <c r="AG160" s="66"/>
      <c r="AH160" s="67">
        <f t="shared" si="86"/>
        <v>141928.04</v>
      </c>
      <c r="AI160" s="68"/>
      <c r="AJ160" s="68"/>
    </row>
    <row r="161" spans="1:36" hidden="1" x14ac:dyDescent="0.25">
      <c r="A161" s="6">
        <v>56</v>
      </c>
      <c r="B161" s="7" t="s">
        <v>299</v>
      </c>
      <c r="C161" s="56" t="str">
        <f t="shared" si="64"/>
        <v>BT10</v>
      </c>
      <c r="D161" s="56" t="str">
        <f>IFERROR(VLOOKUP(C161,Exempted!C:D,2,0),"NOT")</f>
        <v>MANDY</v>
      </c>
      <c r="E161" s="7">
        <v>180287</v>
      </c>
      <c r="F161" s="7">
        <v>248118</v>
      </c>
      <c r="G161" s="7">
        <v>428405</v>
      </c>
      <c r="H161" s="7">
        <v>353439</v>
      </c>
      <c r="I161" s="7">
        <v>0</v>
      </c>
      <c r="J161" s="7">
        <v>21420.25</v>
      </c>
      <c r="K161" s="7">
        <v>11665</v>
      </c>
      <c r="L161" s="7">
        <v>11665</v>
      </c>
      <c r="M161" s="7">
        <v>0</v>
      </c>
      <c r="N161" s="7">
        <v>0</v>
      </c>
      <c r="O161" s="7">
        <v>400</v>
      </c>
      <c r="P161" s="7">
        <v>0</v>
      </c>
      <c r="Q161" s="7">
        <v>0</v>
      </c>
      <c r="R161" s="7">
        <v>400</v>
      </c>
      <c r="S161" s="7">
        <v>8</v>
      </c>
      <c r="T161" s="62">
        <f t="shared" si="82"/>
        <v>75366</v>
      </c>
      <c r="U161" s="63">
        <f t="shared" si="77"/>
        <v>8568.1</v>
      </c>
      <c r="V161" s="63">
        <f t="shared" si="78"/>
        <v>8</v>
      </c>
      <c r="W161" s="64">
        <f t="shared" si="83"/>
        <v>8576.1</v>
      </c>
      <c r="X161" s="63">
        <f t="shared" si="79"/>
        <v>0</v>
      </c>
      <c r="Y161" s="63">
        <f t="shared" si="80"/>
        <v>0</v>
      </c>
      <c r="Z161" s="64">
        <f t="shared" si="84"/>
        <v>0</v>
      </c>
      <c r="AA161" s="63">
        <v>0</v>
      </c>
      <c r="AB161" s="63"/>
      <c r="AC161" s="63">
        <f t="shared" si="85"/>
        <v>8576.1</v>
      </c>
      <c r="AD161" s="65"/>
      <c r="AE161" s="66"/>
      <c r="AF161" s="66"/>
      <c r="AG161" s="66"/>
      <c r="AH161" s="67">
        <f t="shared" si="86"/>
        <v>66789.899999999994</v>
      </c>
      <c r="AI161" s="68"/>
      <c r="AJ161" s="68"/>
    </row>
    <row r="162" spans="1:36" hidden="1" x14ac:dyDescent="0.25">
      <c r="A162" s="6">
        <v>57</v>
      </c>
      <c r="B162" s="7" t="s">
        <v>300</v>
      </c>
      <c r="C162" s="56" t="str">
        <f t="shared" si="64"/>
        <v>BT11</v>
      </c>
      <c r="D162" s="56" t="str">
        <f>IFERROR(VLOOKUP(C162,Exempted!C:D,2,0),"NOT")</f>
        <v>MANDY</v>
      </c>
      <c r="E162" s="7">
        <v>192827</v>
      </c>
      <c r="F162" s="7">
        <v>153591</v>
      </c>
      <c r="G162" s="7">
        <v>346418</v>
      </c>
      <c r="H162" s="7">
        <v>330036</v>
      </c>
      <c r="I162" s="7">
        <v>0</v>
      </c>
      <c r="J162" s="7">
        <v>17320.900000000001</v>
      </c>
      <c r="K162" s="7">
        <v>10627</v>
      </c>
      <c r="L162" s="7">
        <v>10627</v>
      </c>
      <c r="M162" s="7">
        <v>0</v>
      </c>
      <c r="N162" s="7">
        <v>0</v>
      </c>
      <c r="O162" s="7">
        <v>300</v>
      </c>
      <c r="P162" s="7">
        <v>0</v>
      </c>
      <c r="Q162" s="7">
        <v>0</v>
      </c>
      <c r="R162" s="7">
        <v>300</v>
      </c>
      <c r="S162" s="7">
        <v>6</v>
      </c>
      <c r="T162" s="62">
        <f t="shared" si="82"/>
        <v>16682</v>
      </c>
      <c r="U162" s="63">
        <f t="shared" si="77"/>
        <v>6928.3600000000006</v>
      </c>
      <c r="V162" s="63">
        <f t="shared" si="78"/>
        <v>6</v>
      </c>
      <c r="W162" s="64">
        <f t="shared" si="83"/>
        <v>6934.3600000000006</v>
      </c>
      <c r="X162" s="63">
        <f t="shared" si="79"/>
        <v>0</v>
      </c>
      <c r="Y162" s="63">
        <f t="shared" si="80"/>
        <v>0</v>
      </c>
      <c r="Z162" s="64">
        <f t="shared" si="84"/>
        <v>0</v>
      </c>
      <c r="AA162" s="63">
        <v>0</v>
      </c>
      <c r="AB162" s="63"/>
      <c r="AC162" s="63">
        <f t="shared" si="85"/>
        <v>6934.3600000000006</v>
      </c>
      <c r="AD162" s="65"/>
      <c r="AE162" s="66"/>
      <c r="AF162" s="66"/>
      <c r="AG162" s="66"/>
      <c r="AH162" s="67">
        <f t="shared" si="86"/>
        <v>9747.64</v>
      </c>
      <c r="AI162" s="68"/>
      <c r="AJ162" s="68"/>
    </row>
    <row r="163" spans="1:36" hidden="1" x14ac:dyDescent="0.25">
      <c r="A163" s="6">
        <v>58</v>
      </c>
      <c r="B163" s="7" t="s">
        <v>301</v>
      </c>
      <c r="C163" s="56" t="str">
        <f t="shared" si="64"/>
        <v>BT12</v>
      </c>
      <c r="D163" s="56" t="str">
        <f>IFERROR(VLOOKUP(C163,Exempted!C:D,2,0),"NOT")</f>
        <v>MANDY</v>
      </c>
      <c r="E163" s="7">
        <v>797562</v>
      </c>
      <c r="F163" s="7">
        <v>758263</v>
      </c>
      <c r="G163" s="7">
        <v>1555825</v>
      </c>
      <c r="H163" s="7">
        <v>1551950</v>
      </c>
      <c r="I163" s="7">
        <v>0</v>
      </c>
      <c r="J163" s="7">
        <v>77791.25</v>
      </c>
      <c r="K163" s="7">
        <v>41289</v>
      </c>
      <c r="L163" s="7">
        <v>41289</v>
      </c>
      <c r="M163" s="7">
        <v>0</v>
      </c>
      <c r="N163" s="7">
        <v>0</v>
      </c>
      <c r="O163" s="7">
        <v>1620</v>
      </c>
      <c r="P163" s="7">
        <v>0</v>
      </c>
      <c r="Q163" s="7">
        <v>0</v>
      </c>
      <c r="R163" s="7">
        <v>1620</v>
      </c>
      <c r="S163" s="7">
        <v>32.4</v>
      </c>
      <c r="T163" s="62">
        <f t="shared" si="82"/>
        <v>5495</v>
      </c>
      <c r="U163" s="63">
        <f t="shared" si="77"/>
        <v>31116.5</v>
      </c>
      <c r="V163" s="63">
        <f t="shared" si="78"/>
        <v>32.4</v>
      </c>
      <c r="W163" s="64">
        <f t="shared" si="83"/>
        <v>31148.9</v>
      </c>
      <c r="X163" s="63">
        <f t="shared" si="79"/>
        <v>0</v>
      </c>
      <c r="Y163" s="63">
        <f t="shared" si="80"/>
        <v>0</v>
      </c>
      <c r="Z163" s="64">
        <f t="shared" si="84"/>
        <v>0</v>
      </c>
      <c r="AA163" s="63">
        <v>0</v>
      </c>
      <c r="AB163" s="63"/>
      <c r="AC163" s="63">
        <f t="shared" si="85"/>
        <v>31148.9</v>
      </c>
      <c r="AD163" s="65"/>
      <c r="AE163" s="66"/>
      <c r="AF163" s="66"/>
      <c r="AG163" s="66"/>
      <c r="AH163" s="67">
        <f t="shared" si="86"/>
        <v>-25653.9</v>
      </c>
      <c r="AI163" s="68"/>
      <c r="AJ163" s="68"/>
    </row>
    <row r="164" spans="1:36" hidden="1" x14ac:dyDescent="0.25">
      <c r="A164" s="6">
        <v>59</v>
      </c>
      <c r="B164" s="7" t="s">
        <v>302</v>
      </c>
      <c r="C164" s="56" t="str">
        <f t="shared" si="64"/>
        <v>BT13</v>
      </c>
      <c r="D164" s="56" t="str">
        <f>IFERROR(VLOOKUP(C164,Exempted!C:D,2,0),"NOT")</f>
        <v>MANDY</v>
      </c>
      <c r="E164" s="7">
        <v>1179600</v>
      </c>
      <c r="F164" s="7">
        <v>950913</v>
      </c>
      <c r="G164" s="7">
        <v>2130513</v>
      </c>
      <c r="H164" s="7">
        <v>2324182</v>
      </c>
      <c r="I164" s="7">
        <v>170</v>
      </c>
      <c r="J164" s="7">
        <v>106525.65</v>
      </c>
      <c r="K164" s="7">
        <v>81473</v>
      </c>
      <c r="L164" s="7">
        <v>81473</v>
      </c>
      <c r="M164" s="7">
        <v>0</v>
      </c>
      <c r="N164" s="7">
        <v>0</v>
      </c>
      <c r="O164" s="7">
        <v>800</v>
      </c>
      <c r="P164" s="7">
        <v>0</v>
      </c>
      <c r="Q164" s="7">
        <v>0</v>
      </c>
      <c r="R164" s="7">
        <v>800</v>
      </c>
      <c r="S164" s="7">
        <v>16</v>
      </c>
      <c r="T164" s="62">
        <f t="shared" si="82"/>
        <v>-192869</v>
      </c>
      <c r="U164" s="63">
        <f t="shared" si="77"/>
        <v>42610.26</v>
      </c>
      <c r="V164" s="63">
        <f t="shared" si="78"/>
        <v>16</v>
      </c>
      <c r="W164" s="64">
        <f t="shared" si="83"/>
        <v>42626.26</v>
      </c>
      <c r="X164" s="63">
        <f t="shared" si="79"/>
        <v>170</v>
      </c>
      <c r="Y164" s="63">
        <f t="shared" si="80"/>
        <v>0</v>
      </c>
      <c r="Z164" s="64">
        <f t="shared" si="84"/>
        <v>170</v>
      </c>
      <c r="AA164" s="63">
        <v>0</v>
      </c>
      <c r="AB164" s="63"/>
      <c r="AC164" s="63">
        <f t="shared" si="85"/>
        <v>42796.26</v>
      </c>
      <c r="AD164" s="65"/>
      <c r="AE164" s="66"/>
      <c r="AF164" s="66"/>
      <c r="AG164" s="66"/>
      <c r="AH164" s="67">
        <f t="shared" si="86"/>
        <v>-235665.26</v>
      </c>
      <c r="AI164" s="68"/>
      <c r="AJ164" s="68"/>
    </row>
    <row r="165" spans="1:36" hidden="1" x14ac:dyDescent="0.25">
      <c r="A165" s="6">
        <v>60</v>
      </c>
      <c r="B165" s="7" t="s">
        <v>304</v>
      </c>
      <c r="C165" s="56" t="str">
        <f t="shared" si="64"/>
        <v>BT14</v>
      </c>
      <c r="D165" s="56" t="str">
        <f>IFERROR(VLOOKUP(C165,Exempted!C:D,2,0),"NOT")</f>
        <v>MANDY</v>
      </c>
      <c r="E165" s="7">
        <v>1432601</v>
      </c>
      <c r="F165" s="7">
        <v>1075379</v>
      </c>
      <c r="G165" s="7">
        <v>2507980</v>
      </c>
      <c r="H165" s="7">
        <v>2518636</v>
      </c>
      <c r="I165" s="7">
        <v>0</v>
      </c>
      <c r="J165" s="7">
        <v>125399</v>
      </c>
      <c r="K165" s="7">
        <v>98230</v>
      </c>
      <c r="L165" s="7">
        <v>98230</v>
      </c>
      <c r="M165" s="7">
        <v>0</v>
      </c>
      <c r="N165" s="7">
        <v>0</v>
      </c>
      <c r="O165" s="7">
        <v>750</v>
      </c>
      <c r="P165" s="7">
        <v>0</v>
      </c>
      <c r="Q165" s="7">
        <v>0</v>
      </c>
      <c r="R165" s="7">
        <v>750</v>
      </c>
      <c r="S165" s="7">
        <v>15</v>
      </c>
      <c r="T165" s="62">
        <f t="shared" si="82"/>
        <v>-9906</v>
      </c>
      <c r="U165" s="63">
        <f t="shared" si="77"/>
        <v>50159.6</v>
      </c>
      <c r="V165" s="63">
        <f t="shared" si="78"/>
        <v>15</v>
      </c>
      <c r="W165" s="64">
        <f t="shared" si="83"/>
        <v>50174.6</v>
      </c>
      <c r="X165" s="63">
        <f t="shared" si="79"/>
        <v>0</v>
      </c>
      <c r="Y165" s="63">
        <f t="shared" si="80"/>
        <v>0</v>
      </c>
      <c r="Z165" s="64">
        <f t="shared" si="84"/>
        <v>0</v>
      </c>
      <c r="AA165" s="63">
        <v>0</v>
      </c>
      <c r="AB165" s="63"/>
      <c r="AC165" s="63">
        <f t="shared" si="85"/>
        <v>50174.6</v>
      </c>
      <c r="AD165" s="65"/>
      <c r="AE165" s="66"/>
      <c r="AF165" s="66"/>
      <c r="AG165" s="66"/>
      <c r="AH165" s="67">
        <f t="shared" si="86"/>
        <v>-60080.6</v>
      </c>
      <c r="AI165" s="68"/>
      <c r="AJ165" s="68"/>
    </row>
    <row r="166" spans="1:36" hidden="1" x14ac:dyDescent="0.25">
      <c r="A166" s="6">
        <v>61</v>
      </c>
      <c r="B166" s="7" t="s">
        <v>306</v>
      </c>
      <c r="C166" s="56" t="str">
        <f t="shared" si="64"/>
        <v>BT16</v>
      </c>
      <c r="D166" s="56" t="str">
        <f>IFERROR(VLOOKUP(C166,Exempted!C:D,2,0),"NOT")</f>
        <v>MANDY</v>
      </c>
      <c r="E166" s="7">
        <v>1087336</v>
      </c>
      <c r="F166" s="7">
        <v>1081737</v>
      </c>
      <c r="G166" s="7">
        <v>2169073</v>
      </c>
      <c r="H166" s="7">
        <v>2057125</v>
      </c>
      <c r="I166" s="7">
        <v>0</v>
      </c>
      <c r="J166" s="7">
        <v>108453.65</v>
      </c>
      <c r="K166" s="7">
        <v>60951</v>
      </c>
      <c r="L166" s="7">
        <v>60951</v>
      </c>
      <c r="M166" s="7">
        <v>0</v>
      </c>
      <c r="N166" s="7">
        <v>0</v>
      </c>
      <c r="O166" s="7">
        <v>24507</v>
      </c>
      <c r="P166" s="7">
        <v>0</v>
      </c>
      <c r="Q166" s="7">
        <v>0</v>
      </c>
      <c r="R166" s="7">
        <v>24507</v>
      </c>
      <c r="S166" s="7">
        <v>490.14</v>
      </c>
      <c r="T166" s="128">
        <f t="shared" ref="T166" si="87">G166-H166+K166-L166+O166-P166</f>
        <v>136455</v>
      </c>
      <c r="U166" s="63">
        <f t="shared" ref="U166:U196" si="88">G166*0.02</f>
        <v>43381.46</v>
      </c>
      <c r="V166" s="63">
        <f t="shared" ref="V166:V196" si="89">O166*0.02</f>
        <v>490.14</v>
      </c>
      <c r="W166" s="130">
        <f>SUM(U166:V167)</f>
        <v>44702.799999999996</v>
      </c>
      <c r="X166" s="63">
        <f t="shared" ref="X166:X196" si="90">I166</f>
        <v>0</v>
      </c>
      <c r="Y166" s="63">
        <f t="shared" ref="Y166:Y196" si="91">M166</f>
        <v>0</v>
      </c>
      <c r="Z166" s="130">
        <f>SUM(X166:Y167)</f>
        <v>0</v>
      </c>
      <c r="AA166" s="63">
        <v>0</v>
      </c>
      <c r="AB166" s="63"/>
      <c r="AC166" s="132">
        <f>W166+Z166+AA166+AB166+AA167+AB167</f>
        <v>44702.799999999996</v>
      </c>
      <c r="AD166" s="134"/>
      <c r="AE166" s="122"/>
      <c r="AF166" s="122">
        <v>15000</v>
      </c>
      <c r="AG166" s="122"/>
      <c r="AH166" s="124">
        <f t="shared" ref="AH166" si="92">IF(D166="NOT",(T166-Z166-AE166+AF166-AG166),(T166-AC166-AE166+AF166-AG166))</f>
        <v>106752.20000000001</v>
      </c>
      <c r="AI166" s="126"/>
      <c r="AJ166" s="126"/>
    </row>
    <row r="167" spans="1:36" hidden="1" x14ac:dyDescent="0.25">
      <c r="A167" s="23">
        <v>61</v>
      </c>
      <c r="B167" s="19" t="s">
        <v>306</v>
      </c>
      <c r="C167" s="56" t="str">
        <f t="shared" si="64"/>
        <v>BT16</v>
      </c>
      <c r="D167" s="56" t="str">
        <f>IFERROR(VLOOKUP(C167,Exempted!C:D,2,0),"NOT")</f>
        <v>MANDY</v>
      </c>
      <c r="E167" s="19">
        <v>18888</v>
      </c>
      <c r="F167" s="19">
        <v>21672</v>
      </c>
      <c r="G167" s="19">
        <v>40560</v>
      </c>
      <c r="H167" s="19">
        <v>0</v>
      </c>
      <c r="I167" s="19">
        <v>0</v>
      </c>
      <c r="J167" s="19">
        <v>2028</v>
      </c>
      <c r="K167" s="19">
        <v>4000</v>
      </c>
      <c r="L167" s="19">
        <v>0</v>
      </c>
      <c r="M167" s="19">
        <v>0</v>
      </c>
      <c r="N167" s="19">
        <v>0</v>
      </c>
      <c r="O167" s="19">
        <v>1000</v>
      </c>
      <c r="P167" s="19">
        <v>0</v>
      </c>
      <c r="Q167" s="19">
        <v>0</v>
      </c>
      <c r="R167" s="19">
        <v>1000</v>
      </c>
      <c r="S167" s="19">
        <v>20</v>
      </c>
      <c r="T167" s="129"/>
      <c r="U167" s="63">
        <f t="shared" si="88"/>
        <v>811.2</v>
      </c>
      <c r="V167" s="63">
        <f t="shared" si="89"/>
        <v>20</v>
      </c>
      <c r="W167" s="131"/>
      <c r="X167" s="63">
        <f t="shared" si="90"/>
        <v>0</v>
      </c>
      <c r="Y167" s="63">
        <f t="shared" si="91"/>
        <v>0</v>
      </c>
      <c r="Z167" s="131"/>
      <c r="AA167" s="63">
        <v>0</v>
      </c>
      <c r="AB167" s="63"/>
      <c r="AC167" s="133"/>
      <c r="AD167" s="135"/>
      <c r="AE167" s="123"/>
      <c r="AF167" s="123"/>
      <c r="AG167" s="123"/>
      <c r="AH167" s="125"/>
      <c r="AI167" s="127"/>
      <c r="AJ167" s="127"/>
    </row>
    <row r="168" spans="1:36" hidden="1" x14ac:dyDescent="0.25">
      <c r="A168" s="6">
        <v>62</v>
      </c>
      <c r="B168" s="7" t="s">
        <v>312</v>
      </c>
      <c r="C168" s="56" t="str">
        <f t="shared" ref="C168:C231" si="93">LEFT(B168, FIND(" ",B168)-1)</f>
        <v>BT17</v>
      </c>
      <c r="D168" s="56" t="str">
        <f>IFERROR(VLOOKUP(C168,Exempted!C:D,2,0),"NOT")</f>
        <v>MANDY</v>
      </c>
      <c r="E168" s="7">
        <v>241293</v>
      </c>
      <c r="F168" s="7">
        <v>267868</v>
      </c>
      <c r="G168" s="7">
        <v>509161</v>
      </c>
      <c r="H168" s="7">
        <v>427869</v>
      </c>
      <c r="I168" s="7">
        <v>0</v>
      </c>
      <c r="J168" s="7">
        <v>25458.05</v>
      </c>
      <c r="K168" s="7">
        <v>23505</v>
      </c>
      <c r="L168" s="7">
        <v>23505</v>
      </c>
      <c r="M168" s="7">
        <v>0</v>
      </c>
      <c r="N168" s="7">
        <v>0</v>
      </c>
      <c r="O168" s="7">
        <v>770</v>
      </c>
      <c r="P168" s="7">
        <v>960</v>
      </c>
      <c r="Q168" s="7">
        <v>0</v>
      </c>
      <c r="R168" s="7">
        <v>-190</v>
      </c>
      <c r="S168" s="7">
        <v>15.4</v>
      </c>
      <c r="T168" s="62">
        <f t="shared" ref="T168:T196" si="94">G168-H168+K168-L168+O168-P168</f>
        <v>81102</v>
      </c>
      <c r="U168" s="63">
        <f t="shared" si="88"/>
        <v>10183.219999999999</v>
      </c>
      <c r="V168" s="63">
        <f t="shared" si="89"/>
        <v>15.4</v>
      </c>
      <c r="W168" s="64">
        <f t="shared" ref="W168:W196" si="95">SUM(U168:V168)</f>
        <v>10198.619999999999</v>
      </c>
      <c r="X168" s="63">
        <f t="shared" si="90"/>
        <v>0</v>
      </c>
      <c r="Y168" s="63">
        <f t="shared" si="91"/>
        <v>0</v>
      </c>
      <c r="Z168" s="64">
        <f t="shared" ref="Z168:Z196" si="96">SUM(X168:Y168)</f>
        <v>0</v>
      </c>
      <c r="AA168" s="63">
        <v>0</v>
      </c>
      <c r="AB168" s="63"/>
      <c r="AC168" s="63">
        <f t="shared" ref="AC168:AC196" si="97">W168+Z168+AA168+AB168</f>
        <v>10198.619999999999</v>
      </c>
      <c r="AD168" s="65"/>
      <c r="AE168" s="66"/>
      <c r="AF168" s="66"/>
      <c r="AG168" s="66"/>
      <c r="AH168" s="67">
        <f t="shared" ref="AH168:AH196" si="98">IF(D168="NOT",(T168-Z168-AE168+AF168-AG168),(T168-AC168-AE168+AF168-AG168))</f>
        <v>70903.38</v>
      </c>
      <c r="AI168" s="68"/>
      <c r="AJ168" s="68"/>
    </row>
    <row r="169" spans="1:36" hidden="1" x14ac:dyDescent="0.25">
      <c r="A169" s="6">
        <v>63</v>
      </c>
      <c r="B169" s="7" t="s">
        <v>313</v>
      </c>
      <c r="C169" s="56" t="str">
        <f t="shared" si="93"/>
        <v>BT18</v>
      </c>
      <c r="D169" s="56" t="str">
        <f>IFERROR(VLOOKUP(C169,Exempted!C:D,2,0),"NOT")</f>
        <v>MANDY</v>
      </c>
      <c r="E169" s="7">
        <v>446763</v>
      </c>
      <c r="F169" s="7">
        <v>634402</v>
      </c>
      <c r="G169" s="7">
        <v>1081165</v>
      </c>
      <c r="H169" s="7">
        <v>1121304</v>
      </c>
      <c r="I169" s="7">
        <v>0</v>
      </c>
      <c r="J169" s="7">
        <v>54058.25</v>
      </c>
      <c r="K169" s="7">
        <v>51394</v>
      </c>
      <c r="L169" s="7">
        <v>51394</v>
      </c>
      <c r="M169" s="7">
        <v>0</v>
      </c>
      <c r="N169" s="7">
        <v>0</v>
      </c>
      <c r="O169" s="7">
        <v>38230</v>
      </c>
      <c r="P169" s="7">
        <v>20800</v>
      </c>
      <c r="Q169" s="7">
        <v>0</v>
      </c>
      <c r="R169" s="7">
        <v>17430</v>
      </c>
      <c r="S169" s="7">
        <v>764.6</v>
      </c>
      <c r="T169" s="62">
        <f t="shared" si="94"/>
        <v>-22709</v>
      </c>
      <c r="U169" s="63">
        <f t="shared" si="88"/>
        <v>21623.3</v>
      </c>
      <c r="V169" s="63">
        <f t="shared" si="89"/>
        <v>764.6</v>
      </c>
      <c r="W169" s="64">
        <f t="shared" si="95"/>
        <v>22387.899999999998</v>
      </c>
      <c r="X169" s="63">
        <f t="shared" si="90"/>
        <v>0</v>
      </c>
      <c r="Y169" s="63">
        <f t="shared" si="91"/>
        <v>0</v>
      </c>
      <c r="Z169" s="64">
        <f t="shared" si="96"/>
        <v>0</v>
      </c>
      <c r="AA169" s="63">
        <v>0</v>
      </c>
      <c r="AB169" s="63"/>
      <c r="AC169" s="63">
        <f t="shared" si="97"/>
        <v>22387.899999999998</v>
      </c>
      <c r="AD169" s="65"/>
      <c r="AE169" s="66"/>
      <c r="AF169" s="66"/>
      <c r="AG169" s="66"/>
      <c r="AH169" s="67">
        <f t="shared" si="98"/>
        <v>-45096.899999999994</v>
      </c>
      <c r="AI169" s="68"/>
      <c r="AJ169" s="68"/>
    </row>
    <row r="170" spans="1:36" hidden="1" x14ac:dyDescent="0.25">
      <c r="A170" s="6">
        <v>64</v>
      </c>
      <c r="B170" s="7" t="s">
        <v>314</v>
      </c>
      <c r="C170" s="56" t="str">
        <f t="shared" si="93"/>
        <v>BT19</v>
      </c>
      <c r="D170" s="56" t="str">
        <f>IFERROR(VLOOKUP(C170,Exempted!C:D,2,0),"NOT")</f>
        <v>NOT</v>
      </c>
      <c r="E170" s="7">
        <v>546539</v>
      </c>
      <c r="F170" s="7">
        <v>1150813</v>
      </c>
      <c r="G170" s="7">
        <v>1697352</v>
      </c>
      <c r="H170" s="7">
        <v>1509023</v>
      </c>
      <c r="I170" s="7">
        <v>30646</v>
      </c>
      <c r="J170" s="7">
        <v>84867.6</v>
      </c>
      <c r="K170" s="7">
        <v>98460</v>
      </c>
      <c r="L170" s="7">
        <v>68460</v>
      </c>
      <c r="M170" s="7">
        <v>0</v>
      </c>
      <c r="N170" s="7">
        <v>0</v>
      </c>
      <c r="O170" s="7">
        <v>300</v>
      </c>
      <c r="P170" s="7">
        <v>0</v>
      </c>
      <c r="Q170" s="7">
        <v>0</v>
      </c>
      <c r="R170" s="7">
        <v>300</v>
      </c>
      <c r="S170" s="7">
        <v>6</v>
      </c>
      <c r="T170" s="62">
        <f t="shared" si="94"/>
        <v>218629</v>
      </c>
      <c r="U170" s="63">
        <f t="shared" si="88"/>
        <v>33947.040000000001</v>
      </c>
      <c r="V170" s="63">
        <f t="shared" si="89"/>
        <v>6</v>
      </c>
      <c r="W170" s="64">
        <f t="shared" si="95"/>
        <v>33953.040000000001</v>
      </c>
      <c r="X170" s="63">
        <f t="shared" si="90"/>
        <v>30646</v>
      </c>
      <c r="Y170" s="63">
        <f t="shared" si="91"/>
        <v>0</v>
      </c>
      <c r="Z170" s="64">
        <f t="shared" si="96"/>
        <v>30646</v>
      </c>
      <c r="AA170" s="63">
        <v>0</v>
      </c>
      <c r="AB170" s="63"/>
      <c r="AC170" s="63">
        <f t="shared" si="97"/>
        <v>64599.040000000001</v>
      </c>
      <c r="AD170" s="65"/>
      <c r="AE170" s="66"/>
      <c r="AF170" s="66"/>
      <c r="AG170" s="66"/>
      <c r="AH170" s="67">
        <f t="shared" si="98"/>
        <v>187983</v>
      </c>
      <c r="AI170" s="68"/>
      <c r="AJ170" s="68"/>
    </row>
    <row r="171" spans="1:36" hidden="1" x14ac:dyDescent="0.25">
      <c r="A171" s="6">
        <v>65</v>
      </c>
      <c r="B171" s="7" t="s">
        <v>315</v>
      </c>
      <c r="C171" s="56" t="str">
        <f t="shared" si="93"/>
        <v>BT20</v>
      </c>
      <c r="D171" s="56" t="str">
        <f>IFERROR(VLOOKUP(C171,Exempted!C:D,2,0),"NOT")</f>
        <v>NOT</v>
      </c>
      <c r="E171" s="7">
        <v>38985</v>
      </c>
      <c r="F171" s="7">
        <v>48141</v>
      </c>
      <c r="G171" s="7">
        <v>87126</v>
      </c>
      <c r="H171" s="7">
        <v>68033</v>
      </c>
      <c r="I171" s="7">
        <v>0</v>
      </c>
      <c r="J171" s="7">
        <v>4356.3</v>
      </c>
      <c r="K171" s="7">
        <v>3398</v>
      </c>
      <c r="L171" s="7">
        <v>3398</v>
      </c>
      <c r="M171" s="7">
        <v>0</v>
      </c>
      <c r="N171" s="7">
        <v>0</v>
      </c>
      <c r="O171" s="7">
        <v>0</v>
      </c>
      <c r="P171" s="7">
        <v>0</v>
      </c>
      <c r="Q171" s="7">
        <v>0</v>
      </c>
      <c r="R171" s="7">
        <v>0</v>
      </c>
      <c r="S171" s="7">
        <v>0</v>
      </c>
      <c r="T171" s="62">
        <f t="shared" si="94"/>
        <v>19093</v>
      </c>
      <c r="U171" s="63">
        <f t="shared" si="88"/>
        <v>1742.52</v>
      </c>
      <c r="V171" s="63">
        <f t="shared" si="89"/>
        <v>0</v>
      </c>
      <c r="W171" s="64">
        <f t="shared" si="95"/>
        <v>1742.52</v>
      </c>
      <c r="X171" s="63">
        <f t="shared" si="90"/>
        <v>0</v>
      </c>
      <c r="Y171" s="63">
        <f t="shared" si="91"/>
        <v>0</v>
      </c>
      <c r="Z171" s="64">
        <f t="shared" si="96"/>
        <v>0</v>
      </c>
      <c r="AA171" s="63">
        <v>0</v>
      </c>
      <c r="AB171" s="63"/>
      <c r="AC171" s="63">
        <f t="shared" si="97"/>
        <v>1742.52</v>
      </c>
      <c r="AD171" s="65"/>
      <c r="AE171" s="66"/>
      <c r="AF171" s="66"/>
      <c r="AG171" s="66"/>
      <c r="AH171" s="67">
        <f t="shared" si="98"/>
        <v>19093</v>
      </c>
      <c r="AI171" s="68"/>
      <c r="AJ171" s="68"/>
    </row>
    <row r="172" spans="1:36" hidden="1" x14ac:dyDescent="0.25">
      <c r="A172" s="6">
        <v>66</v>
      </c>
      <c r="B172" s="7" t="s">
        <v>316</v>
      </c>
      <c r="C172" s="56" t="str">
        <f t="shared" si="93"/>
        <v>BT21</v>
      </c>
      <c r="D172" s="56" t="str">
        <f>IFERROR(VLOOKUP(C172,Exempted!C:D,2,0),"NOT")</f>
        <v>NOT</v>
      </c>
      <c r="E172" s="7">
        <v>1349739</v>
      </c>
      <c r="F172" s="7">
        <v>1232922</v>
      </c>
      <c r="G172" s="7">
        <v>2582661</v>
      </c>
      <c r="H172" s="7">
        <v>2650413</v>
      </c>
      <c r="I172" s="7">
        <v>0</v>
      </c>
      <c r="J172" s="7">
        <v>129133.05</v>
      </c>
      <c r="K172" s="7">
        <v>87634</v>
      </c>
      <c r="L172" s="7">
        <v>87634</v>
      </c>
      <c r="M172" s="7">
        <v>0</v>
      </c>
      <c r="N172" s="7">
        <v>0</v>
      </c>
      <c r="O172" s="7">
        <v>6810</v>
      </c>
      <c r="P172" s="7">
        <v>2160</v>
      </c>
      <c r="Q172" s="7">
        <v>0</v>
      </c>
      <c r="R172" s="7">
        <v>4650</v>
      </c>
      <c r="S172" s="7">
        <v>136.19999999999999</v>
      </c>
      <c r="T172" s="62">
        <f t="shared" si="94"/>
        <v>-63102</v>
      </c>
      <c r="U172" s="63">
        <f t="shared" si="88"/>
        <v>51653.22</v>
      </c>
      <c r="V172" s="63">
        <f t="shared" si="89"/>
        <v>136.19999999999999</v>
      </c>
      <c r="W172" s="64">
        <f t="shared" si="95"/>
        <v>51789.42</v>
      </c>
      <c r="X172" s="63">
        <f t="shared" si="90"/>
        <v>0</v>
      </c>
      <c r="Y172" s="63">
        <f t="shared" si="91"/>
        <v>0</v>
      </c>
      <c r="Z172" s="64">
        <f t="shared" si="96"/>
        <v>0</v>
      </c>
      <c r="AA172" s="63">
        <v>0</v>
      </c>
      <c r="AB172" s="63"/>
      <c r="AC172" s="63">
        <f t="shared" si="97"/>
        <v>51789.42</v>
      </c>
      <c r="AD172" s="65"/>
      <c r="AE172" s="66"/>
      <c r="AF172" s="66"/>
      <c r="AG172" s="66"/>
      <c r="AH172" s="67">
        <f t="shared" si="98"/>
        <v>-63102</v>
      </c>
      <c r="AI172" s="68"/>
      <c r="AJ172" s="68"/>
    </row>
    <row r="173" spans="1:36" hidden="1" x14ac:dyDescent="0.25">
      <c r="A173" s="6">
        <v>67</v>
      </c>
      <c r="B173" s="7" t="s">
        <v>318</v>
      </c>
      <c r="C173" s="56" t="str">
        <f t="shared" si="93"/>
        <v>BT22</v>
      </c>
      <c r="D173" s="56" t="str">
        <f>IFERROR(VLOOKUP(C173,Exempted!C:D,2,0),"NOT")</f>
        <v>Gallo/Inno</v>
      </c>
      <c r="E173" s="7">
        <v>346230</v>
      </c>
      <c r="F173" s="7">
        <v>516742</v>
      </c>
      <c r="G173" s="7">
        <v>862972</v>
      </c>
      <c r="H173" s="7">
        <v>710679</v>
      </c>
      <c r="I173" s="7">
        <v>0</v>
      </c>
      <c r="J173" s="7">
        <v>43148.6</v>
      </c>
      <c r="K173" s="7">
        <v>44340</v>
      </c>
      <c r="L173" s="7">
        <v>44340</v>
      </c>
      <c r="M173" s="7">
        <v>0</v>
      </c>
      <c r="N173" s="7">
        <v>0</v>
      </c>
      <c r="O173" s="7">
        <v>500</v>
      </c>
      <c r="P173" s="7">
        <v>0</v>
      </c>
      <c r="Q173" s="7">
        <v>0</v>
      </c>
      <c r="R173" s="7">
        <v>500</v>
      </c>
      <c r="S173" s="7">
        <v>10</v>
      </c>
      <c r="T173" s="62">
        <f t="shared" si="94"/>
        <v>152793</v>
      </c>
      <c r="U173" s="63">
        <f t="shared" si="88"/>
        <v>17259.439999999999</v>
      </c>
      <c r="V173" s="63">
        <f t="shared" si="89"/>
        <v>10</v>
      </c>
      <c r="W173" s="64">
        <f t="shared" si="95"/>
        <v>17269.439999999999</v>
      </c>
      <c r="X173" s="63">
        <f t="shared" si="90"/>
        <v>0</v>
      </c>
      <c r="Y173" s="63">
        <f t="shared" si="91"/>
        <v>0</v>
      </c>
      <c r="Z173" s="64">
        <f t="shared" si="96"/>
        <v>0</v>
      </c>
      <c r="AA173" s="63">
        <v>0</v>
      </c>
      <c r="AB173" s="63"/>
      <c r="AC173" s="63">
        <f t="shared" si="97"/>
        <v>17269.439999999999</v>
      </c>
      <c r="AD173" s="65"/>
      <c r="AE173" s="66"/>
      <c r="AF173" s="66"/>
      <c r="AG173" s="66"/>
      <c r="AH173" s="67">
        <f t="shared" si="98"/>
        <v>135523.56</v>
      </c>
      <c r="AI173" s="68"/>
      <c r="AJ173" s="68"/>
    </row>
    <row r="174" spans="1:36" hidden="1" x14ac:dyDescent="0.25">
      <c r="A174" s="6">
        <v>68</v>
      </c>
      <c r="B174" s="7" t="s">
        <v>319</v>
      </c>
      <c r="C174" s="56" t="str">
        <f t="shared" si="93"/>
        <v>BT23</v>
      </c>
      <c r="D174" s="56" t="str">
        <f>IFERROR(VLOOKUP(C174,Exempted!C:D,2,0),"NOT")</f>
        <v>Gallo/Inno</v>
      </c>
      <c r="E174" s="7">
        <v>252601</v>
      </c>
      <c r="F174" s="7">
        <v>325246</v>
      </c>
      <c r="G174" s="7">
        <v>577847</v>
      </c>
      <c r="H174" s="7">
        <v>513667</v>
      </c>
      <c r="I174" s="7">
        <v>0</v>
      </c>
      <c r="J174" s="7">
        <v>28892.35</v>
      </c>
      <c r="K174" s="7">
        <v>20465</v>
      </c>
      <c r="L174" s="7">
        <v>20465</v>
      </c>
      <c r="M174" s="7">
        <v>0</v>
      </c>
      <c r="N174" s="7">
        <v>0</v>
      </c>
      <c r="O174" s="7">
        <v>5100</v>
      </c>
      <c r="P174" s="7">
        <v>0</v>
      </c>
      <c r="Q174" s="7">
        <v>0</v>
      </c>
      <c r="R174" s="7">
        <v>5100</v>
      </c>
      <c r="S174" s="7">
        <v>102</v>
      </c>
      <c r="T174" s="62">
        <f t="shared" si="94"/>
        <v>69280</v>
      </c>
      <c r="U174" s="63">
        <f t="shared" si="88"/>
        <v>11556.94</v>
      </c>
      <c r="V174" s="63">
        <f t="shared" si="89"/>
        <v>102</v>
      </c>
      <c r="W174" s="64">
        <f t="shared" si="95"/>
        <v>11658.94</v>
      </c>
      <c r="X174" s="63">
        <f t="shared" si="90"/>
        <v>0</v>
      </c>
      <c r="Y174" s="63">
        <f t="shared" si="91"/>
        <v>0</v>
      </c>
      <c r="Z174" s="64">
        <f t="shared" si="96"/>
        <v>0</v>
      </c>
      <c r="AA174" s="63">
        <v>0</v>
      </c>
      <c r="AB174" s="63"/>
      <c r="AC174" s="63">
        <f t="shared" si="97"/>
        <v>11658.94</v>
      </c>
      <c r="AD174" s="65"/>
      <c r="AE174" s="66"/>
      <c r="AF174" s="66"/>
      <c r="AG174" s="66"/>
      <c r="AH174" s="67">
        <f t="shared" si="98"/>
        <v>57621.06</v>
      </c>
      <c r="AI174" s="68"/>
      <c r="AJ174" s="68"/>
    </row>
    <row r="175" spans="1:36" hidden="1" x14ac:dyDescent="0.25">
      <c r="A175" s="6">
        <v>69</v>
      </c>
      <c r="B175" s="7" t="s">
        <v>320</v>
      </c>
      <c r="C175" s="56" t="str">
        <f t="shared" si="93"/>
        <v>BT24</v>
      </c>
      <c r="D175" s="56" t="str">
        <f>IFERROR(VLOOKUP(C175,Exempted!C:D,2,0),"NOT")</f>
        <v>MANDY</v>
      </c>
      <c r="E175" s="7">
        <v>1019956</v>
      </c>
      <c r="F175" s="7">
        <v>1030099</v>
      </c>
      <c r="G175" s="7">
        <v>2050055</v>
      </c>
      <c r="H175" s="7">
        <v>1946559</v>
      </c>
      <c r="I175" s="7">
        <v>708</v>
      </c>
      <c r="J175" s="7">
        <v>102502.75</v>
      </c>
      <c r="K175" s="7">
        <v>84501</v>
      </c>
      <c r="L175" s="7">
        <v>84501</v>
      </c>
      <c r="M175" s="7">
        <v>0</v>
      </c>
      <c r="N175" s="7">
        <v>0</v>
      </c>
      <c r="O175" s="7">
        <v>2310</v>
      </c>
      <c r="P175" s="7">
        <v>3440</v>
      </c>
      <c r="Q175" s="7">
        <v>0</v>
      </c>
      <c r="R175" s="7">
        <v>-1130</v>
      </c>
      <c r="S175" s="7">
        <v>46.2</v>
      </c>
      <c r="T175" s="62">
        <f t="shared" si="94"/>
        <v>102366</v>
      </c>
      <c r="U175" s="63">
        <f t="shared" si="88"/>
        <v>41001.1</v>
      </c>
      <c r="V175" s="63">
        <f t="shared" si="89"/>
        <v>46.2</v>
      </c>
      <c r="W175" s="64">
        <f t="shared" si="95"/>
        <v>41047.299999999996</v>
      </c>
      <c r="X175" s="63">
        <f t="shared" si="90"/>
        <v>708</v>
      </c>
      <c r="Y175" s="63">
        <f t="shared" si="91"/>
        <v>0</v>
      </c>
      <c r="Z175" s="64">
        <f t="shared" si="96"/>
        <v>708</v>
      </c>
      <c r="AA175" s="63">
        <v>0</v>
      </c>
      <c r="AB175" s="63"/>
      <c r="AC175" s="63">
        <f t="shared" si="97"/>
        <v>41755.299999999996</v>
      </c>
      <c r="AD175" s="65"/>
      <c r="AE175" s="66"/>
      <c r="AF175" s="66"/>
      <c r="AG175" s="66"/>
      <c r="AH175" s="67">
        <f t="shared" si="98"/>
        <v>60610.700000000004</v>
      </c>
      <c r="AI175" s="68"/>
      <c r="AJ175" s="68"/>
    </row>
    <row r="176" spans="1:36" hidden="1" x14ac:dyDescent="0.25">
      <c r="A176" s="6">
        <v>70</v>
      </c>
      <c r="B176" s="7" t="s">
        <v>322</v>
      </c>
      <c r="C176" s="56" t="str">
        <f t="shared" si="93"/>
        <v>BT25</v>
      </c>
      <c r="D176" s="56" t="str">
        <f>IFERROR(VLOOKUP(C176,Exempted!C:D,2,0),"NOT")</f>
        <v>MANDY</v>
      </c>
      <c r="E176" s="7">
        <v>618774</v>
      </c>
      <c r="F176" s="7">
        <v>525800</v>
      </c>
      <c r="G176" s="7">
        <v>1144574</v>
      </c>
      <c r="H176" s="7">
        <v>1051915</v>
      </c>
      <c r="I176" s="7">
        <v>50636</v>
      </c>
      <c r="J176" s="7">
        <v>57228.7</v>
      </c>
      <c r="K176" s="7">
        <v>43790</v>
      </c>
      <c r="L176" s="7">
        <v>43790</v>
      </c>
      <c r="M176" s="7">
        <v>0</v>
      </c>
      <c r="N176" s="7">
        <v>0</v>
      </c>
      <c r="O176" s="7">
        <v>420</v>
      </c>
      <c r="P176" s="7">
        <v>0</v>
      </c>
      <c r="Q176" s="7">
        <v>0</v>
      </c>
      <c r="R176" s="7">
        <v>420</v>
      </c>
      <c r="S176" s="7">
        <v>8.4</v>
      </c>
      <c r="T176" s="62">
        <f t="shared" si="94"/>
        <v>93079</v>
      </c>
      <c r="U176" s="63">
        <f t="shared" si="88"/>
        <v>22891.48</v>
      </c>
      <c r="V176" s="63">
        <f t="shared" si="89"/>
        <v>8.4</v>
      </c>
      <c r="W176" s="64">
        <f t="shared" si="95"/>
        <v>22899.88</v>
      </c>
      <c r="X176" s="63">
        <f t="shared" si="90"/>
        <v>50636</v>
      </c>
      <c r="Y176" s="63">
        <f t="shared" si="91"/>
        <v>0</v>
      </c>
      <c r="Z176" s="64">
        <f t="shared" si="96"/>
        <v>50636</v>
      </c>
      <c r="AA176" s="63">
        <v>0</v>
      </c>
      <c r="AB176" s="63"/>
      <c r="AC176" s="63">
        <f t="shared" si="97"/>
        <v>73535.88</v>
      </c>
      <c r="AD176" s="65"/>
      <c r="AE176" s="66"/>
      <c r="AF176" s="66"/>
      <c r="AG176" s="66"/>
      <c r="AH176" s="67">
        <f t="shared" si="98"/>
        <v>19543.119999999995</v>
      </c>
      <c r="AI176" s="68"/>
      <c r="AJ176" s="68"/>
    </row>
    <row r="177" spans="1:36" hidden="1" x14ac:dyDescent="0.25">
      <c r="A177" s="6">
        <v>71</v>
      </c>
      <c r="B177" s="7" t="s">
        <v>324</v>
      </c>
      <c r="C177" s="56" t="str">
        <f t="shared" si="93"/>
        <v>BT26</v>
      </c>
      <c r="D177" s="56" t="str">
        <f>IFERROR(VLOOKUP(C177,Exempted!C:D,2,0),"NOT")</f>
        <v>MANDY</v>
      </c>
      <c r="E177" s="7">
        <v>543021</v>
      </c>
      <c r="F177" s="7">
        <v>517646</v>
      </c>
      <c r="G177" s="7">
        <v>1060667</v>
      </c>
      <c r="H177" s="7">
        <v>1045716</v>
      </c>
      <c r="I177" s="7">
        <v>0</v>
      </c>
      <c r="J177" s="7">
        <v>53033.35</v>
      </c>
      <c r="K177" s="7">
        <v>45830</v>
      </c>
      <c r="L177" s="7">
        <v>45830</v>
      </c>
      <c r="M177" s="7">
        <v>0</v>
      </c>
      <c r="N177" s="7">
        <v>0</v>
      </c>
      <c r="O177" s="7">
        <v>5990</v>
      </c>
      <c r="P177" s="7">
        <v>1600</v>
      </c>
      <c r="Q177" s="7">
        <v>0</v>
      </c>
      <c r="R177" s="7">
        <v>4390</v>
      </c>
      <c r="S177" s="7">
        <v>119.8</v>
      </c>
      <c r="T177" s="62">
        <f t="shared" si="94"/>
        <v>19341</v>
      </c>
      <c r="U177" s="63">
        <f t="shared" si="88"/>
        <v>21213.34</v>
      </c>
      <c r="V177" s="63">
        <f t="shared" si="89"/>
        <v>119.8</v>
      </c>
      <c r="W177" s="64">
        <f t="shared" si="95"/>
        <v>21333.14</v>
      </c>
      <c r="X177" s="63">
        <f t="shared" si="90"/>
        <v>0</v>
      </c>
      <c r="Y177" s="63">
        <f t="shared" si="91"/>
        <v>0</v>
      </c>
      <c r="Z177" s="64">
        <f t="shared" si="96"/>
        <v>0</v>
      </c>
      <c r="AA177" s="63">
        <v>0</v>
      </c>
      <c r="AB177" s="63"/>
      <c r="AC177" s="63">
        <f t="shared" si="97"/>
        <v>21333.14</v>
      </c>
      <c r="AD177" s="65"/>
      <c r="AE177" s="66"/>
      <c r="AF177" s="66"/>
      <c r="AG177" s="66"/>
      <c r="AH177" s="67">
        <f t="shared" si="98"/>
        <v>-1992.1399999999994</v>
      </c>
      <c r="AI177" s="68"/>
      <c r="AJ177" s="68"/>
    </row>
    <row r="178" spans="1:36" hidden="1" x14ac:dyDescent="0.25">
      <c r="A178" s="6">
        <v>72</v>
      </c>
      <c r="B178" s="7" t="s">
        <v>325</v>
      </c>
      <c r="C178" s="56" t="str">
        <f t="shared" si="93"/>
        <v>BT27</v>
      </c>
      <c r="D178" s="56" t="str">
        <f>IFERROR(VLOOKUP(C178,Exempted!C:D,2,0),"NOT")</f>
        <v>MANDY</v>
      </c>
      <c r="E178" s="7">
        <v>299455</v>
      </c>
      <c r="F178" s="7">
        <v>251138</v>
      </c>
      <c r="G178" s="7">
        <v>550593</v>
      </c>
      <c r="H178" s="7">
        <v>469769</v>
      </c>
      <c r="I178" s="7">
        <v>0</v>
      </c>
      <c r="J178" s="7">
        <v>27529.65</v>
      </c>
      <c r="K178" s="7">
        <v>33477</v>
      </c>
      <c r="L178" s="7">
        <v>33477</v>
      </c>
      <c r="M178" s="7">
        <v>0</v>
      </c>
      <c r="N178" s="7">
        <v>0</v>
      </c>
      <c r="O178" s="7">
        <v>0</v>
      </c>
      <c r="P178" s="7">
        <v>0</v>
      </c>
      <c r="Q178" s="7">
        <v>0</v>
      </c>
      <c r="R178" s="7">
        <v>0</v>
      </c>
      <c r="S178" s="7">
        <v>0</v>
      </c>
      <c r="T178" s="62">
        <f t="shared" si="94"/>
        <v>80824</v>
      </c>
      <c r="U178" s="63">
        <f t="shared" si="88"/>
        <v>11011.86</v>
      </c>
      <c r="V178" s="63">
        <f t="shared" si="89"/>
        <v>0</v>
      </c>
      <c r="W178" s="64">
        <f t="shared" si="95"/>
        <v>11011.86</v>
      </c>
      <c r="X178" s="63">
        <f t="shared" si="90"/>
        <v>0</v>
      </c>
      <c r="Y178" s="63">
        <f t="shared" si="91"/>
        <v>0</v>
      </c>
      <c r="Z178" s="64">
        <f t="shared" si="96"/>
        <v>0</v>
      </c>
      <c r="AA178" s="63">
        <v>0</v>
      </c>
      <c r="AB178" s="63"/>
      <c r="AC178" s="63">
        <f t="shared" si="97"/>
        <v>11011.86</v>
      </c>
      <c r="AD178" s="65"/>
      <c r="AE178" s="66"/>
      <c r="AF178" s="66"/>
      <c r="AG178" s="66"/>
      <c r="AH178" s="67">
        <f t="shared" si="98"/>
        <v>69812.14</v>
      </c>
      <c r="AI178" s="68"/>
      <c r="AJ178" s="68"/>
    </row>
    <row r="179" spans="1:36" hidden="1" x14ac:dyDescent="0.25">
      <c r="A179" s="6">
        <v>73</v>
      </c>
      <c r="B179" s="7" t="s">
        <v>326</v>
      </c>
      <c r="C179" s="56" t="str">
        <f t="shared" si="93"/>
        <v>BT28</v>
      </c>
      <c r="D179" s="56" t="str">
        <f>IFERROR(VLOOKUP(C179,Exempted!C:D,2,0),"NOT")</f>
        <v>MANDY</v>
      </c>
      <c r="E179" s="7">
        <v>654834</v>
      </c>
      <c r="F179" s="7">
        <v>637974</v>
      </c>
      <c r="G179" s="7">
        <v>1292808</v>
      </c>
      <c r="H179" s="7">
        <v>1206963</v>
      </c>
      <c r="I179" s="7">
        <v>0</v>
      </c>
      <c r="J179" s="7">
        <v>64640.4</v>
      </c>
      <c r="K179" s="7">
        <v>41685</v>
      </c>
      <c r="L179" s="7">
        <v>41685</v>
      </c>
      <c r="M179" s="7">
        <v>0</v>
      </c>
      <c r="N179" s="7">
        <v>0</v>
      </c>
      <c r="O179" s="7">
        <v>3000</v>
      </c>
      <c r="P179" s="7">
        <v>0</v>
      </c>
      <c r="Q179" s="7">
        <v>0</v>
      </c>
      <c r="R179" s="7">
        <v>3000</v>
      </c>
      <c r="S179" s="7">
        <v>60</v>
      </c>
      <c r="T179" s="62">
        <f t="shared" si="94"/>
        <v>88845</v>
      </c>
      <c r="U179" s="63">
        <f t="shared" si="88"/>
        <v>25856.16</v>
      </c>
      <c r="V179" s="63">
        <f t="shared" si="89"/>
        <v>60</v>
      </c>
      <c r="W179" s="64">
        <f t="shared" si="95"/>
        <v>25916.16</v>
      </c>
      <c r="X179" s="63">
        <f t="shared" si="90"/>
        <v>0</v>
      </c>
      <c r="Y179" s="63">
        <f t="shared" si="91"/>
        <v>0</v>
      </c>
      <c r="Z179" s="64">
        <f t="shared" si="96"/>
        <v>0</v>
      </c>
      <c r="AA179" s="63">
        <v>0</v>
      </c>
      <c r="AB179" s="63"/>
      <c r="AC179" s="63">
        <f t="shared" si="97"/>
        <v>25916.16</v>
      </c>
      <c r="AD179" s="65"/>
      <c r="AE179" s="66"/>
      <c r="AF179" s="66"/>
      <c r="AG179" s="66"/>
      <c r="AH179" s="67">
        <f t="shared" si="98"/>
        <v>62928.84</v>
      </c>
      <c r="AI179" s="68"/>
      <c r="AJ179" s="68"/>
    </row>
    <row r="180" spans="1:36" hidden="1" x14ac:dyDescent="0.25">
      <c r="A180" s="6">
        <v>74</v>
      </c>
      <c r="B180" s="7" t="s">
        <v>327</v>
      </c>
      <c r="C180" s="56" t="str">
        <f t="shared" si="93"/>
        <v>BT29</v>
      </c>
      <c r="D180" s="56" t="str">
        <f>IFERROR(VLOOKUP(C180,Exempted!C:D,2,0),"NOT")</f>
        <v>Gallo/Inno</v>
      </c>
      <c r="E180" s="7">
        <v>308093</v>
      </c>
      <c r="F180" s="7">
        <v>321562</v>
      </c>
      <c r="G180" s="7">
        <v>629655</v>
      </c>
      <c r="H180" s="7">
        <v>649104</v>
      </c>
      <c r="I180" s="7">
        <v>390</v>
      </c>
      <c r="J180" s="7">
        <v>31482.75</v>
      </c>
      <c r="K180" s="7">
        <v>21880</v>
      </c>
      <c r="L180" s="7">
        <v>21490</v>
      </c>
      <c r="M180" s="7">
        <v>0</v>
      </c>
      <c r="N180" s="7">
        <v>0</v>
      </c>
      <c r="O180" s="7">
        <v>0</v>
      </c>
      <c r="P180" s="7">
        <v>0</v>
      </c>
      <c r="Q180" s="7">
        <v>0</v>
      </c>
      <c r="R180" s="7">
        <v>0</v>
      </c>
      <c r="S180" s="7">
        <v>0</v>
      </c>
      <c r="T180" s="62">
        <f t="shared" si="94"/>
        <v>-19059</v>
      </c>
      <c r="U180" s="63">
        <f t="shared" si="88"/>
        <v>12593.1</v>
      </c>
      <c r="V180" s="63">
        <f t="shared" si="89"/>
        <v>0</v>
      </c>
      <c r="W180" s="64">
        <f t="shared" si="95"/>
        <v>12593.1</v>
      </c>
      <c r="X180" s="63">
        <f t="shared" si="90"/>
        <v>390</v>
      </c>
      <c r="Y180" s="63">
        <f t="shared" si="91"/>
        <v>0</v>
      </c>
      <c r="Z180" s="64">
        <f t="shared" si="96"/>
        <v>390</v>
      </c>
      <c r="AA180" s="63">
        <v>0</v>
      </c>
      <c r="AB180" s="63"/>
      <c r="AC180" s="63">
        <f t="shared" si="97"/>
        <v>12983.1</v>
      </c>
      <c r="AD180" s="65"/>
      <c r="AE180" s="66"/>
      <c r="AF180" s="66"/>
      <c r="AG180" s="66"/>
      <c r="AH180" s="67">
        <f t="shared" si="98"/>
        <v>-32042.1</v>
      </c>
      <c r="AI180" s="68"/>
      <c r="AJ180" s="68"/>
    </row>
    <row r="181" spans="1:36" hidden="1" x14ac:dyDescent="0.25">
      <c r="A181" s="6">
        <v>75</v>
      </c>
      <c r="B181" s="7" t="s">
        <v>328</v>
      </c>
      <c r="C181" s="56" t="str">
        <f t="shared" si="93"/>
        <v>BT30</v>
      </c>
      <c r="D181" s="56" t="str">
        <f>IFERROR(VLOOKUP(C181,Exempted!C:D,2,0),"NOT")</f>
        <v>MANDY</v>
      </c>
      <c r="E181" s="7">
        <v>573814</v>
      </c>
      <c r="F181" s="7">
        <v>718729</v>
      </c>
      <c r="G181" s="7">
        <v>1292543</v>
      </c>
      <c r="H181" s="7">
        <v>1231448</v>
      </c>
      <c r="I181" s="7">
        <v>811</v>
      </c>
      <c r="J181" s="7">
        <v>64627.15</v>
      </c>
      <c r="K181" s="7">
        <v>62190</v>
      </c>
      <c r="L181" s="7">
        <v>62050</v>
      </c>
      <c r="M181" s="7">
        <v>0</v>
      </c>
      <c r="N181" s="7">
        <v>0</v>
      </c>
      <c r="O181" s="7">
        <v>7300</v>
      </c>
      <c r="P181" s="7">
        <v>0</v>
      </c>
      <c r="Q181" s="7">
        <v>0</v>
      </c>
      <c r="R181" s="7">
        <v>7300</v>
      </c>
      <c r="S181" s="7">
        <v>146</v>
      </c>
      <c r="T181" s="62">
        <f t="shared" si="94"/>
        <v>68535</v>
      </c>
      <c r="U181" s="63">
        <f t="shared" si="88"/>
        <v>25850.86</v>
      </c>
      <c r="V181" s="63">
        <f t="shared" si="89"/>
        <v>146</v>
      </c>
      <c r="W181" s="64">
        <f t="shared" si="95"/>
        <v>25996.86</v>
      </c>
      <c r="X181" s="63">
        <f t="shared" si="90"/>
        <v>811</v>
      </c>
      <c r="Y181" s="63">
        <f t="shared" si="91"/>
        <v>0</v>
      </c>
      <c r="Z181" s="64">
        <f t="shared" si="96"/>
        <v>811</v>
      </c>
      <c r="AA181" s="63">
        <v>0</v>
      </c>
      <c r="AB181" s="63"/>
      <c r="AC181" s="63">
        <f t="shared" si="97"/>
        <v>26807.86</v>
      </c>
      <c r="AD181" s="65"/>
      <c r="AE181" s="66"/>
      <c r="AF181" s="66"/>
      <c r="AG181" s="66"/>
      <c r="AH181" s="67">
        <f t="shared" si="98"/>
        <v>41727.14</v>
      </c>
      <c r="AI181" s="68"/>
      <c r="AJ181" s="68"/>
    </row>
    <row r="182" spans="1:36" hidden="1" x14ac:dyDescent="0.25">
      <c r="A182" s="6">
        <v>76</v>
      </c>
      <c r="B182" s="7" t="s">
        <v>329</v>
      </c>
      <c r="C182" s="56" t="str">
        <f t="shared" si="93"/>
        <v>BU01</v>
      </c>
      <c r="D182" s="56" t="str">
        <f>IFERROR(VLOOKUP(C182,Exempted!C:D,2,0),"NOT")</f>
        <v>Ojie</v>
      </c>
      <c r="E182" s="7">
        <v>664260</v>
      </c>
      <c r="F182" s="7">
        <v>1024320</v>
      </c>
      <c r="G182" s="7">
        <v>1688580</v>
      </c>
      <c r="H182" s="7">
        <v>1583297</v>
      </c>
      <c r="I182" s="7">
        <v>1025</v>
      </c>
      <c r="J182" s="7">
        <v>84429</v>
      </c>
      <c r="K182" s="7">
        <v>54761</v>
      </c>
      <c r="L182" s="7">
        <v>54761</v>
      </c>
      <c r="M182" s="7">
        <v>0</v>
      </c>
      <c r="N182" s="7">
        <v>0</v>
      </c>
      <c r="O182" s="7">
        <v>2280</v>
      </c>
      <c r="P182" s="7">
        <v>0</v>
      </c>
      <c r="Q182" s="7">
        <v>0</v>
      </c>
      <c r="R182" s="7">
        <v>2280</v>
      </c>
      <c r="S182" s="7">
        <v>45.6</v>
      </c>
      <c r="T182" s="62">
        <f t="shared" si="94"/>
        <v>107563</v>
      </c>
      <c r="U182" s="63">
        <f t="shared" si="88"/>
        <v>33771.599999999999</v>
      </c>
      <c r="V182" s="63">
        <f t="shared" si="89"/>
        <v>45.6</v>
      </c>
      <c r="W182" s="64">
        <f t="shared" si="95"/>
        <v>33817.199999999997</v>
      </c>
      <c r="X182" s="63">
        <f t="shared" si="90"/>
        <v>1025</v>
      </c>
      <c r="Y182" s="63">
        <f t="shared" si="91"/>
        <v>0</v>
      </c>
      <c r="Z182" s="64">
        <f t="shared" si="96"/>
        <v>1025</v>
      </c>
      <c r="AA182" s="63">
        <v>0</v>
      </c>
      <c r="AB182" s="63"/>
      <c r="AC182" s="63">
        <f t="shared" si="97"/>
        <v>34842.199999999997</v>
      </c>
      <c r="AD182" s="65"/>
      <c r="AE182" s="66"/>
      <c r="AF182" s="66"/>
      <c r="AG182" s="66"/>
      <c r="AH182" s="67">
        <f t="shared" si="98"/>
        <v>72720.800000000003</v>
      </c>
      <c r="AI182" s="68"/>
      <c r="AJ182" s="68"/>
    </row>
    <row r="183" spans="1:36" hidden="1" x14ac:dyDescent="0.25">
      <c r="A183" s="6">
        <v>77</v>
      </c>
      <c r="B183" s="7" t="s">
        <v>331</v>
      </c>
      <c r="C183" s="56" t="str">
        <f t="shared" si="93"/>
        <v>BU02</v>
      </c>
      <c r="D183" s="56" t="str">
        <f>IFERROR(VLOOKUP(C183,Exempted!C:D,2,0),"NOT")</f>
        <v>Ojie</v>
      </c>
      <c r="E183" s="7">
        <v>401697</v>
      </c>
      <c r="F183" s="7">
        <v>432002</v>
      </c>
      <c r="G183" s="7">
        <v>833699</v>
      </c>
      <c r="H183" s="7">
        <v>852566</v>
      </c>
      <c r="I183" s="7">
        <v>0</v>
      </c>
      <c r="J183" s="7">
        <v>41684.949999999997</v>
      </c>
      <c r="K183" s="7">
        <v>23480</v>
      </c>
      <c r="L183" s="7">
        <v>23480</v>
      </c>
      <c r="M183" s="7">
        <v>0</v>
      </c>
      <c r="N183" s="7">
        <v>0</v>
      </c>
      <c r="O183" s="7">
        <v>1170</v>
      </c>
      <c r="P183" s="7">
        <v>1600</v>
      </c>
      <c r="Q183" s="7">
        <v>0</v>
      </c>
      <c r="R183" s="7">
        <v>-430</v>
      </c>
      <c r="S183" s="7">
        <v>23.4</v>
      </c>
      <c r="T183" s="62">
        <f t="shared" si="94"/>
        <v>-19297</v>
      </c>
      <c r="U183" s="63">
        <f t="shared" si="88"/>
        <v>16673.98</v>
      </c>
      <c r="V183" s="63">
        <f t="shared" si="89"/>
        <v>23.400000000000002</v>
      </c>
      <c r="W183" s="64">
        <f t="shared" si="95"/>
        <v>16697.38</v>
      </c>
      <c r="X183" s="63">
        <f t="shared" si="90"/>
        <v>0</v>
      </c>
      <c r="Y183" s="63">
        <f t="shared" si="91"/>
        <v>0</v>
      </c>
      <c r="Z183" s="64">
        <f t="shared" si="96"/>
        <v>0</v>
      </c>
      <c r="AA183" s="63">
        <v>0</v>
      </c>
      <c r="AB183" s="63"/>
      <c r="AC183" s="63">
        <f t="shared" si="97"/>
        <v>16697.38</v>
      </c>
      <c r="AD183" s="65"/>
      <c r="AE183" s="66"/>
      <c r="AF183" s="66"/>
      <c r="AG183" s="66"/>
      <c r="AH183" s="67">
        <f t="shared" si="98"/>
        <v>-35994.380000000005</v>
      </c>
      <c r="AI183" s="68"/>
      <c r="AJ183" s="68"/>
    </row>
    <row r="184" spans="1:36" hidden="1" x14ac:dyDescent="0.25">
      <c r="A184" s="6">
        <v>78</v>
      </c>
      <c r="B184" s="7" t="s">
        <v>333</v>
      </c>
      <c r="C184" s="56" t="str">
        <f t="shared" si="93"/>
        <v>BU03</v>
      </c>
      <c r="D184" s="56" t="str">
        <f>IFERROR(VLOOKUP(C184,Exempted!C:D,2,0),"NOT")</f>
        <v>Ojie</v>
      </c>
      <c r="E184" s="7">
        <v>2579468</v>
      </c>
      <c r="F184" s="7">
        <v>387524</v>
      </c>
      <c r="G184" s="7">
        <v>2966992</v>
      </c>
      <c r="H184" s="7">
        <v>2204247</v>
      </c>
      <c r="I184" s="7">
        <v>0</v>
      </c>
      <c r="J184" s="7">
        <v>148349.6</v>
      </c>
      <c r="K184" s="7">
        <v>48008</v>
      </c>
      <c r="L184" s="7">
        <v>48008</v>
      </c>
      <c r="M184" s="7">
        <v>0</v>
      </c>
      <c r="N184" s="7">
        <v>0</v>
      </c>
      <c r="O184" s="7">
        <v>720</v>
      </c>
      <c r="P184" s="7">
        <v>800</v>
      </c>
      <c r="Q184" s="7">
        <v>0</v>
      </c>
      <c r="R184" s="7">
        <v>-80</v>
      </c>
      <c r="S184" s="7">
        <v>14.4</v>
      </c>
      <c r="T184" s="62">
        <f t="shared" si="94"/>
        <v>762665</v>
      </c>
      <c r="U184" s="63">
        <f t="shared" si="88"/>
        <v>59339.840000000004</v>
      </c>
      <c r="V184" s="63">
        <f t="shared" si="89"/>
        <v>14.4</v>
      </c>
      <c r="W184" s="64">
        <f t="shared" si="95"/>
        <v>59354.240000000005</v>
      </c>
      <c r="X184" s="63">
        <f t="shared" si="90"/>
        <v>0</v>
      </c>
      <c r="Y184" s="63">
        <f t="shared" si="91"/>
        <v>0</v>
      </c>
      <c r="Z184" s="64">
        <f t="shared" si="96"/>
        <v>0</v>
      </c>
      <c r="AA184" s="63">
        <v>0</v>
      </c>
      <c r="AB184" s="63"/>
      <c r="AC184" s="63">
        <f t="shared" si="97"/>
        <v>59354.240000000005</v>
      </c>
      <c r="AD184" s="65"/>
      <c r="AE184" s="66"/>
      <c r="AF184" s="66"/>
      <c r="AG184" s="66"/>
      <c r="AH184" s="67">
        <f t="shared" si="98"/>
        <v>703310.76</v>
      </c>
      <c r="AI184" s="68"/>
      <c r="AJ184" s="68"/>
    </row>
    <row r="185" spans="1:36" hidden="1" x14ac:dyDescent="0.25">
      <c r="A185" s="6">
        <v>79</v>
      </c>
      <c r="B185" s="7" t="s">
        <v>335</v>
      </c>
      <c r="C185" s="56" t="str">
        <f t="shared" si="93"/>
        <v>BU05</v>
      </c>
      <c r="D185" s="56" t="str">
        <f>IFERROR(VLOOKUP(C185,Exempted!C:D,2,0),"NOT")</f>
        <v>Ojie</v>
      </c>
      <c r="E185" s="7">
        <v>347468</v>
      </c>
      <c r="F185" s="7">
        <v>521025</v>
      </c>
      <c r="G185" s="7">
        <v>868493</v>
      </c>
      <c r="H185" s="7">
        <v>842493</v>
      </c>
      <c r="I185" s="7">
        <v>0</v>
      </c>
      <c r="J185" s="7">
        <v>43424.65</v>
      </c>
      <c r="K185" s="7">
        <v>43725</v>
      </c>
      <c r="L185" s="7">
        <v>43725</v>
      </c>
      <c r="M185" s="7">
        <v>0</v>
      </c>
      <c r="N185" s="7">
        <v>0</v>
      </c>
      <c r="O185" s="7">
        <v>900</v>
      </c>
      <c r="P185" s="7">
        <v>0</v>
      </c>
      <c r="Q185" s="7">
        <v>0</v>
      </c>
      <c r="R185" s="7">
        <v>900</v>
      </c>
      <c r="S185" s="7">
        <v>18</v>
      </c>
      <c r="T185" s="62">
        <f t="shared" si="94"/>
        <v>26900</v>
      </c>
      <c r="U185" s="63">
        <f t="shared" si="88"/>
        <v>17369.86</v>
      </c>
      <c r="V185" s="63">
        <f t="shared" si="89"/>
        <v>18</v>
      </c>
      <c r="W185" s="64">
        <f t="shared" si="95"/>
        <v>17387.86</v>
      </c>
      <c r="X185" s="63">
        <f t="shared" si="90"/>
        <v>0</v>
      </c>
      <c r="Y185" s="63">
        <f t="shared" si="91"/>
        <v>0</v>
      </c>
      <c r="Z185" s="64">
        <f t="shared" si="96"/>
        <v>0</v>
      </c>
      <c r="AA185" s="63">
        <v>0</v>
      </c>
      <c r="AB185" s="63"/>
      <c r="AC185" s="63">
        <f t="shared" si="97"/>
        <v>17387.86</v>
      </c>
      <c r="AD185" s="65"/>
      <c r="AE185" s="66"/>
      <c r="AF185" s="66"/>
      <c r="AG185" s="66"/>
      <c r="AH185" s="67">
        <f t="shared" si="98"/>
        <v>9512.14</v>
      </c>
      <c r="AI185" s="68"/>
      <c r="AJ185" s="68"/>
    </row>
    <row r="186" spans="1:36" hidden="1" x14ac:dyDescent="0.25">
      <c r="A186" s="6">
        <v>80</v>
      </c>
      <c r="B186" s="7" t="s">
        <v>336</v>
      </c>
      <c r="C186" s="56" t="str">
        <f t="shared" si="93"/>
        <v>BU06</v>
      </c>
      <c r="D186" s="56" t="str">
        <f>IFERROR(VLOOKUP(C186,Exempted!C:D,2,0),"NOT")</f>
        <v>Ojie</v>
      </c>
      <c r="E186" s="7">
        <v>1912038</v>
      </c>
      <c r="F186" s="7">
        <v>1978476</v>
      </c>
      <c r="G186" s="7">
        <v>3890514</v>
      </c>
      <c r="H186" s="7">
        <v>3846866</v>
      </c>
      <c r="I186" s="7">
        <v>0</v>
      </c>
      <c r="J186" s="7">
        <v>194525.7</v>
      </c>
      <c r="K186" s="7">
        <v>121995</v>
      </c>
      <c r="L186" s="7">
        <v>121995</v>
      </c>
      <c r="M186" s="7">
        <v>0</v>
      </c>
      <c r="N186" s="7">
        <v>0</v>
      </c>
      <c r="O186" s="7">
        <v>1900</v>
      </c>
      <c r="P186" s="7">
        <v>1600</v>
      </c>
      <c r="Q186" s="7">
        <v>0</v>
      </c>
      <c r="R186" s="7">
        <v>300</v>
      </c>
      <c r="S186" s="7">
        <v>38</v>
      </c>
      <c r="T186" s="62">
        <f t="shared" si="94"/>
        <v>43948</v>
      </c>
      <c r="U186" s="63">
        <f t="shared" si="88"/>
        <v>77810.28</v>
      </c>
      <c r="V186" s="63">
        <f t="shared" si="89"/>
        <v>38</v>
      </c>
      <c r="W186" s="64">
        <f t="shared" si="95"/>
        <v>77848.28</v>
      </c>
      <c r="X186" s="63">
        <f t="shared" si="90"/>
        <v>0</v>
      </c>
      <c r="Y186" s="63">
        <f t="shared" si="91"/>
        <v>0</v>
      </c>
      <c r="Z186" s="64">
        <f t="shared" si="96"/>
        <v>0</v>
      </c>
      <c r="AA186" s="63">
        <v>0</v>
      </c>
      <c r="AB186" s="63"/>
      <c r="AC186" s="63">
        <f t="shared" si="97"/>
        <v>77848.28</v>
      </c>
      <c r="AD186" s="65"/>
      <c r="AE186" s="66"/>
      <c r="AF186" s="66"/>
      <c r="AG186" s="66"/>
      <c r="AH186" s="67">
        <f t="shared" si="98"/>
        <v>-33900.28</v>
      </c>
      <c r="AI186" s="68"/>
      <c r="AJ186" s="68"/>
    </row>
    <row r="187" spans="1:36" hidden="1" x14ac:dyDescent="0.25">
      <c r="A187" s="6">
        <v>81</v>
      </c>
      <c r="B187" s="7" t="s">
        <v>338</v>
      </c>
      <c r="C187" s="56" t="str">
        <f t="shared" si="93"/>
        <v>BU07</v>
      </c>
      <c r="D187" s="56" t="str">
        <f>IFERROR(VLOOKUP(C187,Exempted!C:D,2,0),"NOT")</f>
        <v>Ojie</v>
      </c>
      <c r="E187" s="7">
        <v>522539</v>
      </c>
      <c r="F187" s="7">
        <v>436308</v>
      </c>
      <c r="G187" s="7">
        <v>958847</v>
      </c>
      <c r="H187" s="7">
        <v>1015869</v>
      </c>
      <c r="I187" s="7">
        <v>0</v>
      </c>
      <c r="J187" s="7">
        <v>47942.35</v>
      </c>
      <c r="K187" s="7">
        <v>20602</v>
      </c>
      <c r="L187" s="7">
        <v>20602</v>
      </c>
      <c r="M187" s="7">
        <v>0</v>
      </c>
      <c r="N187" s="7">
        <v>0</v>
      </c>
      <c r="O187" s="7">
        <v>420</v>
      </c>
      <c r="P187" s="7">
        <v>0</v>
      </c>
      <c r="Q187" s="7">
        <v>0</v>
      </c>
      <c r="R187" s="7">
        <v>420</v>
      </c>
      <c r="S187" s="7">
        <v>8.4</v>
      </c>
      <c r="T187" s="62">
        <f t="shared" si="94"/>
        <v>-56602</v>
      </c>
      <c r="U187" s="63">
        <f t="shared" si="88"/>
        <v>19176.939999999999</v>
      </c>
      <c r="V187" s="63">
        <f t="shared" si="89"/>
        <v>8.4</v>
      </c>
      <c r="W187" s="64">
        <f t="shared" si="95"/>
        <v>19185.34</v>
      </c>
      <c r="X187" s="63">
        <f t="shared" si="90"/>
        <v>0</v>
      </c>
      <c r="Y187" s="63">
        <f t="shared" si="91"/>
        <v>0</v>
      </c>
      <c r="Z187" s="64">
        <f t="shared" si="96"/>
        <v>0</v>
      </c>
      <c r="AA187" s="63">
        <v>0</v>
      </c>
      <c r="AB187" s="63"/>
      <c r="AC187" s="63">
        <f t="shared" si="97"/>
        <v>19185.34</v>
      </c>
      <c r="AD187" s="65"/>
      <c r="AE187" s="66"/>
      <c r="AF187" s="66"/>
      <c r="AG187" s="66"/>
      <c r="AH187" s="67">
        <f t="shared" si="98"/>
        <v>-75787.34</v>
      </c>
      <c r="AI187" s="68"/>
      <c r="AJ187" s="68"/>
    </row>
    <row r="188" spans="1:36" hidden="1" x14ac:dyDescent="0.25">
      <c r="A188" s="6">
        <v>82</v>
      </c>
      <c r="B188" s="7" t="s">
        <v>339</v>
      </c>
      <c r="C188" s="56" t="str">
        <f t="shared" si="93"/>
        <v>BU09</v>
      </c>
      <c r="D188" s="56" t="str">
        <f>IFERROR(VLOOKUP(C188,Exempted!C:D,2,0),"NOT")</f>
        <v>Ojie</v>
      </c>
      <c r="E188" s="7">
        <v>199688</v>
      </c>
      <c r="F188" s="7">
        <v>223494</v>
      </c>
      <c r="G188" s="7">
        <v>423182</v>
      </c>
      <c r="H188" s="7">
        <v>387849</v>
      </c>
      <c r="I188" s="7">
        <v>0</v>
      </c>
      <c r="J188" s="7">
        <v>21159.1</v>
      </c>
      <c r="K188" s="7">
        <v>12498</v>
      </c>
      <c r="L188" s="7">
        <v>12498</v>
      </c>
      <c r="M188" s="7">
        <v>0</v>
      </c>
      <c r="N188" s="7">
        <v>0</v>
      </c>
      <c r="O188" s="7">
        <v>700</v>
      </c>
      <c r="P188" s="7">
        <v>0</v>
      </c>
      <c r="Q188" s="7">
        <v>0</v>
      </c>
      <c r="R188" s="7">
        <v>700</v>
      </c>
      <c r="S188" s="7">
        <v>14</v>
      </c>
      <c r="T188" s="62">
        <f t="shared" si="94"/>
        <v>36033</v>
      </c>
      <c r="U188" s="63">
        <f t="shared" si="88"/>
        <v>8463.64</v>
      </c>
      <c r="V188" s="63">
        <f t="shared" si="89"/>
        <v>14</v>
      </c>
      <c r="W188" s="64">
        <f t="shared" si="95"/>
        <v>8477.64</v>
      </c>
      <c r="X188" s="63">
        <f t="shared" si="90"/>
        <v>0</v>
      </c>
      <c r="Y188" s="63">
        <f t="shared" si="91"/>
        <v>0</v>
      </c>
      <c r="Z188" s="64">
        <f t="shared" si="96"/>
        <v>0</v>
      </c>
      <c r="AA188" s="63">
        <v>0</v>
      </c>
      <c r="AB188" s="63"/>
      <c r="AC188" s="63">
        <f t="shared" si="97"/>
        <v>8477.64</v>
      </c>
      <c r="AD188" s="65"/>
      <c r="AE188" s="66"/>
      <c r="AF188" s="66"/>
      <c r="AG188" s="66"/>
      <c r="AH188" s="67">
        <f t="shared" si="98"/>
        <v>27555.360000000001</v>
      </c>
      <c r="AI188" s="68"/>
      <c r="AJ188" s="68"/>
    </row>
    <row r="189" spans="1:36" hidden="1" x14ac:dyDescent="0.25">
      <c r="A189" s="6">
        <v>83</v>
      </c>
      <c r="B189" s="7" t="s">
        <v>340</v>
      </c>
      <c r="C189" s="56" t="str">
        <f t="shared" si="93"/>
        <v>BU11</v>
      </c>
      <c r="D189" s="56" t="str">
        <f>IFERROR(VLOOKUP(C189,Exempted!C:D,2,0),"NOT")</f>
        <v>Ojie</v>
      </c>
      <c r="E189" s="7">
        <v>578299</v>
      </c>
      <c r="F189" s="7">
        <v>598505</v>
      </c>
      <c r="G189" s="7">
        <v>1176804</v>
      </c>
      <c r="H189" s="7">
        <v>1114442</v>
      </c>
      <c r="I189" s="7">
        <v>0</v>
      </c>
      <c r="J189" s="7">
        <v>58840.2</v>
      </c>
      <c r="K189" s="7">
        <v>51155</v>
      </c>
      <c r="L189" s="7">
        <v>51155</v>
      </c>
      <c r="M189" s="7">
        <v>0</v>
      </c>
      <c r="N189" s="7">
        <v>0</v>
      </c>
      <c r="O189" s="7">
        <v>3010</v>
      </c>
      <c r="P189" s="7">
        <v>800</v>
      </c>
      <c r="Q189" s="7">
        <v>0</v>
      </c>
      <c r="R189" s="7">
        <v>2210</v>
      </c>
      <c r="S189" s="7">
        <v>60.2</v>
      </c>
      <c r="T189" s="62">
        <f t="shared" si="94"/>
        <v>64572</v>
      </c>
      <c r="U189" s="63">
        <f t="shared" si="88"/>
        <v>23536.080000000002</v>
      </c>
      <c r="V189" s="63">
        <f t="shared" si="89"/>
        <v>60.2</v>
      </c>
      <c r="W189" s="64">
        <f t="shared" si="95"/>
        <v>23596.280000000002</v>
      </c>
      <c r="X189" s="63">
        <f t="shared" si="90"/>
        <v>0</v>
      </c>
      <c r="Y189" s="63">
        <f t="shared" si="91"/>
        <v>0</v>
      </c>
      <c r="Z189" s="64">
        <f t="shared" si="96"/>
        <v>0</v>
      </c>
      <c r="AA189" s="63">
        <v>0</v>
      </c>
      <c r="AB189" s="63"/>
      <c r="AC189" s="63">
        <f t="shared" si="97"/>
        <v>23596.280000000002</v>
      </c>
      <c r="AD189" s="65"/>
      <c r="AE189" s="66"/>
      <c r="AF189" s="66"/>
      <c r="AG189" s="66"/>
      <c r="AH189" s="67">
        <f t="shared" si="98"/>
        <v>40975.72</v>
      </c>
      <c r="AI189" s="68"/>
      <c r="AJ189" s="68"/>
    </row>
    <row r="190" spans="1:36" hidden="1" x14ac:dyDescent="0.25">
      <c r="A190" s="6">
        <v>84</v>
      </c>
      <c r="B190" s="7" t="s">
        <v>341</v>
      </c>
      <c r="C190" s="56" t="str">
        <f t="shared" si="93"/>
        <v>BU12</v>
      </c>
      <c r="D190" s="56" t="str">
        <f>IFERROR(VLOOKUP(C190,Exempted!C:D,2,0),"NOT")</f>
        <v>Ojie</v>
      </c>
      <c r="E190" s="7">
        <v>233105</v>
      </c>
      <c r="F190" s="7">
        <v>231894</v>
      </c>
      <c r="G190" s="7">
        <v>464999</v>
      </c>
      <c r="H190" s="7">
        <v>437710</v>
      </c>
      <c r="I190" s="7">
        <v>0</v>
      </c>
      <c r="J190" s="7">
        <v>23249.95</v>
      </c>
      <c r="K190" s="7">
        <v>21793</v>
      </c>
      <c r="L190" s="7">
        <v>21793</v>
      </c>
      <c r="M190" s="7">
        <v>0</v>
      </c>
      <c r="N190" s="7">
        <v>0</v>
      </c>
      <c r="O190" s="7">
        <v>770</v>
      </c>
      <c r="P190" s="7">
        <v>0</v>
      </c>
      <c r="Q190" s="7">
        <v>0</v>
      </c>
      <c r="R190" s="7">
        <v>770</v>
      </c>
      <c r="S190" s="7">
        <v>15.4</v>
      </c>
      <c r="T190" s="62">
        <f t="shared" si="94"/>
        <v>28059</v>
      </c>
      <c r="U190" s="63">
        <f t="shared" si="88"/>
        <v>9299.98</v>
      </c>
      <c r="V190" s="63">
        <f t="shared" si="89"/>
        <v>15.4</v>
      </c>
      <c r="W190" s="64">
        <f t="shared" si="95"/>
        <v>9315.3799999999992</v>
      </c>
      <c r="X190" s="63">
        <f t="shared" si="90"/>
        <v>0</v>
      </c>
      <c r="Y190" s="63">
        <f t="shared" si="91"/>
        <v>0</v>
      </c>
      <c r="Z190" s="64">
        <f t="shared" si="96"/>
        <v>0</v>
      </c>
      <c r="AA190" s="63">
        <v>0</v>
      </c>
      <c r="AB190" s="63"/>
      <c r="AC190" s="63">
        <f t="shared" si="97"/>
        <v>9315.3799999999992</v>
      </c>
      <c r="AD190" s="65"/>
      <c r="AE190" s="66"/>
      <c r="AF190" s="66"/>
      <c r="AG190" s="66"/>
      <c r="AH190" s="67">
        <f t="shared" si="98"/>
        <v>18743.620000000003</v>
      </c>
      <c r="AI190" s="68"/>
      <c r="AJ190" s="68"/>
    </row>
    <row r="191" spans="1:36" hidden="1" x14ac:dyDescent="0.25">
      <c r="A191" s="6">
        <v>85</v>
      </c>
      <c r="B191" s="7" t="s">
        <v>343</v>
      </c>
      <c r="C191" s="56" t="str">
        <f t="shared" si="93"/>
        <v>BU13</v>
      </c>
      <c r="D191" s="56" t="str">
        <f>IFERROR(VLOOKUP(C191,Exempted!C:D,2,0),"NOT")</f>
        <v>Ojie</v>
      </c>
      <c r="E191" s="7">
        <v>242140</v>
      </c>
      <c r="F191" s="7">
        <v>372671</v>
      </c>
      <c r="G191" s="7">
        <v>614811</v>
      </c>
      <c r="H191" s="7">
        <v>610999</v>
      </c>
      <c r="I191" s="7">
        <v>0</v>
      </c>
      <c r="J191" s="7">
        <v>30740.55</v>
      </c>
      <c r="K191" s="7">
        <v>28160</v>
      </c>
      <c r="L191" s="7">
        <v>28160</v>
      </c>
      <c r="M191" s="7">
        <v>0</v>
      </c>
      <c r="N191" s="7">
        <v>0</v>
      </c>
      <c r="O191" s="7">
        <v>200</v>
      </c>
      <c r="P191" s="7">
        <v>0</v>
      </c>
      <c r="Q191" s="7">
        <v>0</v>
      </c>
      <c r="R191" s="7">
        <v>200</v>
      </c>
      <c r="S191" s="7">
        <v>4</v>
      </c>
      <c r="T191" s="62">
        <f t="shared" si="94"/>
        <v>4012</v>
      </c>
      <c r="U191" s="63">
        <f t="shared" si="88"/>
        <v>12296.220000000001</v>
      </c>
      <c r="V191" s="63">
        <f t="shared" si="89"/>
        <v>4</v>
      </c>
      <c r="W191" s="64">
        <f t="shared" si="95"/>
        <v>12300.220000000001</v>
      </c>
      <c r="X191" s="63">
        <f t="shared" si="90"/>
        <v>0</v>
      </c>
      <c r="Y191" s="63">
        <f t="shared" si="91"/>
        <v>0</v>
      </c>
      <c r="Z191" s="64">
        <f t="shared" si="96"/>
        <v>0</v>
      </c>
      <c r="AA191" s="63">
        <v>0</v>
      </c>
      <c r="AB191" s="63"/>
      <c r="AC191" s="63">
        <f t="shared" si="97"/>
        <v>12300.220000000001</v>
      </c>
      <c r="AD191" s="65"/>
      <c r="AE191" s="66"/>
      <c r="AF191" s="66"/>
      <c r="AG191" s="66"/>
      <c r="AH191" s="67">
        <f t="shared" si="98"/>
        <v>-8288.2200000000012</v>
      </c>
      <c r="AI191" s="68"/>
      <c r="AJ191" s="68"/>
    </row>
    <row r="192" spans="1:36" hidden="1" x14ac:dyDescent="0.25">
      <c r="A192" s="6">
        <v>86</v>
      </c>
      <c r="B192" s="7" t="s">
        <v>345</v>
      </c>
      <c r="C192" s="56" t="str">
        <f t="shared" si="93"/>
        <v>BU14</v>
      </c>
      <c r="D192" s="56" t="str">
        <f>IFERROR(VLOOKUP(C192,Exempted!C:D,2,0),"NOT")</f>
        <v>Ojie</v>
      </c>
      <c r="E192" s="7">
        <v>928533</v>
      </c>
      <c r="F192" s="7">
        <v>967704</v>
      </c>
      <c r="G192" s="7">
        <v>1896237</v>
      </c>
      <c r="H192" s="7">
        <v>1738672</v>
      </c>
      <c r="I192" s="7">
        <v>0</v>
      </c>
      <c r="J192" s="7">
        <v>94811.85</v>
      </c>
      <c r="K192" s="7">
        <v>90380</v>
      </c>
      <c r="L192" s="7">
        <v>90380</v>
      </c>
      <c r="M192" s="7">
        <v>0</v>
      </c>
      <c r="N192" s="7">
        <v>0</v>
      </c>
      <c r="O192" s="7">
        <v>8700</v>
      </c>
      <c r="P192" s="7">
        <v>0</v>
      </c>
      <c r="Q192" s="7">
        <v>0</v>
      </c>
      <c r="R192" s="7">
        <v>8700</v>
      </c>
      <c r="S192" s="7">
        <v>174</v>
      </c>
      <c r="T192" s="62">
        <f t="shared" si="94"/>
        <v>166265</v>
      </c>
      <c r="U192" s="63">
        <f t="shared" si="88"/>
        <v>37924.74</v>
      </c>
      <c r="V192" s="63">
        <f t="shared" si="89"/>
        <v>174</v>
      </c>
      <c r="W192" s="64">
        <f t="shared" si="95"/>
        <v>38098.74</v>
      </c>
      <c r="X192" s="63">
        <f t="shared" si="90"/>
        <v>0</v>
      </c>
      <c r="Y192" s="63">
        <f t="shared" si="91"/>
        <v>0</v>
      </c>
      <c r="Z192" s="64">
        <f t="shared" si="96"/>
        <v>0</v>
      </c>
      <c r="AA192" s="63">
        <v>0</v>
      </c>
      <c r="AB192" s="63"/>
      <c r="AC192" s="63">
        <f t="shared" si="97"/>
        <v>38098.74</v>
      </c>
      <c r="AD192" s="65"/>
      <c r="AE192" s="66"/>
      <c r="AF192" s="66"/>
      <c r="AG192" s="66"/>
      <c r="AH192" s="67">
        <f t="shared" si="98"/>
        <v>128166.26000000001</v>
      </c>
      <c r="AI192" s="68"/>
      <c r="AJ192" s="68"/>
    </row>
    <row r="193" spans="1:36" hidden="1" x14ac:dyDescent="0.25">
      <c r="A193" s="6">
        <v>87</v>
      </c>
      <c r="B193" s="7" t="s">
        <v>346</v>
      </c>
      <c r="C193" s="56" t="str">
        <f t="shared" si="93"/>
        <v>BU16</v>
      </c>
      <c r="D193" s="56" t="str">
        <f>IFERROR(VLOOKUP(C193,Exempted!C:D,2,0),"NOT")</f>
        <v>Ojie</v>
      </c>
      <c r="E193" s="7">
        <v>225412</v>
      </c>
      <c r="F193" s="7">
        <v>258674</v>
      </c>
      <c r="G193" s="7">
        <v>484086</v>
      </c>
      <c r="H193" s="7">
        <v>433645</v>
      </c>
      <c r="I193" s="7">
        <v>1397</v>
      </c>
      <c r="J193" s="7">
        <v>24204.3</v>
      </c>
      <c r="K193" s="7">
        <v>23970</v>
      </c>
      <c r="L193" s="7">
        <v>23970</v>
      </c>
      <c r="M193" s="7">
        <v>0</v>
      </c>
      <c r="N193" s="7">
        <v>0</v>
      </c>
      <c r="O193" s="7">
        <v>1250</v>
      </c>
      <c r="P193" s="7">
        <v>800</v>
      </c>
      <c r="Q193" s="7">
        <v>0</v>
      </c>
      <c r="R193" s="7">
        <v>450</v>
      </c>
      <c r="S193" s="7">
        <v>25</v>
      </c>
      <c r="T193" s="62">
        <f t="shared" si="94"/>
        <v>50891</v>
      </c>
      <c r="U193" s="63">
        <f t="shared" si="88"/>
        <v>9681.7199999999993</v>
      </c>
      <c r="V193" s="63">
        <f t="shared" si="89"/>
        <v>25</v>
      </c>
      <c r="W193" s="64">
        <f t="shared" si="95"/>
        <v>9706.7199999999993</v>
      </c>
      <c r="X193" s="63">
        <f t="shared" si="90"/>
        <v>1397</v>
      </c>
      <c r="Y193" s="63">
        <f t="shared" si="91"/>
        <v>0</v>
      </c>
      <c r="Z193" s="64">
        <f t="shared" si="96"/>
        <v>1397</v>
      </c>
      <c r="AA193" s="63">
        <v>0</v>
      </c>
      <c r="AB193" s="63"/>
      <c r="AC193" s="63">
        <f t="shared" si="97"/>
        <v>11103.72</v>
      </c>
      <c r="AD193" s="65"/>
      <c r="AE193" s="66"/>
      <c r="AF193" s="66"/>
      <c r="AG193" s="66"/>
      <c r="AH193" s="67">
        <f t="shared" si="98"/>
        <v>39787.279999999999</v>
      </c>
      <c r="AI193" s="68"/>
      <c r="AJ193" s="68"/>
    </row>
    <row r="194" spans="1:36" hidden="1" x14ac:dyDescent="0.25">
      <c r="A194" s="6">
        <v>88</v>
      </c>
      <c r="B194" s="7" t="s">
        <v>347</v>
      </c>
      <c r="C194" s="56" t="str">
        <f t="shared" si="93"/>
        <v>BU17</v>
      </c>
      <c r="D194" s="56" t="str">
        <f>IFERROR(VLOOKUP(C194,Exempted!C:D,2,0),"NOT")</f>
        <v>Ojie</v>
      </c>
      <c r="E194" s="7">
        <v>4760429</v>
      </c>
      <c r="F194" s="7">
        <v>4648070</v>
      </c>
      <c r="G194" s="7">
        <v>9408499</v>
      </c>
      <c r="H194" s="7">
        <v>8844131</v>
      </c>
      <c r="I194" s="7">
        <v>3758</v>
      </c>
      <c r="J194" s="7">
        <v>470424.95</v>
      </c>
      <c r="K194" s="7">
        <v>446787</v>
      </c>
      <c r="L194" s="7">
        <v>446787</v>
      </c>
      <c r="M194" s="7">
        <v>0</v>
      </c>
      <c r="N194" s="7">
        <v>0</v>
      </c>
      <c r="O194" s="7">
        <v>9050</v>
      </c>
      <c r="P194" s="7">
        <v>0</v>
      </c>
      <c r="Q194" s="7">
        <v>0</v>
      </c>
      <c r="R194" s="7">
        <v>9050</v>
      </c>
      <c r="S194" s="7">
        <v>181</v>
      </c>
      <c r="T194" s="62">
        <f t="shared" si="94"/>
        <v>573418</v>
      </c>
      <c r="U194" s="63">
        <f t="shared" si="88"/>
        <v>188169.98</v>
      </c>
      <c r="V194" s="63">
        <f t="shared" si="89"/>
        <v>181</v>
      </c>
      <c r="W194" s="64">
        <f t="shared" si="95"/>
        <v>188350.98</v>
      </c>
      <c r="X194" s="63">
        <f t="shared" si="90"/>
        <v>3758</v>
      </c>
      <c r="Y194" s="63">
        <f t="shared" si="91"/>
        <v>0</v>
      </c>
      <c r="Z194" s="64">
        <f t="shared" si="96"/>
        <v>3758</v>
      </c>
      <c r="AA194" s="63">
        <v>0</v>
      </c>
      <c r="AB194" s="63"/>
      <c r="AC194" s="63">
        <f t="shared" si="97"/>
        <v>192108.98</v>
      </c>
      <c r="AD194" s="65"/>
      <c r="AE194" s="66"/>
      <c r="AF194" s="66"/>
      <c r="AG194" s="66"/>
      <c r="AH194" s="67">
        <f t="shared" si="98"/>
        <v>381309.02</v>
      </c>
      <c r="AI194" s="68"/>
      <c r="AJ194" s="68"/>
    </row>
    <row r="195" spans="1:36" hidden="1" x14ac:dyDescent="0.25">
      <c r="A195" s="6">
        <v>89</v>
      </c>
      <c r="B195" s="7" t="s">
        <v>349</v>
      </c>
      <c r="C195" s="56" t="str">
        <f t="shared" si="93"/>
        <v>BU18</v>
      </c>
      <c r="D195" s="56" t="str">
        <f>IFERROR(VLOOKUP(C195,Exempted!C:D,2,0),"NOT")</f>
        <v>Ojie</v>
      </c>
      <c r="E195" s="7">
        <v>456673</v>
      </c>
      <c r="F195" s="7">
        <v>579098</v>
      </c>
      <c r="G195" s="7">
        <v>1035771</v>
      </c>
      <c r="H195" s="7">
        <v>1000144</v>
      </c>
      <c r="I195" s="7">
        <v>0</v>
      </c>
      <c r="J195" s="7">
        <v>51788.55</v>
      </c>
      <c r="K195" s="7">
        <v>40626</v>
      </c>
      <c r="L195" s="7">
        <v>40626</v>
      </c>
      <c r="M195" s="7">
        <v>0</v>
      </c>
      <c r="N195" s="7">
        <v>0</v>
      </c>
      <c r="O195" s="7">
        <v>2890</v>
      </c>
      <c r="P195" s="7">
        <v>0</v>
      </c>
      <c r="Q195" s="7">
        <v>0</v>
      </c>
      <c r="R195" s="7">
        <v>2890</v>
      </c>
      <c r="S195" s="7">
        <v>57.8</v>
      </c>
      <c r="T195" s="62">
        <f t="shared" si="94"/>
        <v>38517</v>
      </c>
      <c r="U195" s="63">
        <f t="shared" si="88"/>
        <v>20715.420000000002</v>
      </c>
      <c r="V195" s="63">
        <f t="shared" si="89"/>
        <v>57.800000000000004</v>
      </c>
      <c r="W195" s="64">
        <f t="shared" si="95"/>
        <v>20773.22</v>
      </c>
      <c r="X195" s="63">
        <f t="shared" si="90"/>
        <v>0</v>
      </c>
      <c r="Y195" s="63">
        <f t="shared" si="91"/>
        <v>0</v>
      </c>
      <c r="Z195" s="64">
        <f t="shared" si="96"/>
        <v>0</v>
      </c>
      <c r="AA195" s="63">
        <v>0</v>
      </c>
      <c r="AB195" s="63"/>
      <c r="AC195" s="63">
        <f t="shared" si="97"/>
        <v>20773.22</v>
      </c>
      <c r="AD195" s="65"/>
      <c r="AE195" s="66"/>
      <c r="AF195" s="66"/>
      <c r="AG195" s="66"/>
      <c r="AH195" s="67">
        <f t="shared" si="98"/>
        <v>17743.78</v>
      </c>
      <c r="AI195" s="68"/>
      <c r="AJ195" s="68"/>
    </row>
    <row r="196" spans="1:36" hidden="1" x14ac:dyDescent="0.25">
      <c r="A196" s="6">
        <v>90</v>
      </c>
      <c r="B196" s="7" t="s">
        <v>351</v>
      </c>
      <c r="C196" s="56" t="str">
        <f t="shared" si="93"/>
        <v>BU19</v>
      </c>
      <c r="D196" s="56" t="str">
        <f>IFERROR(VLOOKUP(C196,Exempted!C:D,2,0),"NOT")</f>
        <v>Ojie</v>
      </c>
      <c r="E196" s="7">
        <v>187054</v>
      </c>
      <c r="F196" s="7">
        <v>215541</v>
      </c>
      <c r="G196" s="7">
        <v>402595</v>
      </c>
      <c r="H196" s="7">
        <v>372409</v>
      </c>
      <c r="I196" s="7">
        <v>0</v>
      </c>
      <c r="J196" s="7">
        <v>20129.75</v>
      </c>
      <c r="K196" s="7">
        <v>20687</v>
      </c>
      <c r="L196" s="7">
        <v>20687</v>
      </c>
      <c r="M196" s="7">
        <v>0</v>
      </c>
      <c r="N196" s="7">
        <v>0</v>
      </c>
      <c r="O196" s="7">
        <v>300</v>
      </c>
      <c r="P196" s="7">
        <v>0</v>
      </c>
      <c r="Q196" s="7">
        <v>0</v>
      </c>
      <c r="R196" s="7">
        <v>300</v>
      </c>
      <c r="S196" s="7">
        <v>6</v>
      </c>
      <c r="T196" s="62">
        <f t="shared" si="94"/>
        <v>30486</v>
      </c>
      <c r="U196" s="63">
        <f t="shared" si="88"/>
        <v>8051.9000000000005</v>
      </c>
      <c r="V196" s="63">
        <f t="shared" si="89"/>
        <v>6</v>
      </c>
      <c r="W196" s="64">
        <f t="shared" si="95"/>
        <v>8057.9000000000005</v>
      </c>
      <c r="X196" s="63">
        <f t="shared" si="90"/>
        <v>0</v>
      </c>
      <c r="Y196" s="63">
        <f t="shared" si="91"/>
        <v>0</v>
      </c>
      <c r="Z196" s="64">
        <f t="shared" si="96"/>
        <v>0</v>
      </c>
      <c r="AA196" s="63">
        <v>0</v>
      </c>
      <c r="AB196" s="63"/>
      <c r="AC196" s="63">
        <f t="shared" si="97"/>
        <v>8057.9000000000005</v>
      </c>
      <c r="AD196" s="65"/>
      <c r="AE196" s="66"/>
      <c r="AF196" s="66"/>
      <c r="AG196" s="66"/>
      <c r="AH196" s="67">
        <f t="shared" si="98"/>
        <v>22428.1</v>
      </c>
      <c r="AI196" s="68"/>
      <c r="AJ196" s="68"/>
    </row>
    <row r="197" spans="1:36" hidden="1" x14ac:dyDescent="0.25">
      <c r="A197" s="6">
        <v>91</v>
      </c>
      <c r="B197" s="7" t="s">
        <v>352</v>
      </c>
      <c r="C197" s="56" t="str">
        <f t="shared" si="93"/>
        <v>BU20</v>
      </c>
      <c r="D197" s="56" t="str">
        <f>IFERROR(VLOOKUP(C197,Exempted!C:D,2,0),"NOT")</f>
        <v>Ojie</v>
      </c>
      <c r="E197" s="7">
        <v>746994</v>
      </c>
      <c r="F197" s="7">
        <v>756977</v>
      </c>
      <c r="G197" s="7">
        <v>1503971</v>
      </c>
      <c r="H197" s="7">
        <v>1412507</v>
      </c>
      <c r="I197" s="7">
        <v>0</v>
      </c>
      <c r="J197" s="7">
        <v>75198.55</v>
      </c>
      <c r="K197" s="7">
        <v>48479</v>
      </c>
      <c r="L197" s="7">
        <v>48479</v>
      </c>
      <c r="M197" s="7">
        <v>0</v>
      </c>
      <c r="N197" s="7">
        <v>0</v>
      </c>
      <c r="O197" s="7">
        <v>1100</v>
      </c>
      <c r="P197" s="7">
        <v>0</v>
      </c>
      <c r="Q197" s="7">
        <v>0</v>
      </c>
      <c r="R197" s="7">
        <v>1100</v>
      </c>
      <c r="S197" s="7">
        <v>22</v>
      </c>
      <c r="T197" s="128">
        <f t="shared" ref="T197" si="99">G197-H197+K197-L197+O197-P197</f>
        <v>92564</v>
      </c>
      <c r="U197" s="63">
        <f t="shared" ref="U197:U214" si="100">G197*0.02</f>
        <v>30079.420000000002</v>
      </c>
      <c r="V197" s="63">
        <f t="shared" ref="V197:V214" si="101">O197*0.02</f>
        <v>22</v>
      </c>
      <c r="W197" s="130">
        <f>SUM(U197:V198)</f>
        <v>31241.02</v>
      </c>
      <c r="X197" s="63">
        <f t="shared" ref="X197:X214" si="102">I197</f>
        <v>0</v>
      </c>
      <c r="Y197" s="63">
        <f t="shared" ref="Y197:Y214" si="103">M197</f>
        <v>0</v>
      </c>
      <c r="Z197" s="130">
        <f>SUM(X197:Y198)</f>
        <v>0</v>
      </c>
      <c r="AA197" s="63">
        <v>0</v>
      </c>
      <c r="AB197" s="63"/>
      <c r="AC197" s="132">
        <f>W197+Z197+AA197+AB197+AA198+AB198</f>
        <v>31241.02</v>
      </c>
      <c r="AD197" s="134"/>
      <c r="AE197" s="122"/>
      <c r="AF197" s="122">
        <v>20000</v>
      </c>
      <c r="AG197" s="122"/>
      <c r="AH197" s="124">
        <f t="shared" ref="AH197" si="104">IF(D197="NOT",(T197-Z197-AE197+AF197-AG197),(T197-AC197-AE197+AF197-AG197))</f>
        <v>81322.98</v>
      </c>
      <c r="AI197" s="126"/>
      <c r="AJ197" s="126"/>
    </row>
    <row r="198" spans="1:36" hidden="1" x14ac:dyDescent="0.25">
      <c r="A198" s="23">
        <v>91</v>
      </c>
      <c r="B198" s="19" t="s">
        <v>352</v>
      </c>
      <c r="C198" s="56" t="str">
        <f t="shared" si="93"/>
        <v>BU20</v>
      </c>
      <c r="D198" s="56" t="str">
        <f>IFERROR(VLOOKUP(C198,Exempted!C:D,2,0),"NOT")</f>
        <v>Ojie</v>
      </c>
      <c r="E198" s="19">
        <v>13507</v>
      </c>
      <c r="F198" s="19">
        <v>43473</v>
      </c>
      <c r="G198" s="19">
        <v>56980</v>
      </c>
      <c r="H198" s="19">
        <v>0</v>
      </c>
      <c r="I198" s="19">
        <v>0</v>
      </c>
      <c r="J198" s="19">
        <v>2849</v>
      </c>
      <c r="K198" s="19">
        <v>0</v>
      </c>
      <c r="L198" s="19">
        <v>0</v>
      </c>
      <c r="M198" s="19">
        <v>0</v>
      </c>
      <c r="N198" s="19">
        <v>0</v>
      </c>
      <c r="O198" s="19">
        <v>0</v>
      </c>
      <c r="P198" s="19">
        <v>0</v>
      </c>
      <c r="Q198" s="19">
        <v>0</v>
      </c>
      <c r="R198" s="19">
        <v>0</v>
      </c>
      <c r="S198" s="19">
        <v>0</v>
      </c>
      <c r="T198" s="129"/>
      <c r="U198" s="63">
        <f t="shared" si="100"/>
        <v>1139.6000000000001</v>
      </c>
      <c r="V198" s="63">
        <f t="shared" si="101"/>
        <v>0</v>
      </c>
      <c r="W198" s="131"/>
      <c r="X198" s="63">
        <f t="shared" si="102"/>
        <v>0</v>
      </c>
      <c r="Y198" s="63">
        <f t="shared" si="103"/>
        <v>0</v>
      </c>
      <c r="Z198" s="131"/>
      <c r="AA198" s="63">
        <v>0</v>
      </c>
      <c r="AB198" s="63"/>
      <c r="AC198" s="133"/>
      <c r="AD198" s="135"/>
      <c r="AE198" s="123"/>
      <c r="AF198" s="123"/>
      <c r="AG198" s="123"/>
      <c r="AH198" s="125"/>
      <c r="AI198" s="127"/>
      <c r="AJ198" s="127"/>
    </row>
    <row r="199" spans="1:36" hidden="1" x14ac:dyDescent="0.25">
      <c r="A199" s="6">
        <v>92</v>
      </c>
      <c r="B199" s="7" t="s">
        <v>357</v>
      </c>
      <c r="C199" s="56" t="str">
        <f t="shared" si="93"/>
        <v>BU21</v>
      </c>
      <c r="D199" s="56" t="str">
        <f>IFERROR(VLOOKUP(C199,Exempted!C:D,2,0),"NOT")</f>
        <v>Ojie</v>
      </c>
      <c r="E199" s="7">
        <v>46007</v>
      </c>
      <c r="F199" s="7">
        <v>53257</v>
      </c>
      <c r="G199" s="7">
        <v>99264</v>
      </c>
      <c r="H199" s="7">
        <v>85062</v>
      </c>
      <c r="I199" s="7">
        <v>0</v>
      </c>
      <c r="J199" s="7">
        <v>4963.2</v>
      </c>
      <c r="K199" s="7">
        <v>2900</v>
      </c>
      <c r="L199" s="7">
        <v>2900</v>
      </c>
      <c r="M199" s="7">
        <v>0</v>
      </c>
      <c r="N199" s="7">
        <v>0</v>
      </c>
      <c r="O199" s="7">
        <v>0</v>
      </c>
      <c r="P199" s="7">
        <v>0</v>
      </c>
      <c r="Q199" s="7">
        <v>0</v>
      </c>
      <c r="R199" s="7">
        <v>0</v>
      </c>
      <c r="S199" s="7">
        <v>0</v>
      </c>
      <c r="T199" s="62">
        <f t="shared" ref="T199:T214" si="105">G199-H199+K199-L199+O199-P199</f>
        <v>14202</v>
      </c>
      <c r="U199" s="63">
        <f t="shared" si="100"/>
        <v>1985.28</v>
      </c>
      <c r="V199" s="63">
        <f t="shared" si="101"/>
        <v>0</v>
      </c>
      <c r="W199" s="64">
        <f t="shared" ref="W199:W214" si="106">SUM(U199:V199)</f>
        <v>1985.28</v>
      </c>
      <c r="X199" s="63">
        <f t="shared" si="102"/>
        <v>0</v>
      </c>
      <c r="Y199" s="63">
        <f t="shared" si="103"/>
        <v>0</v>
      </c>
      <c r="Z199" s="64">
        <f t="shared" ref="Z199:Z214" si="107">SUM(X199:Y199)</f>
        <v>0</v>
      </c>
      <c r="AA199" s="63">
        <v>0</v>
      </c>
      <c r="AB199" s="63"/>
      <c r="AC199" s="63">
        <f t="shared" ref="AC199:AC214" si="108">W199+Z199+AA199+AB199</f>
        <v>1985.28</v>
      </c>
      <c r="AD199" s="65"/>
      <c r="AE199" s="66"/>
      <c r="AF199" s="66"/>
      <c r="AG199" s="66"/>
      <c r="AH199" s="67">
        <f t="shared" ref="AH199:AH214" si="109">IF(D199="NOT",(T199-Z199-AE199+AF199-AG199),(T199-AC199-AE199+AF199-AG199))</f>
        <v>12216.72</v>
      </c>
      <c r="AI199" s="68"/>
      <c r="AJ199" s="68"/>
    </row>
    <row r="200" spans="1:36" hidden="1" x14ac:dyDescent="0.25">
      <c r="A200" s="6">
        <v>93</v>
      </c>
      <c r="B200" s="7" t="s">
        <v>358</v>
      </c>
      <c r="C200" s="56" t="str">
        <f t="shared" si="93"/>
        <v>BU22</v>
      </c>
      <c r="D200" s="56" t="str">
        <f>IFERROR(VLOOKUP(C200,Exempted!C:D,2,0),"NOT")</f>
        <v>Ojie</v>
      </c>
      <c r="E200" s="7">
        <v>107149</v>
      </c>
      <c r="F200" s="7">
        <v>114218</v>
      </c>
      <c r="G200" s="7">
        <v>221367</v>
      </c>
      <c r="H200" s="7">
        <v>219322</v>
      </c>
      <c r="I200" s="7">
        <v>0</v>
      </c>
      <c r="J200" s="7">
        <v>11068.35</v>
      </c>
      <c r="K200" s="7">
        <v>15988</v>
      </c>
      <c r="L200" s="7">
        <v>15988</v>
      </c>
      <c r="M200" s="7">
        <v>0</v>
      </c>
      <c r="N200" s="7">
        <v>0</v>
      </c>
      <c r="O200" s="7">
        <v>0</v>
      </c>
      <c r="P200" s="7">
        <v>0</v>
      </c>
      <c r="Q200" s="7">
        <v>0</v>
      </c>
      <c r="R200" s="7">
        <v>0</v>
      </c>
      <c r="S200" s="7">
        <v>0</v>
      </c>
      <c r="T200" s="62">
        <f t="shared" si="105"/>
        <v>2045</v>
      </c>
      <c r="U200" s="63">
        <f t="shared" si="100"/>
        <v>4427.34</v>
      </c>
      <c r="V200" s="63">
        <f t="shared" si="101"/>
        <v>0</v>
      </c>
      <c r="W200" s="64">
        <f t="shared" si="106"/>
        <v>4427.34</v>
      </c>
      <c r="X200" s="63">
        <f t="shared" si="102"/>
        <v>0</v>
      </c>
      <c r="Y200" s="63">
        <f t="shared" si="103"/>
        <v>0</v>
      </c>
      <c r="Z200" s="64">
        <f t="shared" si="107"/>
        <v>0</v>
      </c>
      <c r="AA200" s="63">
        <v>0</v>
      </c>
      <c r="AB200" s="63"/>
      <c r="AC200" s="63">
        <f t="shared" si="108"/>
        <v>4427.34</v>
      </c>
      <c r="AD200" s="65"/>
      <c r="AE200" s="66"/>
      <c r="AF200" s="66"/>
      <c r="AG200" s="66"/>
      <c r="AH200" s="67">
        <f t="shared" si="109"/>
        <v>-2382.34</v>
      </c>
      <c r="AI200" s="68"/>
      <c r="AJ200" s="68"/>
    </row>
    <row r="201" spans="1:36" hidden="1" x14ac:dyDescent="0.25">
      <c r="A201" s="6">
        <v>94</v>
      </c>
      <c r="B201" s="7" t="s">
        <v>359</v>
      </c>
      <c r="C201" s="56" t="str">
        <f t="shared" si="93"/>
        <v>BU25</v>
      </c>
      <c r="D201" s="56" t="str">
        <f>IFERROR(VLOOKUP(C201,Exempted!C:D,2,0),"NOT")</f>
        <v>Ojie</v>
      </c>
      <c r="E201" s="7">
        <v>543777</v>
      </c>
      <c r="F201" s="7">
        <v>534227</v>
      </c>
      <c r="G201" s="7">
        <v>1078004</v>
      </c>
      <c r="H201" s="7">
        <v>1003493</v>
      </c>
      <c r="I201" s="7">
        <v>0</v>
      </c>
      <c r="J201" s="7">
        <v>53900.2</v>
      </c>
      <c r="K201" s="7">
        <v>38410</v>
      </c>
      <c r="L201" s="7">
        <v>38410</v>
      </c>
      <c r="M201" s="7">
        <v>0</v>
      </c>
      <c r="N201" s="7">
        <v>0</v>
      </c>
      <c r="O201" s="7">
        <v>600</v>
      </c>
      <c r="P201" s="7">
        <v>1600</v>
      </c>
      <c r="Q201" s="7">
        <v>0</v>
      </c>
      <c r="R201" s="7">
        <v>-1000</v>
      </c>
      <c r="S201" s="7">
        <v>12</v>
      </c>
      <c r="T201" s="62">
        <f t="shared" si="105"/>
        <v>73511</v>
      </c>
      <c r="U201" s="63">
        <f t="shared" si="100"/>
        <v>21560.080000000002</v>
      </c>
      <c r="V201" s="63">
        <f t="shared" si="101"/>
        <v>12</v>
      </c>
      <c r="W201" s="64">
        <f t="shared" si="106"/>
        <v>21572.080000000002</v>
      </c>
      <c r="X201" s="63">
        <f t="shared" si="102"/>
        <v>0</v>
      </c>
      <c r="Y201" s="63">
        <f t="shared" si="103"/>
        <v>0</v>
      </c>
      <c r="Z201" s="64">
        <f t="shared" si="107"/>
        <v>0</v>
      </c>
      <c r="AA201" s="63">
        <v>0</v>
      </c>
      <c r="AB201" s="63"/>
      <c r="AC201" s="63">
        <f t="shared" si="108"/>
        <v>21572.080000000002</v>
      </c>
      <c r="AD201" s="65"/>
      <c r="AE201" s="66"/>
      <c r="AF201" s="66"/>
      <c r="AG201" s="66"/>
      <c r="AH201" s="67">
        <f t="shared" si="109"/>
        <v>51938.92</v>
      </c>
      <c r="AI201" s="68"/>
      <c r="AJ201" s="68"/>
    </row>
    <row r="202" spans="1:36" hidden="1" x14ac:dyDescent="0.25">
      <c r="A202" s="6">
        <v>95</v>
      </c>
      <c r="B202" s="7" t="s">
        <v>361</v>
      </c>
      <c r="C202" s="56" t="str">
        <f t="shared" si="93"/>
        <v>BU26</v>
      </c>
      <c r="D202" s="56" t="str">
        <f>IFERROR(VLOOKUP(C202,Exempted!C:D,2,0),"NOT")</f>
        <v>Ojie</v>
      </c>
      <c r="E202" s="7">
        <v>1399561</v>
      </c>
      <c r="F202" s="7">
        <v>1337241</v>
      </c>
      <c r="G202" s="7">
        <v>2736802</v>
      </c>
      <c r="H202" s="7">
        <v>2667477</v>
      </c>
      <c r="I202" s="7">
        <v>1005</v>
      </c>
      <c r="J202" s="7">
        <v>136840.1</v>
      </c>
      <c r="K202" s="7">
        <v>102830</v>
      </c>
      <c r="L202" s="7">
        <v>102430</v>
      </c>
      <c r="M202" s="7">
        <v>0</v>
      </c>
      <c r="N202" s="7">
        <v>0</v>
      </c>
      <c r="O202" s="7">
        <v>4940</v>
      </c>
      <c r="P202" s="7">
        <v>0</v>
      </c>
      <c r="Q202" s="7">
        <v>0</v>
      </c>
      <c r="R202" s="7">
        <v>4940</v>
      </c>
      <c r="S202" s="7">
        <v>98.8</v>
      </c>
      <c r="T202" s="62">
        <f t="shared" si="105"/>
        <v>74665</v>
      </c>
      <c r="U202" s="63">
        <f t="shared" si="100"/>
        <v>54736.04</v>
      </c>
      <c r="V202" s="63">
        <f t="shared" si="101"/>
        <v>98.8</v>
      </c>
      <c r="W202" s="64">
        <f t="shared" si="106"/>
        <v>54834.840000000004</v>
      </c>
      <c r="X202" s="63">
        <f t="shared" si="102"/>
        <v>1005</v>
      </c>
      <c r="Y202" s="63">
        <f t="shared" si="103"/>
        <v>0</v>
      </c>
      <c r="Z202" s="64">
        <f t="shared" si="107"/>
        <v>1005</v>
      </c>
      <c r="AA202" s="63">
        <v>0</v>
      </c>
      <c r="AB202" s="63"/>
      <c r="AC202" s="63">
        <f t="shared" si="108"/>
        <v>55839.840000000004</v>
      </c>
      <c r="AD202" s="65"/>
      <c r="AE202" s="66"/>
      <c r="AF202" s="66"/>
      <c r="AG202" s="66"/>
      <c r="AH202" s="67">
        <f t="shared" si="109"/>
        <v>18825.159999999996</v>
      </c>
      <c r="AI202" s="68"/>
      <c r="AJ202" s="68"/>
    </row>
    <row r="203" spans="1:36" hidden="1" x14ac:dyDescent="0.25">
      <c r="A203" s="6">
        <v>96</v>
      </c>
      <c r="B203" s="7" t="s">
        <v>363</v>
      </c>
      <c r="C203" s="56" t="str">
        <f t="shared" si="93"/>
        <v>BU27</v>
      </c>
      <c r="D203" s="56" t="str">
        <f>IFERROR(VLOOKUP(C203,Exempted!C:D,2,0),"NOT")</f>
        <v>NORA</v>
      </c>
      <c r="E203" s="7">
        <v>456726</v>
      </c>
      <c r="F203" s="7">
        <v>433218</v>
      </c>
      <c r="G203" s="7">
        <v>889944</v>
      </c>
      <c r="H203" s="7">
        <v>884443</v>
      </c>
      <c r="I203" s="7">
        <v>672</v>
      </c>
      <c r="J203" s="7">
        <v>44497.2</v>
      </c>
      <c r="K203" s="7">
        <v>35227</v>
      </c>
      <c r="L203" s="7">
        <v>34927</v>
      </c>
      <c r="M203" s="7">
        <v>0</v>
      </c>
      <c r="N203" s="7">
        <v>0</v>
      </c>
      <c r="O203" s="7">
        <v>300</v>
      </c>
      <c r="P203" s="7">
        <v>0</v>
      </c>
      <c r="Q203" s="7">
        <v>0</v>
      </c>
      <c r="R203" s="7">
        <v>300</v>
      </c>
      <c r="S203" s="7">
        <v>6</v>
      </c>
      <c r="T203" s="62">
        <f t="shared" si="105"/>
        <v>6101</v>
      </c>
      <c r="U203" s="63">
        <f t="shared" si="100"/>
        <v>17798.88</v>
      </c>
      <c r="V203" s="63">
        <f t="shared" si="101"/>
        <v>6</v>
      </c>
      <c r="W203" s="64">
        <f t="shared" si="106"/>
        <v>17804.88</v>
      </c>
      <c r="X203" s="63">
        <f t="shared" si="102"/>
        <v>672</v>
      </c>
      <c r="Y203" s="63">
        <f t="shared" si="103"/>
        <v>0</v>
      </c>
      <c r="Z203" s="64">
        <f t="shared" si="107"/>
        <v>672</v>
      </c>
      <c r="AA203" s="63">
        <v>0</v>
      </c>
      <c r="AB203" s="63"/>
      <c r="AC203" s="63">
        <f t="shared" si="108"/>
        <v>18476.88</v>
      </c>
      <c r="AD203" s="65"/>
      <c r="AE203" s="66"/>
      <c r="AF203" s="66"/>
      <c r="AG203" s="66"/>
      <c r="AH203" s="67">
        <f t="shared" si="109"/>
        <v>-12375.880000000001</v>
      </c>
      <c r="AI203" s="68"/>
      <c r="AJ203" s="68"/>
    </row>
    <row r="204" spans="1:36" hidden="1" x14ac:dyDescent="0.25">
      <c r="A204" s="6">
        <v>97</v>
      </c>
      <c r="B204" s="7" t="s">
        <v>365</v>
      </c>
      <c r="C204" s="56" t="str">
        <f t="shared" si="93"/>
        <v>BU28</v>
      </c>
      <c r="D204" s="56" t="str">
        <f>IFERROR(VLOOKUP(C204,Exempted!C:D,2,0),"NOT")</f>
        <v>ojie</v>
      </c>
      <c r="E204" s="7">
        <v>360632</v>
      </c>
      <c r="F204" s="7">
        <v>387825</v>
      </c>
      <c r="G204" s="7">
        <v>748457</v>
      </c>
      <c r="H204" s="7">
        <v>664785</v>
      </c>
      <c r="I204" s="7">
        <v>0</v>
      </c>
      <c r="J204" s="7">
        <v>37422.85</v>
      </c>
      <c r="K204" s="7">
        <v>25765</v>
      </c>
      <c r="L204" s="7">
        <v>25765</v>
      </c>
      <c r="M204" s="7">
        <v>0</v>
      </c>
      <c r="N204" s="7">
        <v>0</v>
      </c>
      <c r="O204" s="7">
        <v>200</v>
      </c>
      <c r="P204" s="7">
        <v>0</v>
      </c>
      <c r="Q204" s="7">
        <v>0</v>
      </c>
      <c r="R204" s="7">
        <v>200</v>
      </c>
      <c r="S204" s="7">
        <v>4</v>
      </c>
      <c r="T204" s="62">
        <f t="shared" si="105"/>
        <v>83872</v>
      </c>
      <c r="U204" s="63">
        <f t="shared" si="100"/>
        <v>14969.14</v>
      </c>
      <c r="V204" s="63">
        <f t="shared" si="101"/>
        <v>4</v>
      </c>
      <c r="W204" s="64">
        <f t="shared" si="106"/>
        <v>14973.14</v>
      </c>
      <c r="X204" s="63">
        <f t="shared" si="102"/>
        <v>0</v>
      </c>
      <c r="Y204" s="63">
        <f t="shared" si="103"/>
        <v>0</v>
      </c>
      <c r="Z204" s="64">
        <f t="shared" si="107"/>
        <v>0</v>
      </c>
      <c r="AA204" s="63">
        <v>0</v>
      </c>
      <c r="AB204" s="63"/>
      <c r="AC204" s="63">
        <f t="shared" si="108"/>
        <v>14973.14</v>
      </c>
      <c r="AD204" s="65"/>
      <c r="AE204" s="66"/>
      <c r="AF204" s="66"/>
      <c r="AG204" s="66"/>
      <c r="AH204" s="67">
        <f t="shared" si="109"/>
        <v>68898.86</v>
      </c>
      <c r="AI204" s="68"/>
      <c r="AJ204" s="68"/>
    </row>
    <row r="205" spans="1:36" hidden="1" x14ac:dyDescent="0.25">
      <c r="A205" s="6">
        <v>98</v>
      </c>
      <c r="B205" s="7" t="s">
        <v>366</v>
      </c>
      <c r="C205" s="56" t="str">
        <f t="shared" si="93"/>
        <v>BU29</v>
      </c>
      <c r="D205" s="56" t="str">
        <f>IFERROR(VLOOKUP(C205,Exempted!C:D,2,0),"NOT")</f>
        <v>ojie</v>
      </c>
      <c r="E205" s="7">
        <v>139442</v>
      </c>
      <c r="F205" s="7">
        <v>127971</v>
      </c>
      <c r="G205" s="7">
        <v>267413</v>
      </c>
      <c r="H205" s="7">
        <v>290895</v>
      </c>
      <c r="I205" s="7">
        <v>0</v>
      </c>
      <c r="J205" s="7">
        <v>13370.65</v>
      </c>
      <c r="K205" s="7">
        <v>11707</v>
      </c>
      <c r="L205" s="7">
        <v>11707</v>
      </c>
      <c r="M205" s="7">
        <v>0</v>
      </c>
      <c r="N205" s="7">
        <v>0</v>
      </c>
      <c r="O205" s="7">
        <v>5890</v>
      </c>
      <c r="P205" s="7">
        <v>2400</v>
      </c>
      <c r="Q205" s="7">
        <v>0</v>
      </c>
      <c r="R205" s="7">
        <v>3490</v>
      </c>
      <c r="S205" s="7">
        <v>117.8</v>
      </c>
      <c r="T205" s="62">
        <f t="shared" si="105"/>
        <v>-19992</v>
      </c>
      <c r="U205" s="63">
        <f t="shared" si="100"/>
        <v>5348.26</v>
      </c>
      <c r="V205" s="63">
        <f t="shared" si="101"/>
        <v>117.8</v>
      </c>
      <c r="W205" s="64">
        <f t="shared" si="106"/>
        <v>5466.06</v>
      </c>
      <c r="X205" s="63">
        <f t="shared" si="102"/>
        <v>0</v>
      </c>
      <c r="Y205" s="63">
        <f t="shared" si="103"/>
        <v>0</v>
      </c>
      <c r="Z205" s="64">
        <f t="shared" si="107"/>
        <v>0</v>
      </c>
      <c r="AA205" s="63">
        <v>0</v>
      </c>
      <c r="AB205" s="63"/>
      <c r="AC205" s="63">
        <f t="shared" si="108"/>
        <v>5466.06</v>
      </c>
      <c r="AD205" s="65"/>
      <c r="AE205" s="66"/>
      <c r="AF205" s="66"/>
      <c r="AG205" s="66"/>
      <c r="AH205" s="67">
        <f t="shared" si="109"/>
        <v>-25458.06</v>
      </c>
      <c r="AI205" s="68"/>
      <c r="AJ205" s="68"/>
    </row>
    <row r="206" spans="1:36" hidden="1" x14ac:dyDescent="0.25">
      <c r="A206" s="6">
        <v>99</v>
      </c>
      <c r="B206" s="7" t="s">
        <v>368</v>
      </c>
      <c r="C206" s="56" t="str">
        <f t="shared" si="93"/>
        <v>CA01</v>
      </c>
      <c r="D206" s="56" t="str">
        <f>IFERROR(VLOOKUP(C206,Exempted!C:D,2,0),"NOT")</f>
        <v>gofw</v>
      </c>
      <c r="E206" s="7">
        <v>26798</v>
      </c>
      <c r="F206" s="7">
        <v>28279</v>
      </c>
      <c r="G206" s="7">
        <v>55077</v>
      </c>
      <c r="H206" s="7">
        <v>48320</v>
      </c>
      <c r="I206" s="7">
        <v>0</v>
      </c>
      <c r="J206" s="7">
        <v>2753.85</v>
      </c>
      <c r="K206" s="7">
        <v>1830</v>
      </c>
      <c r="L206" s="7">
        <v>1830</v>
      </c>
      <c r="M206" s="7">
        <v>0</v>
      </c>
      <c r="N206" s="7">
        <v>0</v>
      </c>
      <c r="O206" s="7">
        <v>0</v>
      </c>
      <c r="P206" s="7">
        <v>0</v>
      </c>
      <c r="Q206" s="7">
        <v>0</v>
      </c>
      <c r="R206" s="7">
        <v>0</v>
      </c>
      <c r="S206" s="7">
        <v>0</v>
      </c>
      <c r="T206" s="62">
        <f t="shared" si="105"/>
        <v>6757</v>
      </c>
      <c r="U206" s="63">
        <f t="shared" ref="U206:U207" si="110">G206*0.015</f>
        <v>826.15499999999997</v>
      </c>
      <c r="V206" s="63">
        <f t="shared" ref="V206:V207" si="111">O206*0.015</f>
        <v>0</v>
      </c>
      <c r="W206" s="64">
        <f t="shared" si="106"/>
        <v>826.15499999999997</v>
      </c>
      <c r="X206" s="63">
        <f t="shared" si="102"/>
        <v>0</v>
      </c>
      <c r="Y206" s="63">
        <f t="shared" si="103"/>
        <v>0</v>
      </c>
      <c r="Z206" s="64">
        <f t="shared" si="107"/>
        <v>0</v>
      </c>
      <c r="AA206" s="63">
        <v>0</v>
      </c>
      <c r="AB206" s="63"/>
      <c r="AC206" s="63">
        <f t="shared" si="108"/>
        <v>826.15499999999997</v>
      </c>
      <c r="AD206" s="65">
        <f t="shared" ref="AD206:AD207" si="112">(G206+O206)*0.005</f>
        <v>275.38499999999999</v>
      </c>
      <c r="AE206" s="66"/>
      <c r="AF206" s="66"/>
      <c r="AG206" s="66"/>
      <c r="AH206" s="67">
        <f t="shared" si="109"/>
        <v>5930.8450000000003</v>
      </c>
      <c r="AI206" s="68"/>
      <c r="AJ206" s="68"/>
    </row>
    <row r="207" spans="1:36" hidden="1" x14ac:dyDescent="0.25">
      <c r="A207" s="6">
        <v>100</v>
      </c>
      <c r="B207" s="7" t="s">
        <v>370</v>
      </c>
      <c r="C207" s="56" t="str">
        <f t="shared" si="93"/>
        <v>CA02</v>
      </c>
      <c r="D207" s="56" t="str">
        <f>IFERROR(VLOOKUP(C207,Exempted!C:D,2,0),"NOT")</f>
        <v>gofw</v>
      </c>
      <c r="E207" s="7">
        <v>226422</v>
      </c>
      <c r="F207" s="7">
        <v>230519</v>
      </c>
      <c r="G207" s="7">
        <v>456941</v>
      </c>
      <c r="H207" s="7">
        <v>425429</v>
      </c>
      <c r="I207" s="7">
        <v>0</v>
      </c>
      <c r="J207" s="7">
        <v>22847.05</v>
      </c>
      <c r="K207" s="7">
        <v>19757</v>
      </c>
      <c r="L207" s="7">
        <v>19757</v>
      </c>
      <c r="M207" s="7">
        <v>0</v>
      </c>
      <c r="N207" s="7">
        <v>0</v>
      </c>
      <c r="O207" s="7">
        <v>100</v>
      </c>
      <c r="P207" s="7">
        <v>0</v>
      </c>
      <c r="Q207" s="7">
        <v>0</v>
      </c>
      <c r="R207" s="7">
        <v>100</v>
      </c>
      <c r="S207" s="7">
        <v>2</v>
      </c>
      <c r="T207" s="62">
        <f t="shared" si="105"/>
        <v>31612</v>
      </c>
      <c r="U207" s="63">
        <f t="shared" si="110"/>
        <v>6854.1149999999998</v>
      </c>
      <c r="V207" s="63">
        <f t="shared" si="111"/>
        <v>1.5</v>
      </c>
      <c r="W207" s="64">
        <f t="shared" si="106"/>
        <v>6855.6149999999998</v>
      </c>
      <c r="X207" s="63">
        <f t="shared" si="102"/>
        <v>0</v>
      </c>
      <c r="Y207" s="63">
        <f t="shared" si="103"/>
        <v>0</v>
      </c>
      <c r="Z207" s="64">
        <f t="shared" si="107"/>
        <v>0</v>
      </c>
      <c r="AA207" s="63">
        <v>0</v>
      </c>
      <c r="AB207" s="63"/>
      <c r="AC207" s="63">
        <f t="shared" si="108"/>
        <v>6855.6149999999998</v>
      </c>
      <c r="AD207" s="65">
        <f t="shared" si="112"/>
        <v>2285.2049999999999</v>
      </c>
      <c r="AE207" s="66"/>
      <c r="AF207" s="66"/>
      <c r="AG207" s="66"/>
      <c r="AH207" s="67">
        <f t="shared" si="109"/>
        <v>24756.385000000002</v>
      </c>
      <c r="AI207" s="68"/>
      <c r="AJ207" s="68"/>
    </row>
    <row r="208" spans="1:36" hidden="1" x14ac:dyDescent="0.25">
      <c r="A208" s="6">
        <v>101</v>
      </c>
      <c r="B208" s="7" t="s">
        <v>371</v>
      </c>
      <c r="C208" s="56" t="str">
        <f t="shared" si="93"/>
        <v>CB01</v>
      </c>
      <c r="D208" s="56" t="str">
        <f>IFERROR(VLOOKUP(C208,Exempted!C:D,2,0),"NOT")</f>
        <v>NOT</v>
      </c>
      <c r="E208" s="7">
        <v>2532245</v>
      </c>
      <c r="F208" s="7">
        <v>1558631</v>
      </c>
      <c r="G208" s="7">
        <v>4090876</v>
      </c>
      <c r="H208" s="7">
        <v>4087364</v>
      </c>
      <c r="I208" s="7">
        <v>409</v>
      </c>
      <c r="J208" s="7">
        <v>204543.8</v>
      </c>
      <c r="K208" s="7">
        <v>106427</v>
      </c>
      <c r="L208" s="7">
        <v>106427</v>
      </c>
      <c r="M208" s="7">
        <v>0</v>
      </c>
      <c r="N208" s="7">
        <v>0</v>
      </c>
      <c r="O208" s="7">
        <v>2292</v>
      </c>
      <c r="P208" s="7">
        <v>800</v>
      </c>
      <c r="Q208" s="7">
        <v>0</v>
      </c>
      <c r="R208" s="7">
        <v>1492</v>
      </c>
      <c r="S208" s="7">
        <v>45.84</v>
      </c>
      <c r="T208" s="62">
        <f t="shared" si="105"/>
        <v>5004</v>
      </c>
      <c r="U208" s="63">
        <f t="shared" si="100"/>
        <v>81817.52</v>
      </c>
      <c r="V208" s="63">
        <f t="shared" si="101"/>
        <v>45.84</v>
      </c>
      <c r="W208" s="64">
        <f t="shared" si="106"/>
        <v>81863.360000000001</v>
      </c>
      <c r="X208" s="63">
        <f t="shared" si="102"/>
        <v>409</v>
      </c>
      <c r="Y208" s="63">
        <f t="shared" si="103"/>
        <v>0</v>
      </c>
      <c r="Z208" s="64">
        <f t="shared" si="107"/>
        <v>409</v>
      </c>
      <c r="AA208" s="63">
        <v>0</v>
      </c>
      <c r="AB208" s="63"/>
      <c r="AC208" s="63">
        <f t="shared" si="108"/>
        <v>82272.36</v>
      </c>
      <c r="AD208" s="65"/>
      <c r="AE208" s="66"/>
      <c r="AF208" s="66"/>
      <c r="AG208" s="66"/>
      <c r="AH208" s="67">
        <f t="shared" si="109"/>
        <v>4595</v>
      </c>
      <c r="AI208" s="68"/>
      <c r="AJ208" s="68"/>
    </row>
    <row r="209" spans="1:36" hidden="1" x14ac:dyDescent="0.25">
      <c r="A209" s="6">
        <v>102</v>
      </c>
      <c r="B209" s="7" t="s">
        <v>373</v>
      </c>
      <c r="C209" s="56" t="str">
        <f t="shared" si="93"/>
        <v>CB02</v>
      </c>
      <c r="D209" s="56" t="str">
        <f>IFERROR(VLOOKUP(C209,Exempted!C:D,2,0),"NOT")</f>
        <v>NOT</v>
      </c>
      <c r="E209" s="7">
        <v>240757</v>
      </c>
      <c r="F209" s="7">
        <v>147484</v>
      </c>
      <c r="G209" s="7">
        <v>388241</v>
      </c>
      <c r="H209" s="7">
        <v>371073</v>
      </c>
      <c r="I209" s="7">
        <v>0</v>
      </c>
      <c r="J209" s="7">
        <v>19412.05</v>
      </c>
      <c r="K209" s="7">
        <v>19319</v>
      </c>
      <c r="L209" s="7">
        <v>19319</v>
      </c>
      <c r="M209" s="7">
        <v>0</v>
      </c>
      <c r="N209" s="7">
        <v>0</v>
      </c>
      <c r="O209" s="7">
        <v>0</v>
      </c>
      <c r="P209" s="7">
        <v>0</v>
      </c>
      <c r="Q209" s="7">
        <v>0</v>
      </c>
      <c r="R209" s="7">
        <v>0</v>
      </c>
      <c r="S209" s="7">
        <v>0</v>
      </c>
      <c r="T209" s="62">
        <f t="shared" si="105"/>
        <v>17168</v>
      </c>
      <c r="U209" s="63">
        <f t="shared" si="100"/>
        <v>7764.82</v>
      </c>
      <c r="V209" s="63">
        <f t="shared" si="101"/>
        <v>0</v>
      </c>
      <c r="W209" s="64">
        <f t="shared" si="106"/>
        <v>7764.82</v>
      </c>
      <c r="X209" s="63">
        <f t="shared" si="102"/>
        <v>0</v>
      </c>
      <c r="Y209" s="63">
        <f t="shared" si="103"/>
        <v>0</v>
      </c>
      <c r="Z209" s="64">
        <f t="shared" si="107"/>
        <v>0</v>
      </c>
      <c r="AA209" s="63">
        <v>0</v>
      </c>
      <c r="AB209" s="63"/>
      <c r="AC209" s="63">
        <f t="shared" si="108"/>
        <v>7764.82</v>
      </c>
      <c r="AD209" s="65"/>
      <c r="AE209" s="66"/>
      <c r="AF209" s="66"/>
      <c r="AG209" s="66"/>
      <c r="AH209" s="67">
        <f t="shared" si="109"/>
        <v>17168</v>
      </c>
      <c r="AI209" s="68"/>
      <c r="AJ209" s="68"/>
    </row>
    <row r="210" spans="1:36" hidden="1" x14ac:dyDescent="0.25">
      <c r="A210" s="6">
        <v>103</v>
      </c>
      <c r="B210" s="7" t="s">
        <v>374</v>
      </c>
      <c r="C210" s="56" t="str">
        <f t="shared" si="93"/>
        <v>CB03</v>
      </c>
      <c r="D210" s="56" t="str">
        <f>IFERROR(VLOOKUP(C210,Exempted!C:D,2,0),"NOT")</f>
        <v>NOT</v>
      </c>
      <c r="E210" s="7">
        <v>295140</v>
      </c>
      <c r="F210" s="7">
        <v>473103</v>
      </c>
      <c r="G210" s="7">
        <v>768243</v>
      </c>
      <c r="H210" s="7">
        <v>675535</v>
      </c>
      <c r="I210" s="7">
        <v>0</v>
      </c>
      <c r="J210" s="7">
        <v>38412.15</v>
      </c>
      <c r="K210" s="7">
        <v>30321</v>
      </c>
      <c r="L210" s="7">
        <v>30321</v>
      </c>
      <c r="M210" s="7">
        <v>0</v>
      </c>
      <c r="N210" s="7">
        <v>0</v>
      </c>
      <c r="O210" s="7">
        <v>200</v>
      </c>
      <c r="P210" s="7">
        <v>0</v>
      </c>
      <c r="Q210" s="7">
        <v>0</v>
      </c>
      <c r="R210" s="7">
        <v>200</v>
      </c>
      <c r="S210" s="7">
        <v>4</v>
      </c>
      <c r="T210" s="62">
        <f t="shared" si="105"/>
        <v>92908</v>
      </c>
      <c r="U210" s="63">
        <f t="shared" si="100"/>
        <v>15364.86</v>
      </c>
      <c r="V210" s="63">
        <f t="shared" si="101"/>
        <v>4</v>
      </c>
      <c r="W210" s="64">
        <f t="shared" si="106"/>
        <v>15368.86</v>
      </c>
      <c r="X210" s="63">
        <f t="shared" si="102"/>
        <v>0</v>
      </c>
      <c r="Y210" s="63">
        <f t="shared" si="103"/>
        <v>0</v>
      </c>
      <c r="Z210" s="64">
        <f t="shared" si="107"/>
        <v>0</v>
      </c>
      <c r="AA210" s="63">
        <v>0</v>
      </c>
      <c r="AB210" s="63"/>
      <c r="AC210" s="63">
        <f t="shared" si="108"/>
        <v>15368.86</v>
      </c>
      <c r="AD210" s="65"/>
      <c r="AE210" s="66"/>
      <c r="AF210" s="66"/>
      <c r="AG210" s="66"/>
      <c r="AH210" s="67">
        <f t="shared" si="109"/>
        <v>92908</v>
      </c>
      <c r="AI210" s="68"/>
      <c r="AJ210" s="68"/>
    </row>
    <row r="211" spans="1:36" hidden="1" x14ac:dyDescent="0.25">
      <c r="A211" s="6">
        <v>104</v>
      </c>
      <c r="B211" s="7" t="s">
        <v>375</v>
      </c>
      <c r="C211" s="56" t="str">
        <f t="shared" si="93"/>
        <v>CB05</v>
      </c>
      <c r="D211" s="56" t="str">
        <f>IFERROR(VLOOKUP(C211,Exempted!C:D,2,0),"NOT")</f>
        <v>Gallo/Inno</v>
      </c>
      <c r="E211" s="7">
        <v>596989</v>
      </c>
      <c r="F211" s="7">
        <v>669374</v>
      </c>
      <c r="G211" s="7">
        <v>1266363</v>
      </c>
      <c r="H211" s="7">
        <v>1214781</v>
      </c>
      <c r="I211" s="7">
        <v>1099</v>
      </c>
      <c r="J211" s="7">
        <v>63318.15</v>
      </c>
      <c r="K211" s="7">
        <v>48711</v>
      </c>
      <c r="L211" s="7">
        <v>48546</v>
      </c>
      <c r="M211" s="7">
        <v>0</v>
      </c>
      <c r="N211" s="7">
        <v>0</v>
      </c>
      <c r="O211" s="7">
        <v>2480</v>
      </c>
      <c r="P211" s="7">
        <v>800</v>
      </c>
      <c r="Q211" s="7">
        <v>0</v>
      </c>
      <c r="R211" s="7">
        <v>1680</v>
      </c>
      <c r="S211" s="7">
        <v>49.6</v>
      </c>
      <c r="T211" s="62">
        <f t="shared" si="105"/>
        <v>53427</v>
      </c>
      <c r="U211" s="63">
        <f t="shared" si="100"/>
        <v>25327.260000000002</v>
      </c>
      <c r="V211" s="63">
        <f t="shared" si="101"/>
        <v>49.6</v>
      </c>
      <c r="W211" s="64">
        <f t="shared" si="106"/>
        <v>25376.86</v>
      </c>
      <c r="X211" s="63">
        <f t="shared" si="102"/>
        <v>1099</v>
      </c>
      <c r="Y211" s="63">
        <f t="shared" si="103"/>
        <v>0</v>
      </c>
      <c r="Z211" s="64">
        <f t="shared" si="107"/>
        <v>1099</v>
      </c>
      <c r="AA211" s="63">
        <v>0</v>
      </c>
      <c r="AB211" s="63"/>
      <c r="AC211" s="63">
        <f t="shared" si="108"/>
        <v>26475.86</v>
      </c>
      <c r="AD211" s="65"/>
      <c r="AE211" s="66"/>
      <c r="AF211" s="66"/>
      <c r="AG211" s="66"/>
      <c r="AH211" s="67">
        <f t="shared" si="109"/>
        <v>26951.14</v>
      </c>
      <c r="AI211" s="68"/>
      <c r="AJ211" s="68"/>
    </row>
    <row r="212" spans="1:36" hidden="1" x14ac:dyDescent="0.25">
      <c r="A212" s="6">
        <v>105</v>
      </c>
      <c r="B212" s="7" t="s">
        <v>376</v>
      </c>
      <c r="C212" s="56" t="str">
        <f t="shared" si="93"/>
        <v>CB06</v>
      </c>
      <c r="D212" s="56" t="str">
        <f>IFERROR(VLOOKUP(C212,Exempted!C:D,2,0),"NOT")</f>
        <v>Gallo/Inno</v>
      </c>
      <c r="E212" s="7">
        <v>320445</v>
      </c>
      <c r="F212" s="7">
        <v>396615</v>
      </c>
      <c r="G212" s="7">
        <v>717060</v>
      </c>
      <c r="H212" s="7">
        <v>685020</v>
      </c>
      <c r="I212" s="7">
        <v>190</v>
      </c>
      <c r="J212" s="7">
        <v>35853</v>
      </c>
      <c r="K212" s="7">
        <v>27808</v>
      </c>
      <c r="L212" s="7">
        <v>27808</v>
      </c>
      <c r="M212" s="7">
        <v>0</v>
      </c>
      <c r="N212" s="7">
        <v>0</v>
      </c>
      <c r="O212" s="7">
        <v>3080</v>
      </c>
      <c r="P212" s="7">
        <v>800</v>
      </c>
      <c r="Q212" s="7">
        <v>0</v>
      </c>
      <c r="R212" s="7">
        <v>2280</v>
      </c>
      <c r="S212" s="7">
        <v>61.6</v>
      </c>
      <c r="T212" s="62">
        <f t="shared" si="105"/>
        <v>34320</v>
      </c>
      <c r="U212" s="63">
        <f t="shared" si="100"/>
        <v>14341.2</v>
      </c>
      <c r="V212" s="63">
        <f t="shared" si="101"/>
        <v>61.6</v>
      </c>
      <c r="W212" s="64">
        <f t="shared" si="106"/>
        <v>14402.800000000001</v>
      </c>
      <c r="X212" s="63">
        <f t="shared" si="102"/>
        <v>190</v>
      </c>
      <c r="Y212" s="63">
        <f t="shared" si="103"/>
        <v>0</v>
      </c>
      <c r="Z212" s="64">
        <f t="shared" si="107"/>
        <v>190</v>
      </c>
      <c r="AA212" s="63">
        <v>0</v>
      </c>
      <c r="AB212" s="63"/>
      <c r="AC212" s="63">
        <f t="shared" si="108"/>
        <v>14592.800000000001</v>
      </c>
      <c r="AD212" s="65"/>
      <c r="AE212" s="66"/>
      <c r="AF212" s="66"/>
      <c r="AG212" s="66"/>
      <c r="AH212" s="67">
        <f t="shared" si="109"/>
        <v>19727.199999999997</v>
      </c>
      <c r="AI212" s="68"/>
      <c r="AJ212" s="68"/>
    </row>
    <row r="213" spans="1:36" hidden="1" x14ac:dyDescent="0.25">
      <c r="A213" s="6">
        <v>106</v>
      </c>
      <c r="B213" s="7" t="s">
        <v>377</v>
      </c>
      <c r="C213" s="56" t="str">
        <f t="shared" si="93"/>
        <v>CB08</v>
      </c>
      <c r="D213" s="56" t="str">
        <f>IFERROR(VLOOKUP(C213,Exempted!C:D,2,0),"NOT")</f>
        <v>Gallo/Inno</v>
      </c>
      <c r="E213" s="7">
        <v>647751</v>
      </c>
      <c r="F213" s="7">
        <v>988551</v>
      </c>
      <c r="G213" s="7">
        <v>1636302</v>
      </c>
      <c r="H213" s="7">
        <v>1529059</v>
      </c>
      <c r="I213" s="7">
        <v>900</v>
      </c>
      <c r="J213" s="7">
        <v>81815.100000000006</v>
      </c>
      <c r="K213" s="7">
        <v>64896</v>
      </c>
      <c r="L213" s="7">
        <v>64896</v>
      </c>
      <c r="M213" s="7">
        <v>0</v>
      </c>
      <c r="N213" s="7">
        <v>0</v>
      </c>
      <c r="O213" s="7">
        <v>5070</v>
      </c>
      <c r="P213" s="7">
        <v>3200</v>
      </c>
      <c r="Q213" s="7">
        <v>0</v>
      </c>
      <c r="R213" s="7">
        <v>1870</v>
      </c>
      <c r="S213" s="7">
        <v>101.4</v>
      </c>
      <c r="T213" s="62">
        <f t="shared" si="105"/>
        <v>109113</v>
      </c>
      <c r="U213" s="63">
        <f t="shared" si="100"/>
        <v>32726.04</v>
      </c>
      <c r="V213" s="63">
        <f t="shared" si="101"/>
        <v>101.4</v>
      </c>
      <c r="W213" s="64">
        <f t="shared" si="106"/>
        <v>32827.440000000002</v>
      </c>
      <c r="X213" s="63">
        <f t="shared" si="102"/>
        <v>900</v>
      </c>
      <c r="Y213" s="63">
        <f t="shared" si="103"/>
        <v>0</v>
      </c>
      <c r="Z213" s="64">
        <f t="shared" si="107"/>
        <v>900</v>
      </c>
      <c r="AA213" s="63">
        <v>0</v>
      </c>
      <c r="AB213" s="63"/>
      <c r="AC213" s="63">
        <f t="shared" si="108"/>
        <v>33727.440000000002</v>
      </c>
      <c r="AD213" s="65"/>
      <c r="AE213" s="66"/>
      <c r="AF213" s="66"/>
      <c r="AG213" s="66"/>
      <c r="AH213" s="67">
        <f t="shared" si="109"/>
        <v>75385.56</v>
      </c>
      <c r="AI213" s="68"/>
      <c r="AJ213" s="68"/>
    </row>
    <row r="214" spans="1:36" hidden="1" x14ac:dyDescent="0.25">
      <c r="A214" s="6">
        <v>107</v>
      </c>
      <c r="B214" s="7" t="s">
        <v>378</v>
      </c>
      <c r="C214" s="56" t="str">
        <f t="shared" si="93"/>
        <v>CB09</v>
      </c>
      <c r="D214" s="56" t="str">
        <f>IFERROR(VLOOKUP(C214,Exempted!C:D,2,0),"NOT")</f>
        <v>Gallo/Inno</v>
      </c>
      <c r="E214" s="7">
        <v>233888</v>
      </c>
      <c r="F214" s="7">
        <v>233363</v>
      </c>
      <c r="G214" s="7">
        <v>467251</v>
      </c>
      <c r="H214" s="7">
        <v>416956</v>
      </c>
      <c r="I214" s="7">
        <v>0</v>
      </c>
      <c r="J214" s="7">
        <v>23362.55</v>
      </c>
      <c r="K214" s="7">
        <v>14512</v>
      </c>
      <c r="L214" s="7">
        <v>14512</v>
      </c>
      <c r="M214" s="7">
        <v>0</v>
      </c>
      <c r="N214" s="7">
        <v>0</v>
      </c>
      <c r="O214" s="7">
        <v>700</v>
      </c>
      <c r="P214" s="7">
        <v>800</v>
      </c>
      <c r="Q214" s="7">
        <v>0</v>
      </c>
      <c r="R214" s="7">
        <v>-100</v>
      </c>
      <c r="S214" s="7">
        <v>14</v>
      </c>
      <c r="T214" s="62">
        <f t="shared" si="105"/>
        <v>50195</v>
      </c>
      <c r="U214" s="63">
        <f t="shared" si="100"/>
        <v>9345.02</v>
      </c>
      <c r="V214" s="63">
        <f t="shared" si="101"/>
        <v>14</v>
      </c>
      <c r="W214" s="64">
        <f t="shared" si="106"/>
        <v>9359.02</v>
      </c>
      <c r="X214" s="63">
        <f t="shared" si="102"/>
        <v>0</v>
      </c>
      <c r="Y214" s="63">
        <f t="shared" si="103"/>
        <v>0</v>
      </c>
      <c r="Z214" s="64">
        <f t="shared" si="107"/>
        <v>0</v>
      </c>
      <c r="AA214" s="63">
        <v>0</v>
      </c>
      <c r="AB214" s="63"/>
      <c r="AC214" s="63">
        <f t="shared" si="108"/>
        <v>9359.02</v>
      </c>
      <c r="AD214" s="65"/>
      <c r="AE214" s="66"/>
      <c r="AF214" s="66"/>
      <c r="AG214" s="66"/>
      <c r="AH214" s="67">
        <f t="shared" si="109"/>
        <v>40835.979999999996</v>
      </c>
      <c r="AI214" s="68"/>
      <c r="AJ214" s="68"/>
    </row>
    <row r="215" spans="1:36" hidden="1" x14ac:dyDescent="0.25">
      <c r="A215" s="6">
        <v>108</v>
      </c>
      <c r="B215" s="7" t="s">
        <v>379</v>
      </c>
      <c r="C215" s="56" t="str">
        <f t="shared" si="93"/>
        <v>CB11</v>
      </c>
      <c r="D215" s="56" t="str">
        <f>IFERROR(VLOOKUP(C215,Exempted!C:D,2,0),"NOT")</f>
        <v>NOT</v>
      </c>
      <c r="E215" s="7">
        <v>417167</v>
      </c>
      <c r="F215" s="7">
        <v>448964</v>
      </c>
      <c r="G215" s="7">
        <v>866131</v>
      </c>
      <c r="H215" s="7">
        <v>814681</v>
      </c>
      <c r="I215" s="7">
        <v>617</v>
      </c>
      <c r="J215" s="7">
        <v>43306.55</v>
      </c>
      <c r="K215" s="7">
        <v>36928</v>
      </c>
      <c r="L215" s="7">
        <v>36928</v>
      </c>
      <c r="M215" s="7">
        <v>0</v>
      </c>
      <c r="N215" s="7">
        <v>0</v>
      </c>
      <c r="O215" s="7">
        <v>3774</v>
      </c>
      <c r="P215" s="7">
        <v>800</v>
      </c>
      <c r="Q215" s="7">
        <v>0</v>
      </c>
      <c r="R215" s="7">
        <v>2974</v>
      </c>
      <c r="S215" s="7">
        <v>75.48</v>
      </c>
      <c r="T215" s="128">
        <f t="shared" ref="T215" si="113">G215-H215+K215-L215+O215-P215</f>
        <v>54424</v>
      </c>
      <c r="U215" s="63">
        <f t="shared" ref="U215:U229" si="114">G215*0.02</f>
        <v>17322.62</v>
      </c>
      <c r="V215" s="63">
        <f t="shared" ref="V215:V229" si="115">O215*0.02</f>
        <v>75.48</v>
      </c>
      <c r="W215" s="130">
        <f>SUM(U215:V216)</f>
        <v>17658.239999999998</v>
      </c>
      <c r="X215" s="63">
        <f t="shared" ref="X215:X229" si="116">I215</f>
        <v>617</v>
      </c>
      <c r="Y215" s="63">
        <f t="shared" ref="Y215:Y229" si="117">M215</f>
        <v>0</v>
      </c>
      <c r="Z215" s="130">
        <f>SUM(X215:Y216)</f>
        <v>617</v>
      </c>
      <c r="AA215" s="63">
        <v>0</v>
      </c>
      <c r="AB215" s="63"/>
      <c r="AC215" s="132">
        <f>W215+Z215+AA215+AB215+AA216+AB216</f>
        <v>18275.239999999998</v>
      </c>
      <c r="AD215" s="134"/>
      <c r="AE215" s="122"/>
      <c r="AF215" s="122">
        <v>1100</v>
      </c>
      <c r="AG215" s="122"/>
      <c r="AH215" s="124">
        <f t="shared" ref="AH215" si="118">IF(D215="NOT",(T215-Z215-AE215+AF215-AG215),(T215-AC215-AE215+AF215-AG215))</f>
        <v>54907</v>
      </c>
      <c r="AI215" s="126"/>
      <c r="AJ215" s="126"/>
    </row>
    <row r="216" spans="1:36" hidden="1" x14ac:dyDescent="0.25">
      <c r="A216" s="23">
        <v>108</v>
      </c>
      <c r="B216" s="19" t="s">
        <v>379</v>
      </c>
      <c r="C216" s="56" t="str">
        <f t="shared" si="93"/>
        <v>CB11</v>
      </c>
      <c r="D216" s="56" t="str">
        <f>IFERROR(VLOOKUP(C216,Exempted!C:D,2,0),"NOT")</f>
        <v>NOT</v>
      </c>
      <c r="E216" s="19">
        <v>8157</v>
      </c>
      <c r="F216" s="19">
        <v>4650</v>
      </c>
      <c r="G216" s="19">
        <v>12807</v>
      </c>
      <c r="H216" s="19">
        <v>0</v>
      </c>
      <c r="I216" s="19">
        <v>0</v>
      </c>
      <c r="J216" s="19">
        <v>640.35</v>
      </c>
      <c r="K216" s="19">
        <v>787</v>
      </c>
      <c r="L216" s="19">
        <v>0</v>
      </c>
      <c r="M216" s="19">
        <v>0</v>
      </c>
      <c r="N216" s="19">
        <v>0</v>
      </c>
      <c r="O216" s="19">
        <v>200</v>
      </c>
      <c r="P216" s="19">
        <v>0</v>
      </c>
      <c r="Q216" s="19">
        <v>0</v>
      </c>
      <c r="R216" s="19">
        <v>200</v>
      </c>
      <c r="S216" s="19">
        <v>4</v>
      </c>
      <c r="T216" s="129"/>
      <c r="U216" s="63">
        <f t="shared" si="114"/>
        <v>256.14</v>
      </c>
      <c r="V216" s="63">
        <f t="shared" si="115"/>
        <v>4</v>
      </c>
      <c r="W216" s="131"/>
      <c r="X216" s="63">
        <f t="shared" si="116"/>
        <v>0</v>
      </c>
      <c r="Y216" s="63">
        <f t="shared" si="117"/>
        <v>0</v>
      </c>
      <c r="Z216" s="131"/>
      <c r="AA216" s="63">
        <v>0</v>
      </c>
      <c r="AB216" s="63"/>
      <c r="AC216" s="133"/>
      <c r="AD216" s="135"/>
      <c r="AE216" s="123"/>
      <c r="AF216" s="123"/>
      <c r="AG216" s="123"/>
      <c r="AH216" s="125"/>
      <c r="AI216" s="127"/>
      <c r="AJ216" s="127"/>
    </row>
    <row r="217" spans="1:36" hidden="1" x14ac:dyDescent="0.25">
      <c r="A217" s="6">
        <v>109</v>
      </c>
      <c r="B217" s="7" t="s">
        <v>385</v>
      </c>
      <c r="C217" s="56" t="str">
        <f t="shared" si="93"/>
        <v>CB12</v>
      </c>
      <c r="D217" s="56" t="str">
        <f>IFERROR(VLOOKUP(C217,Exempted!C:D,2,0),"NOT")</f>
        <v>Gallo/Inno</v>
      </c>
      <c r="E217" s="7">
        <v>662070</v>
      </c>
      <c r="F217" s="7">
        <v>645593</v>
      </c>
      <c r="G217" s="7">
        <v>1307663</v>
      </c>
      <c r="H217" s="7">
        <v>1366229</v>
      </c>
      <c r="I217" s="7">
        <v>2413</v>
      </c>
      <c r="J217" s="7">
        <v>65383.15</v>
      </c>
      <c r="K217" s="7">
        <v>52746</v>
      </c>
      <c r="L217" s="7">
        <v>52746</v>
      </c>
      <c r="M217" s="7">
        <v>0</v>
      </c>
      <c r="N217" s="7">
        <v>0</v>
      </c>
      <c r="O217" s="7">
        <v>1230</v>
      </c>
      <c r="P217" s="7">
        <v>0</v>
      </c>
      <c r="Q217" s="7">
        <v>0</v>
      </c>
      <c r="R217" s="7">
        <v>1230</v>
      </c>
      <c r="S217" s="7">
        <v>24.6</v>
      </c>
      <c r="T217" s="62">
        <f t="shared" ref="T217:T229" si="119">G217-H217+K217-L217+O217-P217</f>
        <v>-57336</v>
      </c>
      <c r="U217" s="63">
        <f t="shared" si="114"/>
        <v>26153.260000000002</v>
      </c>
      <c r="V217" s="63">
        <f t="shared" si="115"/>
        <v>24.6</v>
      </c>
      <c r="W217" s="64">
        <f t="shared" ref="W217:W229" si="120">SUM(U217:V217)</f>
        <v>26177.86</v>
      </c>
      <c r="X217" s="63">
        <f t="shared" si="116"/>
        <v>2413</v>
      </c>
      <c r="Y217" s="63">
        <f t="shared" si="117"/>
        <v>0</v>
      </c>
      <c r="Z217" s="64">
        <f t="shared" ref="Z217:Z229" si="121">SUM(X217:Y217)</f>
        <v>2413</v>
      </c>
      <c r="AA217" s="63">
        <v>0</v>
      </c>
      <c r="AB217" s="63"/>
      <c r="AC217" s="63">
        <f t="shared" ref="AC217:AC229" si="122">W217+Z217+AA217+AB217</f>
        <v>28590.86</v>
      </c>
      <c r="AD217" s="65"/>
      <c r="AE217" s="66"/>
      <c r="AF217" s="66"/>
      <c r="AG217" s="66"/>
      <c r="AH217" s="67">
        <f t="shared" ref="AH217:AH229" si="123">IF(D217="NOT",(T217-Z217-AE217+AF217-AG217),(T217-AC217-AE217+AF217-AG217))</f>
        <v>-85926.86</v>
      </c>
      <c r="AI217" s="68"/>
      <c r="AJ217" s="68"/>
    </row>
    <row r="218" spans="1:36" hidden="1" x14ac:dyDescent="0.25">
      <c r="A218" s="6">
        <v>110</v>
      </c>
      <c r="B218" s="7" t="s">
        <v>386</v>
      </c>
      <c r="C218" s="56" t="str">
        <f t="shared" si="93"/>
        <v>CB13</v>
      </c>
      <c r="D218" s="56" t="str">
        <f>IFERROR(VLOOKUP(C218,Exempted!C:D,2,0),"NOT")</f>
        <v>NOT</v>
      </c>
      <c r="E218" s="7">
        <v>200171</v>
      </c>
      <c r="F218" s="7">
        <v>197614</v>
      </c>
      <c r="G218" s="7">
        <v>397785</v>
      </c>
      <c r="H218" s="7">
        <v>396067</v>
      </c>
      <c r="I218" s="7">
        <v>179</v>
      </c>
      <c r="J218" s="7">
        <v>19889.25</v>
      </c>
      <c r="K218" s="7">
        <v>23812</v>
      </c>
      <c r="L218" s="7">
        <v>23812</v>
      </c>
      <c r="M218" s="7">
        <v>0</v>
      </c>
      <c r="N218" s="7">
        <v>0</v>
      </c>
      <c r="O218" s="7">
        <v>809</v>
      </c>
      <c r="P218" s="7">
        <v>800</v>
      </c>
      <c r="Q218" s="7">
        <v>0</v>
      </c>
      <c r="R218" s="7">
        <v>9</v>
      </c>
      <c r="S218" s="7">
        <v>16.18</v>
      </c>
      <c r="T218" s="62">
        <f t="shared" si="119"/>
        <v>1727</v>
      </c>
      <c r="U218" s="63">
        <f t="shared" si="114"/>
        <v>7955.7</v>
      </c>
      <c r="V218" s="63">
        <f t="shared" si="115"/>
        <v>16.18</v>
      </c>
      <c r="W218" s="64">
        <f t="shared" si="120"/>
        <v>7971.88</v>
      </c>
      <c r="X218" s="63">
        <f t="shared" si="116"/>
        <v>179</v>
      </c>
      <c r="Y218" s="63">
        <f t="shared" si="117"/>
        <v>0</v>
      </c>
      <c r="Z218" s="64">
        <f t="shared" si="121"/>
        <v>179</v>
      </c>
      <c r="AA218" s="63">
        <v>0</v>
      </c>
      <c r="AB218" s="63"/>
      <c r="AC218" s="63">
        <f t="shared" si="122"/>
        <v>8150.88</v>
      </c>
      <c r="AD218" s="65"/>
      <c r="AE218" s="66"/>
      <c r="AF218" s="66"/>
      <c r="AG218" s="66"/>
      <c r="AH218" s="67">
        <f t="shared" si="123"/>
        <v>1548</v>
      </c>
      <c r="AI218" s="68"/>
      <c r="AJ218" s="68"/>
    </row>
    <row r="219" spans="1:36" hidden="1" x14ac:dyDescent="0.25">
      <c r="A219" s="6">
        <v>111</v>
      </c>
      <c r="B219" s="7" t="s">
        <v>387</v>
      </c>
      <c r="C219" s="56" t="str">
        <f t="shared" si="93"/>
        <v>CB14</v>
      </c>
      <c r="D219" s="56" t="str">
        <f>IFERROR(VLOOKUP(C219,Exempted!C:D,2,0),"NOT")</f>
        <v>Gallo/Inno</v>
      </c>
      <c r="E219" s="7">
        <v>166246</v>
      </c>
      <c r="F219" s="7">
        <v>198826</v>
      </c>
      <c r="G219" s="7">
        <v>365072</v>
      </c>
      <c r="H219" s="7">
        <v>334126</v>
      </c>
      <c r="I219" s="7">
        <v>0</v>
      </c>
      <c r="J219" s="7">
        <v>18253.599999999999</v>
      </c>
      <c r="K219" s="7">
        <v>15319</v>
      </c>
      <c r="L219" s="7">
        <v>15319</v>
      </c>
      <c r="M219" s="7">
        <v>0</v>
      </c>
      <c r="N219" s="7">
        <v>0</v>
      </c>
      <c r="O219" s="7">
        <v>800</v>
      </c>
      <c r="P219" s="7">
        <v>0</v>
      </c>
      <c r="Q219" s="7">
        <v>0</v>
      </c>
      <c r="R219" s="7">
        <v>800</v>
      </c>
      <c r="S219" s="7">
        <v>16</v>
      </c>
      <c r="T219" s="62">
        <f t="shared" si="119"/>
        <v>31746</v>
      </c>
      <c r="U219" s="63">
        <f t="shared" si="114"/>
        <v>7301.4400000000005</v>
      </c>
      <c r="V219" s="63">
        <f t="shared" si="115"/>
        <v>16</v>
      </c>
      <c r="W219" s="64">
        <f t="shared" si="120"/>
        <v>7317.4400000000005</v>
      </c>
      <c r="X219" s="63">
        <f t="shared" si="116"/>
        <v>0</v>
      </c>
      <c r="Y219" s="63">
        <f t="shared" si="117"/>
        <v>0</v>
      </c>
      <c r="Z219" s="64">
        <f t="shared" si="121"/>
        <v>0</v>
      </c>
      <c r="AA219" s="63">
        <v>0</v>
      </c>
      <c r="AB219" s="63"/>
      <c r="AC219" s="63">
        <f t="shared" si="122"/>
        <v>7317.4400000000005</v>
      </c>
      <c r="AD219" s="65"/>
      <c r="AE219" s="66"/>
      <c r="AF219" s="66"/>
      <c r="AG219" s="66"/>
      <c r="AH219" s="67">
        <f t="shared" si="123"/>
        <v>24428.559999999998</v>
      </c>
      <c r="AI219" s="68"/>
      <c r="AJ219" s="68"/>
    </row>
    <row r="220" spans="1:36" hidden="1" x14ac:dyDescent="0.25">
      <c r="A220" s="6">
        <v>112</v>
      </c>
      <c r="B220" s="7" t="s">
        <v>388</v>
      </c>
      <c r="C220" s="56" t="str">
        <f t="shared" si="93"/>
        <v>CB15</v>
      </c>
      <c r="D220" s="56" t="str">
        <f>IFERROR(VLOOKUP(C220,Exempted!C:D,2,0),"NOT")</f>
        <v>NOT</v>
      </c>
      <c r="E220" s="7">
        <v>780835</v>
      </c>
      <c r="F220" s="7">
        <v>692956</v>
      </c>
      <c r="G220" s="7">
        <v>1473791</v>
      </c>
      <c r="H220" s="7">
        <v>1415343</v>
      </c>
      <c r="I220" s="7">
        <v>200</v>
      </c>
      <c r="J220" s="7">
        <v>73689.55</v>
      </c>
      <c r="K220" s="7">
        <v>79319</v>
      </c>
      <c r="L220" s="7">
        <v>79119</v>
      </c>
      <c r="M220" s="7">
        <v>0</v>
      </c>
      <c r="N220" s="7">
        <v>0</v>
      </c>
      <c r="O220" s="7">
        <v>1500</v>
      </c>
      <c r="P220" s="7">
        <v>800</v>
      </c>
      <c r="Q220" s="7">
        <v>0</v>
      </c>
      <c r="R220" s="7">
        <v>700</v>
      </c>
      <c r="S220" s="7">
        <v>30</v>
      </c>
      <c r="T220" s="62">
        <f t="shared" si="119"/>
        <v>59348</v>
      </c>
      <c r="U220" s="63">
        <f t="shared" si="114"/>
        <v>29475.82</v>
      </c>
      <c r="V220" s="63">
        <f t="shared" si="115"/>
        <v>30</v>
      </c>
      <c r="W220" s="64">
        <f t="shared" si="120"/>
        <v>29505.82</v>
      </c>
      <c r="X220" s="63">
        <f t="shared" si="116"/>
        <v>200</v>
      </c>
      <c r="Y220" s="63">
        <f t="shared" si="117"/>
        <v>0</v>
      </c>
      <c r="Z220" s="64">
        <f t="shared" si="121"/>
        <v>200</v>
      </c>
      <c r="AA220" s="63">
        <v>0</v>
      </c>
      <c r="AB220" s="63"/>
      <c r="AC220" s="63">
        <f t="shared" si="122"/>
        <v>29705.82</v>
      </c>
      <c r="AD220" s="65"/>
      <c r="AE220" s="66"/>
      <c r="AF220" s="66"/>
      <c r="AG220" s="66"/>
      <c r="AH220" s="67">
        <f t="shared" si="123"/>
        <v>59148</v>
      </c>
      <c r="AI220" s="68"/>
      <c r="AJ220" s="68"/>
    </row>
    <row r="221" spans="1:36" hidden="1" x14ac:dyDescent="0.25">
      <c r="A221" s="6">
        <v>113</v>
      </c>
      <c r="B221" s="7" t="s">
        <v>389</v>
      </c>
      <c r="C221" s="56" t="str">
        <f t="shared" si="93"/>
        <v>CB17</v>
      </c>
      <c r="D221" s="56" t="str">
        <f>IFERROR(VLOOKUP(C221,Exempted!C:D,2,0),"NOT")</f>
        <v>Gallo/Inno</v>
      </c>
      <c r="E221" s="7">
        <v>424664</v>
      </c>
      <c r="F221" s="7">
        <v>559741</v>
      </c>
      <c r="G221" s="7">
        <v>984405</v>
      </c>
      <c r="H221" s="7">
        <v>939737</v>
      </c>
      <c r="I221" s="7">
        <v>0</v>
      </c>
      <c r="J221" s="7">
        <v>49220.25</v>
      </c>
      <c r="K221" s="7">
        <v>43283</v>
      </c>
      <c r="L221" s="7">
        <v>43283</v>
      </c>
      <c r="M221" s="7">
        <v>0</v>
      </c>
      <c r="N221" s="7">
        <v>0</v>
      </c>
      <c r="O221" s="7">
        <v>400</v>
      </c>
      <c r="P221" s="7">
        <v>0</v>
      </c>
      <c r="Q221" s="7">
        <v>0</v>
      </c>
      <c r="R221" s="7">
        <v>400</v>
      </c>
      <c r="S221" s="7">
        <v>8</v>
      </c>
      <c r="T221" s="62">
        <f t="shared" si="119"/>
        <v>45068</v>
      </c>
      <c r="U221" s="63">
        <f t="shared" si="114"/>
        <v>19688.100000000002</v>
      </c>
      <c r="V221" s="63">
        <f t="shared" si="115"/>
        <v>8</v>
      </c>
      <c r="W221" s="64">
        <f t="shared" si="120"/>
        <v>19696.100000000002</v>
      </c>
      <c r="X221" s="63">
        <f t="shared" si="116"/>
        <v>0</v>
      </c>
      <c r="Y221" s="63">
        <f t="shared" si="117"/>
        <v>0</v>
      </c>
      <c r="Z221" s="64">
        <f t="shared" si="121"/>
        <v>0</v>
      </c>
      <c r="AA221" s="63">
        <v>0</v>
      </c>
      <c r="AB221" s="63"/>
      <c r="AC221" s="63">
        <f t="shared" si="122"/>
        <v>19696.100000000002</v>
      </c>
      <c r="AD221" s="65"/>
      <c r="AE221" s="66"/>
      <c r="AF221" s="66"/>
      <c r="AG221" s="66"/>
      <c r="AH221" s="67">
        <f t="shared" si="123"/>
        <v>25371.899999999998</v>
      </c>
      <c r="AI221" s="68"/>
      <c r="AJ221" s="68"/>
    </row>
    <row r="222" spans="1:36" hidden="1" x14ac:dyDescent="0.25">
      <c r="A222" s="6">
        <v>114</v>
      </c>
      <c r="B222" s="7" t="s">
        <v>390</v>
      </c>
      <c r="C222" s="56" t="str">
        <f t="shared" si="93"/>
        <v>CB18</v>
      </c>
      <c r="D222" s="56" t="str">
        <f>IFERROR(VLOOKUP(C222,Exempted!C:D,2,0),"NOT")</f>
        <v>Gallo/Inno</v>
      </c>
      <c r="E222" s="7">
        <v>155864</v>
      </c>
      <c r="F222" s="7">
        <v>194517</v>
      </c>
      <c r="G222" s="7">
        <v>350381</v>
      </c>
      <c r="H222" s="7">
        <v>311731</v>
      </c>
      <c r="I222" s="7">
        <v>728</v>
      </c>
      <c r="J222" s="7">
        <v>17519.05</v>
      </c>
      <c r="K222" s="7">
        <v>14289</v>
      </c>
      <c r="L222" s="7">
        <v>14289</v>
      </c>
      <c r="M222" s="7">
        <v>0</v>
      </c>
      <c r="N222" s="7">
        <v>0</v>
      </c>
      <c r="O222" s="7">
        <v>0</v>
      </c>
      <c r="P222" s="7">
        <v>0</v>
      </c>
      <c r="Q222" s="7">
        <v>0</v>
      </c>
      <c r="R222" s="7">
        <v>0</v>
      </c>
      <c r="S222" s="7">
        <v>0</v>
      </c>
      <c r="T222" s="62">
        <f t="shared" si="119"/>
        <v>38650</v>
      </c>
      <c r="U222" s="63">
        <f t="shared" si="114"/>
        <v>7007.62</v>
      </c>
      <c r="V222" s="63">
        <f t="shared" si="115"/>
        <v>0</v>
      </c>
      <c r="W222" s="64">
        <f t="shared" si="120"/>
        <v>7007.62</v>
      </c>
      <c r="X222" s="63">
        <f t="shared" si="116"/>
        <v>728</v>
      </c>
      <c r="Y222" s="63">
        <f t="shared" si="117"/>
        <v>0</v>
      </c>
      <c r="Z222" s="64">
        <f t="shared" si="121"/>
        <v>728</v>
      </c>
      <c r="AA222" s="63">
        <v>0</v>
      </c>
      <c r="AB222" s="63"/>
      <c r="AC222" s="63">
        <f t="shared" si="122"/>
        <v>7735.62</v>
      </c>
      <c r="AD222" s="65"/>
      <c r="AE222" s="66"/>
      <c r="AF222" s="66"/>
      <c r="AG222" s="66"/>
      <c r="AH222" s="67">
        <f t="shared" si="123"/>
        <v>30914.38</v>
      </c>
      <c r="AI222" s="68"/>
      <c r="AJ222" s="68"/>
    </row>
    <row r="223" spans="1:36" hidden="1" x14ac:dyDescent="0.25">
      <c r="A223" s="6">
        <v>115</v>
      </c>
      <c r="B223" s="7" t="s">
        <v>391</v>
      </c>
      <c r="C223" s="56" t="str">
        <f t="shared" si="93"/>
        <v>CB19</v>
      </c>
      <c r="D223" s="56" t="str">
        <f>IFERROR(VLOOKUP(C223,Exempted!C:D,2,0),"NOT")</f>
        <v>NOT</v>
      </c>
      <c r="E223" s="7">
        <v>490704</v>
      </c>
      <c r="F223" s="7">
        <v>446758</v>
      </c>
      <c r="G223" s="7">
        <v>937462</v>
      </c>
      <c r="H223" s="7">
        <v>932982</v>
      </c>
      <c r="I223" s="7">
        <v>574</v>
      </c>
      <c r="J223" s="7">
        <v>46873.1</v>
      </c>
      <c r="K223" s="7">
        <v>49761</v>
      </c>
      <c r="L223" s="7">
        <v>49761</v>
      </c>
      <c r="M223" s="7">
        <v>0</v>
      </c>
      <c r="N223" s="7">
        <v>0</v>
      </c>
      <c r="O223" s="7">
        <v>3600</v>
      </c>
      <c r="P223" s="7">
        <v>0</v>
      </c>
      <c r="Q223" s="7">
        <v>0</v>
      </c>
      <c r="R223" s="7">
        <v>3600</v>
      </c>
      <c r="S223" s="7">
        <v>72</v>
      </c>
      <c r="T223" s="62">
        <f t="shared" si="119"/>
        <v>8080</v>
      </c>
      <c r="U223" s="63">
        <f t="shared" si="114"/>
        <v>18749.240000000002</v>
      </c>
      <c r="V223" s="63">
        <f t="shared" si="115"/>
        <v>72</v>
      </c>
      <c r="W223" s="64">
        <f t="shared" si="120"/>
        <v>18821.240000000002</v>
      </c>
      <c r="X223" s="63">
        <f t="shared" si="116"/>
        <v>574</v>
      </c>
      <c r="Y223" s="63">
        <f t="shared" si="117"/>
        <v>0</v>
      </c>
      <c r="Z223" s="64">
        <f t="shared" si="121"/>
        <v>574</v>
      </c>
      <c r="AA223" s="63">
        <v>0</v>
      </c>
      <c r="AB223" s="63"/>
      <c r="AC223" s="63">
        <f t="shared" si="122"/>
        <v>19395.240000000002</v>
      </c>
      <c r="AD223" s="65"/>
      <c r="AE223" s="66"/>
      <c r="AF223" s="66"/>
      <c r="AG223" s="66"/>
      <c r="AH223" s="67">
        <f t="shared" si="123"/>
        <v>7506</v>
      </c>
      <c r="AI223" s="68"/>
      <c r="AJ223" s="68"/>
    </row>
    <row r="224" spans="1:36" hidden="1" x14ac:dyDescent="0.25">
      <c r="A224" s="6">
        <v>116</v>
      </c>
      <c r="B224" s="7" t="s">
        <v>392</v>
      </c>
      <c r="C224" s="56" t="str">
        <f t="shared" si="93"/>
        <v>CB20</v>
      </c>
      <c r="D224" s="56" t="str">
        <f>IFERROR(VLOOKUP(C224,Exempted!C:D,2,0),"NOT")</f>
        <v>NOT</v>
      </c>
      <c r="E224" s="7">
        <v>369458</v>
      </c>
      <c r="F224" s="7">
        <v>340930</v>
      </c>
      <c r="G224" s="7">
        <v>710388</v>
      </c>
      <c r="H224" s="7">
        <v>675291</v>
      </c>
      <c r="I224" s="7">
        <v>0</v>
      </c>
      <c r="J224" s="7">
        <v>35519.4</v>
      </c>
      <c r="K224" s="7">
        <v>39391</v>
      </c>
      <c r="L224" s="7">
        <v>39391</v>
      </c>
      <c r="M224" s="7">
        <v>0</v>
      </c>
      <c r="N224" s="7">
        <v>0</v>
      </c>
      <c r="O224" s="7">
        <v>0</v>
      </c>
      <c r="P224" s="7">
        <v>0</v>
      </c>
      <c r="Q224" s="7">
        <v>0</v>
      </c>
      <c r="R224" s="7">
        <v>0</v>
      </c>
      <c r="S224" s="7">
        <v>0</v>
      </c>
      <c r="T224" s="62">
        <f t="shared" si="119"/>
        <v>35097</v>
      </c>
      <c r="U224" s="63">
        <f t="shared" si="114"/>
        <v>14207.76</v>
      </c>
      <c r="V224" s="63">
        <f t="shared" si="115"/>
        <v>0</v>
      </c>
      <c r="W224" s="64">
        <f t="shared" si="120"/>
        <v>14207.76</v>
      </c>
      <c r="X224" s="63">
        <f t="shared" si="116"/>
        <v>0</v>
      </c>
      <c r="Y224" s="63">
        <f t="shared" si="117"/>
        <v>0</v>
      </c>
      <c r="Z224" s="64">
        <f t="shared" si="121"/>
        <v>0</v>
      </c>
      <c r="AA224" s="63">
        <v>0</v>
      </c>
      <c r="AB224" s="63"/>
      <c r="AC224" s="63">
        <f t="shared" si="122"/>
        <v>14207.76</v>
      </c>
      <c r="AD224" s="65"/>
      <c r="AE224" s="66"/>
      <c r="AF224" s="66"/>
      <c r="AG224" s="66"/>
      <c r="AH224" s="67">
        <f t="shared" si="123"/>
        <v>35097</v>
      </c>
      <c r="AI224" s="68"/>
      <c r="AJ224" s="68"/>
    </row>
    <row r="225" spans="1:36" hidden="1" x14ac:dyDescent="0.25">
      <c r="A225" s="6">
        <v>117</v>
      </c>
      <c r="B225" s="7" t="s">
        <v>393</v>
      </c>
      <c r="C225" s="56" t="str">
        <f t="shared" si="93"/>
        <v>CB21</v>
      </c>
      <c r="D225" s="56" t="str">
        <f>IFERROR(VLOOKUP(C225,Exempted!C:D,2,0),"NOT")</f>
        <v>NOT</v>
      </c>
      <c r="E225" s="7">
        <v>172561</v>
      </c>
      <c r="F225" s="7">
        <v>213371</v>
      </c>
      <c r="G225" s="7">
        <v>385932</v>
      </c>
      <c r="H225" s="7">
        <v>344328</v>
      </c>
      <c r="I225" s="7">
        <v>1135</v>
      </c>
      <c r="J225" s="7">
        <v>19296.599999999999</v>
      </c>
      <c r="K225" s="7">
        <v>12417</v>
      </c>
      <c r="L225" s="7">
        <v>12247</v>
      </c>
      <c r="M225" s="7">
        <v>0</v>
      </c>
      <c r="N225" s="7">
        <v>0</v>
      </c>
      <c r="O225" s="7">
        <v>0</v>
      </c>
      <c r="P225" s="7">
        <v>0</v>
      </c>
      <c r="Q225" s="7">
        <v>0</v>
      </c>
      <c r="R225" s="7">
        <v>0</v>
      </c>
      <c r="S225" s="7">
        <v>0</v>
      </c>
      <c r="T225" s="62">
        <f t="shared" si="119"/>
        <v>41774</v>
      </c>
      <c r="U225" s="63">
        <f t="shared" si="114"/>
        <v>7718.64</v>
      </c>
      <c r="V225" s="63">
        <f t="shared" si="115"/>
        <v>0</v>
      </c>
      <c r="W225" s="64">
        <f t="shared" si="120"/>
        <v>7718.64</v>
      </c>
      <c r="X225" s="63">
        <f t="shared" si="116"/>
        <v>1135</v>
      </c>
      <c r="Y225" s="63">
        <f t="shared" si="117"/>
        <v>0</v>
      </c>
      <c r="Z225" s="64">
        <f t="shared" si="121"/>
        <v>1135</v>
      </c>
      <c r="AA225" s="63">
        <v>0</v>
      </c>
      <c r="AB225" s="63"/>
      <c r="AC225" s="63">
        <f t="shared" si="122"/>
        <v>8853.64</v>
      </c>
      <c r="AD225" s="65"/>
      <c r="AE225" s="66"/>
      <c r="AF225" s="66"/>
      <c r="AG225" s="66"/>
      <c r="AH225" s="67">
        <f t="shared" si="123"/>
        <v>40639</v>
      </c>
      <c r="AI225" s="68"/>
      <c r="AJ225" s="68"/>
    </row>
    <row r="226" spans="1:36" hidden="1" x14ac:dyDescent="0.25">
      <c r="A226" s="6">
        <v>118</v>
      </c>
      <c r="B226" s="7" t="s">
        <v>394</v>
      </c>
      <c r="C226" s="56" t="str">
        <f t="shared" si="93"/>
        <v>CB22</v>
      </c>
      <c r="D226" s="56" t="str">
        <f>IFERROR(VLOOKUP(C226,Exempted!C:D,2,0),"NOT")</f>
        <v>NOT</v>
      </c>
      <c r="E226" s="7">
        <v>121923</v>
      </c>
      <c r="F226" s="7">
        <v>164752</v>
      </c>
      <c r="G226" s="7">
        <v>286675</v>
      </c>
      <c r="H226" s="7">
        <v>253048</v>
      </c>
      <c r="I226" s="7">
        <v>0</v>
      </c>
      <c r="J226" s="7">
        <v>14333.75</v>
      </c>
      <c r="K226" s="7">
        <v>5663</v>
      </c>
      <c r="L226" s="7">
        <v>5663</v>
      </c>
      <c r="M226" s="7">
        <v>0</v>
      </c>
      <c r="N226" s="7">
        <v>0</v>
      </c>
      <c r="O226" s="7">
        <v>1000</v>
      </c>
      <c r="P226" s="7">
        <v>0</v>
      </c>
      <c r="Q226" s="7">
        <v>0</v>
      </c>
      <c r="R226" s="7">
        <v>1000</v>
      </c>
      <c r="S226" s="7">
        <v>20</v>
      </c>
      <c r="T226" s="62">
        <f t="shared" si="119"/>
        <v>34627</v>
      </c>
      <c r="U226" s="63">
        <f t="shared" si="114"/>
        <v>5733.5</v>
      </c>
      <c r="V226" s="63">
        <f t="shared" si="115"/>
        <v>20</v>
      </c>
      <c r="W226" s="64">
        <f t="shared" si="120"/>
        <v>5753.5</v>
      </c>
      <c r="X226" s="63">
        <f t="shared" si="116"/>
        <v>0</v>
      </c>
      <c r="Y226" s="63">
        <f t="shared" si="117"/>
        <v>0</v>
      </c>
      <c r="Z226" s="64">
        <f t="shared" si="121"/>
        <v>0</v>
      </c>
      <c r="AA226" s="63">
        <v>0</v>
      </c>
      <c r="AB226" s="63"/>
      <c r="AC226" s="63">
        <f t="shared" si="122"/>
        <v>5753.5</v>
      </c>
      <c r="AD226" s="65"/>
      <c r="AE226" s="66"/>
      <c r="AF226" s="66"/>
      <c r="AG226" s="66"/>
      <c r="AH226" s="67">
        <f t="shared" si="123"/>
        <v>34627</v>
      </c>
      <c r="AI226" s="68"/>
      <c r="AJ226" s="68"/>
    </row>
    <row r="227" spans="1:36" hidden="1" x14ac:dyDescent="0.25">
      <c r="A227" s="6">
        <v>119</v>
      </c>
      <c r="B227" s="7" t="s">
        <v>395</v>
      </c>
      <c r="C227" s="56" t="str">
        <f t="shared" si="93"/>
        <v>CB23</v>
      </c>
      <c r="D227" s="56" t="str">
        <f>IFERROR(VLOOKUP(C227,Exempted!C:D,2,0),"NOT")</f>
        <v>NOT</v>
      </c>
      <c r="E227" s="7">
        <v>196046</v>
      </c>
      <c r="F227" s="7">
        <v>179663</v>
      </c>
      <c r="G227" s="7">
        <v>375709</v>
      </c>
      <c r="H227" s="7">
        <v>336136</v>
      </c>
      <c r="I227" s="7">
        <v>0</v>
      </c>
      <c r="J227" s="7">
        <v>18785.45</v>
      </c>
      <c r="K227" s="7">
        <v>16691</v>
      </c>
      <c r="L227" s="7">
        <v>16691</v>
      </c>
      <c r="M227" s="7">
        <v>0</v>
      </c>
      <c r="N227" s="7">
        <v>0</v>
      </c>
      <c r="O227" s="7">
        <v>800</v>
      </c>
      <c r="P227" s="7">
        <v>800</v>
      </c>
      <c r="Q227" s="7">
        <v>0</v>
      </c>
      <c r="R227" s="7">
        <v>0</v>
      </c>
      <c r="S227" s="7">
        <v>16</v>
      </c>
      <c r="T227" s="62">
        <f t="shared" si="119"/>
        <v>39573</v>
      </c>
      <c r="U227" s="63">
        <f t="shared" si="114"/>
        <v>7514.18</v>
      </c>
      <c r="V227" s="63">
        <f t="shared" si="115"/>
        <v>16</v>
      </c>
      <c r="W227" s="64">
        <f t="shared" si="120"/>
        <v>7530.18</v>
      </c>
      <c r="X227" s="63">
        <f t="shared" si="116"/>
        <v>0</v>
      </c>
      <c r="Y227" s="63">
        <f t="shared" si="117"/>
        <v>0</v>
      </c>
      <c r="Z227" s="64">
        <f t="shared" si="121"/>
        <v>0</v>
      </c>
      <c r="AA227" s="63">
        <v>0</v>
      </c>
      <c r="AB227" s="63"/>
      <c r="AC227" s="63">
        <f t="shared" si="122"/>
        <v>7530.18</v>
      </c>
      <c r="AD227" s="65"/>
      <c r="AE227" s="66"/>
      <c r="AF227" s="66"/>
      <c r="AG227" s="66"/>
      <c r="AH227" s="67">
        <f t="shared" si="123"/>
        <v>39573</v>
      </c>
      <c r="AI227" s="68"/>
      <c r="AJ227" s="68"/>
    </row>
    <row r="228" spans="1:36" hidden="1" x14ac:dyDescent="0.25">
      <c r="A228" s="6">
        <v>120</v>
      </c>
      <c r="B228" s="7" t="s">
        <v>396</v>
      </c>
      <c r="C228" s="56" t="str">
        <f t="shared" si="93"/>
        <v>CB24</v>
      </c>
      <c r="D228" s="56" t="str">
        <f>IFERROR(VLOOKUP(C228,Exempted!C:D,2,0),"NOT")</f>
        <v>NOT</v>
      </c>
      <c r="E228" s="7">
        <v>113625</v>
      </c>
      <c r="F228" s="7">
        <v>161233</v>
      </c>
      <c r="G228" s="7">
        <v>274858</v>
      </c>
      <c r="H228" s="7">
        <v>247263</v>
      </c>
      <c r="I228" s="7">
        <v>0</v>
      </c>
      <c r="J228" s="7">
        <v>13742.9</v>
      </c>
      <c r="K228" s="7">
        <v>8000</v>
      </c>
      <c r="L228" s="7">
        <v>8000</v>
      </c>
      <c r="M228" s="7">
        <v>0</v>
      </c>
      <c r="N228" s="7">
        <v>0</v>
      </c>
      <c r="O228" s="7">
        <v>200</v>
      </c>
      <c r="P228" s="7">
        <v>800</v>
      </c>
      <c r="Q228" s="7">
        <v>0</v>
      </c>
      <c r="R228" s="7">
        <v>-600</v>
      </c>
      <c r="S228" s="7">
        <v>4</v>
      </c>
      <c r="T228" s="62">
        <f t="shared" si="119"/>
        <v>26995</v>
      </c>
      <c r="U228" s="63">
        <f t="shared" si="114"/>
        <v>5497.16</v>
      </c>
      <c r="V228" s="63">
        <f t="shared" si="115"/>
        <v>4</v>
      </c>
      <c r="W228" s="64">
        <f t="shared" si="120"/>
        <v>5501.16</v>
      </c>
      <c r="X228" s="63">
        <f t="shared" si="116"/>
        <v>0</v>
      </c>
      <c r="Y228" s="63">
        <f t="shared" si="117"/>
        <v>0</v>
      </c>
      <c r="Z228" s="64">
        <f t="shared" si="121"/>
        <v>0</v>
      </c>
      <c r="AA228" s="63">
        <v>0</v>
      </c>
      <c r="AB228" s="63"/>
      <c r="AC228" s="63">
        <f t="shared" si="122"/>
        <v>5501.16</v>
      </c>
      <c r="AD228" s="65"/>
      <c r="AE228" s="66"/>
      <c r="AF228" s="66"/>
      <c r="AG228" s="66"/>
      <c r="AH228" s="67">
        <f t="shared" si="123"/>
        <v>26995</v>
      </c>
      <c r="AI228" s="68"/>
      <c r="AJ228" s="68"/>
    </row>
    <row r="229" spans="1:36" hidden="1" x14ac:dyDescent="0.25">
      <c r="A229" s="6">
        <v>121</v>
      </c>
      <c r="B229" s="7" t="s">
        <v>397</v>
      </c>
      <c r="C229" s="56" t="str">
        <f t="shared" si="93"/>
        <v>CB25</v>
      </c>
      <c r="D229" s="56" t="str">
        <f>IFERROR(VLOOKUP(C229,Exempted!C:D,2,0),"NOT")</f>
        <v>NOT</v>
      </c>
      <c r="E229" s="7">
        <v>260328</v>
      </c>
      <c r="F229" s="7">
        <v>281498</v>
      </c>
      <c r="G229" s="7">
        <v>541826</v>
      </c>
      <c r="H229" s="7">
        <v>488277</v>
      </c>
      <c r="I229" s="7">
        <v>305</v>
      </c>
      <c r="J229" s="7">
        <v>27091.3</v>
      </c>
      <c r="K229" s="7">
        <v>24455</v>
      </c>
      <c r="L229" s="7">
        <v>24455</v>
      </c>
      <c r="M229" s="7">
        <v>0</v>
      </c>
      <c r="N229" s="7">
        <v>0</v>
      </c>
      <c r="O229" s="7">
        <v>870</v>
      </c>
      <c r="P229" s="7">
        <v>800</v>
      </c>
      <c r="Q229" s="7">
        <v>0</v>
      </c>
      <c r="R229" s="7">
        <v>70</v>
      </c>
      <c r="S229" s="7">
        <v>17.399999999999999</v>
      </c>
      <c r="T229" s="62">
        <f t="shared" si="119"/>
        <v>53619</v>
      </c>
      <c r="U229" s="63">
        <f t="shared" si="114"/>
        <v>10836.52</v>
      </c>
      <c r="V229" s="63">
        <f t="shared" si="115"/>
        <v>17.400000000000002</v>
      </c>
      <c r="W229" s="64">
        <f t="shared" si="120"/>
        <v>10853.92</v>
      </c>
      <c r="X229" s="63">
        <f t="shared" si="116"/>
        <v>305</v>
      </c>
      <c r="Y229" s="63">
        <f t="shared" si="117"/>
        <v>0</v>
      </c>
      <c r="Z229" s="64">
        <f t="shared" si="121"/>
        <v>305</v>
      </c>
      <c r="AA229" s="63">
        <v>0</v>
      </c>
      <c r="AB229" s="63"/>
      <c r="AC229" s="63">
        <f t="shared" si="122"/>
        <v>11158.92</v>
      </c>
      <c r="AD229" s="65"/>
      <c r="AE229" s="66"/>
      <c r="AF229" s="66"/>
      <c r="AG229" s="66"/>
      <c r="AH229" s="67">
        <f t="shared" si="123"/>
        <v>53314</v>
      </c>
      <c r="AI229" s="68"/>
      <c r="AJ229" s="68"/>
    </row>
    <row r="230" spans="1:36" hidden="1" x14ac:dyDescent="0.25">
      <c r="A230" s="6">
        <v>122</v>
      </c>
      <c r="B230" s="7" t="s">
        <v>398</v>
      </c>
      <c r="C230" s="56" t="str">
        <f t="shared" si="93"/>
        <v>CB26</v>
      </c>
      <c r="D230" s="56" t="str">
        <f>IFERROR(VLOOKUP(C230,Exempted!C:D,2,0),"NOT")</f>
        <v>NOT</v>
      </c>
      <c r="E230" s="7">
        <v>197556</v>
      </c>
      <c r="F230" s="7">
        <v>297817</v>
      </c>
      <c r="G230" s="7">
        <v>495373</v>
      </c>
      <c r="H230" s="7">
        <v>417677</v>
      </c>
      <c r="I230" s="7">
        <v>0</v>
      </c>
      <c r="J230" s="7">
        <v>24768.65</v>
      </c>
      <c r="K230" s="7">
        <v>18095</v>
      </c>
      <c r="L230" s="7">
        <v>18095</v>
      </c>
      <c r="M230" s="7">
        <v>0</v>
      </c>
      <c r="N230" s="7">
        <v>0</v>
      </c>
      <c r="O230" s="7">
        <v>1320</v>
      </c>
      <c r="P230" s="7">
        <v>0</v>
      </c>
      <c r="Q230" s="7">
        <v>0</v>
      </c>
      <c r="R230" s="7">
        <v>1320</v>
      </c>
      <c r="S230" s="7">
        <v>26.4</v>
      </c>
      <c r="T230" s="128">
        <f t="shared" ref="T230" si="124">G230-H230+K230-L230+O230-P230</f>
        <v>79016</v>
      </c>
      <c r="U230" s="63">
        <f t="shared" ref="U230:U293" si="125">G230*0.02</f>
        <v>9907.4600000000009</v>
      </c>
      <c r="V230" s="63">
        <f t="shared" ref="V230:V293" si="126">O230*0.02</f>
        <v>26.400000000000002</v>
      </c>
      <c r="W230" s="130">
        <f>SUM(U230:V231)</f>
        <v>10141.92</v>
      </c>
      <c r="X230" s="63">
        <f t="shared" ref="X230:X293" si="127">I230</f>
        <v>0</v>
      </c>
      <c r="Y230" s="63">
        <f t="shared" ref="Y230:Y293" si="128">M230</f>
        <v>0</v>
      </c>
      <c r="Z230" s="130">
        <f>SUM(X230:Y231)</f>
        <v>0</v>
      </c>
      <c r="AA230" s="63">
        <v>0</v>
      </c>
      <c r="AB230" s="63"/>
      <c r="AC230" s="132">
        <f>W230+Z230+AA230+AB230+AA231+AB231</f>
        <v>10141.92</v>
      </c>
      <c r="AD230" s="134"/>
      <c r="AE230" s="122"/>
      <c r="AF230" s="122">
        <v>2800</v>
      </c>
      <c r="AG230" s="122"/>
      <c r="AH230" s="124">
        <f t="shared" ref="AH230" si="129">IF(D230="NOT",(T230-Z230-AE230+AF230-AG230),(T230-AC230-AE230+AF230-AG230))</f>
        <v>81816</v>
      </c>
      <c r="AI230" s="126"/>
      <c r="AJ230" s="126"/>
    </row>
    <row r="231" spans="1:36" hidden="1" x14ac:dyDescent="0.25">
      <c r="A231" s="23">
        <v>122</v>
      </c>
      <c r="B231" s="19" t="s">
        <v>398</v>
      </c>
      <c r="C231" s="56" t="str">
        <f t="shared" si="93"/>
        <v>CB26</v>
      </c>
      <c r="D231" s="56" t="str">
        <f>IFERROR(VLOOKUP(C231,Exempted!C:D,2,0),"NOT")</f>
        <v>NOT</v>
      </c>
      <c r="E231" s="19">
        <v>7479</v>
      </c>
      <c r="F231" s="19">
        <v>2924</v>
      </c>
      <c r="G231" s="19">
        <v>10403</v>
      </c>
      <c r="H231" s="19">
        <v>0</v>
      </c>
      <c r="I231" s="19">
        <v>0</v>
      </c>
      <c r="J231" s="19">
        <v>520.15</v>
      </c>
      <c r="K231" s="19">
        <v>0</v>
      </c>
      <c r="L231" s="19">
        <v>0</v>
      </c>
      <c r="M231" s="19">
        <v>0</v>
      </c>
      <c r="N231" s="19">
        <v>0</v>
      </c>
      <c r="O231" s="19">
        <v>0</v>
      </c>
      <c r="P231" s="19">
        <v>0</v>
      </c>
      <c r="Q231" s="19">
        <v>0</v>
      </c>
      <c r="R231" s="19">
        <v>0</v>
      </c>
      <c r="S231" s="19">
        <v>0</v>
      </c>
      <c r="T231" s="129"/>
      <c r="U231" s="63">
        <f t="shared" si="125"/>
        <v>208.06</v>
      </c>
      <c r="V231" s="63">
        <f t="shared" si="126"/>
        <v>0</v>
      </c>
      <c r="W231" s="131"/>
      <c r="X231" s="63">
        <f t="shared" si="127"/>
        <v>0</v>
      </c>
      <c r="Y231" s="63">
        <f t="shared" si="128"/>
        <v>0</v>
      </c>
      <c r="Z231" s="131"/>
      <c r="AA231" s="63">
        <v>0</v>
      </c>
      <c r="AB231" s="63"/>
      <c r="AC231" s="133"/>
      <c r="AD231" s="135"/>
      <c r="AE231" s="123"/>
      <c r="AF231" s="123"/>
      <c r="AG231" s="123"/>
      <c r="AH231" s="125"/>
      <c r="AI231" s="127"/>
      <c r="AJ231" s="127"/>
    </row>
    <row r="232" spans="1:36" hidden="1" x14ac:dyDescent="0.25">
      <c r="A232" s="6">
        <v>123</v>
      </c>
      <c r="B232" s="7" t="s">
        <v>404</v>
      </c>
      <c r="C232" s="56" t="str">
        <f t="shared" ref="C232:C295" si="130">LEFT(B232, FIND(" ",B232)-1)</f>
        <v>CB27</v>
      </c>
      <c r="D232" s="56" t="str">
        <f>IFERROR(VLOOKUP(C232,Exempted!C:D,2,0),"NOT")</f>
        <v>Gallo/Inno</v>
      </c>
      <c r="E232" s="7">
        <v>216988</v>
      </c>
      <c r="F232" s="7">
        <v>239943</v>
      </c>
      <c r="G232" s="7">
        <v>456931</v>
      </c>
      <c r="H232" s="7">
        <v>415189</v>
      </c>
      <c r="I232" s="7">
        <v>195</v>
      </c>
      <c r="J232" s="7">
        <v>22846.55</v>
      </c>
      <c r="K232" s="7">
        <v>17343</v>
      </c>
      <c r="L232" s="7">
        <v>17343</v>
      </c>
      <c r="M232" s="7">
        <v>0</v>
      </c>
      <c r="N232" s="7">
        <v>0</v>
      </c>
      <c r="O232" s="7">
        <v>700</v>
      </c>
      <c r="P232" s="7">
        <v>0</v>
      </c>
      <c r="Q232" s="7">
        <v>0</v>
      </c>
      <c r="R232" s="7">
        <v>700</v>
      </c>
      <c r="S232" s="7">
        <v>14</v>
      </c>
      <c r="T232" s="62">
        <f t="shared" ref="T232:T295" si="131">G232-H232+K232-L232+O232-P232</f>
        <v>42442</v>
      </c>
      <c r="U232" s="63">
        <f t="shared" si="125"/>
        <v>9138.6200000000008</v>
      </c>
      <c r="V232" s="63">
        <f t="shared" si="126"/>
        <v>14</v>
      </c>
      <c r="W232" s="64">
        <f t="shared" ref="W232:W295" si="132">SUM(U232:V232)</f>
        <v>9152.6200000000008</v>
      </c>
      <c r="X232" s="63">
        <f t="shared" si="127"/>
        <v>195</v>
      </c>
      <c r="Y232" s="63">
        <f t="shared" si="128"/>
        <v>0</v>
      </c>
      <c r="Z232" s="64">
        <f t="shared" ref="Z232:Z295" si="133">SUM(X232:Y232)</f>
        <v>195</v>
      </c>
      <c r="AA232" s="63">
        <v>0</v>
      </c>
      <c r="AB232" s="63"/>
      <c r="AC232" s="63">
        <f t="shared" ref="AC232:AC295" si="134">W232+Z232+AA232+AB232</f>
        <v>9347.6200000000008</v>
      </c>
      <c r="AD232" s="65"/>
      <c r="AE232" s="66"/>
      <c r="AF232" s="66"/>
      <c r="AG232" s="66"/>
      <c r="AH232" s="67">
        <f t="shared" ref="AH232:AH295" si="135">IF(D232="NOT",(T232-Z232-AE232+AF232-AG232),(T232-AC232-AE232+AF232-AG232))</f>
        <v>33094.379999999997</v>
      </c>
      <c r="AI232" s="68"/>
      <c r="AJ232" s="68"/>
    </row>
    <row r="233" spans="1:36" hidden="1" x14ac:dyDescent="0.25">
      <c r="A233" s="6">
        <v>124</v>
      </c>
      <c r="B233" s="7" t="s">
        <v>405</v>
      </c>
      <c r="C233" s="56" t="str">
        <f t="shared" si="130"/>
        <v>CB28</v>
      </c>
      <c r="D233" s="56" t="str">
        <f>IFERROR(VLOOKUP(C233,Exempted!C:D,2,0),"NOT")</f>
        <v>NOT</v>
      </c>
      <c r="E233" s="7">
        <v>112261</v>
      </c>
      <c r="F233" s="7">
        <v>128613</v>
      </c>
      <c r="G233" s="7">
        <v>240874</v>
      </c>
      <c r="H233" s="7">
        <v>205003</v>
      </c>
      <c r="I233" s="7">
        <v>0</v>
      </c>
      <c r="J233" s="7">
        <v>12043.7</v>
      </c>
      <c r="K233" s="7">
        <v>11556</v>
      </c>
      <c r="L233" s="7">
        <v>11556</v>
      </c>
      <c r="M233" s="7">
        <v>0</v>
      </c>
      <c r="N233" s="7">
        <v>0</v>
      </c>
      <c r="O233" s="7">
        <v>1300</v>
      </c>
      <c r="P233" s="7">
        <v>0</v>
      </c>
      <c r="Q233" s="7">
        <v>0</v>
      </c>
      <c r="R233" s="7">
        <v>1300</v>
      </c>
      <c r="S233" s="7">
        <v>26</v>
      </c>
      <c r="T233" s="62">
        <f t="shared" si="131"/>
        <v>37171</v>
      </c>
      <c r="U233" s="63">
        <f t="shared" si="125"/>
        <v>4817.4800000000005</v>
      </c>
      <c r="V233" s="63">
        <f t="shared" si="126"/>
        <v>26</v>
      </c>
      <c r="W233" s="64">
        <f t="shared" si="132"/>
        <v>4843.4800000000005</v>
      </c>
      <c r="X233" s="63">
        <f t="shared" si="127"/>
        <v>0</v>
      </c>
      <c r="Y233" s="63">
        <f t="shared" si="128"/>
        <v>0</v>
      </c>
      <c r="Z233" s="64">
        <f t="shared" si="133"/>
        <v>0</v>
      </c>
      <c r="AA233" s="63">
        <v>0</v>
      </c>
      <c r="AB233" s="63"/>
      <c r="AC233" s="63">
        <f t="shared" si="134"/>
        <v>4843.4800000000005</v>
      </c>
      <c r="AD233" s="65"/>
      <c r="AE233" s="66"/>
      <c r="AF233" s="66"/>
      <c r="AG233" s="66"/>
      <c r="AH233" s="67">
        <f t="shared" si="135"/>
        <v>37171</v>
      </c>
      <c r="AI233" s="68"/>
      <c r="AJ233" s="68"/>
    </row>
    <row r="234" spans="1:36" hidden="1" x14ac:dyDescent="0.25">
      <c r="A234" s="6">
        <v>125</v>
      </c>
      <c r="B234" s="7" t="s">
        <v>406</v>
      </c>
      <c r="C234" s="56" t="str">
        <f t="shared" si="130"/>
        <v>CB29</v>
      </c>
      <c r="D234" s="56" t="str">
        <f>IFERROR(VLOOKUP(C234,Exempted!C:D,2,0),"NOT")</f>
        <v>NOT</v>
      </c>
      <c r="E234" s="7">
        <v>115181</v>
      </c>
      <c r="F234" s="7">
        <v>134166</v>
      </c>
      <c r="G234" s="7">
        <v>249347</v>
      </c>
      <c r="H234" s="7">
        <v>218761</v>
      </c>
      <c r="I234" s="7">
        <v>0</v>
      </c>
      <c r="J234" s="7">
        <v>12467.35</v>
      </c>
      <c r="K234" s="7">
        <v>10491</v>
      </c>
      <c r="L234" s="7">
        <v>10491</v>
      </c>
      <c r="M234" s="7">
        <v>0</v>
      </c>
      <c r="N234" s="7">
        <v>0</v>
      </c>
      <c r="O234" s="7">
        <v>1400</v>
      </c>
      <c r="P234" s="7">
        <v>0</v>
      </c>
      <c r="Q234" s="7">
        <v>0</v>
      </c>
      <c r="R234" s="7">
        <v>1400</v>
      </c>
      <c r="S234" s="7">
        <v>28</v>
      </c>
      <c r="T234" s="62">
        <f t="shared" si="131"/>
        <v>31986</v>
      </c>
      <c r="U234" s="63">
        <f t="shared" si="125"/>
        <v>4986.9400000000005</v>
      </c>
      <c r="V234" s="63">
        <f t="shared" si="126"/>
        <v>28</v>
      </c>
      <c r="W234" s="64">
        <f t="shared" si="132"/>
        <v>5014.9400000000005</v>
      </c>
      <c r="X234" s="63">
        <f t="shared" si="127"/>
        <v>0</v>
      </c>
      <c r="Y234" s="63">
        <f t="shared" si="128"/>
        <v>0</v>
      </c>
      <c r="Z234" s="64">
        <f t="shared" si="133"/>
        <v>0</v>
      </c>
      <c r="AA234" s="63">
        <v>0</v>
      </c>
      <c r="AB234" s="63"/>
      <c r="AC234" s="63">
        <f t="shared" si="134"/>
        <v>5014.9400000000005</v>
      </c>
      <c r="AD234" s="65"/>
      <c r="AE234" s="66"/>
      <c r="AF234" s="66"/>
      <c r="AG234" s="66"/>
      <c r="AH234" s="67">
        <f t="shared" si="135"/>
        <v>31986</v>
      </c>
      <c r="AI234" s="68"/>
      <c r="AJ234" s="68"/>
    </row>
    <row r="235" spans="1:36" hidden="1" x14ac:dyDescent="0.25">
      <c r="A235" s="6">
        <v>126</v>
      </c>
      <c r="B235" s="7" t="s">
        <v>407</v>
      </c>
      <c r="C235" s="56" t="str">
        <f t="shared" si="130"/>
        <v>CB30</v>
      </c>
      <c r="D235" s="56" t="str">
        <f>IFERROR(VLOOKUP(C235,Exempted!C:D,2,0),"NOT")</f>
        <v>Gallo/Inno</v>
      </c>
      <c r="E235" s="7">
        <v>302894</v>
      </c>
      <c r="F235" s="7">
        <v>324216</v>
      </c>
      <c r="G235" s="7">
        <v>627110</v>
      </c>
      <c r="H235" s="7">
        <v>660170</v>
      </c>
      <c r="I235" s="7">
        <v>681</v>
      </c>
      <c r="J235" s="7">
        <v>31355.5</v>
      </c>
      <c r="K235" s="7">
        <v>31492</v>
      </c>
      <c r="L235" s="7">
        <v>31492</v>
      </c>
      <c r="M235" s="7">
        <v>0</v>
      </c>
      <c r="N235" s="7">
        <v>0</v>
      </c>
      <c r="O235" s="7">
        <v>1005</v>
      </c>
      <c r="P235" s="7">
        <v>0</v>
      </c>
      <c r="Q235" s="7">
        <v>0</v>
      </c>
      <c r="R235" s="7">
        <v>1005</v>
      </c>
      <c r="S235" s="7">
        <v>20.100000000000001</v>
      </c>
      <c r="T235" s="62">
        <f t="shared" si="131"/>
        <v>-32055</v>
      </c>
      <c r="U235" s="63">
        <f t="shared" si="125"/>
        <v>12542.2</v>
      </c>
      <c r="V235" s="63">
        <f t="shared" si="126"/>
        <v>20.100000000000001</v>
      </c>
      <c r="W235" s="64">
        <f t="shared" si="132"/>
        <v>12562.300000000001</v>
      </c>
      <c r="X235" s="63">
        <f t="shared" si="127"/>
        <v>681</v>
      </c>
      <c r="Y235" s="63">
        <f t="shared" si="128"/>
        <v>0</v>
      </c>
      <c r="Z235" s="64">
        <f t="shared" si="133"/>
        <v>681</v>
      </c>
      <c r="AA235" s="63">
        <v>0</v>
      </c>
      <c r="AB235" s="63"/>
      <c r="AC235" s="63">
        <f t="shared" si="134"/>
        <v>13243.300000000001</v>
      </c>
      <c r="AD235" s="65"/>
      <c r="AE235" s="66"/>
      <c r="AF235" s="66"/>
      <c r="AG235" s="66"/>
      <c r="AH235" s="67">
        <f t="shared" si="135"/>
        <v>-45298.3</v>
      </c>
      <c r="AI235" s="68"/>
      <c r="AJ235" s="68"/>
    </row>
    <row r="236" spans="1:36" hidden="1" x14ac:dyDescent="0.25">
      <c r="A236" s="6">
        <v>127</v>
      </c>
      <c r="B236" s="7" t="s">
        <v>408</v>
      </c>
      <c r="C236" s="56" t="str">
        <f t="shared" si="130"/>
        <v>CB31</v>
      </c>
      <c r="D236" s="56" t="str">
        <f>IFERROR(VLOOKUP(C236,Exempted!C:D,2,0),"NOT")</f>
        <v>NOT</v>
      </c>
      <c r="E236" s="7">
        <v>6920</v>
      </c>
      <c r="F236" s="7">
        <v>3930</v>
      </c>
      <c r="G236" s="7">
        <v>10850</v>
      </c>
      <c r="H236" s="7">
        <v>10124</v>
      </c>
      <c r="I236" s="7">
        <v>250</v>
      </c>
      <c r="J236" s="7">
        <v>542.5</v>
      </c>
      <c r="K236" s="7">
        <v>250</v>
      </c>
      <c r="L236" s="7">
        <v>0</v>
      </c>
      <c r="M236" s="7">
        <v>0</v>
      </c>
      <c r="N236" s="7">
        <v>0</v>
      </c>
      <c r="O236" s="7">
        <v>0</v>
      </c>
      <c r="P236" s="7">
        <v>0</v>
      </c>
      <c r="Q236" s="7">
        <v>0</v>
      </c>
      <c r="R236" s="7">
        <v>0</v>
      </c>
      <c r="S236" s="7">
        <v>0</v>
      </c>
      <c r="T236" s="62">
        <f t="shared" si="131"/>
        <v>976</v>
      </c>
      <c r="U236" s="63">
        <f t="shared" si="125"/>
        <v>217</v>
      </c>
      <c r="V236" s="63">
        <f t="shared" si="126"/>
        <v>0</v>
      </c>
      <c r="W236" s="64">
        <f t="shared" si="132"/>
        <v>217</v>
      </c>
      <c r="X236" s="63">
        <f t="shared" si="127"/>
        <v>250</v>
      </c>
      <c r="Y236" s="63">
        <f t="shared" si="128"/>
        <v>0</v>
      </c>
      <c r="Z236" s="64">
        <f t="shared" si="133"/>
        <v>250</v>
      </c>
      <c r="AA236" s="63">
        <v>0</v>
      </c>
      <c r="AB236" s="63"/>
      <c r="AC236" s="63">
        <f t="shared" si="134"/>
        <v>467</v>
      </c>
      <c r="AD236" s="65"/>
      <c r="AE236" s="66"/>
      <c r="AF236" s="66"/>
      <c r="AG236" s="66"/>
      <c r="AH236" s="67">
        <f t="shared" si="135"/>
        <v>726</v>
      </c>
      <c r="AI236" s="68"/>
      <c r="AJ236" s="68"/>
    </row>
    <row r="237" spans="1:36" hidden="1" x14ac:dyDescent="0.25">
      <c r="A237" s="6">
        <v>128</v>
      </c>
      <c r="B237" s="7" t="s">
        <v>409</v>
      </c>
      <c r="C237" s="56" t="str">
        <f t="shared" si="130"/>
        <v>CB32</v>
      </c>
      <c r="D237" s="56" t="str">
        <f>IFERROR(VLOOKUP(C237,Exempted!C:D,2,0),"NOT")</f>
        <v>NOT</v>
      </c>
      <c r="E237" s="7">
        <v>311750</v>
      </c>
      <c r="F237" s="7">
        <v>369159</v>
      </c>
      <c r="G237" s="7">
        <v>680909</v>
      </c>
      <c r="H237" s="7">
        <v>582125</v>
      </c>
      <c r="I237" s="7">
        <v>0</v>
      </c>
      <c r="J237" s="7">
        <v>34045.449999999997</v>
      </c>
      <c r="K237" s="7">
        <v>24800</v>
      </c>
      <c r="L237" s="7">
        <v>24600</v>
      </c>
      <c r="M237" s="7">
        <v>200</v>
      </c>
      <c r="N237" s="7">
        <v>0</v>
      </c>
      <c r="O237" s="7">
        <v>400</v>
      </c>
      <c r="P237" s="7">
        <v>0</v>
      </c>
      <c r="Q237" s="7">
        <v>0</v>
      </c>
      <c r="R237" s="7">
        <v>400</v>
      </c>
      <c r="S237" s="7">
        <v>8</v>
      </c>
      <c r="T237" s="62">
        <f t="shared" si="131"/>
        <v>99384</v>
      </c>
      <c r="U237" s="63">
        <f t="shared" si="125"/>
        <v>13618.18</v>
      </c>
      <c r="V237" s="63">
        <f t="shared" si="126"/>
        <v>8</v>
      </c>
      <c r="W237" s="64">
        <f t="shared" si="132"/>
        <v>13626.18</v>
      </c>
      <c r="X237" s="63">
        <f t="shared" si="127"/>
        <v>0</v>
      </c>
      <c r="Y237" s="63">
        <f t="shared" si="128"/>
        <v>200</v>
      </c>
      <c r="Z237" s="64">
        <f t="shared" si="133"/>
        <v>200</v>
      </c>
      <c r="AA237" s="63">
        <v>0</v>
      </c>
      <c r="AB237" s="63"/>
      <c r="AC237" s="63">
        <f t="shared" si="134"/>
        <v>13826.18</v>
      </c>
      <c r="AD237" s="65"/>
      <c r="AE237" s="66"/>
      <c r="AF237" s="66"/>
      <c r="AG237" s="66"/>
      <c r="AH237" s="67">
        <f t="shared" si="135"/>
        <v>99184</v>
      </c>
      <c r="AI237" s="68"/>
      <c r="AJ237" s="68"/>
    </row>
    <row r="238" spans="1:36" hidden="1" x14ac:dyDescent="0.25">
      <c r="A238" s="6">
        <v>129</v>
      </c>
      <c r="B238" s="7" t="s">
        <v>410</v>
      </c>
      <c r="C238" s="56" t="str">
        <f t="shared" si="130"/>
        <v>CB33</v>
      </c>
      <c r="D238" s="56" t="str">
        <f>IFERROR(VLOOKUP(C238,Exempted!C:D,2,0),"NOT")</f>
        <v>Gallo/Inno</v>
      </c>
      <c r="E238" s="7">
        <v>131447</v>
      </c>
      <c r="F238" s="7">
        <v>150621</v>
      </c>
      <c r="G238" s="7">
        <v>282068</v>
      </c>
      <c r="H238" s="7">
        <v>246767</v>
      </c>
      <c r="I238" s="7">
        <v>0</v>
      </c>
      <c r="J238" s="7">
        <v>14103.4</v>
      </c>
      <c r="K238" s="7">
        <v>4352</v>
      </c>
      <c r="L238" s="7">
        <v>4352</v>
      </c>
      <c r="M238" s="7">
        <v>0</v>
      </c>
      <c r="N238" s="7">
        <v>0</v>
      </c>
      <c r="O238" s="7">
        <v>0</v>
      </c>
      <c r="P238" s="7">
        <v>0</v>
      </c>
      <c r="Q238" s="7">
        <v>0</v>
      </c>
      <c r="R238" s="7">
        <v>0</v>
      </c>
      <c r="S238" s="7">
        <v>0</v>
      </c>
      <c r="T238" s="62">
        <f t="shared" si="131"/>
        <v>35301</v>
      </c>
      <c r="U238" s="63">
        <f t="shared" si="125"/>
        <v>5641.36</v>
      </c>
      <c r="V238" s="63">
        <f t="shared" si="126"/>
        <v>0</v>
      </c>
      <c r="W238" s="64">
        <f t="shared" si="132"/>
        <v>5641.36</v>
      </c>
      <c r="X238" s="63">
        <f t="shared" si="127"/>
        <v>0</v>
      </c>
      <c r="Y238" s="63">
        <f t="shared" si="128"/>
        <v>0</v>
      </c>
      <c r="Z238" s="64">
        <f t="shared" si="133"/>
        <v>0</v>
      </c>
      <c r="AA238" s="63">
        <v>0</v>
      </c>
      <c r="AB238" s="63"/>
      <c r="AC238" s="63">
        <f t="shared" si="134"/>
        <v>5641.36</v>
      </c>
      <c r="AD238" s="65"/>
      <c r="AE238" s="66"/>
      <c r="AF238" s="66"/>
      <c r="AG238" s="66"/>
      <c r="AH238" s="67">
        <f t="shared" si="135"/>
        <v>29659.64</v>
      </c>
      <c r="AI238" s="68"/>
      <c r="AJ238" s="68"/>
    </row>
    <row r="239" spans="1:36" hidden="1" x14ac:dyDescent="0.25">
      <c r="A239" s="6">
        <v>130</v>
      </c>
      <c r="B239" s="7" t="s">
        <v>411</v>
      </c>
      <c r="C239" s="56" t="str">
        <f t="shared" si="130"/>
        <v>CB34</v>
      </c>
      <c r="D239" s="56" t="str">
        <f>IFERROR(VLOOKUP(C239,Exempted!C:D,2,0),"NOT")</f>
        <v>NOT</v>
      </c>
      <c r="E239" s="7">
        <v>383157</v>
      </c>
      <c r="F239" s="7">
        <v>475764</v>
      </c>
      <c r="G239" s="7">
        <v>858921</v>
      </c>
      <c r="H239" s="7">
        <v>780703</v>
      </c>
      <c r="I239" s="7">
        <v>477</v>
      </c>
      <c r="J239" s="7">
        <v>42946.05</v>
      </c>
      <c r="K239" s="7">
        <v>38181</v>
      </c>
      <c r="L239" s="7">
        <v>38181</v>
      </c>
      <c r="M239" s="7">
        <v>0</v>
      </c>
      <c r="N239" s="7">
        <v>0</v>
      </c>
      <c r="O239" s="7">
        <v>831</v>
      </c>
      <c r="P239" s="7">
        <v>0</v>
      </c>
      <c r="Q239" s="7">
        <v>0</v>
      </c>
      <c r="R239" s="7">
        <v>831</v>
      </c>
      <c r="S239" s="7">
        <v>16.62</v>
      </c>
      <c r="T239" s="62">
        <f t="shared" si="131"/>
        <v>79049</v>
      </c>
      <c r="U239" s="63">
        <f t="shared" si="125"/>
        <v>17178.420000000002</v>
      </c>
      <c r="V239" s="63">
        <f t="shared" si="126"/>
        <v>16.62</v>
      </c>
      <c r="W239" s="64">
        <f t="shared" si="132"/>
        <v>17195.04</v>
      </c>
      <c r="X239" s="63">
        <f t="shared" si="127"/>
        <v>477</v>
      </c>
      <c r="Y239" s="63">
        <f t="shared" si="128"/>
        <v>0</v>
      </c>
      <c r="Z239" s="64">
        <f t="shared" si="133"/>
        <v>477</v>
      </c>
      <c r="AA239" s="63">
        <v>0</v>
      </c>
      <c r="AB239" s="63"/>
      <c r="AC239" s="63">
        <f t="shared" si="134"/>
        <v>17672.04</v>
      </c>
      <c r="AD239" s="65"/>
      <c r="AE239" s="66"/>
      <c r="AF239" s="66"/>
      <c r="AG239" s="66"/>
      <c r="AH239" s="67">
        <f t="shared" si="135"/>
        <v>78572</v>
      </c>
      <c r="AI239" s="68"/>
      <c r="AJ239" s="68"/>
    </row>
    <row r="240" spans="1:36" hidden="1" x14ac:dyDescent="0.25">
      <c r="A240" s="6">
        <v>131</v>
      </c>
      <c r="B240" s="7" t="s">
        <v>412</v>
      </c>
      <c r="C240" s="56" t="str">
        <f t="shared" si="130"/>
        <v>CB35</v>
      </c>
      <c r="D240" s="56" t="str">
        <f>IFERROR(VLOOKUP(C240,Exempted!C:D,2,0),"NOT")</f>
        <v>NOT</v>
      </c>
      <c r="E240" s="7">
        <v>8690</v>
      </c>
      <c r="F240" s="7">
        <v>6665</v>
      </c>
      <c r="G240" s="7">
        <v>15355</v>
      </c>
      <c r="H240" s="7">
        <v>13411</v>
      </c>
      <c r="I240" s="7">
        <v>0</v>
      </c>
      <c r="J240" s="7">
        <v>767.75</v>
      </c>
      <c r="K240" s="7">
        <v>720</v>
      </c>
      <c r="L240" s="7">
        <v>720</v>
      </c>
      <c r="M240" s="7">
        <v>0</v>
      </c>
      <c r="N240" s="7">
        <v>0</v>
      </c>
      <c r="O240" s="7">
        <v>0</v>
      </c>
      <c r="P240" s="7">
        <v>0</v>
      </c>
      <c r="Q240" s="7">
        <v>0</v>
      </c>
      <c r="R240" s="7">
        <v>0</v>
      </c>
      <c r="S240" s="7">
        <v>0</v>
      </c>
      <c r="T240" s="62">
        <f t="shared" si="131"/>
        <v>1944</v>
      </c>
      <c r="U240" s="63">
        <f t="shared" si="125"/>
        <v>307.10000000000002</v>
      </c>
      <c r="V240" s="63">
        <f t="shared" si="126"/>
        <v>0</v>
      </c>
      <c r="W240" s="64">
        <f t="shared" si="132"/>
        <v>307.10000000000002</v>
      </c>
      <c r="X240" s="63">
        <f t="shared" si="127"/>
        <v>0</v>
      </c>
      <c r="Y240" s="63">
        <f t="shared" si="128"/>
        <v>0</v>
      </c>
      <c r="Z240" s="64">
        <f t="shared" si="133"/>
        <v>0</v>
      </c>
      <c r="AA240" s="63">
        <v>0</v>
      </c>
      <c r="AB240" s="63"/>
      <c r="AC240" s="63">
        <f t="shared" si="134"/>
        <v>307.10000000000002</v>
      </c>
      <c r="AD240" s="65"/>
      <c r="AE240" s="66"/>
      <c r="AF240" s="66"/>
      <c r="AG240" s="66"/>
      <c r="AH240" s="67">
        <f t="shared" si="135"/>
        <v>1944</v>
      </c>
      <c r="AI240" s="68"/>
      <c r="AJ240" s="68"/>
    </row>
    <row r="241" spans="1:36" hidden="1" x14ac:dyDescent="0.25">
      <c r="A241" s="6">
        <v>132</v>
      </c>
      <c r="B241" s="7" t="s">
        <v>413</v>
      </c>
      <c r="C241" s="56" t="str">
        <f t="shared" si="130"/>
        <v>CB36</v>
      </c>
      <c r="D241" s="56" t="str">
        <f>IFERROR(VLOOKUP(C241,Exempted!C:D,2,0),"NOT")</f>
        <v>NOT</v>
      </c>
      <c r="E241" s="7">
        <v>154852</v>
      </c>
      <c r="F241" s="7">
        <v>127633</v>
      </c>
      <c r="G241" s="7">
        <v>282485</v>
      </c>
      <c r="H241" s="7">
        <v>267266</v>
      </c>
      <c r="I241" s="7">
        <v>1884</v>
      </c>
      <c r="J241" s="7">
        <v>14124.25</v>
      </c>
      <c r="K241" s="7">
        <v>9553</v>
      </c>
      <c r="L241" s="7">
        <v>9553</v>
      </c>
      <c r="M241" s="7">
        <v>0</v>
      </c>
      <c r="N241" s="7">
        <v>0</v>
      </c>
      <c r="O241" s="7">
        <v>200</v>
      </c>
      <c r="P241" s="7">
        <v>0</v>
      </c>
      <c r="Q241" s="7">
        <v>0</v>
      </c>
      <c r="R241" s="7">
        <v>200</v>
      </c>
      <c r="S241" s="7">
        <v>4</v>
      </c>
      <c r="T241" s="62">
        <f t="shared" si="131"/>
        <v>15419</v>
      </c>
      <c r="U241" s="63">
        <f t="shared" si="125"/>
        <v>5649.7</v>
      </c>
      <c r="V241" s="63">
        <f t="shared" si="126"/>
        <v>4</v>
      </c>
      <c r="W241" s="64">
        <f t="shared" si="132"/>
        <v>5653.7</v>
      </c>
      <c r="X241" s="63">
        <f t="shared" si="127"/>
        <v>1884</v>
      </c>
      <c r="Y241" s="63">
        <f t="shared" si="128"/>
        <v>0</v>
      </c>
      <c r="Z241" s="64">
        <f t="shared" si="133"/>
        <v>1884</v>
      </c>
      <c r="AA241" s="63">
        <v>0</v>
      </c>
      <c r="AB241" s="63"/>
      <c r="AC241" s="63">
        <f t="shared" si="134"/>
        <v>7537.7</v>
      </c>
      <c r="AD241" s="65"/>
      <c r="AE241" s="66"/>
      <c r="AF241" s="66"/>
      <c r="AG241" s="66"/>
      <c r="AH241" s="67">
        <f t="shared" si="135"/>
        <v>13535</v>
      </c>
      <c r="AI241" s="68"/>
      <c r="AJ241" s="68"/>
    </row>
    <row r="242" spans="1:36" hidden="1" x14ac:dyDescent="0.25">
      <c r="A242" s="6">
        <v>133</v>
      </c>
      <c r="B242" s="7" t="s">
        <v>414</v>
      </c>
      <c r="C242" s="56" t="str">
        <f t="shared" si="130"/>
        <v>CB38</v>
      </c>
      <c r="D242" s="56" t="str">
        <f>IFERROR(VLOOKUP(C242,Exempted!C:D,2,0),"NOT")</f>
        <v>NOT</v>
      </c>
      <c r="E242" s="7">
        <v>69770</v>
      </c>
      <c r="F242" s="7">
        <v>71413</v>
      </c>
      <c r="G242" s="7">
        <v>141183</v>
      </c>
      <c r="H242" s="7">
        <v>139696</v>
      </c>
      <c r="I242" s="7">
        <v>0</v>
      </c>
      <c r="J242" s="7">
        <v>7059.15</v>
      </c>
      <c r="K242" s="7">
        <v>4907</v>
      </c>
      <c r="L242" s="7">
        <v>4907</v>
      </c>
      <c r="M242" s="7">
        <v>0</v>
      </c>
      <c r="N242" s="7">
        <v>0</v>
      </c>
      <c r="O242" s="7">
        <v>0</v>
      </c>
      <c r="P242" s="7">
        <v>0</v>
      </c>
      <c r="Q242" s="7">
        <v>0</v>
      </c>
      <c r="R242" s="7">
        <v>0</v>
      </c>
      <c r="S242" s="7">
        <v>0</v>
      </c>
      <c r="T242" s="62">
        <f t="shared" si="131"/>
        <v>1487</v>
      </c>
      <c r="U242" s="63">
        <f t="shared" si="125"/>
        <v>2823.66</v>
      </c>
      <c r="V242" s="63">
        <f t="shared" si="126"/>
        <v>0</v>
      </c>
      <c r="W242" s="64">
        <f t="shared" si="132"/>
        <v>2823.66</v>
      </c>
      <c r="X242" s="63">
        <f t="shared" si="127"/>
        <v>0</v>
      </c>
      <c r="Y242" s="63">
        <f t="shared" si="128"/>
        <v>0</v>
      </c>
      <c r="Z242" s="64">
        <f t="shared" si="133"/>
        <v>0</v>
      </c>
      <c r="AA242" s="63">
        <v>0</v>
      </c>
      <c r="AB242" s="63"/>
      <c r="AC242" s="63">
        <f t="shared" si="134"/>
        <v>2823.66</v>
      </c>
      <c r="AD242" s="65"/>
      <c r="AE242" s="66"/>
      <c r="AF242" s="66"/>
      <c r="AG242" s="66"/>
      <c r="AH242" s="67">
        <f t="shared" si="135"/>
        <v>1487</v>
      </c>
      <c r="AI242" s="68"/>
      <c r="AJ242" s="68"/>
    </row>
    <row r="243" spans="1:36" hidden="1" x14ac:dyDescent="0.25">
      <c r="A243" s="6">
        <v>134</v>
      </c>
      <c r="B243" s="7" t="s">
        <v>415</v>
      </c>
      <c r="C243" s="56" t="str">
        <f t="shared" si="130"/>
        <v>CB40</v>
      </c>
      <c r="D243" s="56" t="str">
        <f>IFERROR(VLOOKUP(C243,Exempted!C:D,2,0),"NOT")</f>
        <v>NOT</v>
      </c>
      <c r="E243" s="7">
        <v>337342</v>
      </c>
      <c r="F243" s="7">
        <v>317203</v>
      </c>
      <c r="G243" s="7">
        <v>654545</v>
      </c>
      <c r="H243" s="7">
        <v>564225</v>
      </c>
      <c r="I243" s="7">
        <v>0</v>
      </c>
      <c r="J243" s="7">
        <v>32727.25</v>
      </c>
      <c r="K243" s="7">
        <v>13924</v>
      </c>
      <c r="L243" s="7">
        <v>13924</v>
      </c>
      <c r="M243" s="7">
        <v>0</v>
      </c>
      <c r="N243" s="7">
        <v>0</v>
      </c>
      <c r="O243" s="7">
        <v>1750</v>
      </c>
      <c r="P243" s="7">
        <v>0</v>
      </c>
      <c r="Q243" s="7">
        <v>0</v>
      </c>
      <c r="R243" s="7">
        <v>1750</v>
      </c>
      <c r="S243" s="7">
        <v>35</v>
      </c>
      <c r="T243" s="62">
        <f t="shared" si="131"/>
        <v>92070</v>
      </c>
      <c r="U243" s="63">
        <f t="shared" si="125"/>
        <v>13090.9</v>
      </c>
      <c r="V243" s="63">
        <f t="shared" si="126"/>
        <v>35</v>
      </c>
      <c r="W243" s="64">
        <f t="shared" si="132"/>
        <v>13125.9</v>
      </c>
      <c r="X243" s="63">
        <f t="shared" si="127"/>
        <v>0</v>
      </c>
      <c r="Y243" s="63">
        <f t="shared" si="128"/>
        <v>0</v>
      </c>
      <c r="Z243" s="64">
        <f t="shared" si="133"/>
        <v>0</v>
      </c>
      <c r="AA243" s="63">
        <v>0</v>
      </c>
      <c r="AB243" s="63"/>
      <c r="AC243" s="63">
        <f t="shared" si="134"/>
        <v>13125.9</v>
      </c>
      <c r="AD243" s="65"/>
      <c r="AE243" s="66"/>
      <c r="AF243" s="66"/>
      <c r="AG243" s="66"/>
      <c r="AH243" s="67">
        <f t="shared" si="135"/>
        <v>92070</v>
      </c>
      <c r="AI243" s="68"/>
      <c r="AJ243" s="68"/>
    </row>
    <row r="244" spans="1:36" hidden="1" x14ac:dyDescent="0.25">
      <c r="A244" s="6">
        <v>135</v>
      </c>
      <c r="B244" s="7" t="s">
        <v>416</v>
      </c>
      <c r="C244" s="56" t="str">
        <f t="shared" si="130"/>
        <v>CB41</v>
      </c>
      <c r="D244" s="56" t="str">
        <f>IFERROR(VLOOKUP(C244,Exempted!C:D,2,0),"NOT")</f>
        <v>NOT</v>
      </c>
      <c r="E244" s="7">
        <v>30378</v>
      </c>
      <c r="F244" s="7">
        <v>31166</v>
      </c>
      <c r="G244" s="7">
        <v>61544</v>
      </c>
      <c r="H244" s="7">
        <v>26817</v>
      </c>
      <c r="I244" s="7">
        <v>0</v>
      </c>
      <c r="J244" s="7">
        <v>3077.2</v>
      </c>
      <c r="K244" s="7">
        <v>0</v>
      </c>
      <c r="L244" s="7">
        <v>0</v>
      </c>
      <c r="M244" s="7">
        <v>0</v>
      </c>
      <c r="N244" s="7">
        <v>0</v>
      </c>
      <c r="O244" s="7">
        <v>500</v>
      </c>
      <c r="P244" s="7">
        <v>0</v>
      </c>
      <c r="Q244" s="7">
        <v>0</v>
      </c>
      <c r="R244" s="7">
        <v>500</v>
      </c>
      <c r="S244" s="7">
        <v>10</v>
      </c>
      <c r="T244" s="62">
        <f t="shared" si="131"/>
        <v>35227</v>
      </c>
      <c r="U244" s="63">
        <f t="shared" si="125"/>
        <v>1230.8800000000001</v>
      </c>
      <c r="V244" s="63">
        <f t="shared" si="126"/>
        <v>10</v>
      </c>
      <c r="W244" s="64">
        <f t="shared" si="132"/>
        <v>1240.8800000000001</v>
      </c>
      <c r="X244" s="63">
        <f t="shared" si="127"/>
        <v>0</v>
      </c>
      <c r="Y244" s="63">
        <f t="shared" si="128"/>
        <v>0</v>
      </c>
      <c r="Z244" s="64">
        <f t="shared" si="133"/>
        <v>0</v>
      </c>
      <c r="AA244" s="63">
        <v>0</v>
      </c>
      <c r="AB244" s="63"/>
      <c r="AC244" s="63">
        <f t="shared" si="134"/>
        <v>1240.8800000000001</v>
      </c>
      <c r="AD244" s="65"/>
      <c r="AE244" s="66"/>
      <c r="AF244" s="66"/>
      <c r="AG244" s="66"/>
      <c r="AH244" s="67">
        <f t="shared" si="135"/>
        <v>35227</v>
      </c>
      <c r="AI244" s="68"/>
      <c r="AJ244" s="68"/>
    </row>
    <row r="245" spans="1:36" hidden="1" x14ac:dyDescent="0.25">
      <c r="A245" s="6">
        <v>136</v>
      </c>
      <c r="B245" s="7" t="s">
        <v>417</v>
      </c>
      <c r="C245" s="56" t="str">
        <f t="shared" si="130"/>
        <v>CG01</v>
      </c>
      <c r="D245" s="56" t="str">
        <f>IFERROR(VLOOKUP(C245,Exempted!C:D,2,0),"NOT")</f>
        <v>Ojie</v>
      </c>
      <c r="E245" s="7">
        <v>206301</v>
      </c>
      <c r="F245" s="7">
        <v>222878</v>
      </c>
      <c r="G245" s="7">
        <v>429179</v>
      </c>
      <c r="H245" s="7">
        <v>391580</v>
      </c>
      <c r="I245" s="7">
        <v>198</v>
      </c>
      <c r="J245" s="7">
        <v>21458.95</v>
      </c>
      <c r="K245" s="7">
        <v>14567</v>
      </c>
      <c r="L245" s="7">
        <v>14567</v>
      </c>
      <c r="M245" s="7">
        <v>0</v>
      </c>
      <c r="N245" s="7">
        <v>0</v>
      </c>
      <c r="O245" s="7">
        <v>4600</v>
      </c>
      <c r="P245" s="7">
        <v>2400</v>
      </c>
      <c r="Q245" s="7">
        <v>0</v>
      </c>
      <c r="R245" s="7">
        <v>2200</v>
      </c>
      <c r="S245" s="7">
        <v>92</v>
      </c>
      <c r="T245" s="62">
        <f t="shared" si="131"/>
        <v>39799</v>
      </c>
      <c r="U245" s="63">
        <f t="shared" si="125"/>
        <v>8583.58</v>
      </c>
      <c r="V245" s="63">
        <f t="shared" si="126"/>
        <v>92</v>
      </c>
      <c r="W245" s="64">
        <f t="shared" si="132"/>
        <v>8675.58</v>
      </c>
      <c r="X245" s="63">
        <f t="shared" si="127"/>
        <v>198</v>
      </c>
      <c r="Y245" s="63">
        <f t="shared" si="128"/>
        <v>0</v>
      </c>
      <c r="Z245" s="64">
        <f t="shared" si="133"/>
        <v>198</v>
      </c>
      <c r="AA245" s="63">
        <v>0</v>
      </c>
      <c r="AB245" s="63"/>
      <c r="AC245" s="63">
        <f t="shared" si="134"/>
        <v>8873.58</v>
      </c>
      <c r="AD245" s="65"/>
      <c r="AE245" s="66"/>
      <c r="AF245" s="66"/>
      <c r="AG245" s="66"/>
      <c r="AH245" s="67">
        <f t="shared" si="135"/>
        <v>30925.42</v>
      </c>
      <c r="AI245" s="68"/>
      <c r="AJ245" s="68"/>
    </row>
    <row r="246" spans="1:36" hidden="1" x14ac:dyDescent="0.25">
      <c r="A246" s="6">
        <v>137</v>
      </c>
      <c r="B246" s="7" t="s">
        <v>418</v>
      </c>
      <c r="C246" s="56" t="str">
        <f t="shared" si="130"/>
        <v>CN01</v>
      </c>
      <c r="D246" s="56" t="str">
        <f>IFERROR(VLOOKUP(C246,Exempted!C:D,2,0),"NOT")</f>
        <v>Ojie</v>
      </c>
      <c r="E246" s="7">
        <v>894158</v>
      </c>
      <c r="F246" s="7">
        <v>942584</v>
      </c>
      <c r="G246" s="7">
        <v>1836742</v>
      </c>
      <c r="H246" s="7">
        <v>1714993</v>
      </c>
      <c r="I246" s="7">
        <v>0</v>
      </c>
      <c r="J246" s="7">
        <v>91837.1</v>
      </c>
      <c r="K246" s="7">
        <v>83850</v>
      </c>
      <c r="L246" s="7">
        <v>83850</v>
      </c>
      <c r="M246" s="7">
        <v>0</v>
      </c>
      <c r="N246" s="7">
        <v>0</v>
      </c>
      <c r="O246" s="7">
        <v>1975</v>
      </c>
      <c r="P246" s="7">
        <v>0</v>
      </c>
      <c r="Q246" s="7">
        <v>0</v>
      </c>
      <c r="R246" s="7">
        <v>1975</v>
      </c>
      <c r="S246" s="7">
        <v>39.5</v>
      </c>
      <c r="T246" s="62">
        <f t="shared" si="131"/>
        <v>123724</v>
      </c>
      <c r="U246" s="63">
        <f t="shared" si="125"/>
        <v>36734.840000000004</v>
      </c>
      <c r="V246" s="63">
        <f t="shared" si="126"/>
        <v>39.5</v>
      </c>
      <c r="W246" s="64">
        <f t="shared" si="132"/>
        <v>36774.340000000004</v>
      </c>
      <c r="X246" s="63">
        <f t="shared" si="127"/>
        <v>0</v>
      </c>
      <c r="Y246" s="63">
        <f t="shared" si="128"/>
        <v>0</v>
      </c>
      <c r="Z246" s="64">
        <f t="shared" si="133"/>
        <v>0</v>
      </c>
      <c r="AA246" s="63">
        <v>0</v>
      </c>
      <c r="AB246" s="63"/>
      <c r="AC246" s="63">
        <f t="shared" si="134"/>
        <v>36774.340000000004</v>
      </c>
      <c r="AD246" s="65"/>
      <c r="AE246" s="66"/>
      <c r="AF246" s="66"/>
      <c r="AG246" s="66"/>
      <c r="AH246" s="67">
        <f t="shared" si="135"/>
        <v>86949.66</v>
      </c>
      <c r="AI246" s="68"/>
      <c r="AJ246" s="68"/>
    </row>
    <row r="247" spans="1:36" hidden="1" x14ac:dyDescent="0.25">
      <c r="A247" s="6">
        <v>138</v>
      </c>
      <c r="B247" s="7" t="s">
        <v>419</v>
      </c>
      <c r="C247" s="56" t="str">
        <f t="shared" si="130"/>
        <v>CN02</v>
      </c>
      <c r="D247" s="56" t="str">
        <f>IFERROR(VLOOKUP(C247,Exempted!C:D,2,0),"NOT")</f>
        <v>NOT</v>
      </c>
      <c r="E247" s="7">
        <v>609431</v>
      </c>
      <c r="F247" s="7">
        <v>638330</v>
      </c>
      <c r="G247" s="7">
        <v>1247761</v>
      </c>
      <c r="H247" s="7">
        <v>1186923</v>
      </c>
      <c r="I247" s="7">
        <v>2133</v>
      </c>
      <c r="J247" s="7">
        <v>62388.05</v>
      </c>
      <c r="K247" s="7">
        <v>51097</v>
      </c>
      <c r="L247" s="7">
        <v>51097</v>
      </c>
      <c r="M247" s="7">
        <v>0</v>
      </c>
      <c r="N247" s="7">
        <v>0</v>
      </c>
      <c r="O247" s="7">
        <v>3150</v>
      </c>
      <c r="P247" s="7">
        <v>1600</v>
      </c>
      <c r="Q247" s="7">
        <v>0</v>
      </c>
      <c r="R247" s="7">
        <v>1550</v>
      </c>
      <c r="S247" s="7">
        <v>63</v>
      </c>
      <c r="T247" s="62">
        <f t="shared" si="131"/>
        <v>62388</v>
      </c>
      <c r="U247" s="63">
        <f t="shared" si="125"/>
        <v>24955.22</v>
      </c>
      <c r="V247" s="63">
        <f t="shared" si="126"/>
        <v>63</v>
      </c>
      <c r="W247" s="64">
        <f t="shared" si="132"/>
        <v>25018.22</v>
      </c>
      <c r="X247" s="63">
        <f t="shared" si="127"/>
        <v>2133</v>
      </c>
      <c r="Y247" s="63">
        <f t="shared" si="128"/>
        <v>0</v>
      </c>
      <c r="Z247" s="64">
        <f t="shared" si="133"/>
        <v>2133</v>
      </c>
      <c r="AA247" s="63">
        <v>0</v>
      </c>
      <c r="AB247" s="63"/>
      <c r="AC247" s="63">
        <f t="shared" si="134"/>
        <v>27151.22</v>
      </c>
      <c r="AD247" s="65"/>
      <c r="AE247" s="66"/>
      <c r="AF247" s="66"/>
      <c r="AG247" s="66"/>
      <c r="AH247" s="67">
        <f t="shared" si="135"/>
        <v>60255</v>
      </c>
      <c r="AI247" s="68"/>
      <c r="AJ247" s="68"/>
    </row>
    <row r="248" spans="1:36" hidden="1" x14ac:dyDescent="0.25">
      <c r="A248" s="6">
        <v>139</v>
      </c>
      <c r="B248" s="7" t="s">
        <v>421</v>
      </c>
      <c r="C248" s="56" t="str">
        <f t="shared" si="130"/>
        <v>CN03</v>
      </c>
      <c r="D248" s="56" t="str">
        <f>IFERROR(VLOOKUP(C248,Exempted!C:D,2,0),"NOT")</f>
        <v>NOT</v>
      </c>
      <c r="E248" s="7">
        <v>1355874</v>
      </c>
      <c r="F248" s="7">
        <v>1387576</v>
      </c>
      <c r="G248" s="7">
        <v>2743450</v>
      </c>
      <c r="H248" s="7">
        <v>2499931</v>
      </c>
      <c r="I248" s="7">
        <v>626</v>
      </c>
      <c r="J248" s="7">
        <v>137172.5</v>
      </c>
      <c r="K248" s="7">
        <v>124746</v>
      </c>
      <c r="L248" s="7">
        <v>124746</v>
      </c>
      <c r="M248" s="7">
        <v>0</v>
      </c>
      <c r="N248" s="7">
        <v>0</v>
      </c>
      <c r="O248" s="7">
        <v>5630</v>
      </c>
      <c r="P248" s="7">
        <v>4000</v>
      </c>
      <c r="Q248" s="7">
        <v>0</v>
      </c>
      <c r="R248" s="7">
        <v>1630</v>
      </c>
      <c r="S248" s="7">
        <v>112.6</v>
      </c>
      <c r="T248" s="62">
        <f t="shared" si="131"/>
        <v>245149</v>
      </c>
      <c r="U248" s="63">
        <f t="shared" si="125"/>
        <v>54869</v>
      </c>
      <c r="V248" s="63">
        <f t="shared" si="126"/>
        <v>112.60000000000001</v>
      </c>
      <c r="W248" s="64">
        <f t="shared" si="132"/>
        <v>54981.599999999999</v>
      </c>
      <c r="X248" s="63">
        <f t="shared" si="127"/>
        <v>626</v>
      </c>
      <c r="Y248" s="63">
        <f t="shared" si="128"/>
        <v>0</v>
      </c>
      <c r="Z248" s="64">
        <f t="shared" si="133"/>
        <v>626</v>
      </c>
      <c r="AA248" s="63">
        <v>0</v>
      </c>
      <c r="AB248" s="63"/>
      <c r="AC248" s="63">
        <f t="shared" si="134"/>
        <v>55607.6</v>
      </c>
      <c r="AD248" s="65"/>
      <c r="AE248" s="66"/>
      <c r="AF248" s="66"/>
      <c r="AG248" s="66"/>
      <c r="AH248" s="67">
        <f t="shared" si="135"/>
        <v>244523</v>
      </c>
      <c r="AI248" s="68"/>
      <c r="AJ248" s="68"/>
    </row>
    <row r="249" spans="1:36" hidden="1" x14ac:dyDescent="0.25">
      <c r="A249" s="6">
        <v>140</v>
      </c>
      <c r="B249" s="7" t="s">
        <v>422</v>
      </c>
      <c r="C249" s="56" t="str">
        <f t="shared" si="130"/>
        <v>CN04</v>
      </c>
      <c r="D249" s="56" t="str">
        <f>IFERROR(VLOOKUP(C249,Exempted!C:D,2,0),"NOT")</f>
        <v>NOT</v>
      </c>
      <c r="E249" s="7">
        <v>287228</v>
      </c>
      <c r="F249" s="7">
        <v>262801</v>
      </c>
      <c r="G249" s="7">
        <v>550029</v>
      </c>
      <c r="H249" s="7">
        <v>480913</v>
      </c>
      <c r="I249" s="7">
        <v>0</v>
      </c>
      <c r="J249" s="7">
        <v>27501.45</v>
      </c>
      <c r="K249" s="7">
        <v>21760</v>
      </c>
      <c r="L249" s="7">
        <v>21760</v>
      </c>
      <c r="M249" s="7">
        <v>0</v>
      </c>
      <c r="N249" s="7">
        <v>0</v>
      </c>
      <c r="O249" s="7">
        <v>660</v>
      </c>
      <c r="P249" s="7">
        <v>0</v>
      </c>
      <c r="Q249" s="7">
        <v>0</v>
      </c>
      <c r="R249" s="7">
        <v>660</v>
      </c>
      <c r="S249" s="7">
        <v>13.2</v>
      </c>
      <c r="T249" s="62">
        <f t="shared" si="131"/>
        <v>69776</v>
      </c>
      <c r="U249" s="63">
        <f t="shared" si="125"/>
        <v>11000.58</v>
      </c>
      <c r="V249" s="63">
        <f t="shared" si="126"/>
        <v>13.200000000000001</v>
      </c>
      <c r="W249" s="64">
        <f t="shared" si="132"/>
        <v>11013.78</v>
      </c>
      <c r="X249" s="63">
        <f t="shared" si="127"/>
        <v>0</v>
      </c>
      <c r="Y249" s="63">
        <f t="shared" si="128"/>
        <v>0</v>
      </c>
      <c r="Z249" s="64">
        <f t="shared" si="133"/>
        <v>0</v>
      </c>
      <c r="AA249" s="63">
        <v>0</v>
      </c>
      <c r="AB249" s="63"/>
      <c r="AC249" s="63">
        <f t="shared" si="134"/>
        <v>11013.78</v>
      </c>
      <c r="AD249" s="65"/>
      <c r="AE249" s="66"/>
      <c r="AF249" s="66"/>
      <c r="AG249" s="66"/>
      <c r="AH249" s="67">
        <f t="shared" si="135"/>
        <v>69776</v>
      </c>
      <c r="AI249" s="68"/>
      <c r="AJ249" s="68"/>
    </row>
    <row r="250" spans="1:36" hidden="1" x14ac:dyDescent="0.25">
      <c r="A250" s="6">
        <v>141</v>
      </c>
      <c r="B250" s="7" t="s">
        <v>423</v>
      </c>
      <c r="C250" s="56" t="str">
        <f t="shared" si="130"/>
        <v>CN05</v>
      </c>
      <c r="D250" s="56" t="str">
        <f>IFERROR(VLOOKUP(C250,Exempted!C:D,2,0),"NOT")</f>
        <v>NOT</v>
      </c>
      <c r="E250" s="7">
        <v>396530</v>
      </c>
      <c r="F250" s="7">
        <v>454520</v>
      </c>
      <c r="G250" s="7">
        <v>851050</v>
      </c>
      <c r="H250" s="7">
        <v>778711</v>
      </c>
      <c r="I250" s="7">
        <v>991</v>
      </c>
      <c r="J250" s="7">
        <v>42552.5</v>
      </c>
      <c r="K250" s="7">
        <v>38827</v>
      </c>
      <c r="L250" s="7">
        <v>38827</v>
      </c>
      <c r="M250" s="7">
        <v>0</v>
      </c>
      <c r="N250" s="7">
        <v>0</v>
      </c>
      <c r="O250" s="7">
        <v>400</v>
      </c>
      <c r="P250" s="7">
        <v>0</v>
      </c>
      <c r="Q250" s="7">
        <v>0</v>
      </c>
      <c r="R250" s="7">
        <v>400</v>
      </c>
      <c r="S250" s="7">
        <v>8</v>
      </c>
      <c r="T250" s="62">
        <f t="shared" si="131"/>
        <v>72739</v>
      </c>
      <c r="U250" s="63">
        <f t="shared" si="125"/>
        <v>17021</v>
      </c>
      <c r="V250" s="63">
        <f t="shared" si="126"/>
        <v>8</v>
      </c>
      <c r="W250" s="64">
        <f t="shared" si="132"/>
        <v>17029</v>
      </c>
      <c r="X250" s="63">
        <f t="shared" si="127"/>
        <v>991</v>
      </c>
      <c r="Y250" s="63">
        <f t="shared" si="128"/>
        <v>0</v>
      </c>
      <c r="Z250" s="64">
        <f t="shared" si="133"/>
        <v>991</v>
      </c>
      <c r="AA250" s="63">
        <v>0</v>
      </c>
      <c r="AB250" s="63"/>
      <c r="AC250" s="63">
        <f t="shared" si="134"/>
        <v>18020</v>
      </c>
      <c r="AD250" s="65"/>
      <c r="AE250" s="66"/>
      <c r="AF250" s="66"/>
      <c r="AG250" s="66"/>
      <c r="AH250" s="67">
        <f t="shared" si="135"/>
        <v>71748</v>
      </c>
      <c r="AI250" s="68"/>
      <c r="AJ250" s="68"/>
    </row>
    <row r="251" spans="1:36" hidden="1" x14ac:dyDescent="0.25">
      <c r="A251" s="6">
        <v>142</v>
      </c>
      <c r="B251" s="7" t="s">
        <v>424</v>
      </c>
      <c r="C251" s="56" t="str">
        <f t="shared" si="130"/>
        <v>CS01</v>
      </c>
      <c r="D251" s="56" t="str">
        <f>IFERROR(VLOOKUP(C251,Exempted!C:D,2,0),"NOT")</f>
        <v>NOT</v>
      </c>
      <c r="E251" s="7">
        <v>271272</v>
      </c>
      <c r="F251" s="7">
        <v>347810</v>
      </c>
      <c r="G251" s="7">
        <v>619082</v>
      </c>
      <c r="H251" s="7">
        <v>587363</v>
      </c>
      <c r="I251" s="7">
        <v>0</v>
      </c>
      <c r="J251" s="7">
        <v>30954.1</v>
      </c>
      <c r="K251" s="7">
        <v>24884</v>
      </c>
      <c r="L251" s="7">
        <v>24884</v>
      </c>
      <c r="M251" s="7">
        <v>0</v>
      </c>
      <c r="N251" s="7">
        <v>0</v>
      </c>
      <c r="O251" s="7">
        <v>2040</v>
      </c>
      <c r="P251" s="7">
        <v>0</v>
      </c>
      <c r="Q251" s="7">
        <v>0</v>
      </c>
      <c r="R251" s="7">
        <v>2040</v>
      </c>
      <c r="S251" s="7">
        <v>40.799999999999997</v>
      </c>
      <c r="T251" s="62">
        <f t="shared" si="131"/>
        <v>33759</v>
      </c>
      <c r="U251" s="63">
        <f t="shared" si="125"/>
        <v>12381.64</v>
      </c>
      <c r="V251" s="63">
        <f t="shared" si="126"/>
        <v>40.800000000000004</v>
      </c>
      <c r="W251" s="64">
        <f t="shared" si="132"/>
        <v>12422.439999999999</v>
      </c>
      <c r="X251" s="63">
        <f t="shared" si="127"/>
        <v>0</v>
      </c>
      <c r="Y251" s="63">
        <f t="shared" si="128"/>
        <v>0</v>
      </c>
      <c r="Z251" s="64">
        <f t="shared" si="133"/>
        <v>0</v>
      </c>
      <c r="AA251" s="63">
        <v>0</v>
      </c>
      <c r="AB251" s="63"/>
      <c r="AC251" s="63">
        <f t="shared" si="134"/>
        <v>12422.439999999999</v>
      </c>
      <c r="AD251" s="65"/>
      <c r="AE251" s="66"/>
      <c r="AF251" s="66"/>
      <c r="AG251" s="66"/>
      <c r="AH251" s="67">
        <f t="shared" si="135"/>
        <v>33759</v>
      </c>
      <c r="AI251" s="68"/>
      <c r="AJ251" s="68"/>
    </row>
    <row r="252" spans="1:36" hidden="1" x14ac:dyDescent="0.25">
      <c r="A252" s="6">
        <v>143</v>
      </c>
      <c r="B252" s="7" t="s">
        <v>425</v>
      </c>
      <c r="C252" s="56" t="str">
        <f t="shared" si="130"/>
        <v>CS02</v>
      </c>
      <c r="D252" s="56" t="str">
        <f>IFERROR(VLOOKUP(C252,Exempted!C:D,2,0),"NOT")</f>
        <v>NOT</v>
      </c>
      <c r="E252" s="7">
        <v>739127</v>
      </c>
      <c r="F252" s="7">
        <v>645024</v>
      </c>
      <c r="G252" s="7">
        <v>1384151</v>
      </c>
      <c r="H252" s="7">
        <v>1317017</v>
      </c>
      <c r="I252" s="7">
        <v>0</v>
      </c>
      <c r="J252" s="7">
        <v>69207.55</v>
      </c>
      <c r="K252" s="7">
        <v>69877</v>
      </c>
      <c r="L252" s="7">
        <v>69877</v>
      </c>
      <c r="M252" s="7">
        <v>0</v>
      </c>
      <c r="N252" s="7">
        <v>0</v>
      </c>
      <c r="O252" s="7">
        <v>900</v>
      </c>
      <c r="P252" s="7">
        <v>0</v>
      </c>
      <c r="Q252" s="7">
        <v>0</v>
      </c>
      <c r="R252" s="7">
        <v>900</v>
      </c>
      <c r="S252" s="7">
        <v>18</v>
      </c>
      <c r="T252" s="62">
        <f t="shared" si="131"/>
        <v>68034</v>
      </c>
      <c r="U252" s="63">
        <f t="shared" si="125"/>
        <v>27683.02</v>
      </c>
      <c r="V252" s="63">
        <f t="shared" si="126"/>
        <v>18</v>
      </c>
      <c r="W252" s="64">
        <f t="shared" si="132"/>
        <v>27701.02</v>
      </c>
      <c r="X252" s="63">
        <f t="shared" si="127"/>
        <v>0</v>
      </c>
      <c r="Y252" s="63">
        <f t="shared" si="128"/>
        <v>0</v>
      </c>
      <c r="Z252" s="64">
        <f t="shared" si="133"/>
        <v>0</v>
      </c>
      <c r="AA252" s="63">
        <v>0</v>
      </c>
      <c r="AB252" s="63"/>
      <c r="AC252" s="63">
        <f t="shared" si="134"/>
        <v>27701.02</v>
      </c>
      <c r="AD252" s="65"/>
      <c r="AE252" s="66"/>
      <c r="AF252" s="66"/>
      <c r="AG252" s="66"/>
      <c r="AH252" s="67">
        <f t="shared" si="135"/>
        <v>68034</v>
      </c>
      <c r="AI252" s="68"/>
      <c r="AJ252" s="68"/>
    </row>
    <row r="253" spans="1:36" hidden="1" x14ac:dyDescent="0.25">
      <c r="A253" s="6">
        <v>144</v>
      </c>
      <c r="B253" s="7" t="s">
        <v>427</v>
      </c>
      <c r="C253" s="56" t="str">
        <f t="shared" si="130"/>
        <v>CS03</v>
      </c>
      <c r="D253" s="56" t="str">
        <f>IFERROR(VLOOKUP(C253,Exempted!C:D,2,0),"NOT")</f>
        <v>NOT</v>
      </c>
      <c r="E253" s="7">
        <v>288633</v>
      </c>
      <c r="F253" s="7">
        <v>288327</v>
      </c>
      <c r="G253" s="7">
        <v>576960</v>
      </c>
      <c r="H253" s="7">
        <v>509488</v>
      </c>
      <c r="I253" s="7">
        <v>0</v>
      </c>
      <c r="J253" s="7">
        <v>28848</v>
      </c>
      <c r="K253" s="7">
        <v>22599</v>
      </c>
      <c r="L253" s="7">
        <v>22599</v>
      </c>
      <c r="M253" s="7">
        <v>0</v>
      </c>
      <c r="N253" s="7">
        <v>0</v>
      </c>
      <c r="O253" s="7">
        <v>0</v>
      </c>
      <c r="P253" s="7">
        <v>0</v>
      </c>
      <c r="Q253" s="7">
        <v>0</v>
      </c>
      <c r="R253" s="7">
        <v>0</v>
      </c>
      <c r="S253" s="7">
        <v>0</v>
      </c>
      <c r="T253" s="62">
        <f t="shared" si="131"/>
        <v>67472</v>
      </c>
      <c r="U253" s="63">
        <f t="shared" si="125"/>
        <v>11539.2</v>
      </c>
      <c r="V253" s="63">
        <f t="shared" si="126"/>
        <v>0</v>
      </c>
      <c r="W253" s="64">
        <f t="shared" si="132"/>
        <v>11539.2</v>
      </c>
      <c r="X253" s="63">
        <f t="shared" si="127"/>
        <v>0</v>
      </c>
      <c r="Y253" s="63">
        <f t="shared" si="128"/>
        <v>0</v>
      </c>
      <c r="Z253" s="64">
        <f t="shared" si="133"/>
        <v>0</v>
      </c>
      <c r="AA253" s="63">
        <v>0</v>
      </c>
      <c r="AB253" s="63"/>
      <c r="AC253" s="63">
        <f t="shared" si="134"/>
        <v>11539.2</v>
      </c>
      <c r="AD253" s="65"/>
      <c r="AE253" s="66"/>
      <c r="AF253" s="66"/>
      <c r="AG253" s="66"/>
      <c r="AH253" s="67">
        <f t="shared" si="135"/>
        <v>67472</v>
      </c>
      <c r="AI253" s="68"/>
      <c r="AJ253" s="68"/>
    </row>
    <row r="254" spans="1:36" hidden="1" x14ac:dyDescent="0.25">
      <c r="A254" s="6">
        <v>145</v>
      </c>
      <c r="B254" s="7" t="s">
        <v>428</v>
      </c>
      <c r="C254" s="56" t="str">
        <f t="shared" si="130"/>
        <v>CS04</v>
      </c>
      <c r="D254" s="56" t="str">
        <f>IFERROR(VLOOKUP(C254,Exempted!C:D,2,0),"NOT")</f>
        <v>NOT</v>
      </c>
      <c r="E254" s="7">
        <v>235770</v>
      </c>
      <c r="F254" s="7">
        <v>246861</v>
      </c>
      <c r="G254" s="7">
        <v>482631</v>
      </c>
      <c r="H254" s="7">
        <v>442019</v>
      </c>
      <c r="I254" s="7">
        <v>607</v>
      </c>
      <c r="J254" s="7">
        <v>24131.55</v>
      </c>
      <c r="K254" s="7">
        <v>26755</v>
      </c>
      <c r="L254" s="7">
        <v>26755</v>
      </c>
      <c r="M254" s="7">
        <v>0</v>
      </c>
      <c r="N254" s="7">
        <v>0</v>
      </c>
      <c r="O254" s="7">
        <v>150</v>
      </c>
      <c r="P254" s="7">
        <v>0</v>
      </c>
      <c r="Q254" s="7">
        <v>0</v>
      </c>
      <c r="R254" s="7">
        <v>150</v>
      </c>
      <c r="S254" s="7">
        <v>3</v>
      </c>
      <c r="T254" s="62">
        <f t="shared" si="131"/>
        <v>40762</v>
      </c>
      <c r="U254" s="63">
        <f t="shared" si="125"/>
        <v>9652.6200000000008</v>
      </c>
      <c r="V254" s="63">
        <f t="shared" si="126"/>
        <v>3</v>
      </c>
      <c r="W254" s="64">
        <f t="shared" si="132"/>
        <v>9655.6200000000008</v>
      </c>
      <c r="X254" s="63">
        <f t="shared" si="127"/>
        <v>607</v>
      </c>
      <c r="Y254" s="63">
        <f t="shared" si="128"/>
        <v>0</v>
      </c>
      <c r="Z254" s="64">
        <f t="shared" si="133"/>
        <v>607</v>
      </c>
      <c r="AA254" s="63">
        <v>0</v>
      </c>
      <c r="AB254" s="63"/>
      <c r="AC254" s="63">
        <f t="shared" si="134"/>
        <v>10262.620000000001</v>
      </c>
      <c r="AD254" s="65"/>
      <c r="AE254" s="66"/>
      <c r="AF254" s="66"/>
      <c r="AG254" s="66"/>
      <c r="AH254" s="67">
        <f t="shared" si="135"/>
        <v>40155</v>
      </c>
      <c r="AI254" s="68"/>
      <c r="AJ254" s="68"/>
    </row>
    <row r="255" spans="1:36" hidden="1" x14ac:dyDescent="0.25">
      <c r="A255" s="6">
        <v>146</v>
      </c>
      <c r="B255" s="7" t="s">
        <v>430</v>
      </c>
      <c r="C255" s="56" t="str">
        <f t="shared" si="130"/>
        <v>CS05</v>
      </c>
      <c r="D255" s="56" t="str">
        <f>IFERROR(VLOOKUP(C255,Exempted!C:D,2,0),"NOT")</f>
        <v>NOT</v>
      </c>
      <c r="E255" s="7">
        <v>850518</v>
      </c>
      <c r="F255" s="7">
        <v>930665</v>
      </c>
      <c r="G255" s="7">
        <v>1781183</v>
      </c>
      <c r="H255" s="7">
        <v>1649813</v>
      </c>
      <c r="I255" s="7">
        <v>100</v>
      </c>
      <c r="J255" s="7">
        <v>89059.15</v>
      </c>
      <c r="K255" s="7">
        <v>84696</v>
      </c>
      <c r="L255" s="7">
        <v>84596</v>
      </c>
      <c r="M255" s="7">
        <v>0</v>
      </c>
      <c r="N255" s="7">
        <v>0</v>
      </c>
      <c r="O255" s="7">
        <v>2850</v>
      </c>
      <c r="P255" s="7">
        <v>0</v>
      </c>
      <c r="Q255" s="7">
        <v>0</v>
      </c>
      <c r="R255" s="7">
        <v>2850</v>
      </c>
      <c r="S255" s="7">
        <v>57</v>
      </c>
      <c r="T255" s="62">
        <f t="shared" si="131"/>
        <v>134320</v>
      </c>
      <c r="U255" s="63">
        <f t="shared" si="125"/>
        <v>35623.660000000003</v>
      </c>
      <c r="V255" s="63">
        <f t="shared" si="126"/>
        <v>57</v>
      </c>
      <c r="W255" s="64">
        <f t="shared" si="132"/>
        <v>35680.660000000003</v>
      </c>
      <c r="X255" s="63">
        <f t="shared" si="127"/>
        <v>100</v>
      </c>
      <c r="Y255" s="63">
        <f t="shared" si="128"/>
        <v>0</v>
      </c>
      <c r="Z255" s="64">
        <f t="shared" si="133"/>
        <v>100</v>
      </c>
      <c r="AA255" s="63">
        <v>0</v>
      </c>
      <c r="AB255" s="63"/>
      <c r="AC255" s="63">
        <f t="shared" si="134"/>
        <v>35780.660000000003</v>
      </c>
      <c r="AD255" s="65"/>
      <c r="AE255" s="66"/>
      <c r="AF255" s="66"/>
      <c r="AG255" s="66"/>
      <c r="AH255" s="67">
        <f t="shared" si="135"/>
        <v>134220</v>
      </c>
      <c r="AI255" s="68"/>
      <c r="AJ255" s="68"/>
    </row>
    <row r="256" spans="1:36" hidden="1" x14ac:dyDescent="0.25">
      <c r="A256" s="6">
        <v>147</v>
      </c>
      <c r="B256" s="7" t="s">
        <v>431</v>
      </c>
      <c r="C256" s="56" t="str">
        <f t="shared" si="130"/>
        <v>CS06</v>
      </c>
      <c r="D256" s="56" t="str">
        <f>IFERROR(VLOOKUP(C256,Exempted!C:D,2,0),"NOT")</f>
        <v>NOT</v>
      </c>
      <c r="E256" s="7">
        <v>413773</v>
      </c>
      <c r="F256" s="7">
        <v>499542</v>
      </c>
      <c r="G256" s="7">
        <v>913315</v>
      </c>
      <c r="H256" s="7">
        <v>782277</v>
      </c>
      <c r="I256" s="7">
        <v>0</v>
      </c>
      <c r="J256" s="7">
        <v>45665.75</v>
      </c>
      <c r="K256" s="7">
        <v>39975</v>
      </c>
      <c r="L256" s="7">
        <v>39975</v>
      </c>
      <c r="M256" s="7">
        <v>0</v>
      </c>
      <c r="N256" s="7">
        <v>0</v>
      </c>
      <c r="O256" s="7">
        <v>3100</v>
      </c>
      <c r="P256" s="7">
        <v>0</v>
      </c>
      <c r="Q256" s="7">
        <v>0</v>
      </c>
      <c r="R256" s="7">
        <v>3100</v>
      </c>
      <c r="S256" s="7">
        <v>62</v>
      </c>
      <c r="T256" s="62">
        <f t="shared" si="131"/>
        <v>134138</v>
      </c>
      <c r="U256" s="63">
        <f t="shared" si="125"/>
        <v>18266.3</v>
      </c>
      <c r="V256" s="63">
        <f t="shared" si="126"/>
        <v>62</v>
      </c>
      <c r="W256" s="64">
        <f t="shared" si="132"/>
        <v>18328.3</v>
      </c>
      <c r="X256" s="63">
        <f t="shared" si="127"/>
        <v>0</v>
      </c>
      <c r="Y256" s="63">
        <f t="shared" si="128"/>
        <v>0</v>
      </c>
      <c r="Z256" s="64">
        <f t="shared" si="133"/>
        <v>0</v>
      </c>
      <c r="AA256" s="63">
        <v>0</v>
      </c>
      <c r="AB256" s="63"/>
      <c r="AC256" s="63">
        <f t="shared" si="134"/>
        <v>18328.3</v>
      </c>
      <c r="AD256" s="65"/>
      <c r="AE256" s="66"/>
      <c r="AF256" s="66"/>
      <c r="AG256" s="66"/>
      <c r="AH256" s="67">
        <f t="shared" si="135"/>
        <v>134138</v>
      </c>
      <c r="AI256" s="68"/>
      <c r="AJ256" s="68"/>
    </row>
    <row r="257" spans="1:36" hidden="1" x14ac:dyDescent="0.25">
      <c r="A257" s="6">
        <v>148</v>
      </c>
      <c r="B257" s="7" t="s">
        <v>432</v>
      </c>
      <c r="C257" s="56" t="str">
        <f t="shared" si="130"/>
        <v>CS07</v>
      </c>
      <c r="D257" s="56" t="str">
        <f>IFERROR(VLOOKUP(C257,Exempted!C:D,2,0),"NOT")</f>
        <v>NOT</v>
      </c>
      <c r="E257" s="7">
        <v>216457</v>
      </c>
      <c r="F257" s="7">
        <v>210841</v>
      </c>
      <c r="G257" s="7">
        <v>427298</v>
      </c>
      <c r="H257" s="7">
        <v>400138</v>
      </c>
      <c r="I257" s="7">
        <v>9237</v>
      </c>
      <c r="J257" s="7">
        <v>21364.9</v>
      </c>
      <c r="K257" s="7">
        <v>15264</v>
      </c>
      <c r="L257" s="7">
        <v>15164</v>
      </c>
      <c r="M257" s="7">
        <v>0</v>
      </c>
      <c r="N257" s="7">
        <v>0</v>
      </c>
      <c r="O257" s="7">
        <v>300</v>
      </c>
      <c r="P257" s="7">
        <v>800</v>
      </c>
      <c r="Q257" s="7">
        <v>0</v>
      </c>
      <c r="R257" s="7">
        <v>-500</v>
      </c>
      <c r="S257" s="7">
        <v>6</v>
      </c>
      <c r="T257" s="62">
        <f t="shared" si="131"/>
        <v>26760</v>
      </c>
      <c r="U257" s="63">
        <f t="shared" si="125"/>
        <v>8545.9600000000009</v>
      </c>
      <c r="V257" s="63">
        <f t="shared" si="126"/>
        <v>6</v>
      </c>
      <c r="W257" s="64">
        <f t="shared" si="132"/>
        <v>8551.9600000000009</v>
      </c>
      <c r="X257" s="63">
        <f t="shared" si="127"/>
        <v>9237</v>
      </c>
      <c r="Y257" s="63">
        <f t="shared" si="128"/>
        <v>0</v>
      </c>
      <c r="Z257" s="64">
        <f t="shared" si="133"/>
        <v>9237</v>
      </c>
      <c r="AA257" s="63">
        <v>0</v>
      </c>
      <c r="AB257" s="63"/>
      <c r="AC257" s="63">
        <f t="shared" si="134"/>
        <v>17788.96</v>
      </c>
      <c r="AD257" s="65"/>
      <c r="AE257" s="66"/>
      <c r="AF257" s="66"/>
      <c r="AG257" s="66"/>
      <c r="AH257" s="67">
        <f t="shared" si="135"/>
        <v>17523</v>
      </c>
      <c r="AI257" s="68"/>
      <c r="AJ257" s="68"/>
    </row>
    <row r="258" spans="1:36" hidden="1" x14ac:dyDescent="0.25">
      <c r="A258" s="6">
        <v>149</v>
      </c>
      <c r="B258" s="7" t="s">
        <v>433</v>
      </c>
      <c r="C258" s="56" t="str">
        <f t="shared" si="130"/>
        <v>CS08</v>
      </c>
      <c r="D258" s="56" t="str">
        <f>IFERROR(VLOOKUP(C258,Exempted!C:D,2,0),"NOT")</f>
        <v>NOT</v>
      </c>
      <c r="E258" s="7">
        <v>838608</v>
      </c>
      <c r="F258" s="7">
        <v>760946</v>
      </c>
      <c r="G258" s="7">
        <v>1599554</v>
      </c>
      <c r="H258" s="7">
        <v>1486474</v>
      </c>
      <c r="I258" s="7">
        <v>0</v>
      </c>
      <c r="J258" s="7">
        <v>79977.7</v>
      </c>
      <c r="K258" s="7">
        <v>71051</v>
      </c>
      <c r="L258" s="7">
        <v>71051</v>
      </c>
      <c r="M258" s="7">
        <v>0</v>
      </c>
      <c r="N258" s="7">
        <v>0</v>
      </c>
      <c r="O258" s="7">
        <v>500</v>
      </c>
      <c r="P258" s="7">
        <v>0</v>
      </c>
      <c r="Q258" s="7">
        <v>0</v>
      </c>
      <c r="R258" s="7">
        <v>500</v>
      </c>
      <c r="S258" s="7">
        <v>10</v>
      </c>
      <c r="T258" s="62">
        <f t="shared" si="131"/>
        <v>113580</v>
      </c>
      <c r="U258" s="63">
        <f t="shared" si="125"/>
        <v>31991.08</v>
      </c>
      <c r="V258" s="63">
        <f t="shared" si="126"/>
        <v>10</v>
      </c>
      <c r="W258" s="64">
        <f t="shared" si="132"/>
        <v>32001.08</v>
      </c>
      <c r="X258" s="63">
        <f t="shared" si="127"/>
        <v>0</v>
      </c>
      <c r="Y258" s="63">
        <f t="shared" si="128"/>
        <v>0</v>
      </c>
      <c r="Z258" s="64">
        <f t="shared" si="133"/>
        <v>0</v>
      </c>
      <c r="AA258" s="63">
        <v>0</v>
      </c>
      <c r="AB258" s="63"/>
      <c r="AC258" s="63">
        <f t="shared" si="134"/>
        <v>32001.08</v>
      </c>
      <c r="AD258" s="65"/>
      <c r="AE258" s="66"/>
      <c r="AF258" s="66"/>
      <c r="AG258" s="66"/>
      <c r="AH258" s="67">
        <f t="shared" si="135"/>
        <v>113580</v>
      </c>
      <c r="AI258" s="69"/>
      <c r="AJ258" s="69"/>
    </row>
    <row r="259" spans="1:36" hidden="1" x14ac:dyDescent="0.25">
      <c r="A259" s="6">
        <v>150</v>
      </c>
      <c r="B259" s="7" t="s">
        <v>434</v>
      </c>
      <c r="C259" s="56" t="str">
        <f t="shared" si="130"/>
        <v>CV03</v>
      </c>
      <c r="D259" s="56" t="str">
        <f>IFERROR(VLOOKUP(C259,Exempted!C:D,2,0),"NOT")</f>
        <v>Gerry</v>
      </c>
      <c r="E259" s="7">
        <v>953412</v>
      </c>
      <c r="F259" s="7">
        <v>658713</v>
      </c>
      <c r="G259" s="7">
        <v>1612125</v>
      </c>
      <c r="H259" s="7">
        <v>1658772</v>
      </c>
      <c r="I259" s="7">
        <v>0</v>
      </c>
      <c r="J259" s="7">
        <v>80606.25</v>
      </c>
      <c r="K259" s="7">
        <v>77063</v>
      </c>
      <c r="L259" s="7">
        <v>77063</v>
      </c>
      <c r="M259" s="7">
        <v>0</v>
      </c>
      <c r="N259" s="7">
        <v>0</v>
      </c>
      <c r="O259" s="7">
        <v>2350</v>
      </c>
      <c r="P259" s="7">
        <v>0</v>
      </c>
      <c r="Q259" s="7">
        <v>0</v>
      </c>
      <c r="R259" s="7">
        <v>2350</v>
      </c>
      <c r="S259" s="7">
        <v>47</v>
      </c>
      <c r="T259" s="62">
        <f t="shared" si="131"/>
        <v>-44297</v>
      </c>
      <c r="U259" s="63">
        <f t="shared" si="125"/>
        <v>32242.5</v>
      </c>
      <c r="V259" s="63">
        <f t="shared" si="126"/>
        <v>47</v>
      </c>
      <c r="W259" s="64">
        <f t="shared" si="132"/>
        <v>32289.5</v>
      </c>
      <c r="X259" s="63">
        <f t="shared" si="127"/>
        <v>0</v>
      </c>
      <c r="Y259" s="63">
        <f t="shared" si="128"/>
        <v>0</v>
      </c>
      <c r="Z259" s="64">
        <f t="shared" si="133"/>
        <v>0</v>
      </c>
      <c r="AA259" s="63">
        <v>0</v>
      </c>
      <c r="AB259" s="63"/>
      <c r="AC259" s="63">
        <f t="shared" si="134"/>
        <v>32289.5</v>
      </c>
      <c r="AD259" s="65"/>
      <c r="AE259" s="66"/>
      <c r="AF259" s="66"/>
      <c r="AG259" s="66"/>
      <c r="AH259" s="67">
        <f t="shared" si="135"/>
        <v>-76586.5</v>
      </c>
      <c r="AI259" s="69"/>
      <c r="AJ259" s="69"/>
    </row>
    <row r="260" spans="1:36" hidden="1" x14ac:dyDescent="0.25">
      <c r="A260" s="6">
        <v>151</v>
      </c>
      <c r="B260" s="7" t="s">
        <v>435</v>
      </c>
      <c r="C260" s="56" t="str">
        <f t="shared" si="130"/>
        <v>CV05</v>
      </c>
      <c r="D260" s="56" t="str">
        <f>IFERROR(VLOOKUP(C260,Exempted!C:D,2,0),"NOT")</f>
        <v>Gerry</v>
      </c>
      <c r="E260" s="7">
        <v>632267</v>
      </c>
      <c r="F260" s="7">
        <v>701803</v>
      </c>
      <c r="G260" s="7">
        <v>1334070</v>
      </c>
      <c r="H260" s="7">
        <v>1329692</v>
      </c>
      <c r="I260" s="7">
        <v>341</v>
      </c>
      <c r="J260" s="7">
        <v>66703.5</v>
      </c>
      <c r="K260" s="7">
        <v>60520</v>
      </c>
      <c r="L260" s="7">
        <v>60520</v>
      </c>
      <c r="M260" s="7">
        <v>0</v>
      </c>
      <c r="N260" s="7">
        <v>0</v>
      </c>
      <c r="O260" s="7">
        <v>8220</v>
      </c>
      <c r="P260" s="7">
        <v>2000</v>
      </c>
      <c r="Q260" s="7">
        <v>0</v>
      </c>
      <c r="R260" s="7">
        <v>6220</v>
      </c>
      <c r="S260" s="7">
        <v>164.4</v>
      </c>
      <c r="T260" s="62">
        <f t="shared" si="131"/>
        <v>10598</v>
      </c>
      <c r="U260" s="63">
        <f t="shared" si="125"/>
        <v>26681.4</v>
      </c>
      <c r="V260" s="63">
        <f t="shared" si="126"/>
        <v>164.4</v>
      </c>
      <c r="W260" s="64">
        <f t="shared" si="132"/>
        <v>26845.800000000003</v>
      </c>
      <c r="X260" s="63">
        <f t="shared" si="127"/>
        <v>341</v>
      </c>
      <c r="Y260" s="63">
        <f t="shared" si="128"/>
        <v>0</v>
      </c>
      <c r="Z260" s="64">
        <f t="shared" si="133"/>
        <v>341</v>
      </c>
      <c r="AA260" s="63">
        <v>0</v>
      </c>
      <c r="AB260" s="63"/>
      <c r="AC260" s="63">
        <f t="shared" si="134"/>
        <v>27186.800000000003</v>
      </c>
      <c r="AD260" s="65"/>
      <c r="AE260" s="66"/>
      <c r="AF260" s="66"/>
      <c r="AG260" s="66"/>
      <c r="AH260" s="67">
        <f t="shared" si="135"/>
        <v>-16588.800000000003</v>
      </c>
      <c r="AI260" s="68"/>
      <c r="AJ260" s="68"/>
    </row>
    <row r="261" spans="1:36" hidden="1" x14ac:dyDescent="0.25">
      <c r="A261" s="6">
        <v>152</v>
      </c>
      <c r="B261" s="7" t="s">
        <v>436</v>
      </c>
      <c r="C261" s="56" t="str">
        <f t="shared" si="130"/>
        <v>CV07</v>
      </c>
      <c r="D261" s="56" t="str">
        <f>IFERROR(VLOOKUP(C261,Exempted!C:D,2,0),"NOT")</f>
        <v>NOT</v>
      </c>
      <c r="E261" s="7">
        <v>1135230</v>
      </c>
      <c r="F261" s="7">
        <v>1247789</v>
      </c>
      <c r="G261" s="7">
        <v>2383019</v>
      </c>
      <c r="H261" s="7">
        <v>2316544</v>
      </c>
      <c r="I261" s="7">
        <v>0</v>
      </c>
      <c r="J261" s="7">
        <v>119150.95</v>
      </c>
      <c r="K261" s="7">
        <v>115614</v>
      </c>
      <c r="L261" s="7">
        <v>115614</v>
      </c>
      <c r="M261" s="7">
        <v>0</v>
      </c>
      <c r="N261" s="7">
        <v>0</v>
      </c>
      <c r="O261" s="7">
        <v>2825</v>
      </c>
      <c r="P261" s="7">
        <v>800</v>
      </c>
      <c r="Q261" s="7">
        <v>0</v>
      </c>
      <c r="R261" s="7">
        <v>2025</v>
      </c>
      <c r="S261" s="7">
        <v>56.5</v>
      </c>
      <c r="T261" s="62">
        <f t="shared" si="131"/>
        <v>68500</v>
      </c>
      <c r="U261" s="63">
        <f t="shared" si="125"/>
        <v>47660.38</v>
      </c>
      <c r="V261" s="63">
        <f t="shared" si="126"/>
        <v>56.5</v>
      </c>
      <c r="W261" s="64">
        <f t="shared" si="132"/>
        <v>47716.88</v>
      </c>
      <c r="X261" s="63">
        <f t="shared" si="127"/>
        <v>0</v>
      </c>
      <c r="Y261" s="63">
        <f t="shared" si="128"/>
        <v>0</v>
      </c>
      <c r="Z261" s="64">
        <f t="shared" si="133"/>
        <v>0</v>
      </c>
      <c r="AA261" s="63">
        <v>0</v>
      </c>
      <c r="AB261" s="63"/>
      <c r="AC261" s="63">
        <f t="shared" si="134"/>
        <v>47716.88</v>
      </c>
      <c r="AD261" s="65"/>
      <c r="AE261" s="66"/>
      <c r="AF261" s="66"/>
      <c r="AG261" s="66"/>
      <c r="AH261" s="67">
        <f t="shared" si="135"/>
        <v>68500</v>
      </c>
      <c r="AI261" s="68"/>
      <c r="AJ261" s="68"/>
    </row>
    <row r="262" spans="1:36" hidden="1" x14ac:dyDescent="0.25">
      <c r="A262" s="6">
        <v>153</v>
      </c>
      <c r="B262" s="7" t="s">
        <v>437</v>
      </c>
      <c r="C262" s="56" t="str">
        <f t="shared" si="130"/>
        <v>CV08</v>
      </c>
      <c r="D262" s="56" t="str">
        <f>IFERROR(VLOOKUP(C262,Exempted!C:D,2,0),"NOT")</f>
        <v>NOT</v>
      </c>
      <c r="E262" s="7">
        <v>198621</v>
      </c>
      <c r="F262" s="7">
        <v>241257</v>
      </c>
      <c r="G262" s="7">
        <v>439878</v>
      </c>
      <c r="H262" s="7">
        <v>419902</v>
      </c>
      <c r="I262" s="7">
        <v>317</v>
      </c>
      <c r="J262" s="7">
        <v>21993.9</v>
      </c>
      <c r="K262" s="7">
        <v>16708</v>
      </c>
      <c r="L262" s="7">
        <v>16708</v>
      </c>
      <c r="M262" s="7">
        <v>0</v>
      </c>
      <c r="N262" s="7">
        <v>0</v>
      </c>
      <c r="O262" s="7">
        <v>2130</v>
      </c>
      <c r="P262" s="7">
        <v>800</v>
      </c>
      <c r="Q262" s="7">
        <v>0</v>
      </c>
      <c r="R262" s="7">
        <v>1330</v>
      </c>
      <c r="S262" s="7">
        <v>42.6</v>
      </c>
      <c r="T262" s="62">
        <f t="shared" si="131"/>
        <v>21306</v>
      </c>
      <c r="U262" s="63">
        <f t="shared" si="125"/>
        <v>8797.56</v>
      </c>
      <c r="V262" s="63">
        <f t="shared" si="126"/>
        <v>42.6</v>
      </c>
      <c r="W262" s="64">
        <f t="shared" si="132"/>
        <v>8840.16</v>
      </c>
      <c r="X262" s="63">
        <f t="shared" si="127"/>
        <v>317</v>
      </c>
      <c r="Y262" s="63">
        <f t="shared" si="128"/>
        <v>0</v>
      </c>
      <c r="Z262" s="64">
        <f t="shared" si="133"/>
        <v>317</v>
      </c>
      <c r="AA262" s="63">
        <v>0</v>
      </c>
      <c r="AB262" s="63"/>
      <c r="AC262" s="63">
        <f t="shared" si="134"/>
        <v>9157.16</v>
      </c>
      <c r="AD262" s="65"/>
      <c r="AE262" s="66"/>
      <c r="AF262" s="66"/>
      <c r="AG262" s="66"/>
      <c r="AH262" s="67">
        <f t="shared" si="135"/>
        <v>20989</v>
      </c>
      <c r="AI262" s="68"/>
      <c r="AJ262" s="68"/>
    </row>
    <row r="263" spans="1:36" hidden="1" x14ac:dyDescent="0.25">
      <c r="A263" s="6">
        <v>154</v>
      </c>
      <c r="B263" s="7" t="s">
        <v>438</v>
      </c>
      <c r="C263" s="56" t="str">
        <f t="shared" si="130"/>
        <v>CV09</v>
      </c>
      <c r="D263" s="56" t="str">
        <f>IFERROR(VLOOKUP(C263,Exempted!C:D,2,0),"NOT")</f>
        <v>NOT</v>
      </c>
      <c r="E263" s="7">
        <v>683885</v>
      </c>
      <c r="F263" s="7">
        <v>760348</v>
      </c>
      <c r="G263" s="7">
        <v>1444233</v>
      </c>
      <c r="H263" s="7">
        <v>1375788</v>
      </c>
      <c r="I263" s="7">
        <v>1223</v>
      </c>
      <c r="J263" s="7">
        <v>72211.649999999994</v>
      </c>
      <c r="K263" s="7">
        <v>90899</v>
      </c>
      <c r="L263" s="7">
        <v>90479</v>
      </c>
      <c r="M263" s="7">
        <v>0</v>
      </c>
      <c r="N263" s="7">
        <v>0</v>
      </c>
      <c r="O263" s="7">
        <v>2410</v>
      </c>
      <c r="P263" s="7">
        <v>2400</v>
      </c>
      <c r="Q263" s="7">
        <v>0</v>
      </c>
      <c r="R263" s="7">
        <v>10</v>
      </c>
      <c r="S263" s="7">
        <v>48.2</v>
      </c>
      <c r="T263" s="62">
        <f t="shared" si="131"/>
        <v>68875</v>
      </c>
      <c r="U263" s="63">
        <f t="shared" si="125"/>
        <v>28884.66</v>
      </c>
      <c r="V263" s="63">
        <f t="shared" si="126"/>
        <v>48.2</v>
      </c>
      <c r="W263" s="64">
        <f t="shared" si="132"/>
        <v>28932.86</v>
      </c>
      <c r="X263" s="63">
        <f t="shared" si="127"/>
        <v>1223</v>
      </c>
      <c r="Y263" s="63">
        <f t="shared" si="128"/>
        <v>0</v>
      </c>
      <c r="Z263" s="64">
        <f t="shared" si="133"/>
        <v>1223</v>
      </c>
      <c r="AA263" s="63">
        <v>0</v>
      </c>
      <c r="AB263" s="63"/>
      <c r="AC263" s="63">
        <f t="shared" si="134"/>
        <v>30155.86</v>
      </c>
      <c r="AD263" s="65"/>
      <c r="AE263" s="66"/>
      <c r="AF263" s="66"/>
      <c r="AG263" s="66"/>
      <c r="AH263" s="67">
        <f t="shared" si="135"/>
        <v>67652</v>
      </c>
      <c r="AI263" s="68"/>
      <c r="AJ263" s="68"/>
    </row>
    <row r="264" spans="1:36" hidden="1" x14ac:dyDescent="0.25">
      <c r="A264" s="6">
        <v>155</v>
      </c>
      <c r="B264" s="7" t="s">
        <v>439</v>
      </c>
      <c r="C264" s="56" t="str">
        <f t="shared" si="130"/>
        <v>CV10</v>
      </c>
      <c r="D264" s="56" t="str">
        <f>IFERROR(VLOOKUP(C264,Exempted!C:D,2,0),"NOT")</f>
        <v>Ojie</v>
      </c>
      <c r="E264" s="7">
        <v>708294</v>
      </c>
      <c r="F264" s="7">
        <v>833843</v>
      </c>
      <c r="G264" s="7">
        <v>1542137</v>
      </c>
      <c r="H264" s="7">
        <v>1542343</v>
      </c>
      <c r="I264" s="7">
        <v>0</v>
      </c>
      <c r="J264" s="7">
        <v>77106.850000000006</v>
      </c>
      <c r="K264" s="7">
        <v>80965</v>
      </c>
      <c r="L264" s="7">
        <v>80965</v>
      </c>
      <c r="M264" s="7">
        <v>0</v>
      </c>
      <c r="N264" s="7">
        <v>0</v>
      </c>
      <c r="O264" s="7">
        <v>2310</v>
      </c>
      <c r="P264" s="7">
        <v>800</v>
      </c>
      <c r="Q264" s="7">
        <v>0</v>
      </c>
      <c r="R264" s="7">
        <v>1510</v>
      </c>
      <c r="S264" s="7">
        <v>46.2</v>
      </c>
      <c r="T264" s="62">
        <f t="shared" si="131"/>
        <v>1304</v>
      </c>
      <c r="U264" s="63">
        <f t="shared" si="125"/>
        <v>30842.74</v>
      </c>
      <c r="V264" s="63">
        <f t="shared" si="126"/>
        <v>46.2</v>
      </c>
      <c r="W264" s="64">
        <f t="shared" si="132"/>
        <v>30888.940000000002</v>
      </c>
      <c r="X264" s="63">
        <f t="shared" si="127"/>
        <v>0</v>
      </c>
      <c r="Y264" s="63">
        <f t="shared" si="128"/>
        <v>0</v>
      </c>
      <c r="Z264" s="64">
        <f t="shared" si="133"/>
        <v>0</v>
      </c>
      <c r="AA264" s="63">
        <v>0</v>
      </c>
      <c r="AB264" s="63"/>
      <c r="AC264" s="63">
        <f t="shared" si="134"/>
        <v>30888.940000000002</v>
      </c>
      <c r="AD264" s="65"/>
      <c r="AE264" s="66"/>
      <c r="AF264" s="66"/>
      <c r="AG264" s="66"/>
      <c r="AH264" s="67">
        <f t="shared" si="135"/>
        <v>-29584.940000000002</v>
      </c>
      <c r="AI264" s="68"/>
      <c r="AJ264" s="68"/>
    </row>
    <row r="265" spans="1:36" hidden="1" x14ac:dyDescent="0.25">
      <c r="A265" s="6">
        <v>156</v>
      </c>
      <c r="B265" s="7" t="s">
        <v>440</v>
      </c>
      <c r="C265" s="56" t="str">
        <f t="shared" si="130"/>
        <v>CV20</v>
      </c>
      <c r="D265" s="56" t="str">
        <f>IFERROR(VLOOKUP(C265,Exempted!C:D,2,0),"NOT")</f>
        <v>NOT</v>
      </c>
      <c r="E265" s="7">
        <v>778600</v>
      </c>
      <c r="F265" s="7">
        <v>761950</v>
      </c>
      <c r="G265" s="7">
        <v>1540550</v>
      </c>
      <c r="H265" s="7">
        <v>1557183</v>
      </c>
      <c r="I265" s="7">
        <v>3145</v>
      </c>
      <c r="J265" s="7">
        <v>77027.5</v>
      </c>
      <c r="K265" s="7">
        <v>61891</v>
      </c>
      <c r="L265" s="7">
        <v>61741</v>
      </c>
      <c r="M265" s="7">
        <v>0</v>
      </c>
      <c r="N265" s="7">
        <v>0</v>
      </c>
      <c r="O265" s="7">
        <v>10230</v>
      </c>
      <c r="P265" s="7">
        <v>2560</v>
      </c>
      <c r="Q265" s="7">
        <v>0</v>
      </c>
      <c r="R265" s="7">
        <v>7670</v>
      </c>
      <c r="S265" s="7">
        <v>204.6</v>
      </c>
      <c r="T265" s="62">
        <f t="shared" si="131"/>
        <v>-8813</v>
      </c>
      <c r="U265" s="63">
        <f t="shared" si="125"/>
        <v>30811</v>
      </c>
      <c r="V265" s="63">
        <f t="shared" si="126"/>
        <v>204.6</v>
      </c>
      <c r="W265" s="64">
        <f t="shared" si="132"/>
        <v>31015.599999999999</v>
      </c>
      <c r="X265" s="63">
        <f t="shared" si="127"/>
        <v>3145</v>
      </c>
      <c r="Y265" s="63">
        <f t="shared" si="128"/>
        <v>0</v>
      </c>
      <c r="Z265" s="64">
        <f t="shared" si="133"/>
        <v>3145</v>
      </c>
      <c r="AA265" s="63">
        <v>0</v>
      </c>
      <c r="AB265" s="63"/>
      <c r="AC265" s="63">
        <f t="shared" si="134"/>
        <v>34160.6</v>
      </c>
      <c r="AD265" s="65"/>
      <c r="AE265" s="66"/>
      <c r="AF265" s="66"/>
      <c r="AG265" s="66"/>
      <c r="AH265" s="67">
        <f t="shared" si="135"/>
        <v>-11958</v>
      </c>
      <c r="AI265" s="68"/>
      <c r="AJ265" s="68"/>
    </row>
    <row r="266" spans="1:36" hidden="1" x14ac:dyDescent="0.25">
      <c r="A266" s="6">
        <v>157</v>
      </c>
      <c r="B266" s="7" t="s">
        <v>441</v>
      </c>
      <c r="C266" s="56" t="str">
        <f t="shared" si="130"/>
        <v>CV21</v>
      </c>
      <c r="D266" s="56" t="str">
        <f>IFERROR(VLOOKUP(C266,Exempted!C:D,2,0),"NOT")</f>
        <v>NOT</v>
      </c>
      <c r="E266" s="7">
        <v>444007</v>
      </c>
      <c r="F266" s="7">
        <v>589862</v>
      </c>
      <c r="G266" s="7">
        <v>1033869</v>
      </c>
      <c r="H266" s="7">
        <v>941003</v>
      </c>
      <c r="I266" s="7">
        <v>1800</v>
      </c>
      <c r="J266" s="7">
        <v>51693.45</v>
      </c>
      <c r="K266" s="7">
        <v>33630</v>
      </c>
      <c r="L266" s="7">
        <v>31830</v>
      </c>
      <c r="M266" s="7">
        <v>0</v>
      </c>
      <c r="N266" s="7">
        <v>0</v>
      </c>
      <c r="O266" s="7">
        <v>1040</v>
      </c>
      <c r="P266" s="7">
        <v>0</v>
      </c>
      <c r="Q266" s="7">
        <v>0</v>
      </c>
      <c r="R266" s="7">
        <v>1040</v>
      </c>
      <c r="S266" s="7">
        <v>20.8</v>
      </c>
      <c r="T266" s="62">
        <f t="shared" si="131"/>
        <v>95706</v>
      </c>
      <c r="U266" s="63">
        <f t="shared" si="125"/>
        <v>20677.38</v>
      </c>
      <c r="V266" s="63">
        <f t="shared" si="126"/>
        <v>20.8</v>
      </c>
      <c r="W266" s="64">
        <f t="shared" si="132"/>
        <v>20698.18</v>
      </c>
      <c r="X266" s="63">
        <f t="shared" si="127"/>
        <v>1800</v>
      </c>
      <c r="Y266" s="63">
        <f t="shared" si="128"/>
        <v>0</v>
      </c>
      <c r="Z266" s="64">
        <f t="shared" si="133"/>
        <v>1800</v>
      </c>
      <c r="AA266" s="63">
        <v>0</v>
      </c>
      <c r="AB266" s="63"/>
      <c r="AC266" s="63">
        <f t="shared" si="134"/>
        <v>22498.18</v>
      </c>
      <c r="AD266" s="65"/>
      <c r="AE266" s="66"/>
      <c r="AF266" s="66"/>
      <c r="AG266" s="66"/>
      <c r="AH266" s="67">
        <f t="shared" si="135"/>
        <v>93906</v>
      </c>
      <c r="AI266" s="68"/>
      <c r="AJ266" s="68"/>
    </row>
    <row r="267" spans="1:36" hidden="1" x14ac:dyDescent="0.25">
      <c r="A267" s="6">
        <v>158</v>
      </c>
      <c r="B267" s="7" t="s">
        <v>442</v>
      </c>
      <c r="C267" s="56" t="str">
        <f t="shared" si="130"/>
        <v>CV22</v>
      </c>
      <c r="D267" s="56" t="str">
        <f>IFERROR(VLOOKUP(C267,Exempted!C:D,2,0),"NOT")</f>
        <v>NOT</v>
      </c>
      <c r="E267" s="7">
        <v>519821</v>
      </c>
      <c r="F267" s="7">
        <v>290756</v>
      </c>
      <c r="G267" s="7">
        <v>810577</v>
      </c>
      <c r="H267" s="7">
        <v>711743</v>
      </c>
      <c r="I267" s="7">
        <v>179</v>
      </c>
      <c r="J267" s="7">
        <v>40528.85</v>
      </c>
      <c r="K267" s="7">
        <v>40150</v>
      </c>
      <c r="L267" s="7">
        <v>40150</v>
      </c>
      <c r="M267" s="7">
        <v>0</v>
      </c>
      <c r="N267" s="7">
        <v>0</v>
      </c>
      <c r="O267" s="7">
        <v>3800</v>
      </c>
      <c r="P267" s="7">
        <v>800</v>
      </c>
      <c r="Q267" s="7">
        <v>0</v>
      </c>
      <c r="R267" s="7">
        <v>3000</v>
      </c>
      <c r="S267" s="7">
        <v>76</v>
      </c>
      <c r="T267" s="62">
        <f t="shared" si="131"/>
        <v>101834</v>
      </c>
      <c r="U267" s="63">
        <f t="shared" si="125"/>
        <v>16211.54</v>
      </c>
      <c r="V267" s="63">
        <f t="shared" si="126"/>
        <v>76</v>
      </c>
      <c r="W267" s="64">
        <f t="shared" si="132"/>
        <v>16287.54</v>
      </c>
      <c r="X267" s="63">
        <f t="shared" si="127"/>
        <v>179</v>
      </c>
      <c r="Y267" s="63">
        <f t="shared" si="128"/>
        <v>0</v>
      </c>
      <c r="Z267" s="64">
        <f t="shared" si="133"/>
        <v>179</v>
      </c>
      <c r="AA267" s="63">
        <v>0</v>
      </c>
      <c r="AB267" s="63"/>
      <c r="AC267" s="63">
        <f t="shared" si="134"/>
        <v>16466.54</v>
      </c>
      <c r="AD267" s="65"/>
      <c r="AE267" s="66"/>
      <c r="AF267" s="66"/>
      <c r="AG267" s="66"/>
      <c r="AH267" s="67">
        <f t="shared" si="135"/>
        <v>101655</v>
      </c>
      <c r="AI267" s="68"/>
      <c r="AJ267" s="68"/>
    </row>
    <row r="268" spans="1:36" hidden="1" x14ac:dyDescent="0.25">
      <c r="A268" s="6">
        <v>159</v>
      </c>
      <c r="B268" s="7" t="s">
        <v>444</v>
      </c>
      <c r="C268" s="56" t="str">
        <f t="shared" si="130"/>
        <v>CV23</v>
      </c>
      <c r="D268" s="56" t="str">
        <f>IFERROR(VLOOKUP(C268,Exempted!C:D,2,0),"NOT")</f>
        <v>NOT</v>
      </c>
      <c r="E268" s="7">
        <v>1000602</v>
      </c>
      <c r="F268" s="7">
        <v>1043068</v>
      </c>
      <c r="G268" s="7">
        <v>2043670</v>
      </c>
      <c r="H268" s="7">
        <v>1786339</v>
      </c>
      <c r="I268" s="7">
        <v>1362</v>
      </c>
      <c r="J268" s="7">
        <v>102183.5</v>
      </c>
      <c r="K268" s="7">
        <v>80518</v>
      </c>
      <c r="L268" s="7">
        <v>80278</v>
      </c>
      <c r="M268" s="7">
        <v>0</v>
      </c>
      <c r="N268" s="7">
        <v>0</v>
      </c>
      <c r="O268" s="7">
        <v>4500</v>
      </c>
      <c r="P268" s="7">
        <v>0</v>
      </c>
      <c r="Q268" s="7">
        <v>0</v>
      </c>
      <c r="R268" s="7">
        <v>4500</v>
      </c>
      <c r="S268" s="7">
        <v>90</v>
      </c>
      <c r="T268" s="62">
        <f t="shared" si="131"/>
        <v>262071</v>
      </c>
      <c r="U268" s="63">
        <f t="shared" si="125"/>
        <v>40873.4</v>
      </c>
      <c r="V268" s="63">
        <f t="shared" si="126"/>
        <v>90</v>
      </c>
      <c r="W268" s="64">
        <f t="shared" si="132"/>
        <v>40963.4</v>
      </c>
      <c r="X268" s="63">
        <f t="shared" si="127"/>
        <v>1362</v>
      </c>
      <c r="Y268" s="63">
        <f t="shared" si="128"/>
        <v>0</v>
      </c>
      <c r="Z268" s="64">
        <f t="shared" si="133"/>
        <v>1362</v>
      </c>
      <c r="AA268" s="63">
        <v>0</v>
      </c>
      <c r="AB268" s="63"/>
      <c r="AC268" s="63">
        <f t="shared" si="134"/>
        <v>42325.4</v>
      </c>
      <c r="AD268" s="65"/>
      <c r="AE268" s="66"/>
      <c r="AF268" s="66"/>
      <c r="AG268" s="66"/>
      <c r="AH268" s="67">
        <f t="shared" si="135"/>
        <v>260709</v>
      </c>
      <c r="AI268" s="68"/>
      <c r="AJ268" s="68"/>
    </row>
    <row r="269" spans="1:36" hidden="1" x14ac:dyDescent="0.25">
      <c r="A269" s="6">
        <v>160</v>
      </c>
      <c r="B269" s="7" t="s">
        <v>445</v>
      </c>
      <c r="C269" s="56" t="str">
        <f t="shared" si="130"/>
        <v>CV34</v>
      </c>
      <c r="D269" s="56" t="str">
        <f>IFERROR(VLOOKUP(C269,Exempted!C:D,2,0),"NOT")</f>
        <v>EDR</v>
      </c>
      <c r="E269" s="7">
        <v>275827</v>
      </c>
      <c r="F269" s="7">
        <v>302074</v>
      </c>
      <c r="G269" s="7">
        <v>577901</v>
      </c>
      <c r="H269" s="7">
        <v>532724</v>
      </c>
      <c r="I269" s="7">
        <v>1484</v>
      </c>
      <c r="J269" s="7">
        <v>28895.05</v>
      </c>
      <c r="K269" s="7">
        <v>26390</v>
      </c>
      <c r="L269" s="7">
        <v>26390</v>
      </c>
      <c r="M269" s="7">
        <v>0</v>
      </c>
      <c r="N269" s="7">
        <v>0</v>
      </c>
      <c r="O269" s="7">
        <v>0</v>
      </c>
      <c r="P269" s="7">
        <v>0</v>
      </c>
      <c r="Q269" s="7">
        <v>0</v>
      </c>
      <c r="R269" s="7">
        <v>0</v>
      </c>
      <c r="S269" s="7">
        <v>0</v>
      </c>
      <c r="T269" s="62">
        <f t="shared" si="131"/>
        <v>45177</v>
      </c>
      <c r="U269" s="63">
        <f t="shared" si="125"/>
        <v>11558.02</v>
      </c>
      <c r="V269" s="63">
        <f t="shared" si="126"/>
        <v>0</v>
      </c>
      <c r="W269" s="64">
        <f t="shared" si="132"/>
        <v>11558.02</v>
      </c>
      <c r="X269" s="63">
        <f t="shared" si="127"/>
        <v>1484</v>
      </c>
      <c r="Y269" s="63">
        <f t="shared" si="128"/>
        <v>0</v>
      </c>
      <c r="Z269" s="64">
        <f t="shared" si="133"/>
        <v>1484</v>
      </c>
      <c r="AA269" s="63">
        <v>0</v>
      </c>
      <c r="AB269" s="63"/>
      <c r="AC269" s="63">
        <f t="shared" si="134"/>
        <v>13042.02</v>
      </c>
      <c r="AD269" s="65"/>
      <c r="AE269" s="66"/>
      <c r="AF269" s="66"/>
      <c r="AG269" s="66"/>
      <c r="AH269" s="67">
        <f t="shared" si="135"/>
        <v>32134.98</v>
      </c>
      <c r="AI269" s="68"/>
      <c r="AJ269" s="68"/>
    </row>
    <row r="270" spans="1:36" hidden="1" x14ac:dyDescent="0.25">
      <c r="A270" s="6">
        <v>161</v>
      </c>
      <c r="B270" s="7" t="s">
        <v>446</v>
      </c>
      <c r="C270" s="56" t="str">
        <f t="shared" si="130"/>
        <v>CV35</v>
      </c>
      <c r="D270" s="56" t="str">
        <f>IFERROR(VLOOKUP(C270,Exempted!C:D,2,0),"NOT")</f>
        <v>NOT</v>
      </c>
      <c r="E270" s="7">
        <v>576194</v>
      </c>
      <c r="F270" s="7">
        <v>697506</v>
      </c>
      <c r="G270" s="7">
        <v>1273700</v>
      </c>
      <c r="H270" s="7">
        <v>1161338</v>
      </c>
      <c r="I270" s="7">
        <v>305</v>
      </c>
      <c r="J270" s="7">
        <v>63685</v>
      </c>
      <c r="K270" s="7">
        <v>46467</v>
      </c>
      <c r="L270" s="7">
        <v>46467</v>
      </c>
      <c r="M270" s="7">
        <v>0</v>
      </c>
      <c r="N270" s="7">
        <v>0</v>
      </c>
      <c r="O270" s="7">
        <v>3070</v>
      </c>
      <c r="P270" s="7">
        <v>0</v>
      </c>
      <c r="Q270" s="7">
        <v>0</v>
      </c>
      <c r="R270" s="7">
        <v>3070</v>
      </c>
      <c r="S270" s="7">
        <v>61.4</v>
      </c>
      <c r="T270" s="62">
        <f t="shared" si="131"/>
        <v>115432</v>
      </c>
      <c r="U270" s="63">
        <f t="shared" si="125"/>
        <v>25474</v>
      </c>
      <c r="V270" s="63">
        <f t="shared" si="126"/>
        <v>61.4</v>
      </c>
      <c r="W270" s="64">
        <f t="shared" si="132"/>
        <v>25535.4</v>
      </c>
      <c r="X270" s="63">
        <f t="shared" si="127"/>
        <v>305</v>
      </c>
      <c r="Y270" s="63">
        <f t="shared" si="128"/>
        <v>0</v>
      </c>
      <c r="Z270" s="64">
        <f t="shared" si="133"/>
        <v>305</v>
      </c>
      <c r="AA270" s="63">
        <v>0</v>
      </c>
      <c r="AB270" s="63"/>
      <c r="AC270" s="63">
        <f t="shared" si="134"/>
        <v>25840.400000000001</v>
      </c>
      <c r="AD270" s="65"/>
      <c r="AE270" s="66"/>
      <c r="AF270" s="66"/>
      <c r="AG270" s="66"/>
      <c r="AH270" s="67">
        <f t="shared" si="135"/>
        <v>115127</v>
      </c>
      <c r="AI270" s="68"/>
      <c r="AJ270" s="68"/>
    </row>
    <row r="271" spans="1:36" hidden="1" x14ac:dyDescent="0.25">
      <c r="A271" s="6">
        <v>162</v>
      </c>
      <c r="B271" s="7" t="s">
        <v>447</v>
      </c>
      <c r="C271" s="56" t="str">
        <f t="shared" si="130"/>
        <v>CV36</v>
      </c>
      <c r="D271" s="56" t="str">
        <f>IFERROR(VLOOKUP(C271,Exempted!C:D,2,0),"NOT")</f>
        <v>NOT</v>
      </c>
      <c r="E271" s="7">
        <v>2148812</v>
      </c>
      <c r="F271" s="7">
        <v>2436114</v>
      </c>
      <c r="G271" s="7">
        <v>4584926</v>
      </c>
      <c r="H271" s="7">
        <v>4620452</v>
      </c>
      <c r="I271" s="7">
        <v>4060</v>
      </c>
      <c r="J271" s="7">
        <v>229246.3</v>
      </c>
      <c r="K271" s="7">
        <v>217481</v>
      </c>
      <c r="L271" s="7">
        <v>217381</v>
      </c>
      <c r="M271" s="7">
        <v>0</v>
      </c>
      <c r="N271" s="7">
        <v>0</v>
      </c>
      <c r="O271" s="7">
        <v>12930</v>
      </c>
      <c r="P271" s="7">
        <v>2400</v>
      </c>
      <c r="Q271" s="7">
        <v>0</v>
      </c>
      <c r="R271" s="7">
        <v>10530</v>
      </c>
      <c r="S271" s="7">
        <v>258.60000000000002</v>
      </c>
      <c r="T271" s="62">
        <f t="shared" si="131"/>
        <v>-24896</v>
      </c>
      <c r="U271" s="63">
        <f t="shared" si="125"/>
        <v>91698.52</v>
      </c>
      <c r="V271" s="63">
        <f t="shared" si="126"/>
        <v>258.60000000000002</v>
      </c>
      <c r="W271" s="64">
        <f t="shared" si="132"/>
        <v>91957.12000000001</v>
      </c>
      <c r="X271" s="63">
        <f t="shared" si="127"/>
        <v>4060</v>
      </c>
      <c r="Y271" s="63">
        <f t="shared" si="128"/>
        <v>0</v>
      </c>
      <c r="Z271" s="64">
        <f t="shared" si="133"/>
        <v>4060</v>
      </c>
      <c r="AA271" s="63">
        <v>0</v>
      </c>
      <c r="AB271" s="63"/>
      <c r="AC271" s="63">
        <f t="shared" si="134"/>
        <v>96017.12000000001</v>
      </c>
      <c r="AD271" s="65"/>
      <c r="AE271" s="66"/>
      <c r="AF271" s="66"/>
      <c r="AG271" s="66"/>
      <c r="AH271" s="67">
        <f t="shared" si="135"/>
        <v>-28956</v>
      </c>
      <c r="AI271" s="68"/>
      <c r="AJ271" s="68"/>
    </row>
    <row r="272" spans="1:36" hidden="1" x14ac:dyDescent="0.25">
      <c r="A272" s="6">
        <v>163</v>
      </c>
      <c r="B272" s="7" t="s">
        <v>449</v>
      </c>
      <c r="C272" s="56" t="str">
        <f t="shared" si="130"/>
        <v>CV37</v>
      </c>
      <c r="D272" s="56" t="str">
        <f>IFERROR(VLOOKUP(C272,Exempted!C:D,2,0),"NOT")</f>
        <v>NOT</v>
      </c>
      <c r="E272" s="7">
        <v>1108168</v>
      </c>
      <c r="F272" s="7">
        <v>1237798</v>
      </c>
      <c r="G272" s="7">
        <v>2345966</v>
      </c>
      <c r="H272" s="7">
        <v>2171614</v>
      </c>
      <c r="I272" s="7">
        <v>1894</v>
      </c>
      <c r="J272" s="7">
        <v>117298.3</v>
      </c>
      <c r="K272" s="7">
        <v>97303</v>
      </c>
      <c r="L272" s="7">
        <v>97303</v>
      </c>
      <c r="M272" s="7">
        <v>0</v>
      </c>
      <c r="N272" s="7">
        <v>0</v>
      </c>
      <c r="O272" s="7">
        <v>1500</v>
      </c>
      <c r="P272" s="7">
        <v>1600</v>
      </c>
      <c r="Q272" s="7">
        <v>0</v>
      </c>
      <c r="R272" s="7">
        <v>-100</v>
      </c>
      <c r="S272" s="7">
        <v>30</v>
      </c>
      <c r="T272" s="62">
        <f t="shared" si="131"/>
        <v>174252</v>
      </c>
      <c r="U272" s="63">
        <f t="shared" si="125"/>
        <v>46919.32</v>
      </c>
      <c r="V272" s="63">
        <f t="shared" si="126"/>
        <v>30</v>
      </c>
      <c r="W272" s="64">
        <f t="shared" si="132"/>
        <v>46949.32</v>
      </c>
      <c r="X272" s="63">
        <f t="shared" si="127"/>
        <v>1894</v>
      </c>
      <c r="Y272" s="63">
        <f t="shared" si="128"/>
        <v>0</v>
      </c>
      <c r="Z272" s="64">
        <f t="shared" si="133"/>
        <v>1894</v>
      </c>
      <c r="AA272" s="63">
        <v>0</v>
      </c>
      <c r="AB272" s="63"/>
      <c r="AC272" s="63">
        <f t="shared" si="134"/>
        <v>48843.32</v>
      </c>
      <c r="AD272" s="65"/>
      <c r="AE272" s="66"/>
      <c r="AF272" s="66"/>
      <c r="AG272" s="66"/>
      <c r="AH272" s="67">
        <f t="shared" si="135"/>
        <v>172358</v>
      </c>
      <c r="AI272" s="68"/>
      <c r="AJ272" s="68"/>
    </row>
    <row r="273" spans="1:36" hidden="1" x14ac:dyDescent="0.25">
      <c r="A273" s="6">
        <v>164</v>
      </c>
      <c r="B273" s="7" t="s">
        <v>450</v>
      </c>
      <c r="C273" s="56" t="str">
        <f t="shared" si="130"/>
        <v>CV38</v>
      </c>
      <c r="D273" s="56" t="str">
        <f>IFERROR(VLOOKUP(C273,Exempted!C:D,2,0),"NOT")</f>
        <v>NOT</v>
      </c>
      <c r="E273" s="7">
        <v>1074295</v>
      </c>
      <c r="F273" s="7">
        <v>1365893</v>
      </c>
      <c r="G273" s="7">
        <v>2440188</v>
      </c>
      <c r="H273" s="7">
        <v>2173826</v>
      </c>
      <c r="I273" s="7">
        <v>1547</v>
      </c>
      <c r="J273" s="7">
        <v>122009.4</v>
      </c>
      <c r="K273" s="7">
        <v>89162</v>
      </c>
      <c r="L273" s="7">
        <v>84162</v>
      </c>
      <c r="M273" s="7">
        <v>5000</v>
      </c>
      <c r="N273" s="7">
        <v>0</v>
      </c>
      <c r="O273" s="7">
        <v>6360</v>
      </c>
      <c r="P273" s="7">
        <v>800</v>
      </c>
      <c r="Q273" s="7">
        <v>0</v>
      </c>
      <c r="R273" s="7">
        <v>5560</v>
      </c>
      <c r="S273" s="7">
        <v>127.2</v>
      </c>
      <c r="T273" s="62">
        <f t="shared" si="131"/>
        <v>276922</v>
      </c>
      <c r="U273" s="63">
        <f t="shared" si="125"/>
        <v>48803.76</v>
      </c>
      <c r="V273" s="63">
        <f t="shared" si="126"/>
        <v>127.2</v>
      </c>
      <c r="W273" s="64">
        <f t="shared" si="132"/>
        <v>48930.96</v>
      </c>
      <c r="X273" s="63">
        <f t="shared" si="127"/>
        <v>1547</v>
      </c>
      <c r="Y273" s="63">
        <f t="shared" si="128"/>
        <v>5000</v>
      </c>
      <c r="Z273" s="64">
        <f t="shared" si="133"/>
        <v>6547</v>
      </c>
      <c r="AA273" s="63">
        <v>0</v>
      </c>
      <c r="AB273" s="63"/>
      <c r="AC273" s="63">
        <f t="shared" si="134"/>
        <v>55477.96</v>
      </c>
      <c r="AD273" s="65"/>
      <c r="AE273" s="66"/>
      <c r="AF273" s="66"/>
      <c r="AG273" s="66"/>
      <c r="AH273" s="67">
        <f t="shared" si="135"/>
        <v>270375</v>
      </c>
      <c r="AI273" s="68"/>
      <c r="AJ273" s="68"/>
    </row>
    <row r="274" spans="1:36" hidden="1" x14ac:dyDescent="0.25">
      <c r="A274" s="6">
        <v>165</v>
      </c>
      <c r="B274" s="7" t="s">
        <v>451</v>
      </c>
      <c r="C274" s="56" t="str">
        <f t="shared" si="130"/>
        <v>CV39</v>
      </c>
      <c r="D274" s="56" t="str">
        <f>IFERROR(VLOOKUP(C274,Exempted!C:D,2,0),"NOT")</f>
        <v>NOT</v>
      </c>
      <c r="E274" s="7">
        <v>442565</v>
      </c>
      <c r="F274" s="7">
        <v>401695</v>
      </c>
      <c r="G274" s="7">
        <v>844260</v>
      </c>
      <c r="H274" s="7">
        <v>841541</v>
      </c>
      <c r="I274" s="7">
        <v>100</v>
      </c>
      <c r="J274" s="7">
        <v>42213</v>
      </c>
      <c r="K274" s="7">
        <v>33046</v>
      </c>
      <c r="L274" s="7">
        <v>32946</v>
      </c>
      <c r="M274" s="7">
        <v>0</v>
      </c>
      <c r="N274" s="7">
        <v>0</v>
      </c>
      <c r="O274" s="7">
        <v>6521</v>
      </c>
      <c r="P274" s="7">
        <v>4640</v>
      </c>
      <c r="Q274" s="7">
        <v>0</v>
      </c>
      <c r="R274" s="7">
        <v>1881</v>
      </c>
      <c r="S274" s="7">
        <v>130.41999999999999</v>
      </c>
      <c r="T274" s="62">
        <f t="shared" si="131"/>
        <v>4700</v>
      </c>
      <c r="U274" s="63">
        <f t="shared" si="125"/>
        <v>16885.2</v>
      </c>
      <c r="V274" s="63">
        <f t="shared" si="126"/>
        <v>130.42000000000002</v>
      </c>
      <c r="W274" s="64">
        <f t="shared" si="132"/>
        <v>17015.62</v>
      </c>
      <c r="X274" s="63">
        <f t="shared" si="127"/>
        <v>100</v>
      </c>
      <c r="Y274" s="63">
        <f t="shared" si="128"/>
        <v>0</v>
      </c>
      <c r="Z274" s="64">
        <f t="shared" si="133"/>
        <v>100</v>
      </c>
      <c r="AA274" s="63">
        <v>0</v>
      </c>
      <c r="AB274" s="63"/>
      <c r="AC274" s="63">
        <f t="shared" si="134"/>
        <v>17115.62</v>
      </c>
      <c r="AD274" s="65"/>
      <c r="AE274" s="66"/>
      <c r="AF274" s="66"/>
      <c r="AG274" s="66"/>
      <c r="AH274" s="67">
        <f t="shared" si="135"/>
        <v>4600</v>
      </c>
      <c r="AI274" s="68"/>
      <c r="AJ274" s="68"/>
    </row>
    <row r="275" spans="1:36" hidden="1" x14ac:dyDescent="0.25">
      <c r="A275" s="6">
        <v>166</v>
      </c>
      <c r="B275" s="7" t="s">
        <v>452</v>
      </c>
      <c r="C275" s="56" t="str">
        <f t="shared" si="130"/>
        <v>CV40</v>
      </c>
      <c r="D275" s="56" t="str">
        <f>IFERROR(VLOOKUP(C275,Exempted!C:D,2,0),"NOT")</f>
        <v>NOT</v>
      </c>
      <c r="E275" s="7">
        <v>426449</v>
      </c>
      <c r="F275" s="7">
        <v>463926</v>
      </c>
      <c r="G275" s="7">
        <v>890375</v>
      </c>
      <c r="H275" s="7">
        <v>797934</v>
      </c>
      <c r="I275" s="7">
        <v>0</v>
      </c>
      <c r="J275" s="7">
        <v>44518.75</v>
      </c>
      <c r="K275" s="7">
        <v>43297</v>
      </c>
      <c r="L275" s="7">
        <v>43297</v>
      </c>
      <c r="M275" s="7">
        <v>0</v>
      </c>
      <c r="N275" s="7">
        <v>0</v>
      </c>
      <c r="O275" s="7">
        <v>600</v>
      </c>
      <c r="P275" s="7">
        <v>0</v>
      </c>
      <c r="Q275" s="7">
        <v>0</v>
      </c>
      <c r="R275" s="7">
        <v>600</v>
      </c>
      <c r="S275" s="7">
        <v>12</v>
      </c>
      <c r="T275" s="62">
        <f t="shared" si="131"/>
        <v>93041</v>
      </c>
      <c r="U275" s="63">
        <f t="shared" si="125"/>
        <v>17807.5</v>
      </c>
      <c r="V275" s="63">
        <f t="shared" si="126"/>
        <v>12</v>
      </c>
      <c r="W275" s="64">
        <f t="shared" si="132"/>
        <v>17819.5</v>
      </c>
      <c r="X275" s="63">
        <f t="shared" si="127"/>
        <v>0</v>
      </c>
      <c r="Y275" s="63">
        <f t="shared" si="128"/>
        <v>0</v>
      </c>
      <c r="Z275" s="64">
        <f t="shared" si="133"/>
        <v>0</v>
      </c>
      <c r="AA275" s="63">
        <v>0</v>
      </c>
      <c r="AB275" s="63"/>
      <c r="AC275" s="63">
        <f t="shared" si="134"/>
        <v>17819.5</v>
      </c>
      <c r="AD275" s="65"/>
      <c r="AE275" s="66"/>
      <c r="AF275" s="66"/>
      <c r="AG275" s="66"/>
      <c r="AH275" s="67">
        <f t="shared" si="135"/>
        <v>93041</v>
      </c>
      <c r="AI275" s="68"/>
      <c r="AJ275" s="68"/>
    </row>
    <row r="276" spans="1:36" hidden="1" x14ac:dyDescent="0.25">
      <c r="A276" s="6">
        <v>167</v>
      </c>
      <c r="B276" s="7" t="s">
        <v>453</v>
      </c>
      <c r="C276" s="56" t="str">
        <f t="shared" si="130"/>
        <v>CV41</v>
      </c>
      <c r="D276" s="56" t="str">
        <f>IFERROR(VLOOKUP(C276,Exempted!C:D,2,0),"NOT")</f>
        <v>NOT</v>
      </c>
      <c r="E276" s="7">
        <v>810878</v>
      </c>
      <c r="F276" s="7">
        <v>957744</v>
      </c>
      <c r="G276" s="7">
        <v>1768622</v>
      </c>
      <c r="H276" s="7">
        <v>1601442</v>
      </c>
      <c r="I276" s="7">
        <v>0</v>
      </c>
      <c r="J276" s="7">
        <v>88431.1</v>
      </c>
      <c r="K276" s="7">
        <v>89899</v>
      </c>
      <c r="L276" s="7">
        <v>89899</v>
      </c>
      <c r="M276" s="7">
        <v>0</v>
      </c>
      <c r="N276" s="7">
        <v>0</v>
      </c>
      <c r="O276" s="7">
        <v>500</v>
      </c>
      <c r="P276" s="7">
        <v>0</v>
      </c>
      <c r="Q276" s="7">
        <v>0</v>
      </c>
      <c r="R276" s="7">
        <v>500</v>
      </c>
      <c r="S276" s="7">
        <v>10</v>
      </c>
      <c r="T276" s="62">
        <f t="shared" si="131"/>
        <v>167680</v>
      </c>
      <c r="U276" s="63">
        <f t="shared" si="125"/>
        <v>35372.44</v>
      </c>
      <c r="V276" s="63">
        <f t="shared" si="126"/>
        <v>10</v>
      </c>
      <c r="W276" s="64">
        <f t="shared" si="132"/>
        <v>35382.44</v>
      </c>
      <c r="X276" s="63">
        <f t="shared" si="127"/>
        <v>0</v>
      </c>
      <c r="Y276" s="63">
        <f t="shared" si="128"/>
        <v>0</v>
      </c>
      <c r="Z276" s="64">
        <f t="shared" si="133"/>
        <v>0</v>
      </c>
      <c r="AA276" s="63">
        <v>0</v>
      </c>
      <c r="AB276" s="63"/>
      <c r="AC276" s="63">
        <f t="shared" si="134"/>
        <v>35382.44</v>
      </c>
      <c r="AD276" s="65"/>
      <c r="AE276" s="66"/>
      <c r="AF276" s="66"/>
      <c r="AG276" s="66"/>
      <c r="AH276" s="67">
        <f t="shared" si="135"/>
        <v>167680</v>
      </c>
      <c r="AI276" s="68"/>
      <c r="AJ276" s="68"/>
    </row>
    <row r="277" spans="1:36" hidden="1" x14ac:dyDescent="0.25">
      <c r="A277" s="6">
        <v>168</v>
      </c>
      <c r="B277" s="7" t="s">
        <v>455</v>
      </c>
      <c r="C277" s="56" t="str">
        <f t="shared" si="130"/>
        <v>CV42</v>
      </c>
      <c r="D277" s="56" t="str">
        <f>IFERROR(VLOOKUP(C277,Exempted!C:D,2,0),"NOT")</f>
        <v>NOT</v>
      </c>
      <c r="E277" s="7">
        <v>776569</v>
      </c>
      <c r="F277" s="7">
        <v>833576</v>
      </c>
      <c r="G277" s="7">
        <v>1610145</v>
      </c>
      <c r="H277" s="7">
        <v>1511679</v>
      </c>
      <c r="I277" s="7">
        <v>0</v>
      </c>
      <c r="J277" s="7">
        <v>80507.25</v>
      </c>
      <c r="K277" s="7">
        <v>67560</v>
      </c>
      <c r="L277" s="7">
        <v>67560</v>
      </c>
      <c r="M277" s="7">
        <v>0</v>
      </c>
      <c r="N277" s="7">
        <v>0</v>
      </c>
      <c r="O277" s="7">
        <v>100</v>
      </c>
      <c r="P277" s="7">
        <v>0</v>
      </c>
      <c r="Q277" s="7">
        <v>0</v>
      </c>
      <c r="R277" s="7">
        <v>100</v>
      </c>
      <c r="S277" s="7">
        <v>2</v>
      </c>
      <c r="T277" s="62">
        <f t="shared" si="131"/>
        <v>98566</v>
      </c>
      <c r="U277" s="63">
        <f t="shared" si="125"/>
        <v>32202.9</v>
      </c>
      <c r="V277" s="63">
        <f t="shared" si="126"/>
        <v>2</v>
      </c>
      <c r="W277" s="64">
        <f t="shared" si="132"/>
        <v>32204.9</v>
      </c>
      <c r="X277" s="63">
        <f t="shared" si="127"/>
        <v>0</v>
      </c>
      <c r="Y277" s="63">
        <f t="shared" si="128"/>
        <v>0</v>
      </c>
      <c r="Z277" s="64">
        <f t="shared" si="133"/>
        <v>0</v>
      </c>
      <c r="AA277" s="63">
        <v>0</v>
      </c>
      <c r="AB277" s="63"/>
      <c r="AC277" s="63">
        <f t="shared" si="134"/>
        <v>32204.9</v>
      </c>
      <c r="AD277" s="65"/>
      <c r="AE277" s="66"/>
      <c r="AF277" s="66"/>
      <c r="AG277" s="66"/>
      <c r="AH277" s="67">
        <f t="shared" si="135"/>
        <v>98566</v>
      </c>
      <c r="AI277" s="68"/>
      <c r="AJ277" s="68"/>
    </row>
    <row r="278" spans="1:36" hidden="1" x14ac:dyDescent="0.25">
      <c r="A278" s="6">
        <v>169</v>
      </c>
      <c r="B278" s="7" t="s">
        <v>456</v>
      </c>
      <c r="C278" s="56" t="str">
        <f t="shared" si="130"/>
        <v>CV43</v>
      </c>
      <c r="D278" s="56" t="str">
        <f>IFERROR(VLOOKUP(C278,Exempted!C:D,2,0),"NOT")</f>
        <v>gofw</v>
      </c>
      <c r="E278" s="7">
        <v>300908</v>
      </c>
      <c r="F278" s="7">
        <v>323270</v>
      </c>
      <c r="G278" s="7">
        <v>624178</v>
      </c>
      <c r="H278" s="7">
        <v>521561</v>
      </c>
      <c r="I278" s="7">
        <v>0</v>
      </c>
      <c r="J278" s="7">
        <v>31208.9</v>
      </c>
      <c r="K278" s="7">
        <v>18790</v>
      </c>
      <c r="L278" s="7">
        <v>18790</v>
      </c>
      <c r="M278" s="7">
        <v>0</v>
      </c>
      <c r="N278" s="7">
        <v>0</v>
      </c>
      <c r="O278" s="7">
        <v>1100</v>
      </c>
      <c r="P278" s="7">
        <v>800</v>
      </c>
      <c r="Q278" s="7">
        <v>0</v>
      </c>
      <c r="R278" s="7">
        <v>300</v>
      </c>
      <c r="S278" s="7">
        <v>22</v>
      </c>
      <c r="T278" s="62">
        <f t="shared" si="131"/>
        <v>102917</v>
      </c>
      <c r="U278" s="63">
        <f>G278*0.015</f>
        <v>9362.67</v>
      </c>
      <c r="V278" s="63">
        <f>O278*0.015</f>
        <v>16.5</v>
      </c>
      <c r="W278" s="64">
        <f t="shared" si="132"/>
        <v>9379.17</v>
      </c>
      <c r="X278" s="63">
        <f t="shared" si="127"/>
        <v>0</v>
      </c>
      <c r="Y278" s="63">
        <f t="shared" si="128"/>
        <v>0</v>
      </c>
      <c r="Z278" s="64">
        <f t="shared" si="133"/>
        <v>0</v>
      </c>
      <c r="AA278" s="63">
        <v>0</v>
      </c>
      <c r="AB278" s="63"/>
      <c r="AC278" s="63">
        <f t="shared" si="134"/>
        <v>9379.17</v>
      </c>
      <c r="AD278" s="65">
        <f>(G278+O278)*0.005</f>
        <v>3126.39</v>
      </c>
      <c r="AE278" s="66"/>
      <c r="AF278" s="66"/>
      <c r="AG278" s="66"/>
      <c r="AH278" s="67">
        <f t="shared" si="135"/>
        <v>93537.83</v>
      </c>
      <c r="AI278" s="68"/>
      <c r="AJ278" s="68"/>
    </row>
    <row r="279" spans="1:36" hidden="1" x14ac:dyDescent="0.25">
      <c r="A279" s="6">
        <v>170</v>
      </c>
      <c r="B279" s="7" t="s">
        <v>457</v>
      </c>
      <c r="C279" s="56" t="str">
        <f t="shared" si="130"/>
        <v>DD01</v>
      </c>
      <c r="D279" s="56" t="str">
        <f>IFERROR(VLOOKUP(C279,Exempted!C:D,2,0),"NOT")</f>
        <v>NOT</v>
      </c>
      <c r="E279" s="7">
        <v>1033688</v>
      </c>
      <c r="F279" s="7">
        <v>1090546</v>
      </c>
      <c r="G279" s="7">
        <v>2124234</v>
      </c>
      <c r="H279" s="7">
        <v>2017587</v>
      </c>
      <c r="I279" s="7">
        <v>1439</v>
      </c>
      <c r="J279" s="7">
        <v>106211.7</v>
      </c>
      <c r="K279" s="7">
        <v>109966</v>
      </c>
      <c r="L279" s="7">
        <v>109966</v>
      </c>
      <c r="M279" s="7">
        <v>0</v>
      </c>
      <c r="N279" s="7">
        <v>0</v>
      </c>
      <c r="O279" s="7">
        <v>3260</v>
      </c>
      <c r="P279" s="7">
        <v>4160</v>
      </c>
      <c r="Q279" s="7">
        <v>0</v>
      </c>
      <c r="R279" s="7">
        <v>-900</v>
      </c>
      <c r="S279" s="7">
        <v>65.2</v>
      </c>
      <c r="T279" s="62">
        <f t="shared" si="131"/>
        <v>105747</v>
      </c>
      <c r="U279" s="63">
        <f t="shared" si="125"/>
        <v>42484.68</v>
      </c>
      <c r="V279" s="63">
        <f t="shared" si="126"/>
        <v>65.2</v>
      </c>
      <c r="W279" s="64">
        <f t="shared" si="132"/>
        <v>42549.88</v>
      </c>
      <c r="X279" s="63">
        <f t="shared" si="127"/>
        <v>1439</v>
      </c>
      <c r="Y279" s="63">
        <f t="shared" si="128"/>
        <v>0</v>
      </c>
      <c r="Z279" s="64">
        <f t="shared" si="133"/>
        <v>1439</v>
      </c>
      <c r="AA279" s="63">
        <v>0</v>
      </c>
      <c r="AB279" s="63"/>
      <c r="AC279" s="63">
        <f t="shared" si="134"/>
        <v>43988.88</v>
      </c>
      <c r="AD279" s="65"/>
      <c r="AE279" s="66"/>
      <c r="AF279" s="66"/>
      <c r="AG279" s="66"/>
      <c r="AH279" s="67">
        <f t="shared" si="135"/>
        <v>104308</v>
      </c>
      <c r="AI279" s="68"/>
      <c r="AJ279" s="68"/>
    </row>
    <row r="280" spans="1:36" hidden="1" x14ac:dyDescent="0.25">
      <c r="A280" s="6">
        <v>171</v>
      </c>
      <c r="B280" s="7" t="s">
        <v>458</v>
      </c>
      <c r="C280" s="56" t="str">
        <f t="shared" si="130"/>
        <v>DD03</v>
      </c>
      <c r="D280" s="56" t="str">
        <f>IFERROR(VLOOKUP(C280,Exempted!C:D,2,0),"NOT")</f>
        <v>NOT</v>
      </c>
      <c r="E280" s="7">
        <v>168600</v>
      </c>
      <c r="F280" s="7">
        <v>161119</v>
      </c>
      <c r="G280" s="7">
        <v>329719</v>
      </c>
      <c r="H280" s="7">
        <v>327309</v>
      </c>
      <c r="I280" s="7">
        <v>201</v>
      </c>
      <c r="J280" s="7">
        <v>16485.95</v>
      </c>
      <c r="K280" s="7">
        <v>21402</v>
      </c>
      <c r="L280" s="7">
        <v>21402</v>
      </c>
      <c r="M280" s="7">
        <v>0</v>
      </c>
      <c r="N280" s="7">
        <v>0</v>
      </c>
      <c r="O280" s="7">
        <v>300</v>
      </c>
      <c r="P280" s="7">
        <v>0</v>
      </c>
      <c r="Q280" s="7">
        <v>0</v>
      </c>
      <c r="R280" s="7">
        <v>300</v>
      </c>
      <c r="S280" s="7">
        <v>6</v>
      </c>
      <c r="T280" s="62">
        <f t="shared" si="131"/>
        <v>2710</v>
      </c>
      <c r="U280" s="63">
        <f t="shared" si="125"/>
        <v>6594.38</v>
      </c>
      <c r="V280" s="63">
        <f t="shared" si="126"/>
        <v>6</v>
      </c>
      <c r="W280" s="64">
        <f t="shared" si="132"/>
        <v>6600.38</v>
      </c>
      <c r="X280" s="63">
        <f t="shared" si="127"/>
        <v>201</v>
      </c>
      <c r="Y280" s="63">
        <f t="shared" si="128"/>
        <v>0</v>
      </c>
      <c r="Z280" s="64">
        <f t="shared" si="133"/>
        <v>201</v>
      </c>
      <c r="AA280" s="63">
        <v>0</v>
      </c>
      <c r="AB280" s="63"/>
      <c r="AC280" s="63">
        <f t="shared" si="134"/>
        <v>6801.38</v>
      </c>
      <c r="AD280" s="65"/>
      <c r="AE280" s="66"/>
      <c r="AF280" s="66"/>
      <c r="AG280" s="66"/>
      <c r="AH280" s="67">
        <f t="shared" si="135"/>
        <v>2509</v>
      </c>
      <c r="AI280" s="68"/>
      <c r="AJ280" s="68"/>
    </row>
    <row r="281" spans="1:36" hidden="1" x14ac:dyDescent="0.25">
      <c r="A281" s="6">
        <v>172</v>
      </c>
      <c r="B281" s="7" t="s">
        <v>459</v>
      </c>
      <c r="C281" s="56" t="str">
        <f t="shared" si="130"/>
        <v>DD04</v>
      </c>
      <c r="D281" s="56" t="str">
        <f>IFERROR(VLOOKUP(C281,Exempted!C:D,2,0),"NOT")</f>
        <v>NOT</v>
      </c>
      <c r="E281" s="7">
        <v>425915</v>
      </c>
      <c r="F281" s="7">
        <v>352544</v>
      </c>
      <c r="G281" s="7">
        <v>778459</v>
      </c>
      <c r="H281" s="7">
        <v>675530</v>
      </c>
      <c r="I281" s="7">
        <v>0</v>
      </c>
      <c r="J281" s="7">
        <v>38922.949999999997</v>
      </c>
      <c r="K281" s="7">
        <v>43315</v>
      </c>
      <c r="L281" s="7">
        <v>43315</v>
      </c>
      <c r="M281" s="7">
        <v>0</v>
      </c>
      <c r="N281" s="7">
        <v>0</v>
      </c>
      <c r="O281" s="7">
        <v>900</v>
      </c>
      <c r="P281" s="7">
        <v>0</v>
      </c>
      <c r="Q281" s="7">
        <v>0</v>
      </c>
      <c r="R281" s="7">
        <v>900</v>
      </c>
      <c r="S281" s="7">
        <v>18</v>
      </c>
      <c r="T281" s="62">
        <f t="shared" si="131"/>
        <v>103829</v>
      </c>
      <c r="U281" s="63">
        <f t="shared" si="125"/>
        <v>15569.18</v>
      </c>
      <c r="V281" s="63">
        <f t="shared" si="126"/>
        <v>18</v>
      </c>
      <c r="W281" s="64">
        <f t="shared" si="132"/>
        <v>15587.18</v>
      </c>
      <c r="X281" s="63">
        <f t="shared" si="127"/>
        <v>0</v>
      </c>
      <c r="Y281" s="63">
        <f t="shared" si="128"/>
        <v>0</v>
      </c>
      <c r="Z281" s="64">
        <f t="shared" si="133"/>
        <v>0</v>
      </c>
      <c r="AA281" s="63">
        <v>0</v>
      </c>
      <c r="AB281" s="63"/>
      <c r="AC281" s="63">
        <f t="shared" si="134"/>
        <v>15587.18</v>
      </c>
      <c r="AD281" s="65"/>
      <c r="AE281" s="66"/>
      <c r="AF281" s="66"/>
      <c r="AG281" s="66"/>
      <c r="AH281" s="67">
        <f t="shared" si="135"/>
        <v>103829</v>
      </c>
      <c r="AI281" s="68"/>
      <c r="AJ281" s="68"/>
    </row>
    <row r="282" spans="1:36" hidden="1" x14ac:dyDescent="0.25">
      <c r="A282" s="6">
        <v>173</v>
      </c>
      <c r="B282" s="7" t="s">
        <v>460</v>
      </c>
      <c r="C282" s="56" t="str">
        <f t="shared" si="130"/>
        <v>DD05</v>
      </c>
      <c r="D282" s="56" t="str">
        <f>IFERROR(VLOOKUP(C282,Exempted!C:D,2,0),"NOT")</f>
        <v>NOT</v>
      </c>
      <c r="E282" s="7">
        <v>649493</v>
      </c>
      <c r="F282" s="7">
        <v>691913</v>
      </c>
      <c r="G282" s="7">
        <v>1341406</v>
      </c>
      <c r="H282" s="7">
        <v>1258537</v>
      </c>
      <c r="I282" s="7">
        <v>0</v>
      </c>
      <c r="J282" s="7">
        <v>67070.3</v>
      </c>
      <c r="K282" s="7">
        <v>51931</v>
      </c>
      <c r="L282" s="7">
        <v>51931</v>
      </c>
      <c r="M282" s="7">
        <v>0</v>
      </c>
      <c r="N282" s="7">
        <v>0</v>
      </c>
      <c r="O282" s="7">
        <v>2405</v>
      </c>
      <c r="P282" s="7">
        <v>0</v>
      </c>
      <c r="Q282" s="7">
        <v>0</v>
      </c>
      <c r="R282" s="7">
        <v>2405</v>
      </c>
      <c r="S282" s="7">
        <v>48.1</v>
      </c>
      <c r="T282" s="62">
        <f t="shared" si="131"/>
        <v>85274</v>
      </c>
      <c r="U282" s="63">
        <f t="shared" si="125"/>
        <v>26828.12</v>
      </c>
      <c r="V282" s="63">
        <f t="shared" si="126"/>
        <v>48.1</v>
      </c>
      <c r="W282" s="64">
        <f t="shared" si="132"/>
        <v>26876.219999999998</v>
      </c>
      <c r="X282" s="63">
        <f t="shared" si="127"/>
        <v>0</v>
      </c>
      <c r="Y282" s="63">
        <f t="shared" si="128"/>
        <v>0</v>
      </c>
      <c r="Z282" s="64">
        <f t="shared" si="133"/>
        <v>0</v>
      </c>
      <c r="AA282" s="63">
        <v>0</v>
      </c>
      <c r="AB282" s="63"/>
      <c r="AC282" s="63">
        <f t="shared" si="134"/>
        <v>26876.219999999998</v>
      </c>
      <c r="AD282" s="65"/>
      <c r="AE282" s="66"/>
      <c r="AF282" s="66"/>
      <c r="AG282" s="66"/>
      <c r="AH282" s="67">
        <f t="shared" si="135"/>
        <v>85274</v>
      </c>
      <c r="AI282" s="68"/>
      <c r="AJ282" s="68"/>
    </row>
    <row r="283" spans="1:36" hidden="1" x14ac:dyDescent="0.25">
      <c r="A283" s="6">
        <v>174</v>
      </c>
      <c r="B283" s="7" t="s">
        <v>461</v>
      </c>
      <c r="C283" s="56" t="str">
        <f t="shared" si="130"/>
        <v>DD06</v>
      </c>
      <c r="D283" s="56" t="str">
        <f>IFERROR(VLOOKUP(C283,Exempted!C:D,2,0),"NOT")</f>
        <v>NOT</v>
      </c>
      <c r="E283" s="7">
        <v>783986</v>
      </c>
      <c r="F283" s="7">
        <v>869520</v>
      </c>
      <c r="G283" s="7">
        <v>1653506</v>
      </c>
      <c r="H283" s="7">
        <v>1635215</v>
      </c>
      <c r="I283" s="7">
        <v>0</v>
      </c>
      <c r="J283" s="7">
        <v>82675.3</v>
      </c>
      <c r="K283" s="7">
        <v>69847</v>
      </c>
      <c r="L283" s="7">
        <v>69847</v>
      </c>
      <c r="M283" s="7">
        <v>0</v>
      </c>
      <c r="N283" s="7">
        <v>0</v>
      </c>
      <c r="O283" s="7">
        <v>500</v>
      </c>
      <c r="P283" s="7">
        <v>0</v>
      </c>
      <c r="Q283" s="7">
        <v>0</v>
      </c>
      <c r="R283" s="7">
        <v>500</v>
      </c>
      <c r="S283" s="7">
        <v>10</v>
      </c>
      <c r="T283" s="62">
        <f t="shared" si="131"/>
        <v>18791</v>
      </c>
      <c r="U283" s="63">
        <f t="shared" si="125"/>
        <v>33070.120000000003</v>
      </c>
      <c r="V283" s="63">
        <f t="shared" si="126"/>
        <v>10</v>
      </c>
      <c r="W283" s="64">
        <f t="shared" si="132"/>
        <v>33080.120000000003</v>
      </c>
      <c r="X283" s="63">
        <f t="shared" si="127"/>
        <v>0</v>
      </c>
      <c r="Y283" s="63">
        <f t="shared" si="128"/>
        <v>0</v>
      </c>
      <c r="Z283" s="64">
        <f t="shared" si="133"/>
        <v>0</v>
      </c>
      <c r="AA283" s="63">
        <v>0</v>
      </c>
      <c r="AB283" s="63"/>
      <c r="AC283" s="63">
        <f t="shared" si="134"/>
        <v>33080.120000000003</v>
      </c>
      <c r="AD283" s="65"/>
      <c r="AE283" s="66"/>
      <c r="AF283" s="66"/>
      <c r="AG283" s="66"/>
      <c r="AH283" s="67">
        <f t="shared" si="135"/>
        <v>18791</v>
      </c>
      <c r="AI283" s="68"/>
      <c r="AJ283" s="68"/>
    </row>
    <row r="284" spans="1:36" hidden="1" x14ac:dyDescent="0.25">
      <c r="A284" s="6">
        <v>175</v>
      </c>
      <c r="B284" s="7" t="s">
        <v>462</v>
      </c>
      <c r="C284" s="56" t="str">
        <f t="shared" si="130"/>
        <v>DD07</v>
      </c>
      <c r="D284" s="56" t="str">
        <f>IFERROR(VLOOKUP(C284,Exempted!C:D,2,0),"NOT")</f>
        <v>NOT</v>
      </c>
      <c r="E284" s="7">
        <v>375310</v>
      </c>
      <c r="F284" s="7">
        <v>191935</v>
      </c>
      <c r="G284" s="7">
        <v>567245</v>
      </c>
      <c r="H284" s="7">
        <v>628396</v>
      </c>
      <c r="I284" s="7">
        <v>0</v>
      </c>
      <c r="J284" s="7">
        <v>28362.25</v>
      </c>
      <c r="K284" s="7">
        <v>42211</v>
      </c>
      <c r="L284" s="7">
        <v>42211</v>
      </c>
      <c r="M284" s="7">
        <v>0</v>
      </c>
      <c r="N284" s="7">
        <v>0</v>
      </c>
      <c r="O284" s="7">
        <v>0</v>
      </c>
      <c r="P284" s="7">
        <v>0</v>
      </c>
      <c r="Q284" s="7">
        <v>0</v>
      </c>
      <c r="R284" s="7">
        <v>0</v>
      </c>
      <c r="S284" s="7">
        <v>0</v>
      </c>
      <c r="T284" s="62">
        <f t="shared" si="131"/>
        <v>-61151</v>
      </c>
      <c r="U284" s="63">
        <f t="shared" si="125"/>
        <v>11344.9</v>
      </c>
      <c r="V284" s="63">
        <f t="shared" si="126"/>
        <v>0</v>
      </c>
      <c r="W284" s="64">
        <f t="shared" si="132"/>
        <v>11344.9</v>
      </c>
      <c r="X284" s="63">
        <f t="shared" si="127"/>
        <v>0</v>
      </c>
      <c r="Y284" s="63">
        <f t="shared" si="128"/>
        <v>0</v>
      </c>
      <c r="Z284" s="64">
        <f t="shared" si="133"/>
        <v>0</v>
      </c>
      <c r="AA284" s="63">
        <v>0</v>
      </c>
      <c r="AB284" s="63"/>
      <c r="AC284" s="63">
        <f t="shared" si="134"/>
        <v>11344.9</v>
      </c>
      <c r="AD284" s="65"/>
      <c r="AE284" s="66"/>
      <c r="AF284" s="66"/>
      <c r="AG284" s="66"/>
      <c r="AH284" s="67">
        <f t="shared" si="135"/>
        <v>-61151</v>
      </c>
      <c r="AI284" s="68"/>
      <c r="AJ284" s="68"/>
    </row>
    <row r="285" spans="1:36" hidden="1" x14ac:dyDescent="0.25">
      <c r="A285" s="6">
        <v>176</v>
      </c>
      <c r="B285" s="7" t="s">
        <v>463</v>
      </c>
      <c r="C285" s="56" t="str">
        <f t="shared" si="130"/>
        <v>DD08</v>
      </c>
      <c r="D285" s="56" t="str">
        <f>IFERROR(VLOOKUP(C285,Exempted!C:D,2,0),"NOT")</f>
        <v>NOT</v>
      </c>
      <c r="E285" s="7">
        <v>617058</v>
      </c>
      <c r="F285" s="7">
        <v>491018</v>
      </c>
      <c r="G285" s="7">
        <v>1108076</v>
      </c>
      <c r="H285" s="7">
        <v>1033711</v>
      </c>
      <c r="I285" s="7">
        <v>698</v>
      </c>
      <c r="J285" s="7">
        <v>55403.8</v>
      </c>
      <c r="K285" s="7">
        <v>43913</v>
      </c>
      <c r="L285" s="7">
        <v>43913</v>
      </c>
      <c r="M285" s="7">
        <v>0</v>
      </c>
      <c r="N285" s="7">
        <v>0</v>
      </c>
      <c r="O285" s="7">
        <v>100</v>
      </c>
      <c r="P285" s="7">
        <v>0</v>
      </c>
      <c r="Q285" s="7">
        <v>0</v>
      </c>
      <c r="R285" s="7">
        <v>100</v>
      </c>
      <c r="S285" s="7">
        <v>2</v>
      </c>
      <c r="T285" s="62">
        <f t="shared" si="131"/>
        <v>74465</v>
      </c>
      <c r="U285" s="63">
        <f t="shared" si="125"/>
        <v>22161.52</v>
      </c>
      <c r="V285" s="63">
        <f t="shared" si="126"/>
        <v>2</v>
      </c>
      <c r="W285" s="64">
        <f t="shared" si="132"/>
        <v>22163.52</v>
      </c>
      <c r="X285" s="63">
        <f t="shared" si="127"/>
        <v>698</v>
      </c>
      <c r="Y285" s="63">
        <f t="shared" si="128"/>
        <v>0</v>
      </c>
      <c r="Z285" s="64">
        <f t="shared" si="133"/>
        <v>698</v>
      </c>
      <c r="AA285" s="63">
        <v>0</v>
      </c>
      <c r="AB285" s="63"/>
      <c r="AC285" s="63">
        <f t="shared" si="134"/>
        <v>22861.52</v>
      </c>
      <c r="AD285" s="65"/>
      <c r="AE285" s="66"/>
      <c r="AF285" s="66"/>
      <c r="AG285" s="66"/>
      <c r="AH285" s="67">
        <f t="shared" si="135"/>
        <v>73767</v>
      </c>
      <c r="AI285" s="68"/>
      <c r="AJ285" s="68"/>
    </row>
    <row r="286" spans="1:36" hidden="1" x14ac:dyDescent="0.25">
      <c r="A286" s="6">
        <v>177</v>
      </c>
      <c r="B286" s="7" t="s">
        <v>464</v>
      </c>
      <c r="C286" s="56" t="str">
        <f t="shared" si="130"/>
        <v>DN01</v>
      </c>
      <c r="D286" s="56" t="str">
        <f>IFERROR(VLOOKUP(C286,Exempted!C:D,2,0),"NOT")</f>
        <v>NOT</v>
      </c>
      <c r="E286" s="7">
        <v>434765</v>
      </c>
      <c r="F286" s="7">
        <v>378225</v>
      </c>
      <c r="G286" s="7">
        <v>812990</v>
      </c>
      <c r="H286" s="7">
        <v>730381</v>
      </c>
      <c r="I286" s="7">
        <v>386</v>
      </c>
      <c r="J286" s="7">
        <v>40649.5</v>
      </c>
      <c r="K286" s="7">
        <v>30900</v>
      </c>
      <c r="L286" s="7">
        <v>30700</v>
      </c>
      <c r="M286" s="7">
        <v>0</v>
      </c>
      <c r="N286" s="7">
        <v>0</v>
      </c>
      <c r="O286" s="7">
        <v>930</v>
      </c>
      <c r="P286" s="7">
        <v>800</v>
      </c>
      <c r="Q286" s="7">
        <v>0</v>
      </c>
      <c r="R286" s="7">
        <v>130</v>
      </c>
      <c r="S286" s="7">
        <v>18.600000000000001</v>
      </c>
      <c r="T286" s="62">
        <f t="shared" si="131"/>
        <v>82939</v>
      </c>
      <c r="U286" s="63">
        <f t="shared" si="125"/>
        <v>16259.800000000001</v>
      </c>
      <c r="V286" s="63">
        <f t="shared" si="126"/>
        <v>18.600000000000001</v>
      </c>
      <c r="W286" s="64">
        <f t="shared" si="132"/>
        <v>16278.400000000001</v>
      </c>
      <c r="X286" s="63">
        <f t="shared" si="127"/>
        <v>386</v>
      </c>
      <c r="Y286" s="63">
        <f t="shared" si="128"/>
        <v>0</v>
      </c>
      <c r="Z286" s="64">
        <f t="shared" si="133"/>
        <v>386</v>
      </c>
      <c r="AA286" s="63">
        <v>0</v>
      </c>
      <c r="AB286" s="63"/>
      <c r="AC286" s="63">
        <f t="shared" si="134"/>
        <v>16664.400000000001</v>
      </c>
      <c r="AD286" s="65"/>
      <c r="AE286" s="66"/>
      <c r="AF286" s="66"/>
      <c r="AG286" s="66"/>
      <c r="AH286" s="67">
        <f t="shared" si="135"/>
        <v>82553</v>
      </c>
      <c r="AI286" s="68"/>
      <c r="AJ286" s="68"/>
    </row>
    <row r="287" spans="1:36" hidden="1" x14ac:dyDescent="0.25">
      <c r="A287" s="6">
        <v>178</v>
      </c>
      <c r="B287" s="7" t="s">
        <v>465</v>
      </c>
      <c r="C287" s="56" t="str">
        <f t="shared" si="130"/>
        <v>DN02</v>
      </c>
      <c r="D287" s="56" t="str">
        <f>IFERROR(VLOOKUP(C287,Exempted!C:D,2,0),"NOT")</f>
        <v>NOT</v>
      </c>
      <c r="E287" s="7">
        <v>624589</v>
      </c>
      <c r="F287" s="7">
        <v>714043</v>
      </c>
      <c r="G287" s="7">
        <v>1338632</v>
      </c>
      <c r="H287" s="7">
        <v>1280541</v>
      </c>
      <c r="I287" s="7">
        <v>0</v>
      </c>
      <c r="J287" s="7">
        <v>66931.600000000006</v>
      </c>
      <c r="K287" s="7">
        <v>53335</v>
      </c>
      <c r="L287" s="7">
        <v>53335</v>
      </c>
      <c r="M287" s="7">
        <v>0</v>
      </c>
      <c r="N287" s="7">
        <v>0</v>
      </c>
      <c r="O287" s="7">
        <v>2610</v>
      </c>
      <c r="P287" s="7">
        <v>800</v>
      </c>
      <c r="Q287" s="7">
        <v>0</v>
      </c>
      <c r="R287" s="7">
        <v>1810</v>
      </c>
      <c r="S287" s="7">
        <v>52.2</v>
      </c>
      <c r="T287" s="62">
        <f t="shared" si="131"/>
        <v>59901</v>
      </c>
      <c r="U287" s="63">
        <f t="shared" si="125"/>
        <v>26772.639999999999</v>
      </c>
      <c r="V287" s="63">
        <f t="shared" si="126"/>
        <v>52.2</v>
      </c>
      <c r="W287" s="64">
        <f t="shared" si="132"/>
        <v>26824.84</v>
      </c>
      <c r="X287" s="63">
        <f t="shared" si="127"/>
        <v>0</v>
      </c>
      <c r="Y287" s="63">
        <f t="shared" si="128"/>
        <v>0</v>
      </c>
      <c r="Z287" s="64">
        <f t="shared" si="133"/>
        <v>0</v>
      </c>
      <c r="AA287" s="63">
        <v>0</v>
      </c>
      <c r="AB287" s="63"/>
      <c r="AC287" s="63">
        <f t="shared" si="134"/>
        <v>26824.84</v>
      </c>
      <c r="AD287" s="65"/>
      <c r="AE287" s="66"/>
      <c r="AF287" s="66"/>
      <c r="AG287" s="66"/>
      <c r="AH287" s="67">
        <f t="shared" si="135"/>
        <v>59901</v>
      </c>
      <c r="AI287" s="68"/>
      <c r="AJ287" s="68"/>
    </row>
    <row r="288" spans="1:36" hidden="1" x14ac:dyDescent="0.25">
      <c r="A288" s="6">
        <v>179</v>
      </c>
      <c r="B288" s="7" t="s">
        <v>466</v>
      </c>
      <c r="C288" s="56" t="str">
        <f t="shared" si="130"/>
        <v>DN03</v>
      </c>
      <c r="D288" s="56" t="str">
        <f>IFERROR(VLOOKUP(C288,Exempted!C:D,2,0),"NOT")</f>
        <v>NOT</v>
      </c>
      <c r="E288" s="7">
        <v>1569147</v>
      </c>
      <c r="F288" s="7">
        <v>1703206</v>
      </c>
      <c r="G288" s="7">
        <v>3272353</v>
      </c>
      <c r="H288" s="7">
        <v>3036834</v>
      </c>
      <c r="I288" s="7">
        <v>4089</v>
      </c>
      <c r="J288" s="7">
        <v>163617.65</v>
      </c>
      <c r="K288" s="7">
        <v>134706</v>
      </c>
      <c r="L288" s="7">
        <v>134456</v>
      </c>
      <c r="M288" s="7">
        <v>0</v>
      </c>
      <c r="N288" s="7">
        <v>0</v>
      </c>
      <c r="O288" s="7">
        <v>2810</v>
      </c>
      <c r="P288" s="7">
        <v>1600</v>
      </c>
      <c r="Q288" s="7">
        <v>0</v>
      </c>
      <c r="R288" s="7">
        <v>1210</v>
      </c>
      <c r="S288" s="7">
        <v>56.2</v>
      </c>
      <c r="T288" s="62">
        <f t="shared" si="131"/>
        <v>236979</v>
      </c>
      <c r="U288" s="63">
        <f t="shared" si="125"/>
        <v>65447.060000000005</v>
      </c>
      <c r="V288" s="63">
        <f t="shared" si="126"/>
        <v>56.2</v>
      </c>
      <c r="W288" s="64">
        <f t="shared" si="132"/>
        <v>65503.26</v>
      </c>
      <c r="X288" s="63">
        <f t="shared" si="127"/>
        <v>4089</v>
      </c>
      <c r="Y288" s="63">
        <f t="shared" si="128"/>
        <v>0</v>
      </c>
      <c r="Z288" s="64">
        <f t="shared" si="133"/>
        <v>4089</v>
      </c>
      <c r="AA288" s="63">
        <v>0</v>
      </c>
      <c r="AB288" s="63"/>
      <c r="AC288" s="63">
        <f t="shared" si="134"/>
        <v>69592.260000000009</v>
      </c>
      <c r="AD288" s="65"/>
      <c r="AE288" s="66"/>
      <c r="AF288" s="66"/>
      <c r="AG288" s="66"/>
      <c r="AH288" s="67">
        <f t="shared" si="135"/>
        <v>232890</v>
      </c>
      <c r="AI288" s="68"/>
      <c r="AJ288" s="68"/>
    </row>
    <row r="289" spans="1:36" hidden="1" x14ac:dyDescent="0.25">
      <c r="A289" s="6">
        <v>180</v>
      </c>
      <c r="B289" s="7" t="s">
        <v>467</v>
      </c>
      <c r="C289" s="56" t="str">
        <f t="shared" si="130"/>
        <v>DN04</v>
      </c>
      <c r="D289" s="56" t="str">
        <f>IFERROR(VLOOKUP(C289,Exempted!C:D,2,0),"NOT")</f>
        <v>NOT</v>
      </c>
      <c r="E289" s="7">
        <v>379357</v>
      </c>
      <c r="F289" s="7">
        <v>423498</v>
      </c>
      <c r="G289" s="7">
        <v>802855</v>
      </c>
      <c r="H289" s="7">
        <v>762363</v>
      </c>
      <c r="I289" s="7">
        <v>0</v>
      </c>
      <c r="J289" s="7">
        <v>40142.75</v>
      </c>
      <c r="K289" s="7">
        <v>37274</v>
      </c>
      <c r="L289" s="7">
        <v>37274</v>
      </c>
      <c r="M289" s="7">
        <v>0</v>
      </c>
      <c r="N289" s="7">
        <v>0</v>
      </c>
      <c r="O289" s="7">
        <v>400</v>
      </c>
      <c r="P289" s="7">
        <v>0</v>
      </c>
      <c r="Q289" s="7">
        <v>0</v>
      </c>
      <c r="R289" s="7">
        <v>400</v>
      </c>
      <c r="S289" s="7">
        <v>8</v>
      </c>
      <c r="T289" s="62">
        <f t="shared" si="131"/>
        <v>40892</v>
      </c>
      <c r="U289" s="63">
        <f t="shared" si="125"/>
        <v>16057.1</v>
      </c>
      <c r="V289" s="63">
        <f t="shared" si="126"/>
        <v>8</v>
      </c>
      <c r="W289" s="64">
        <f t="shared" si="132"/>
        <v>16065.1</v>
      </c>
      <c r="X289" s="63">
        <f t="shared" si="127"/>
        <v>0</v>
      </c>
      <c r="Y289" s="63">
        <f t="shared" si="128"/>
        <v>0</v>
      </c>
      <c r="Z289" s="64">
        <f t="shared" si="133"/>
        <v>0</v>
      </c>
      <c r="AA289" s="63">
        <v>0</v>
      </c>
      <c r="AB289" s="63"/>
      <c r="AC289" s="63">
        <f t="shared" si="134"/>
        <v>16065.1</v>
      </c>
      <c r="AD289" s="65"/>
      <c r="AE289" s="66"/>
      <c r="AF289" s="66"/>
      <c r="AG289" s="66"/>
      <c r="AH289" s="67">
        <f t="shared" si="135"/>
        <v>40892</v>
      </c>
      <c r="AI289" s="68"/>
      <c r="AJ289" s="68"/>
    </row>
    <row r="290" spans="1:36" hidden="1" x14ac:dyDescent="0.25">
      <c r="A290" s="6">
        <v>181</v>
      </c>
      <c r="B290" s="7" t="s">
        <v>468</v>
      </c>
      <c r="C290" s="56" t="str">
        <f t="shared" si="130"/>
        <v>DN05</v>
      </c>
      <c r="D290" s="56" t="str">
        <f>IFERROR(VLOOKUP(C290,Exempted!C:D,2,0),"NOT")</f>
        <v>NOT</v>
      </c>
      <c r="E290" s="7">
        <v>241684</v>
      </c>
      <c r="F290" s="7">
        <v>259738</v>
      </c>
      <c r="G290" s="7">
        <v>501422</v>
      </c>
      <c r="H290" s="7">
        <v>461052</v>
      </c>
      <c r="I290" s="7">
        <v>1891</v>
      </c>
      <c r="J290" s="7">
        <v>25071.1</v>
      </c>
      <c r="K290" s="7">
        <v>13844</v>
      </c>
      <c r="L290" s="7">
        <v>13844</v>
      </c>
      <c r="M290" s="7">
        <v>0</v>
      </c>
      <c r="N290" s="7">
        <v>0</v>
      </c>
      <c r="O290" s="7">
        <v>100</v>
      </c>
      <c r="P290" s="7">
        <v>0</v>
      </c>
      <c r="Q290" s="7">
        <v>0</v>
      </c>
      <c r="R290" s="7">
        <v>100</v>
      </c>
      <c r="S290" s="7">
        <v>2</v>
      </c>
      <c r="T290" s="62">
        <f t="shared" si="131"/>
        <v>40470</v>
      </c>
      <c r="U290" s="63">
        <f t="shared" si="125"/>
        <v>10028.44</v>
      </c>
      <c r="V290" s="63">
        <f t="shared" si="126"/>
        <v>2</v>
      </c>
      <c r="W290" s="64">
        <f t="shared" si="132"/>
        <v>10030.44</v>
      </c>
      <c r="X290" s="63">
        <f t="shared" si="127"/>
        <v>1891</v>
      </c>
      <c r="Y290" s="63">
        <f t="shared" si="128"/>
        <v>0</v>
      </c>
      <c r="Z290" s="64">
        <f t="shared" si="133"/>
        <v>1891</v>
      </c>
      <c r="AA290" s="63">
        <v>0</v>
      </c>
      <c r="AB290" s="63"/>
      <c r="AC290" s="63">
        <f t="shared" si="134"/>
        <v>11921.44</v>
      </c>
      <c r="AD290" s="65"/>
      <c r="AE290" s="66"/>
      <c r="AF290" s="66"/>
      <c r="AG290" s="66"/>
      <c r="AH290" s="67">
        <f t="shared" si="135"/>
        <v>38579</v>
      </c>
      <c r="AI290" s="68"/>
      <c r="AJ290" s="68"/>
    </row>
    <row r="291" spans="1:36" hidden="1" x14ac:dyDescent="0.25">
      <c r="A291" s="6">
        <v>182</v>
      </c>
      <c r="B291" s="7" t="s">
        <v>469</v>
      </c>
      <c r="C291" s="56" t="str">
        <f t="shared" si="130"/>
        <v>DN06</v>
      </c>
      <c r="D291" s="56" t="str">
        <f>IFERROR(VLOOKUP(C291,Exempted!C:D,2,0),"NOT")</f>
        <v>NOT</v>
      </c>
      <c r="E291" s="7">
        <v>67888</v>
      </c>
      <c r="F291" s="7">
        <v>70381</v>
      </c>
      <c r="G291" s="7">
        <v>138269</v>
      </c>
      <c r="H291" s="7">
        <v>124993</v>
      </c>
      <c r="I291" s="7">
        <v>0</v>
      </c>
      <c r="J291" s="7">
        <v>6913.45</v>
      </c>
      <c r="K291" s="7">
        <v>6068</v>
      </c>
      <c r="L291" s="7">
        <v>6068</v>
      </c>
      <c r="M291" s="7">
        <v>0</v>
      </c>
      <c r="N291" s="7">
        <v>0</v>
      </c>
      <c r="O291" s="7">
        <v>0</v>
      </c>
      <c r="P291" s="7">
        <v>0</v>
      </c>
      <c r="Q291" s="7">
        <v>0</v>
      </c>
      <c r="R291" s="7">
        <v>0</v>
      </c>
      <c r="S291" s="7">
        <v>0</v>
      </c>
      <c r="T291" s="62">
        <f t="shared" si="131"/>
        <v>13276</v>
      </c>
      <c r="U291" s="63">
        <f t="shared" si="125"/>
        <v>2765.38</v>
      </c>
      <c r="V291" s="63">
        <f t="shared" si="126"/>
        <v>0</v>
      </c>
      <c r="W291" s="64">
        <f t="shared" si="132"/>
        <v>2765.38</v>
      </c>
      <c r="X291" s="63">
        <f t="shared" si="127"/>
        <v>0</v>
      </c>
      <c r="Y291" s="63">
        <f t="shared" si="128"/>
        <v>0</v>
      </c>
      <c r="Z291" s="64">
        <f t="shared" si="133"/>
        <v>0</v>
      </c>
      <c r="AA291" s="63">
        <v>0</v>
      </c>
      <c r="AB291" s="63"/>
      <c r="AC291" s="63">
        <f t="shared" si="134"/>
        <v>2765.38</v>
      </c>
      <c r="AD291" s="65"/>
      <c r="AE291" s="66"/>
      <c r="AF291" s="66"/>
      <c r="AG291" s="66"/>
      <c r="AH291" s="67">
        <f t="shared" si="135"/>
        <v>13276</v>
      </c>
      <c r="AI291" s="68"/>
      <c r="AJ291" s="68"/>
    </row>
    <row r="292" spans="1:36" hidden="1" x14ac:dyDescent="0.25">
      <c r="A292" s="6">
        <v>183</v>
      </c>
      <c r="B292" s="7" t="s">
        <v>470</v>
      </c>
      <c r="C292" s="56" t="str">
        <f t="shared" si="130"/>
        <v>DO01</v>
      </c>
      <c r="D292" s="56" t="str">
        <f>IFERROR(VLOOKUP(C292,Exempted!C:D,2,0),"NOT")</f>
        <v>NOT</v>
      </c>
      <c r="E292" s="7">
        <v>590679</v>
      </c>
      <c r="F292" s="7">
        <v>513501</v>
      </c>
      <c r="G292" s="7">
        <v>1104180</v>
      </c>
      <c r="H292" s="7">
        <v>1071898</v>
      </c>
      <c r="I292" s="7">
        <v>645</v>
      </c>
      <c r="J292" s="7">
        <v>55209</v>
      </c>
      <c r="K292" s="7">
        <v>48829</v>
      </c>
      <c r="L292" s="7">
        <v>48829</v>
      </c>
      <c r="M292" s="7">
        <v>0</v>
      </c>
      <c r="N292" s="7">
        <v>0</v>
      </c>
      <c r="O292" s="7">
        <v>350</v>
      </c>
      <c r="P292" s="7">
        <v>0</v>
      </c>
      <c r="Q292" s="7">
        <v>0</v>
      </c>
      <c r="R292" s="7">
        <v>350</v>
      </c>
      <c r="S292" s="7">
        <v>7</v>
      </c>
      <c r="T292" s="62">
        <f t="shared" si="131"/>
        <v>32632</v>
      </c>
      <c r="U292" s="63">
        <f t="shared" si="125"/>
        <v>22083.600000000002</v>
      </c>
      <c r="V292" s="63">
        <f t="shared" si="126"/>
        <v>7</v>
      </c>
      <c r="W292" s="64">
        <f t="shared" si="132"/>
        <v>22090.600000000002</v>
      </c>
      <c r="X292" s="63">
        <f t="shared" si="127"/>
        <v>645</v>
      </c>
      <c r="Y292" s="63">
        <f t="shared" si="128"/>
        <v>0</v>
      </c>
      <c r="Z292" s="64">
        <f t="shared" si="133"/>
        <v>645</v>
      </c>
      <c r="AA292" s="63">
        <v>0</v>
      </c>
      <c r="AB292" s="63"/>
      <c r="AC292" s="63">
        <f t="shared" si="134"/>
        <v>22735.600000000002</v>
      </c>
      <c r="AD292" s="65"/>
      <c r="AE292" s="66"/>
      <c r="AF292" s="66"/>
      <c r="AG292" s="66"/>
      <c r="AH292" s="67">
        <f t="shared" si="135"/>
        <v>31987</v>
      </c>
      <c r="AI292" s="68"/>
      <c r="AJ292" s="68"/>
    </row>
    <row r="293" spans="1:36" hidden="1" x14ac:dyDescent="0.25">
      <c r="A293" s="6">
        <v>184</v>
      </c>
      <c r="B293" s="7" t="s">
        <v>472</v>
      </c>
      <c r="C293" s="56" t="str">
        <f t="shared" si="130"/>
        <v>DO02</v>
      </c>
      <c r="D293" s="56" t="str">
        <f>IFERROR(VLOOKUP(C293,Exempted!C:D,2,0),"NOT")</f>
        <v>NOT</v>
      </c>
      <c r="E293" s="7">
        <v>309852</v>
      </c>
      <c r="F293" s="7">
        <v>246555</v>
      </c>
      <c r="G293" s="7">
        <v>556407</v>
      </c>
      <c r="H293" s="7">
        <v>546306</v>
      </c>
      <c r="I293" s="7">
        <v>150</v>
      </c>
      <c r="J293" s="7">
        <v>27820.35</v>
      </c>
      <c r="K293" s="7">
        <v>23981</v>
      </c>
      <c r="L293" s="7">
        <v>23831</v>
      </c>
      <c r="M293" s="7">
        <v>0</v>
      </c>
      <c r="N293" s="7">
        <v>0</v>
      </c>
      <c r="O293" s="7">
        <v>1700</v>
      </c>
      <c r="P293" s="7">
        <v>0</v>
      </c>
      <c r="Q293" s="7">
        <v>0</v>
      </c>
      <c r="R293" s="7">
        <v>1700</v>
      </c>
      <c r="S293" s="7">
        <v>34</v>
      </c>
      <c r="T293" s="62">
        <f t="shared" si="131"/>
        <v>11951</v>
      </c>
      <c r="U293" s="63">
        <f t="shared" si="125"/>
        <v>11128.14</v>
      </c>
      <c r="V293" s="63">
        <f t="shared" si="126"/>
        <v>34</v>
      </c>
      <c r="W293" s="64">
        <f t="shared" si="132"/>
        <v>11162.14</v>
      </c>
      <c r="X293" s="63">
        <f t="shared" si="127"/>
        <v>150</v>
      </c>
      <c r="Y293" s="63">
        <f t="shared" si="128"/>
        <v>0</v>
      </c>
      <c r="Z293" s="64">
        <f t="shared" si="133"/>
        <v>150</v>
      </c>
      <c r="AA293" s="63">
        <v>0</v>
      </c>
      <c r="AB293" s="63"/>
      <c r="AC293" s="63">
        <f t="shared" si="134"/>
        <v>11312.14</v>
      </c>
      <c r="AD293" s="65"/>
      <c r="AE293" s="66"/>
      <c r="AF293" s="66"/>
      <c r="AG293" s="66"/>
      <c r="AH293" s="67">
        <f t="shared" si="135"/>
        <v>11801</v>
      </c>
      <c r="AI293" s="68"/>
      <c r="AJ293" s="68"/>
    </row>
    <row r="294" spans="1:36" hidden="1" x14ac:dyDescent="0.25">
      <c r="A294" s="6">
        <v>185</v>
      </c>
      <c r="B294" s="7" t="s">
        <v>473</v>
      </c>
      <c r="C294" s="56" t="str">
        <f t="shared" si="130"/>
        <v>DO04</v>
      </c>
      <c r="D294" s="56" t="str">
        <f>IFERROR(VLOOKUP(C294,Exempted!C:D,2,0),"NOT")</f>
        <v>NOT</v>
      </c>
      <c r="E294" s="7">
        <v>298912</v>
      </c>
      <c r="F294" s="7">
        <v>294951</v>
      </c>
      <c r="G294" s="7">
        <v>593863</v>
      </c>
      <c r="H294" s="7">
        <v>488565</v>
      </c>
      <c r="I294" s="7">
        <v>0</v>
      </c>
      <c r="J294" s="7">
        <v>29693.15</v>
      </c>
      <c r="K294" s="7">
        <v>20626</v>
      </c>
      <c r="L294" s="7">
        <v>20626</v>
      </c>
      <c r="M294" s="7">
        <v>0</v>
      </c>
      <c r="N294" s="7">
        <v>0</v>
      </c>
      <c r="O294" s="7">
        <v>6045</v>
      </c>
      <c r="P294" s="7">
        <v>0</v>
      </c>
      <c r="Q294" s="7">
        <v>0</v>
      </c>
      <c r="R294" s="7">
        <v>6045</v>
      </c>
      <c r="S294" s="7">
        <v>120.9</v>
      </c>
      <c r="T294" s="62">
        <f t="shared" si="131"/>
        <v>111343</v>
      </c>
      <c r="U294" s="63">
        <f t="shared" ref="U294:U306" si="136">G294*0.02</f>
        <v>11877.26</v>
      </c>
      <c r="V294" s="63">
        <f t="shared" ref="V294:V306" si="137">O294*0.02</f>
        <v>120.9</v>
      </c>
      <c r="W294" s="64">
        <f t="shared" si="132"/>
        <v>11998.16</v>
      </c>
      <c r="X294" s="63">
        <f t="shared" ref="X294:X306" si="138">I294</f>
        <v>0</v>
      </c>
      <c r="Y294" s="63">
        <f t="shared" ref="Y294:Y306" si="139">M294</f>
        <v>0</v>
      </c>
      <c r="Z294" s="64">
        <f t="shared" si="133"/>
        <v>0</v>
      </c>
      <c r="AA294" s="63">
        <v>0</v>
      </c>
      <c r="AB294" s="63"/>
      <c r="AC294" s="63">
        <f t="shared" si="134"/>
        <v>11998.16</v>
      </c>
      <c r="AD294" s="65"/>
      <c r="AE294" s="66"/>
      <c r="AF294" s="66"/>
      <c r="AG294" s="66"/>
      <c r="AH294" s="67">
        <f t="shared" si="135"/>
        <v>111343</v>
      </c>
      <c r="AI294" s="68"/>
      <c r="AJ294" s="68"/>
    </row>
    <row r="295" spans="1:36" hidden="1" x14ac:dyDescent="0.25">
      <c r="A295" s="6">
        <v>186</v>
      </c>
      <c r="B295" s="7" t="s">
        <v>474</v>
      </c>
      <c r="C295" s="56" t="str">
        <f t="shared" si="130"/>
        <v>DO05</v>
      </c>
      <c r="D295" s="56" t="str">
        <f>IFERROR(VLOOKUP(C295,Exempted!C:D,2,0),"NOT")</f>
        <v>NOT</v>
      </c>
      <c r="E295" s="7">
        <v>613441</v>
      </c>
      <c r="F295" s="7">
        <v>703380</v>
      </c>
      <c r="G295" s="7">
        <v>1316821</v>
      </c>
      <c r="H295" s="7">
        <v>1225401</v>
      </c>
      <c r="I295" s="7">
        <v>2622</v>
      </c>
      <c r="J295" s="7">
        <v>65841.05</v>
      </c>
      <c r="K295" s="7">
        <v>47234</v>
      </c>
      <c r="L295" s="7">
        <v>46834</v>
      </c>
      <c r="M295" s="7">
        <v>0</v>
      </c>
      <c r="N295" s="7">
        <v>0</v>
      </c>
      <c r="O295" s="7">
        <v>900</v>
      </c>
      <c r="P295" s="7">
        <v>0</v>
      </c>
      <c r="Q295" s="7">
        <v>0</v>
      </c>
      <c r="R295" s="7">
        <v>900</v>
      </c>
      <c r="S295" s="7">
        <v>18</v>
      </c>
      <c r="T295" s="62">
        <f t="shared" si="131"/>
        <v>92720</v>
      </c>
      <c r="U295" s="63">
        <f t="shared" si="136"/>
        <v>26336.420000000002</v>
      </c>
      <c r="V295" s="63">
        <f t="shared" si="137"/>
        <v>18</v>
      </c>
      <c r="W295" s="64">
        <f t="shared" si="132"/>
        <v>26354.420000000002</v>
      </c>
      <c r="X295" s="63">
        <f t="shared" si="138"/>
        <v>2622</v>
      </c>
      <c r="Y295" s="63">
        <f t="shared" si="139"/>
        <v>0</v>
      </c>
      <c r="Z295" s="64">
        <f t="shared" si="133"/>
        <v>2622</v>
      </c>
      <c r="AA295" s="63">
        <v>0</v>
      </c>
      <c r="AB295" s="63"/>
      <c r="AC295" s="63">
        <f t="shared" si="134"/>
        <v>28976.420000000002</v>
      </c>
      <c r="AD295" s="65"/>
      <c r="AE295" s="66"/>
      <c r="AF295" s="66"/>
      <c r="AG295" s="66"/>
      <c r="AH295" s="67">
        <f t="shared" si="135"/>
        <v>90098</v>
      </c>
      <c r="AI295" s="68"/>
      <c r="AJ295" s="68"/>
    </row>
    <row r="296" spans="1:36" hidden="1" x14ac:dyDescent="0.25">
      <c r="A296" s="6">
        <v>187</v>
      </c>
      <c r="B296" s="7" t="s">
        <v>475</v>
      </c>
      <c r="C296" s="56" t="str">
        <f t="shared" ref="C296:C359" si="140">LEFT(B296, FIND(" ",B296)-1)</f>
        <v>DO06</v>
      </c>
      <c r="D296" s="56" t="str">
        <f>IFERROR(VLOOKUP(C296,Exempted!C:D,2,0),"NOT")</f>
        <v>NOT</v>
      </c>
      <c r="E296" s="7">
        <v>431902</v>
      </c>
      <c r="F296" s="7">
        <v>477372</v>
      </c>
      <c r="G296" s="7">
        <v>909274</v>
      </c>
      <c r="H296" s="7">
        <v>875915</v>
      </c>
      <c r="I296" s="7">
        <v>177</v>
      </c>
      <c r="J296" s="7">
        <v>45463.7</v>
      </c>
      <c r="K296" s="7">
        <v>47633</v>
      </c>
      <c r="L296" s="7">
        <v>47633</v>
      </c>
      <c r="M296" s="7">
        <v>0</v>
      </c>
      <c r="N296" s="7">
        <v>0</v>
      </c>
      <c r="O296" s="7">
        <v>450</v>
      </c>
      <c r="P296" s="7">
        <v>0</v>
      </c>
      <c r="Q296" s="7">
        <v>0</v>
      </c>
      <c r="R296" s="7">
        <v>450</v>
      </c>
      <c r="S296" s="7">
        <v>9</v>
      </c>
      <c r="T296" s="62">
        <f t="shared" ref="T296:T306" si="141">G296-H296+K296-L296+O296-P296</f>
        <v>33809</v>
      </c>
      <c r="U296" s="63">
        <f t="shared" si="136"/>
        <v>18185.48</v>
      </c>
      <c r="V296" s="63">
        <f t="shared" si="137"/>
        <v>9</v>
      </c>
      <c r="W296" s="64">
        <f t="shared" ref="W296:W306" si="142">SUM(U296:V296)</f>
        <v>18194.48</v>
      </c>
      <c r="X296" s="63">
        <f t="shared" si="138"/>
        <v>177</v>
      </c>
      <c r="Y296" s="63">
        <f t="shared" si="139"/>
        <v>0</v>
      </c>
      <c r="Z296" s="64">
        <f t="shared" ref="Z296:Z306" si="143">SUM(X296:Y296)</f>
        <v>177</v>
      </c>
      <c r="AA296" s="63">
        <v>0</v>
      </c>
      <c r="AB296" s="63"/>
      <c r="AC296" s="63">
        <f t="shared" ref="AC296:AC306" si="144">W296+Z296+AA296+AB296</f>
        <v>18371.48</v>
      </c>
      <c r="AD296" s="65"/>
      <c r="AE296" s="66"/>
      <c r="AF296" s="66"/>
      <c r="AG296" s="66"/>
      <c r="AH296" s="67">
        <f t="shared" ref="AH296:AH306" si="145">IF(D296="NOT",(T296-Z296-AE296+AF296-AG296),(T296-AC296-AE296+AF296-AG296))</f>
        <v>33632</v>
      </c>
      <c r="AI296" s="68"/>
      <c r="AJ296" s="68"/>
    </row>
    <row r="297" spans="1:36" hidden="1" x14ac:dyDescent="0.25">
      <c r="A297" s="6">
        <v>188</v>
      </c>
      <c r="B297" s="7" t="s">
        <v>476</v>
      </c>
      <c r="C297" s="56" t="str">
        <f t="shared" si="140"/>
        <v>DO07</v>
      </c>
      <c r="D297" s="56" t="str">
        <f>IFERROR(VLOOKUP(C297,Exempted!C:D,2,0),"NOT")</f>
        <v>NOT</v>
      </c>
      <c r="E297" s="7">
        <v>491172</v>
      </c>
      <c r="F297" s="7">
        <v>550256</v>
      </c>
      <c r="G297" s="7">
        <v>1041428</v>
      </c>
      <c r="H297" s="7">
        <v>973367</v>
      </c>
      <c r="I297" s="7">
        <v>0</v>
      </c>
      <c r="J297" s="7">
        <v>52071.4</v>
      </c>
      <c r="K297" s="7">
        <v>46001</v>
      </c>
      <c r="L297" s="7">
        <v>46001</v>
      </c>
      <c r="M297" s="7">
        <v>0</v>
      </c>
      <c r="N297" s="7">
        <v>0</v>
      </c>
      <c r="O297" s="7">
        <v>100</v>
      </c>
      <c r="P297" s="7">
        <v>0</v>
      </c>
      <c r="Q297" s="7">
        <v>0</v>
      </c>
      <c r="R297" s="7">
        <v>100</v>
      </c>
      <c r="S297" s="7">
        <v>2</v>
      </c>
      <c r="T297" s="62">
        <f t="shared" si="141"/>
        <v>68161</v>
      </c>
      <c r="U297" s="63">
        <f t="shared" si="136"/>
        <v>20828.560000000001</v>
      </c>
      <c r="V297" s="63">
        <f t="shared" si="137"/>
        <v>2</v>
      </c>
      <c r="W297" s="64">
        <f t="shared" si="142"/>
        <v>20830.560000000001</v>
      </c>
      <c r="X297" s="63">
        <f t="shared" si="138"/>
        <v>0</v>
      </c>
      <c r="Y297" s="63">
        <f t="shared" si="139"/>
        <v>0</v>
      </c>
      <c r="Z297" s="64">
        <f t="shared" si="143"/>
        <v>0</v>
      </c>
      <c r="AA297" s="63">
        <v>0</v>
      </c>
      <c r="AB297" s="63"/>
      <c r="AC297" s="63">
        <f t="shared" si="144"/>
        <v>20830.560000000001</v>
      </c>
      <c r="AD297" s="65"/>
      <c r="AE297" s="66"/>
      <c r="AF297" s="66"/>
      <c r="AG297" s="66"/>
      <c r="AH297" s="67">
        <f t="shared" si="145"/>
        <v>68161</v>
      </c>
      <c r="AI297" s="68"/>
      <c r="AJ297" s="68"/>
    </row>
    <row r="298" spans="1:36" hidden="1" x14ac:dyDescent="0.25">
      <c r="A298" s="6">
        <v>189</v>
      </c>
      <c r="B298" s="7" t="s">
        <v>477</v>
      </c>
      <c r="C298" s="56" t="str">
        <f t="shared" si="140"/>
        <v>DO08</v>
      </c>
      <c r="D298" s="56" t="str">
        <f>IFERROR(VLOOKUP(C298,Exempted!C:D,2,0),"NOT")</f>
        <v>NOT</v>
      </c>
      <c r="E298" s="7">
        <v>626859</v>
      </c>
      <c r="F298" s="7">
        <v>543628</v>
      </c>
      <c r="G298" s="7">
        <v>1170487</v>
      </c>
      <c r="H298" s="7">
        <v>1127329</v>
      </c>
      <c r="I298" s="7">
        <v>0</v>
      </c>
      <c r="J298" s="7">
        <v>58524.35</v>
      </c>
      <c r="K298" s="7">
        <v>50402</v>
      </c>
      <c r="L298" s="7">
        <v>50402</v>
      </c>
      <c r="M298" s="7">
        <v>0</v>
      </c>
      <c r="N298" s="7">
        <v>0</v>
      </c>
      <c r="O298" s="7">
        <v>1100</v>
      </c>
      <c r="P298" s="7">
        <v>1600</v>
      </c>
      <c r="Q298" s="7">
        <v>0</v>
      </c>
      <c r="R298" s="7">
        <v>-500</v>
      </c>
      <c r="S298" s="7">
        <v>22</v>
      </c>
      <c r="T298" s="62">
        <f t="shared" si="141"/>
        <v>42658</v>
      </c>
      <c r="U298" s="63">
        <f t="shared" si="136"/>
        <v>23409.74</v>
      </c>
      <c r="V298" s="63">
        <f t="shared" si="137"/>
        <v>22</v>
      </c>
      <c r="W298" s="64">
        <f t="shared" si="142"/>
        <v>23431.74</v>
      </c>
      <c r="X298" s="63">
        <f t="shared" si="138"/>
        <v>0</v>
      </c>
      <c r="Y298" s="63">
        <f t="shared" si="139"/>
        <v>0</v>
      </c>
      <c r="Z298" s="64">
        <f t="shared" si="143"/>
        <v>0</v>
      </c>
      <c r="AA298" s="63">
        <v>0</v>
      </c>
      <c r="AB298" s="63"/>
      <c r="AC298" s="63">
        <f t="shared" si="144"/>
        <v>23431.74</v>
      </c>
      <c r="AD298" s="65"/>
      <c r="AE298" s="66"/>
      <c r="AF298" s="66"/>
      <c r="AG298" s="66"/>
      <c r="AH298" s="67">
        <f t="shared" si="145"/>
        <v>42658</v>
      </c>
      <c r="AI298" s="68"/>
      <c r="AJ298" s="68"/>
    </row>
    <row r="299" spans="1:36" hidden="1" x14ac:dyDescent="0.25">
      <c r="A299" s="6">
        <v>190</v>
      </c>
      <c r="B299" s="7" t="s">
        <v>478</v>
      </c>
      <c r="C299" s="56" t="str">
        <f t="shared" si="140"/>
        <v>DO09</v>
      </c>
      <c r="D299" s="56" t="str">
        <f>IFERROR(VLOOKUP(C299,Exempted!C:D,2,0),"NOT")</f>
        <v>NOT</v>
      </c>
      <c r="E299" s="7">
        <v>302077</v>
      </c>
      <c r="F299" s="7">
        <v>330702</v>
      </c>
      <c r="G299" s="7">
        <v>632779</v>
      </c>
      <c r="H299" s="7">
        <v>593539</v>
      </c>
      <c r="I299" s="7">
        <v>325</v>
      </c>
      <c r="J299" s="7">
        <v>31638.95</v>
      </c>
      <c r="K299" s="7">
        <v>34128</v>
      </c>
      <c r="L299" s="7">
        <v>34128</v>
      </c>
      <c r="M299" s="7">
        <v>0</v>
      </c>
      <c r="N299" s="7">
        <v>0</v>
      </c>
      <c r="O299" s="7">
        <v>100</v>
      </c>
      <c r="P299" s="7">
        <v>0</v>
      </c>
      <c r="Q299" s="7">
        <v>0</v>
      </c>
      <c r="R299" s="7">
        <v>100</v>
      </c>
      <c r="S299" s="7">
        <v>2</v>
      </c>
      <c r="T299" s="62">
        <f t="shared" si="141"/>
        <v>39340</v>
      </c>
      <c r="U299" s="63">
        <f t="shared" si="136"/>
        <v>12655.58</v>
      </c>
      <c r="V299" s="63">
        <f t="shared" si="137"/>
        <v>2</v>
      </c>
      <c r="W299" s="64">
        <f t="shared" si="142"/>
        <v>12657.58</v>
      </c>
      <c r="X299" s="63">
        <f t="shared" si="138"/>
        <v>325</v>
      </c>
      <c r="Y299" s="63">
        <f t="shared" si="139"/>
        <v>0</v>
      </c>
      <c r="Z299" s="64">
        <f t="shared" si="143"/>
        <v>325</v>
      </c>
      <c r="AA299" s="63">
        <v>0</v>
      </c>
      <c r="AB299" s="63"/>
      <c r="AC299" s="63">
        <f t="shared" si="144"/>
        <v>12982.58</v>
      </c>
      <c r="AD299" s="65"/>
      <c r="AE299" s="66"/>
      <c r="AF299" s="66"/>
      <c r="AG299" s="66"/>
      <c r="AH299" s="67">
        <f t="shared" si="145"/>
        <v>39015</v>
      </c>
      <c r="AI299" s="68"/>
      <c r="AJ299" s="68"/>
    </row>
    <row r="300" spans="1:36" hidden="1" x14ac:dyDescent="0.25">
      <c r="A300" s="6">
        <v>191</v>
      </c>
      <c r="B300" s="7" t="s">
        <v>479</v>
      </c>
      <c r="C300" s="56" t="str">
        <f t="shared" si="140"/>
        <v>DO11</v>
      </c>
      <c r="D300" s="56" t="str">
        <f>IFERROR(VLOOKUP(C300,Exempted!C:D,2,0),"NOT")</f>
        <v>NOT</v>
      </c>
      <c r="E300" s="7">
        <v>131191</v>
      </c>
      <c r="F300" s="7">
        <v>176725</v>
      </c>
      <c r="G300" s="7">
        <v>307916</v>
      </c>
      <c r="H300" s="7">
        <v>272601</v>
      </c>
      <c r="I300" s="7">
        <v>100</v>
      </c>
      <c r="J300" s="7">
        <v>15395.8</v>
      </c>
      <c r="K300" s="7">
        <v>8005</v>
      </c>
      <c r="L300" s="7">
        <v>7905</v>
      </c>
      <c r="M300" s="7">
        <v>0</v>
      </c>
      <c r="N300" s="7">
        <v>0</v>
      </c>
      <c r="O300" s="7">
        <v>100</v>
      </c>
      <c r="P300" s="7">
        <v>0</v>
      </c>
      <c r="Q300" s="7">
        <v>0</v>
      </c>
      <c r="R300" s="7">
        <v>100</v>
      </c>
      <c r="S300" s="7">
        <v>2</v>
      </c>
      <c r="T300" s="62">
        <f t="shared" si="141"/>
        <v>35515</v>
      </c>
      <c r="U300" s="63">
        <f t="shared" si="136"/>
        <v>6158.32</v>
      </c>
      <c r="V300" s="63">
        <f t="shared" si="137"/>
        <v>2</v>
      </c>
      <c r="W300" s="64">
        <f t="shared" si="142"/>
        <v>6160.32</v>
      </c>
      <c r="X300" s="63">
        <f t="shared" si="138"/>
        <v>100</v>
      </c>
      <c r="Y300" s="63">
        <f t="shared" si="139"/>
        <v>0</v>
      </c>
      <c r="Z300" s="64">
        <f t="shared" si="143"/>
        <v>100</v>
      </c>
      <c r="AA300" s="63">
        <v>0</v>
      </c>
      <c r="AB300" s="63"/>
      <c r="AC300" s="63">
        <f t="shared" si="144"/>
        <v>6260.32</v>
      </c>
      <c r="AD300" s="65"/>
      <c r="AE300" s="66"/>
      <c r="AF300" s="66"/>
      <c r="AG300" s="66"/>
      <c r="AH300" s="67">
        <f t="shared" si="145"/>
        <v>35415</v>
      </c>
      <c r="AI300" s="68"/>
      <c r="AJ300" s="68"/>
    </row>
    <row r="301" spans="1:36" hidden="1" x14ac:dyDescent="0.25">
      <c r="A301" s="6">
        <v>192</v>
      </c>
      <c r="B301" s="7" t="s">
        <v>480</v>
      </c>
      <c r="C301" s="56" t="str">
        <f t="shared" si="140"/>
        <v>DS01</v>
      </c>
      <c r="D301" s="56" t="str">
        <f>IFERROR(VLOOKUP(C301,Exempted!C:D,2,0),"NOT")</f>
        <v>NOT</v>
      </c>
      <c r="E301" s="7">
        <v>531300</v>
      </c>
      <c r="F301" s="7">
        <v>573625</v>
      </c>
      <c r="G301" s="7">
        <v>1104925</v>
      </c>
      <c r="H301" s="7">
        <v>1094918</v>
      </c>
      <c r="I301" s="7">
        <v>796</v>
      </c>
      <c r="J301" s="7">
        <v>55246.25</v>
      </c>
      <c r="K301" s="7">
        <v>52970</v>
      </c>
      <c r="L301" s="7">
        <v>52970</v>
      </c>
      <c r="M301" s="7">
        <v>0</v>
      </c>
      <c r="N301" s="7">
        <v>0</v>
      </c>
      <c r="O301" s="7">
        <v>1440</v>
      </c>
      <c r="P301" s="7">
        <v>800</v>
      </c>
      <c r="Q301" s="7">
        <v>0</v>
      </c>
      <c r="R301" s="7">
        <v>640</v>
      </c>
      <c r="S301" s="7">
        <v>28.8</v>
      </c>
      <c r="T301" s="62">
        <f t="shared" si="141"/>
        <v>10647</v>
      </c>
      <c r="U301" s="63">
        <f t="shared" si="136"/>
        <v>22098.5</v>
      </c>
      <c r="V301" s="63">
        <f t="shared" si="137"/>
        <v>28.8</v>
      </c>
      <c r="W301" s="64">
        <f t="shared" si="142"/>
        <v>22127.3</v>
      </c>
      <c r="X301" s="63">
        <f t="shared" si="138"/>
        <v>796</v>
      </c>
      <c r="Y301" s="63">
        <f t="shared" si="139"/>
        <v>0</v>
      </c>
      <c r="Z301" s="64">
        <f t="shared" si="143"/>
        <v>796</v>
      </c>
      <c r="AA301" s="63">
        <v>0</v>
      </c>
      <c r="AB301" s="63"/>
      <c r="AC301" s="63">
        <f t="shared" si="144"/>
        <v>22923.3</v>
      </c>
      <c r="AD301" s="65"/>
      <c r="AE301" s="66"/>
      <c r="AF301" s="66"/>
      <c r="AG301" s="66"/>
      <c r="AH301" s="67">
        <f t="shared" si="145"/>
        <v>9851</v>
      </c>
      <c r="AI301" s="68"/>
      <c r="AJ301" s="68"/>
    </row>
    <row r="302" spans="1:36" hidden="1" x14ac:dyDescent="0.25">
      <c r="A302" s="6">
        <v>193</v>
      </c>
      <c r="B302" s="7" t="s">
        <v>481</v>
      </c>
      <c r="C302" s="56" t="str">
        <f t="shared" si="140"/>
        <v>DS02</v>
      </c>
      <c r="D302" s="56" t="str">
        <f>IFERROR(VLOOKUP(C302,Exempted!C:D,2,0),"NOT")</f>
        <v>NOT</v>
      </c>
      <c r="E302" s="7">
        <v>1007889</v>
      </c>
      <c r="F302" s="7">
        <v>961178</v>
      </c>
      <c r="G302" s="7">
        <v>1969067</v>
      </c>
      <c r="H302" s="7">
        <v>1879964</v>
      </c>
      <c r="I302" s="7">
        <v>0</v>
      </c>
      <c r="J302" s="7">
        <v>98453.35</v>
      </c>
      <c r="K302" s="7">
        <v>65088</v>
      </c>
      <c r="L302" s="7">
        <v>65088</v>
      </c>
      <c r="M302" s="7">
        <v>0</v>
      </c>
      <c r="N302" s="7">
        <v>0</v>
      </c>
      <c r="O302" s="7">
        <v>9450</v>
      </c>
      <c r="P302" s="7">
        <v>11200</v>
      </c>
      <c r="Q302" s="7">
        <v>0</v>
      </c>
      <c r="R302" s="7">
        <v>-1750</v>
      </c>
      <c r="S302" s="7">
        <v>189</v>
      </c>
      <c r="T302" s="62">
        <f t="shared" si="141"/>
        <v>87353</v>
      </c>
      <c r="U302" s="63">
        <f t="shared" si="136"/>
        <v>39381.340000000004</v>
      </c>
      <c r="V302" s="63">
        <f t="shared" si="137"/>
        <v>189</v>
      </c>
      <c r="W302" s="64">
        <f t="shared" si="142"/>
        <v>39570.340000000004</v>
      </c>
      <c r="X302" s="63">
        <f t="shared" si="138"/>
        <v>0</v>
      </c>
      <c r="Y302" s="63">
        <f t="shared" si="139"/>
        <v>0</v>
      </c>
      <c r="Z302" s="64">
        <f t="shared" si="143"/>
        <v>0</v>
      </c>
      <c r="AA302" s="63">
        <v>0</v>
      </c>
      <c r="AB302" s="63"/>
      <c r="AC302" s="63">
        <f t="shared" si="144"/>
        <v>39570.340000000004</v>
      </c>
      <c r="AD302" s="65"/>
      <c r="AE302" s="66"/>
      <c r="AF302" s="66"/>
      <c r="AG302" s="66"/>
      <c r="AH302" s="67">
        <f t="shared" si="145"/>
        <v>87353</v>
      </c>
      <c r="AI302" s="68"/>
      <c r="AJ302" s="68"/>
    </row>
    <row r="303" spans="1:36" hidden="1" x14ac:dyDescent="0.25">
      <c r="A303" s="6">
        <v>194</v>
      </c>
      <c r="B303" s="7" t="s">
        <v>483</v>
      </c>
      <c r="C303" s="56" t="str">
        <f t="shared" si="140"/>
        <v>DS03</v>
      </c>
      <c r="D303" s="56" t="str">
        <f>IFERROR(VLOOKUP(C303,Exempted!C:D,2,0),"NOT")</f>
        <v>NOT</v>
      </c>
      <c r="E303" s="7">
        <v>215925</v>
      </c>
      <c r="F303" s="7">
        <v>183290</v>
      </c>
      <c r="G303" s="7">
        <v>399215</v>
      </c>
      <c r="H303" s="7">
        <v>376913</v>
      </c>
      <c r="I303" s="7">
        <v>0</v>
      </c>
      <c r="J303" s="7">
        <v>19960.75</v>
      </c>
      <c r="K303" s="7">
        <v>21000</v>
      </c>
      <c r="L303" s="7">
        <v>21000</v>
      </c>
      <c r="M303" s="7">
        <v>0</v>
      </c>
      <c r="N303" s="7">
        <v>0</v>
      </c>
      <c r="O303" s="7">
        <v>800</v>
      </c>
      <c r="P303" s="7">
        <v>1600</v>
      </c>
      <c r="Q303" s="7">
        <v>0</v>
      </c>
      <c r="R303" s="7">
        <v>-800</v>
      </c>
      <c r="S303" s="7">
        <v>16</v>
      </c>
      <c r="T303" s="62">
        <f t="shared" si="141"/>
        <v>21502</v>
      </c>
      <c r="U303" s="63">
        <f t="shared" si="136"/>
        <v>7984.3</v>
      </c>
      <c r="V303" s="63">
        <f t="shared" si="137"/>
        <v>16</v>
      </c>
      <c r="W303" s="64">
        <f t="shared" si="142"/>
        <v>8000.3</v>
      </c>
      <c r="X303" s="63">
        <f t="shared" si="138"/>
        <v>0</v>
      </c>
      <c r="Y303" s="63">
        <f t="shared" si="139"/>
        <v>0</v>
      </c>
      <c r="Z303" s="64">
        <f t="shared" si="143"/>
        <v>0</v>
      </c>
      <c r="AA303" s="63">
        <v>0</v>
      </c>
      <c r="AB303" s="63"/>
      <c r="AC303" s="63">
        <f t="shared" si="144"/>
        <v>8000.3</v>
      </c>
      <c r="AD303" s="65"/>
      <c r="AE303" s="66"/>
      <c r="AF303" s="66"/>
      <c r="AG303" s="66"/>
      <c r="AH303" s="67">
        <f t="shared" si="145"/>
        <v>21502</v>
      </c>
      <c r="AI303" s="68"/>
      <c r="AJ303" s="68"/>
    </row>
    <row r="304" spans="1:36" hidden="1" x14ac:dyDescent="0.25">
      <c r="A304" s="6">
        <v>195</v>
      </c>
      <c r="B304" s="7" t="s">
        <v>485</v>
      </c>
      <c r="C304" s="56" t="str">
        <f t="shared" si="140"/>
        <v>DS04</v>
      </c>
      <c r="D304" s="56" t="str">
        <f>IFERROR(VLOOKUP(C304,Exempted!C:D,2,0),"NOT")</f>
        <v>NOT</v>
      </c>
      <c r="E304" s="7">
        <v>663434</v>
      </c>
      <c r="F304" s="7">
        <v>650792</v>
      </c>
      <c r="G304" s="7">
        <v>1314226</v>
      </c>
      <c r="H304" s="7">
        <v>1230181</v>
      </c>
      <c r="I304" s="7">
        <v>426</v>
      </c>
      <c r="J304" s="7">
        <v>65711.3</v>
      </c>
      <c r="K304" s="7">
        <v>65680</v>
      </c>
      <c r="L304" s="7">
        <v>65442</v>
      </c>
      <c r="M304" s="7">
        <v>0</v>
      </c>
      <c r="N304" s="7">
        <v>0</v>
      </c>
      <c r="O304" s="7">
        <v>3420</v>
      </c>
      <c r="P304" s="7">
        <v>2400</v>
      </c>
      <c r="Q304" s="7">
        <v>0</v>
      </c>
      <c r="R304" s="7">
        <v>1020</v>
      </c>
      <c r="S304" s="7">
        <v>68.400000000000006</v>
      </c>
      <c r="T304" s="62">
        <f t="shared" si="141"/>
        <v>85303</v>
      </c>
      <c r="U304" s="63">
        <f t="shared" si="136"/>
        <v>26284.52</v>
      </c>
      <c r="V304" s="63">
        <f t="shared" si="137"/>
        <v>68.400000000000006</v>
      </c>
      <c r="W304" s="64">
        <f t="shared" si="142"/>
        <v>26352.920000000002</v>
      </c>
      <c r="X304" s="63">
        <f t="shared" si="138"/>
        <v>426</v>
      </c>
      <c r="Y304" s="63">
        <f t="shared" si="139"/>
        <v>0</v>
      </c>
      <c r="Z304" s="64">
        <f t="shared" si="143"/>
        <v>426</v>
      </c>
      <c r="AA304" s="63">
        <v>0</v>
      </c>
      <c r="AB304" s="63"/>
      <c r="AC304" s="63">
        <f t="shared" si="144"/>
        <v>26778.920000000002</v>
      </c>
      <c r="AD304" s="65"/>
      <c r="AE304" s="66"/>
      <c r="AF304" s="66"/>
      <c r="AG304" s="66"/>
      <c r="AH304" s="67">
        <f t="shared" si="145"/>
        <v>84877</v>
      </c>
      <c r="AI304" s="68"/>
      <c r="AJ304" s="68"/>
    </row>
    <row r="305" spans="1:36" hidden="1" x14ac:dyDescent="0.25">
      <c r="A305" s="6">
        <v>196</v>
      </c>
      <c r="B305" s="7" t="s">
        <v>486</v>
      </c>
      <c r="C305" s="56" t="str">
        <f t="shared" si="140"/>
        <v>DS05</v>
      </c>
      <c r="D305" s="56" t="str">
        <f>IFERROR(VLOOKUP(C305,Exempted!C:D,2,0),"NOT")</f>
        <v>NOT</v>
      </c>
      <c r="E305" s="7">
        <v>568140</v>
      </c>
      <c r="F305" s="7">
        <v>522807</v>
      </c>
      <c r="G305" s="7">
        <v>1090947</v>
      </c>
      <c r="H305" s="7">
        <v>1100000</v>
      </c>
      <c r="I305" s="7">
        <v>0</v>
      </c>
      <c r="J305" s="7">
        <v>54547.35</v>
      </c>
      <c r="K305" s="7">
        <v>100248</v>
      </c>
      <c r="L305" s="7">
        <v>100248</v>
      </c>
      <c r="M305" s="7">
        <v>0</v>
      </c>
      <c r="N305" s="7">
        <v>0</v>
      </c>
      <c r="O305" s="7">
        <v>3600</v>
      </c>
      <c r="P305" s="7">
        <v>0</v>
      </c>
      <c r="Q305" s="7">
        <v>0</v>
      </c>
      <c r="R305" s="7">
        <v>3600</v>
      </c>
      <c r="S305" s="7">
        <v>72</v>
      </c>
      <c r="T305" s="62">
        <f t="shared" si="141"/>
        <v>-5453</v>
      </c>
      <c r="U305" s="63">
        <f t="shared" si="136"/>
        <v>21818.94</v>
      </c>
      <c r="V305" s="63">
        <f t="shared" si="137"/>
        <v>72</v>
      </c>
      <c r="W305" s="64">
        <f t="shared" si="142"/>
        <v>21890.94</v>
      </c>
      <c r="X305" s="63">
        <f t="shared" si="138"/>
        <v>0</v>
      </c>
      <c r="Y305" s="63">
        <f t="shared" si="139"/>
        <v>0</v>
      </c>
      <c r="Z305" s="64">
        <f t="shared" si="143"/>
        <v>0</v>
      </c>
      <c r="AA305" s="63">
        <v>0</v>
      </c>
      <c r="AB305" s="63"/>
      <c r="AC305" s="63">
        <f t="shared" si="144"/>
        <v>21890.94</v>
      </c>
      <c r="AD305" s="65"/>
      <c r="AE305" s="66"/>
      <c r="AF305" s="66"/>
      <c r="AG305" s="66"/>
      <c r="AH305" s="67">
        <f t="shared" si="145"/>
        <v>-5453</v>
      </c>
      <c r="AI305" s="68"/>
      <c r="AJ305" s="68"/>
    </row>
    <row r="306" spans="1:36" hidden="1" x14ac:dyDescent="0.25">
      <c r="A306" s="6">
        <v>197</v>
      </c>
      <c r="B306" s="7" t="s">
        <v>487</v>
      </c>
      <c r="C306" s="56" t="str">
        <f t="shared" si="140"/>
        <v>DS06</v>
      </c>
      <c r="D306" s="56" t="str">
        <f>IFERROR(VLOOKUP(C306,Exempted!C:D,2,0),"NOT")</f>
        <v>NOT</v>
      </c>
      <c r="E306" s="7">
        <v>277411</v>
      </c>
      <c r="F306" s="7">
        <v>259895</v>
      </c>
      <c r="G306" s="7">
        <v>537306</v>
      </c>
      <c r="H306" s="7">
        <v>525296</v>
      </c>
      <c r="I306" s="7">
        <v>562</v>
      </c>
      <c r="J306" s="7">
        <v>26865.3</v>
      </c>
      <c r="K306" s="7">
        <v>42198</v>
      </c>
      <c r="L306" s="7">
        <v>42198</v>
      </c>
      <c r="M306" s="7">
        <v>0</v>
      </c>
      <c r="N306" s="7">
        <v>0</v>
      </c>
      <c r="O306" s="7">
        <v>1350</v>
      </c>
      <c r="P306" s="7">
        <v>1600</v>
      </c>
      <c r="Q306" s="7">
        <v>0</v>
      </c>
      <c r="R306" s="7">
        <v>-250</v>
      </c>
      <c r="S306" s="7">
        <v>27</v>
      </c>
      <c r="T306" s="62">
        <f t="shared" si="141"/>
        <v>11760</v>
      </c>
      <c r="U306" s="63">
        <f t="shared" si="136"/>
        <v>10746.12</v>
      </c>
      <c r="V306" s="63">
        <f t="shared" si="137"/>
        <v>27</v>
      </c>
      <c r="W306" s="64">
        <f t="shared" si="142"/>
        <v>10773.12</v>
      </c>
      <c r="X306" s="63">
        <f t="shared" si="138"/>
        <v>562</v>
      </c>
      <c r="Y306" s="63">
        <f t="shared" si="139"/>
        <v>0</v>
      </c>
      <c r="Z306" s="64">
        <f t="shared" si="143"/>
        <v>562</v>
      </c>
      <c r="AA306" s="63">
        <v>0</v>
      </c>
      <c r="AB306" s="63"/>
      <c r="AC306" s="63">
        <f t="shared" si="144"/>
        <v>11335.12</v>
      </c>
      <c r="AD306" s="65"/>
      <c r="AE306" s="66"/>
      <c r="AF306" s="66"/>
      <c r="AG306" s="66"/>
      <c r="AH306" s="67">
        <f t="shared" si="145"/>
        <v>11198</v>
      </c>
      <c r="AI306" s="68"/>
      <c r="AJ306" s="68"/>
    </row>
    <row r="307" spans="1:36" hidden="1" x14ac:dyDescent="0.25">
      <c r="A307" s="6">
        <v>198</v>
      </c>
      <c r="B307" s="7" t="s">
        <v>488</v>
      </c>
      <c r="C307" s="56" t="str">
        <f t="shared" si="140"/>
        <v>DS08</v>
      </c>
      <c r="D307" s="56" t="str">
        <f>IFERROR(VLOOKUP(C307,Exempted!C:D,2,0),"NOT")</f>
        <v>NOT</v>
      </c>
      <c r="E307" s="7">
        <v>446458</v>
      </c>
      <c r="F307" s="7">
        <v>404653</v>
      </c>
      <c r="G307" s="7">
        <v>851111</v>
      </c>
      <c r="H307" s="7">
        <v>790959</v>
      </c>
      <c r="I307" s="7">
        <v>1373</v>
      </c>
      <c r="J307" s="7">
        <v>42555.55</v>
      </c>
      <c r="K307" s="7">
        <v>41183</v>
      </c>
      <c r="L307" s="7">
        <v>40778</v>
      </c>
      <c r="M307" s="7">
        <v>0</v>
      </c>
      <c r="N307" s="7">
        <v>0</v>
      </c>
      <c r="O307" s="7">
        <v>1750</v>
      </c>
      <c r="P307" s="7">
        <v>2400</v>
      </c>
      <c r="Q307" s="7">
        <v>0</v>
      </c>
      <c r="R307" s="7">
        <v>-650</v>
      </c>
      <c r="S307" s="7">
        <v>35</v>
      </c>
      <c r="T307" s="128">
        <f t="shared" ref="T307" si="146">G307-H307+K307-L307+O307-P307</f>
        <v>59907</v>
      </c>
      <c r="U307" s="63">
        <f t="shared" ref="U307:U318" si="147">G307*0.02</f>
        <v>17022.22</v>
      </c>
      <c r="V307" s="63">
        <f t="shared" ref="V307:V318" si="148">O307*0.02</f>
        <v>35</v>
      </c>
      <c r="W307" s="130">
        <f>SUM(U307:V308)</f>
        <v>17419.02</v>
      </c>
      <c r="X307" s="63">
        <f t="shared" ref="X307:X318" si="149">I307</f>
        <v>1373</v>
      </c>
      <c r="Y307" s="63">
        <f t="shared" ref="Y307:Y318" si="150">M307</f>
        <v>0</v>
      </c>
      <c r="Z307" s="130">
        <f>SUM(X307:Y308)</f>
        <v>1373</v>
      </c>
      <c r="AA307" s="63">
        <v>0</v>
      </c>
      <c r="AB307" s="63"/>
      <c r="AC307" s="132">
        <f>W307+Z307+AA307+AB307+AA308+AB308</f>
        <v>18792.02</v>
      </c>
      <c r="AD307" s="134"/>
      <c r="AE307" s="122"/>
      <c r="AF307" s="122"/>
      <c r="AG307" s="122"/>
      <c r="AH307" s="124">
        <f t="shared" ref="AH307" si="151">IF(D307="NOT",(T307-Z307-AE307+AF307-AG307),(T307-AC307-AE307+AF307-AG307))</f>
        <v>58534</v>
      </c>
      <c r="AI307" s="126"/>
      <c r="AJ307" s="126"/>
    </row>
    <row r="308" spans="1:36" hidden="1" x14ac:dyDescent="0.25">
      <c r="A308" s="23">
        <v>198</v>
      </c>
      <c r="B308" s="19" t="s">
        <v>488</v>
      </c>
      <c r="C308" s="56" t="str">
        <f t="shared" si="140"/>
        <v>DS08</v>
      </c>
      <c r="D308" s="56" t="str">
        <f>IFERROR(VLOOKUP(C308,Exempted!C:D,2,0),"NOT")</f>
        <v>NOT</v>
      </c>
      <c r="E308" s="19">
        <v>8000</v>
      </c>
      <c r="F308" s="19">
        <v>10090</v>
      </c>
      <c r="G308" s="19">
        <v>18090</v>
      </c>
      <c r="H308" s="19">
        <v>0</v>
      </c>
      <c r="I308" s="19">
        <v>0</v>
      </c>
      <c r="J308" s="19">
        <v>904.5</v>
      </c>
      <c r="K308" s="19">
        <v>500</v>
      </c>
      <c r="L308" s="19">
        <v>0</v>
      </c>
      <c r="M308" s="19">
        <v>0</v>
      </c>
      <c r="N308" s="19">
        <v>0</v>
      </c>
      <c r="O308" s="19">
        <v>0</v>
      </c>
      <c r="P308" s="19">
        <v>0</v>
      </c>
      <c r="Q308" s="19">
        <v>0</v>
      </c>
      <c r="R308" s="19">
        <v>0</v>
      </c>
      <c r="S308" s="19">
        <v>0</v>
      </c>
      <c r="T308" s="129"/>
      <c r="U308" s="63">
        <f t="shared" si="147"/>
        <v>361.8</v>
      </c>
      <c r="V308" s="63">
        <f t="shared" si="148"/>
        <v>0</v>
      </c>
      <c r="W308" s="131"/>
      <c r="X308" s="63">
        <f t="shared" si="149"/>
        <v>0</v>
      </c>
      <c r="Y308" s="63">
        <f t="shared" si="150"/>
        <v>0</v>
      </c>
      <c r="Z308" s="131"/>
      <c r="AA308" s="63">
        <v>0</v>
      </c>
      <c r="AB308" s="63"/>
      <c r="AC308" s="133"/>
      <c r="AD308" s="135"/>
      <c r="AE308" s="123"/>
      <c r="AF308" s="123"/>
      <c r="AG308" s="123"/>
      <c r="AH308" s="125"/>
      <c r="AI308" s="127"/>
      <c r="AJ308" s="127"/>
    </row>
    <row r="309" spans="1:36" hidden="1" x14ac:dyDescent="0.25">
      <c r="A309" s="6">
        <v>199</v>
      </c>
      <c r="B309" s="7" t="s">
        <v>492</v>
      </c>
      <c r="C309" s="56" t="str">
        <f t="shared" si="140"/>
        <v>DS09</v>
      </c>
      <c r="D309" s="56" t="str">
        <f>IFERROR(VLOOKUP(C309,Exempted!C:D,2,0),"NOT")</f>
        <v>NOT</v>
      </c>
      <c r="E309" s="7">
        <v>353003</v>
      </c>
      <c r="F309" s="7">
        <v>350839</v>
      </c>
      <c r="G309" s="7">
        <v>703842</v>
      </c>
      <c r="H309" s="7">
        <v>679680</v>
      </c>
      <c r="I309" s="7">
        <v>913</v>
      </c>
      <c r="J309" s="7">
        <v>35192.1</v>
      </c>
      <c r="K309" s="7">
        <v>29514</v>
      </c>
      <c r="L309" s="7">
        <v>29514</v>
      </c>
      <c r="M309" s="7">
        <v>0</v>
      </c>
      <c r="N309" s="7">
        <v>0</v>
      </c>
      <c r="O309" s="7">
        <v>870</v>
      </c>
      <c r="P309" s="7">
        <v>0</v>
      </c>
      <c r="Q309" s="7">
        <v>0</v>
      </c>
      <c r="R309" s="7">
        <v>870</v>
      </c>
      <c r="S309" s="7">
        <v>17.399999999999999</v>
      </c>
      <c r="T309" s="62">
        <f t="shared" ref="T309:T318" si="152">G309-H309+K309-L309+O309-P309</f>
        <v>25032</v>
      </c>
      <c r="U309" s="63">
        <f t="shared" si="147"/>
        <v>14076.84</v>
      </c>
      <c r="V309" s="63">
        <f t="shared" si="148"/>
        <v>17.400000000000002</v>
      </c>
      <c r="W309" s="64">
        <f t="shared" ref="W309:W318" si="153">SUM(U309:V309)</f>
        <v>14094.24</v>
      </c>
      <c r="X309" s="63">
        <f t="shared" si="149"/>
        <v>913</v>
      </c>
      <c r="Y309" s="63">
        <f t="shared" si="150"/>
        <v>0</v>
      </c>
      <c r="Z309" s="64">
        <f t="shared" ref="Z309:Z318" si="154">SUM(X309:Y309)</f>
        <v>913</v>
      </c>
      <c r="AA309" s="63">
        <v>0</v>
      </c>
      <c r="AB309" s="63"/>
      <c r="AC309" s="63">
        <f t="shared" ref="AC309:AC318" si="155">W309+Z309+AA309+AB309</f>
        <v>15007.24</v>
      </c>
      <c r="AD309" s="65"/>
      <c r="AE309" s="66"/>
      <c r="AF309" s="66"/>
      <c r="AG309" s="66"/>
      <c r="AH309" s="67">
        <f t="shared" ref="AH309:AH318" si="156">IF(D309="NOT",(T309-Z309-AE309+AF309-AG309),(T309-AC309-AE309+AF309-AG309))</f>
        <v>24119</v>
      </c>
      <c r="AI309" s="68"/>
      <c r="AJ309" s="68"/>
    </row>
    <row r="310" spans="1:36" hidden="1" x14ac:dyDescent="0.25">
      <c r="A310" s="6">
        <v>200</v>
      </c>
      <c r="B310" s="7" t="s">
        <v>493</v>
      </c>
      <c r="C310" s="56" t="str">
        <f t="shared" si="140"/>
        <v>DS10</v>
      </c>
      <c r="D310" s="56" t="str">
        <f>IFERROR(VLOOKUP(C310,Exempted!C:D,2,0),"NOT")</f>
        <v>NOT</v>
      </c>
      <c r="E310" s="7">
        <v>719664</v>
      </c>
      <c r="F310" s="7">
        <v>789538</v>
      </c>
      <c r="G310" s="7">
        <v>1509202</v>
      </c>
      <c r="H310" s="7">
        <v>1424694</v>
      </c>
      <c r="I310" s="7">
        <v>921</v>
      </c>
      <c r="J310" s="7">
        <v>75460.100000000006</v>
      </c>
      <c r="K310" s="7">
        <v>79144</v>
      </c>
      <c r="L310" s="7">
        <v>79144</v>
      </c>
      <c r="M310" s="7">
        <v>0</v>
      </c>
      <c r="N310" s="7">
        <v>0</v>
      </c>
      <c r="O310" s="7">
        <v>1700</v>
      </c>
      <c r="P310" s="7">
        <v>1600</v>
      </c>
      <c r="Q310" s="7">
        <v>0</v>
      </c>
      <c r="R310" s="7">
        <v>100</v>
      </c>
      <c r="S310" s="7">
        <v>34</v>
      </c>
      <c r="T310" s="62">
        <f t="shared" si="152"/>
        <v>84608</v>
      </c>
      <c r="U310" s="63">
        <f t="shared" si="147"/>
        <v>30184.04</v>
      </c>
      <c r="V310" s="63">
        <f t="shared" si="148"/>
        <v>34</v>
      </c>
      <c r="W310" s="64">
        <f t="shared" si="153"/>
        <v>30218.04</v>
      </c>
      <c r="X310" s="63">
        <f t="shared" si="149"/>
        <v>921</v>
      </c>
      <c r="Y310" s="63">
        <f t="shared" si="150"/>
        <v>0</v>
      </c>
      <c r="Z310" s="64">
        <f t="shared" si="154"/>
        <v>921</v>
      </c>
      <c r="AA310" s="63">
        <v>0</v>
      </c>
      <c r="AB310" s="63"/>
      <c r="AC310" s="63">
        <f t="shared" si="155"/>
        <v>31139.040000000001</v>
      </c>
      <c r="AD310" s="65"/>
      <c r="AE310" s="66"/>
      <c r="AF310" s="66"/>
      <c r="AG310" s="66"/>
      <c r="AH310" s="67">
        <f t="shared" si="156"/>
        <v>83687</v>
      </c>
      <c r="AI310" s="68"/>
      <c r="AJ310" s="68"/>
    </row>
    <row r="311" spans="1:36" hidden="1" x14ac:dyDescent="0.25">
      <c r="A311" s="6">
        <v>201</v>
      </c>
      <c r="B311" s="7" t="s">
        <v>494</v>
      </c>
      <c r="C311" s="56" t="str">
        <f t="shared" si="140"/>
        <v>DS11</v>
      </c>
      <c r="D311" s="56" t="str">
        <f>IFERROR(VLOOKUP(C311,Exempted!C:D,2,0),"NOT")</f>
        <v>NOT</v>
      </c>
      <c r="E311" s="7">
        <v>593718</v>
      </c>
      <c r="F311" s="7">
        <v>622323</v>
      </c>
      <c r="G311" s="7">
        <v>1216041</v>
      </c>
      <c r="H311" s="7">
        <v>1074118</v>
      </c>
      <c r="I311" s="7">
        <v>0</v>
      </c>
      <c r="J311" s="7">
        <v>60802.05</v>
      </c>
      <c r="K311" s="7">
        <v>54666</v>
      </c>
      <c r="L311" s="7">
        <v>54666</v>
      </c>
      <c r="M311" s="7">
        <v>0</v>
      </c>
      <c r="N311" s="7">
        <v>0</v>
      </c>
      <c r="O311" s="7">
        <v>3950</v>
      </c>
      <c r="P311" s="7">
        <v>800</v>
      </c>
      <c r="Q311" s="7">
        <v>0</v>
      </c>
      <c r="R311" s="7">
        <v>3150</v>
      </c>
      <c r="S311" s="7">
        <v>79</v>
      </c>
      <c r="T311" s="62">
        <f t="shared" si="152"/>
        <v>145073</v>
      </c>
      <c r="U311" s="63">
        <f t="shared" si="147"/>
        <v>24320.82</v>
      </c>
      <c r="V311" s="63">
        <f t="shared" si="148"/>
        <v>79</v>
      </c>
      <c r="W311" s="64">
        <f t="shared" si="153"/>
        <v>24399.82</v>
      </c>
      <c r="X311" s="63">
        <f t="shared" si="149"/>
        <v>0</v>
      </c>
      <c r="Y311" s="63">
        <f t="shared" si="150"/>
        <v>0</v>
      </c>
      <c r="Z311" s="64">
        <f t="shared" si="154"/>
        <v>0</v>
      </c>
      <c r="AA311" s="63">
        <v>0</v>
      </c>
      <c r="AB311" s="63"/>
      <c r="AC311" s="63">
        <f t="shared" si="155"/>
        <v>24399.82</v>
      </c>
      <c r="AD311" s="65"/>
      <c r="AE311" s="66"/>
      <c r="AF311" s="66"/>
      <c r="AG311" s="66"/>
      <c r="AH311" s="67">
        <f t="shared" si="156"/>
        <v>145073</v>
      </c>
      <c r="AI311" s="68"/>
      <c r="AJ311" s="68"/>
    </row>
    <row r="312" spans="1:36" hidden="1" x14ac:dyDescent="0.25">
      <c r="A312" s="6">
        <v>202</v>
      </c>
      <c r="B312" s="7" t="s">
        <v>495</v>
      </c>
      <c r="C312" s="56" t="str">
        <f t="shared" si="140"/>
        <v>IF03</v>
      </c>
      <c r="D312" s="56" t="str">
        <f>IFERROR(VLOOKUP(C312,Exempted!C:D,2,0),"NOT")</f>
        <v>Ojie</v>
      </c>
      <c r="E312" s="7">
        <v>1472453</v>
      </c>
      <c r="F312" s="7">
        <v>1778718</v>
      </c>
      <c r="G312" s="7">
        <v>3251171</v>
      </c>
      <c r="H312" s="7">
        <v>3038044</v>
      </c>
      <c r="I312" s="7">
        <v>1342</v>
      </c>
      <c r="J312" s="7">
        <v>162558.54999999999</v>
      </c>
      <c r="K312" s="7">
        <v>143888</v>
      </c>
      <c r="L312" s="7">
        <v>143388</v>
      </c>
      <c r="M312" s="7">
        <v>0</v>
      </c>
      <c r="N312" s="7">
        <v>0</v>
      </c>
      <c r="O312" s="7">
        <v>1320</v>
      </c>
      <c r="P312" s="7">
        <v>0</v>
      </c>
      <c r="Q312" s="7">
        <v>0</v>
      </c>
      <c r="R312" s="7">
        <v>1320</v>
      </c>
      <c r="S312" s="7">
        <v>26.4</v>
      </c>
      <c r="T312" s="62">
        <f t="shared" si="152"/>
        <v>214947</v>
      </c>
      <c r="U312" s="63">
        <f t="shared" si="147"/>
        <v>65023.42</v>
      </c>
      <c r="V312" s="63">
        <f t="shared" si="148"/>
        <v>26.400000000000002</v>
      </c>
      <c r="W312" s="64">
        <f t="shared" si="153"/>
        <v>65049.82</v>
      </c>
      <c r="X312" s="63">
        <f t="shared" si="149"/>
        <v>1342</v>
      </c>
      <c r="Y312" s="63">
        <f t="shared" si="150"/>
        <v>0</v>
      </c>
      <c r="Z312" s="64">
        <f t="shared" si="154"/>
        <v>1342</v>
      </c>
      <c r="AA312" s="63">
        <v>0</v>
      </c>
      <c r="AB312" s="63"/>
      <c r="AC312" s="63">
        <f t="shared" si="155"/>
        <v>66391.820000000007</v>
      </c>
      <c r="AD312" s="65"/>
      <c r="AE312" s="66"/>
      <c r="AF312" s="66"/>
      <c r="AG312" s="66"/>
      <c r="AH312" s="67">
        <f t="shared" si="156"/>
        <v>148555.18</v>
      </c>
      <c r="AI312" s="68"/>
      <c r="AJ312" s="68"/>
    </row>
    <row r="313" spans="1:36" hidden="1" x14ac:dyDescent="0.25">
      <c r="A313" s="6">
        <v>203</v>
      </c>
      <c r="B313" s="7" t="s">
        <v>496</v>
      </c>
      <c r="C313" s="56" t="str">
        <f t="shared" si="140"/>
        <v>IF04</v>
      </c>
      <c r="D313" s="56" t="str">
        <f>IFERROR(VLOOKUP(C313,Exempted!C:D,2,0),"NOT")</f>
        <v>Ojie</v>
      </c>
      <c r="E313" s="7">
        <v>500849</v>
      </c>
      <c r="F313" s="7">
        <v>468285</v>
      </c>
      <c r="G313" s="7">
        <v>969134</v>
      </c>
      <c r="H313" s="7">
        <v>877458</v>
      </c>
      <c r="I313" s="7">
        <v>8031</v>
      </c>
      <c r="J313" s="7">
        <v>48456.7</v>
      </c>
      <c r="K313" s="7">
        <v>46290</v>
      </c>
      <c r="L313" s="7">
        <v>46290</v>
      </c>
      <c r="M313" s="7">
        <v>0</v>
      </c>
      <c r="N313" s="7">
        <v>0</v>
      </c>
      <c r="O313" s="7">
        <v>200</v>
      </c>
      <c r="P313" s="7">
        <v>0</v>
      </c>
      <c r="Q313" s="7">
        <v>0</v>
      </c>
      <c r="R313" s="7">
        <v>200</v>
      </c>
      <c r="S313" s="7">
        <v>4</v>
      </c>
      <c r="T313" s="62">
        <f t="shared" si="152"/>
        <v>91876</v>
      </c>
      <c r="U313" s="63">
        <f t="shared" si="147"/>
        <v>19382.68</v>
      </c>
      <c r="V313" s="63">
        <f t="shared" si="148"/>
        <v>4</v>
      </c>
      <c r="W313" s="64">
        <f t="shared" si="153"/>
        <v>19386.68</v>
      </c>
      <c r="X313" s="63">
        <f t="shared" si="149"/>
        <v>8031</v>
      </c>
      <c r="Y313" s="63">
        <f t="shared" si="150"/>
        <v>0</v>
      </c>
      <c r="Z313" s="64">
        <f t="shared" si="154"/>
        <v>8031</v>
      </c>
      <c r="AA313" s="63">
        <v>0</v>
      </c>
      <c r="AB313" s="63"/>
      <c r="AC313" s="63">
        <f t="shared" si="155"/>
        <v>27417.68</v>
      </c>
      <c r="AD313" s="65"/>
      <c r="AE313" s="66"/>
      <c r="AF313" s="66"/>
      <c r="AG313" s="66"/>
      <c r="AH313" s="67">
        <f t="shared" si="156"/>
        <v>64458.32</v>
      </c>
      <c r="AI313" s="68"/>
      <c r="AJ313" s="68"/>
    </row>
    <row r="314" spans="1:36" hidden="1" x14ac:dyDescent="0.25">
      <c r="A314" s="6">
        <v>204</v>
      </c>
      <c r="B314" s="7" t="s">
        <v>498</v>
      </c>
      <c r="C314" s="56" t="str">
        <f t="shared" si="140"/>
        <v>IF05</v>
      </c>
      <c r="D314" s="56" t="str">
        <f>IFERROR(VLOOKUP(C314,Exempted!C:D,2,0),"NOT")</f>
        <v>Ojie</v>
      </c>
      <c r="E314" s="7">
        <v>283098</v>
      </c>
      <c r="F314" s="7">
        <v>269058</v>
      </c>
      <c r="G314" s="7">
        <v>552156</v>
      </c>
      <c r="H314" s="7">
        <v>550225</v>
      </c>
      <c r="I314" s="7">
        <v>4122</v>
      </c>
      <c r="J314" s="7">
        <v>27607.8</v>
      </c>
      <c r="K314" s="7">
        <v>22965</v>
      </c>
      <c r="L314" s="7">
        <v>22965</v>
      </c>
      <c r="M314" s="7">
        <v>0</v>
      </c>
      <c r="N314" s="7">
        <v>0</v>
      </c>
      <c r="O314" s="7">
        <v>700</v>
      </c>
      <c r="P314" s="7">
        <v>800</v>
      </c>
      <c r="Q314" s="7">
        <v>0</v>
      </c>
      <c r="R314" s="7">
        <v>-100</v>
      </c>
      <c r="S314" s="7">
        <v>14</v>
      </c>
      <c r="T314" s="62">
        <f t="shared" si="152"/>
        <v>1831</v>
      </c>
      <c r="U314" s="63">
        <f t="shared" si="147"/>
        <v>11043.12</v>
      </c>
      <c r="V314" s="63">
        <f t="shared" si="148"/>
        <v>14</v>
      </c>
      <c r="W314" s="64">
        <f t="shared" si="153"/>
        <v>11057.12</v>
      </c>
      <c r="X314" s="63">
        <f t="shared" si="149"/>
        <v>4122</v>
      </c>
      <c r="Y314" s="63">
        <f t="shared" si="150"/>
        <v>0</v>
      </c>
      <c r="Z314" s="64">
        <f t="shared" si="154"/>
        <v>4122</v>
      </c>
      <c r="AA314" s="63">
        <v>0</v>
      </c>
      <c r="AB314" s="63"/>
      <c r="AC314" s="63">
        <f t="shared" si="155"/>
        <v>15179.12</v>
      </c>
      <c r="AD314" s="65"/>
      <c r="AE314" s="66"/>
      <c r="AF314" s="66"/>
      <c r="AG314" s="66"/>
      <c r="AH314" s="67">
        <f t="shared" si="156"/>
        <v>-13348.12</v>
      </c>
      <c r="AI314" s="68"/>
      <c r="AJ314" s="68"/>
    </row>
    <row r="315" spans="1:36" hidden="1" x14ac:dyDescent="0.25">
      <c r="A315" s="6">
        <v>205</v>
      </c>
      <c r="B315" s="7" t="s">
        <v>499</v>
      </c>
      <c r="C315" s="56" t="str">
        <f t="shared" si="140"/>
        <v>IS01</v>
      </c>
      <c r="D315" s="56" t="str">
        <f>IFERROR(VLOOKUP(C315,Exempted!C:D,2,0),"NOT")</f>
        <v>mykee</v>
      </c>
      <c r="E315" s="7">
        <v>1195905</v>
      </c>
      <c r="F315" s="7">
        <v>1465843</v>
      </c>
      <c r="G315" s="7">
        <v>2661748</v>
      </c>
      <c r="H315" s="7">
        <v>2457855</v>
      </c>
      <c r="I315" s="7">
        <v>8879</v>
      </c>
      <c r="J315" s="7">
        <v>133087.4</v>
      </c>
      <c r="K315" s="7">
        <v>66560</v>
      </c>
      <c r="L315" s="7">
        <v>66360</v>
      </c>
      <c r="M315" s="7">
        <v>0</v>
      </c>
      <c r="N315" s="7">
        <v>0</v>
      </c>
      <c r="O315" s="7">
        <v>3300</v>
      </c>
      <c r="P315" s="7">
        <v>0</v>
      </c>
      <c r="Q315" s="7">
        <v>0</v>
      </c>
      <c r="R315" s="7">
        <v>3300</v>
      </c>
      <c r="S315" s="7">
        <v>66</v>
      </c>
      <c r="T315" s="62">
        <f t="shared" si="152"/>
        <v>207393</v>
      </c>
      <c r="U315" s="63">
        <f t="shared" si="147"/>
        <v>53234.96</v>
      </c>
      <c r="V315" s="63">
        <f t="shared" si="148"/>
        <v>66</v>
      </c>
      <c r="W315" s="64">
        <f t="shared" si="153"/>
        <v>53300.959999999999</v>
      </c>
      <c r="X315" s="63">
        <f t="shared" si="149"/>
        <v>8879</v>
      </c>
      <c r="Y315" s="63">
        <f t="shared" si="150"/>
        <v>0</v>
      </c>
      <c r="Z315" s="64">
        <f t="shared" si="154"/>
        <v>8879</v>
      </c>
      <c r="AA315" s="63">
        <v>0</v>
      </c>
      <c r="AB315" s="63"/>
      <c r="AC315" s="63">
        <f t="shared" si="155"/>
        <v>62179.96</v>
      </c>
      <c r="AD315" s="65"/>
      <c r="AE315" s="66"/>
      <c r="AF315" s="66"/>
      <c r="AG315" s="66"/>
      <c r="AH315" s="67">
        <f t="shared" si="156"/>
        <v>145213.04</v>
      </c>
      <c r="AI315" s="69"/>
      <c r="AJ315" s="69"/>
    </row>
    <row r="316" spans="1:36" hidden="1" x14ac:dyDescent="0.25">
      <c r="A316" s="6">
        <v>206</v>
      </c>
      <c r="B316" s="7" t="s">
        <v>500</v>
      </c>
      <c r="C316" s="56" t="str">
        <f t="shared" si="140"/>
        <v>IS04</v>
      </c>
      <c r="D316" s="56" t="str">
        <f>IFERROR(VLOOKUP(C316,Exempted!C:D,2,0),"NOT")</f>
        <v>Mykee</v>
      </c>
      <c r="E316" s="7">
        <v>615623</v>
      </c>
      <c r="F316" s="7">
        <v>559024</v>
      </c>
      <c r="G316" s="7">
        <v>1174647</v>
      </c>
      <c r="H316" s="7">
        <v>1149252</v>
      </c>
      <c r="I316" s="7">
        <v>173</v>
      </c>
      <c r="J316" s="7">
        <v>58732.35</v>
      </c>
      <c r="K316" s="7">
        <v>55566</v>
      </c>
      <c r="L316" s="7">
        <v>55566</v>
      </c>
      <c r="M316" s="7">
        <v>0</v>
      </c>
      <c r="N316" s="7">
        <v>0</v>
      </c>
      <c r="O316" s="7">
        <v>1460</v>
      </c>
      <c r="P316" s="7">
        <v>0</v>
      </c>
      <c r="Q316" s="7">
        <v>0</v>
      </c>
      <c r="R316" s="7">
        <v>1460</v>
      </c>
      <c r="S316" s="7">
        <v>29.2</v>
      </c>
      <c r="T316" s="62">
        <f t="shared" si="152"/>
        <v>26855</v>
      </c>
      <c r="U316" s="63">
        <f t="shared" si="147"/>
        <v>23492.94</v>
      </c>
      <c r="V316" s="63">
        <f t="shared" si="148"/>
        <v>29.2</v>
      </c>
      <c r="W316" s="64">
        <f t="shared" si="153"/>
        <v>23522.14</v>
      </c>
      <c r="X316" s="63">
        <f t="shared" si="149"/>
        <v>173</v>
      </c>
      <c r="Y316" s="63">
        <f t="shared" si="150"/>
        <v>0</v>
      </c>
      <c r="Z316" s="64">
        <f t="shared" si="154"/>
        <v>173</v>
      </c>
      <c r="AA316" s="63">
        <v>0</v>
      </c>
      <c r="AB316" s="63"/>
      <c r="AC316" s="63">
        <f t="shared" si="155"/>
        <v>23695.14</v>
      </c>
      <c r="AD316" s="65"/>
      <c r="AE316" s="66"/>
      <c r="AF316" s="66"/>
      <c r="AG316" s="66"/>
      <c r="AH316" s="67">
        <f t="shared" si="156"/>
        <v>3159.8600000000006</v>
      </c>
      <c r="AI316" s="69"/>
      <c r="AJ316" s="69"/>
    </row>
    <row r="317" spans="1:36" hidden="1" x14ac:dyDescent="0.25">
      <c r="A317" s="6">
        <v>207</v>
      </c>
      <c r="B317" s="7" t="s">
        <v>502</v>
      </c>
      <c r="C317" s="56" t="str">
        <f t="shared" si="140"/>
        <v>IS05</v>
      </c>
      <c r="D317" s="56" t="str">
        <f>IFERROR(VLOOKUP(C317,Exempted!C:D,2,0),"NOT")</f>
        <v>Mykee</v>
      </c>
      <c r="E317" s="7">
        <v>2951862</v>
      </c>
      <c r="F317" s="7">
        <v>4257537</v>
      </c>
      <c r="G317" s="7">
        <v>7209399</v>
      </c>
      <c r="H317" s="7">
        <v>6057705</v>
      </c>
      <c r="I317" s="7">
        <v>518</v>
      </c>
      <c r="J317" s="7">
        <v>360469.95</v>
      </c>
      <c r="K317" s="7">
        <v>232845</v>
      </c>
      <c r="L317" s="7">
        <v>232845</v>
      </c>
      <c r="M317" s="7">
        <v>0</v>
      </c>
      <c r="N317" s="7">
        <v>0</v>
      </c>
      <c r="O317" s="7">
        <v>4670</v>
      </c>
      <c r="P317" s="7">
        <v>2400</v>
      </c>
      <c r="Q317" s="7">
        <v>0</v>
      </c>
      <c r="R317" s="7">
        <v>2270</v>
      </c>
      <c r="S317" s="7">
        <v>93.4</v>
      </c>
      <c r="T317" s="62">
        <f t="shared" si="152"/>
        <v>1153964</v>
      </c>
      <c r="U317" s="63">
        <f t="shared" si="147"/>
        <v>144187.98000000001</v>
      </c>
      <c r="V317" s="63">
        <f t="shared" si="148"/>
        <v>93.4</v>
      </c>
      <c r="W317" s="64">
        <f t="shared" si="153"/>
        <v>144281.38</v>
      </c>
      <c r="X317" s="63">
        <f t="shared" si="149"/>
        <v>518</v>
      </c>
      <c r="Y317" s="63">
        <f t="shared" si="150"/>
        <v>0</v>
      </c>
      <c r="Z317" s="64">
        <f t="shared" si="154"/>
        <v>518</v>
      </c>
      <c r="AA317" s="63">
        <v>0</v>
      </c>
      <c r="AB317" s="63"/>
      <c r="AC317" s="63">
        <f t="shared" si="155"/>
        <v>144799.38</v>
      </c>
      <c r="AD317" s="65"/>
      <c r="AE317" s="66"/>
      <c r="AF317" s="66"/>
      <c r="AG317" s="66"/>
      <c r="AH317" s="67">
        <f t="shared" si="156"/>
        <v>1009164.62</v>
      </c>
      <c r="AI317" s="69"/>
      <c r="AJ317" s="69"/>
    </row>
    <row r="318" spans="1:36" hidden="1" x14ac:dyDescent="0.25">
      <c r="A318" s="6">
        <v>208</v>
      </c>
      <c r="B318" s="7" t="s">
        <v>504</v>
      </c>
      <c r="C318" s="56" t="str">
        <f t="shared" si="140"/>
        <v>IS06</v>
      </c>
      <c r="D318" s="56" t="str">
        <f>IFERROR(VLOOKUP(C318,Exempted!C:D,2,0),"NOT")</f>
        <v>Mykee</v>
      </c>
      <c r="E318" s="7">
        <v>649043</v>
      </c>
      <c r="F318" s="7">
        <v>862152</v>
      </c>
      <c r="G318" s="7">
        <v>1511195</v>
      </c>
      <c r="H318" s="7">
        <v>1355616</v>
      </c>
      <c r="I318" s="7">
        <v>0</v>
      </c>
      <c r="J318" s="7">
        <v>75559.75</v>
      </c>
      <c r="K318" s="7">
        <v>54415</v>
      </c>
      <c r="L318" s="7">
        <v>54415</v>
      </c>
      <c r="M318" s="7">
        <v>0</v>
      </c>
      <c r="N318" s="7">
        <v>0</v>
      </c>
      <c r="O318" s="7">
        <v>2450</v>
      </c>
      <c r="P318" s="7">
        <v>800</v>
      </c>
      <c r="Q318" s="7">
        <v>0</v>
      </c>
      <c r="R318" s="7">
        <v>1650</v>
      </c>
      <c r="S318" s="7">
        <v>49</v>
      </c>
      <c r="T318" s="62">
        <f t="shared" si="152"/>
        <v>157229</v>
      </c>
      <c r="U318" s="63">
        <f t="shared" si="147"/>
        <v>30223.9</v>
      </c>
      <c r="V318" s="63">
        <f t="shared" si="148"/>
        <v>49</v>
      </c>
      <c r="W318" s="64">
        <f t="shared" si="153"/>
        <v>30272.9</v>
      </c>
      <c r="X318" s="63">
        <f t="shared" si="149"/>
        <v>0</v>
      </c>
      <c r="Y318" s="63">
        <f t="shared" si="150"/>
        <v>0</v>
      </c>
      <c r="Z318" s="64">
        <f t="shared" si="154"/>
        <v>0</v>
      </c>
      <c r="AA318" s="63">
        <v>0</v>
      </c>
      <c r="AB318" s="63"/>
      <c r="AC318" s="63">
        <f t="shared" si="155"/>
        <v>30272.9</v>
      </c>
      <c r="AD318" s="65"/>
      <c r="AE318" s="66"/>
      <c r="AF318" s="66"/>
      <c r="AG318" s="66"/>
      <c r="AH318" s="67">
        <f t="shared" si="156"/>
        <v>126956.1</v>
      </c>
      <c r="AI318" s="69"/>
      <c r="AJ318" s="69"/>
    </row>
    <row r="319" spans="1:36" hidden="1" x14ac:dyDescent="0.25">
      <c r="A319" s="6">
        <v>209</v>
      </c>
      <c r="B319" s="7" t="s">
        <v>505</v>
      </c>
      <c r="C319" s="56" t="str">
        <f t="shared" si="140"/>
        <v>IS07</v>
      </c>
      <c r="D319" s="56" t="str">
        <f>IFERROR(VLOOKUP(C319,Exempted!C:D,2,0),"NOT")</f>
        <v>Mykee</v>
      </c>
      <c r="E319" s="7">
        <v>2098380</v>
      </c>
      <c r="F319" s="7">
        <v>2448039</v>
      </c>
      <c r="G319" s="7">
        <v>4546419</v>
      </c>
      <c r="H319" s="7">
        <v>4814829</v>
      </c>
      <c r="I319" s="7">
        <v>0</v>
      </c>
      <c r="J319" s="7">
        <v>227320.95</v>
      </c>
      <c r="K319" s="7">
        <v>98105</v>
      </c>
      <c r="L319" s="7">
        <v>98105</v>
      </c>
      <c r="M319" s="7">
        <v>0</v>
      </c>
      <c r="N319" s="7">
        <v>0</v>
      </c>
      <c r="O319" s="7">
        <v>2350</v>
      </c>
      <c r="P319" s="7">
        <v>1600</v>
      </c>
      <c r="Q319" s="7">
        <v>0</v>
      </c>
      <c r="R319" s="7">
        <v>750</v>
      </c>
      <c r="S319" s="7">
        <v>47</v>
      </c>
      <c r="T319" s="128">
        <f t="shared" ref="T319" si="157">G319-H319+K319-L319+O319-P319</f>
        <v>-267660</v>
      </c>
      <c r="U319" s="63">
        <f t="shared" ref="U319:U324" si="158">G319*0.02</f>
        <v>90928.38</v>
      </c>
      <c r="V319" s="63">
        <f t="shared" ref="V319:V324" si="159">O319*0.02</f>
        <v>47</v>
      </c>
      <c r="W319" s="130">
        <f>SUM(U319:V320)</f>
        <v>91995.540000000008</v>
      </c>
      <c r="X319" s="63">
        <f t="shared" ref="X319:X324" si="160">I319</f>
        <v>0</v>
      </c>
      <c r="Y319" s="63">
        <f t="shared" ref="Y319:Y324" si="161">M319</f>
        <v>0</v>
      </c>
      <c r="Z319" s="130">
        <f>SUM(X319:Y320)</f>
        <v>0</v>
      </c>
      <c r="AA319" s="63">
        <v>0</v>
      </c>
      <c r="AB319" s="63"/>
      <c r="AC319" s="132">
        <f>W319+Z319+AA319+AB319+AA320+AB320</f>
        <v>91995.540000000008</v>
      </c>
      <c r="AD319" s="134"/>
      <c r="AE319" s="122"/>
      <c r="AF319" s="122">
        <v>20000</v>
      </c>
      <c r="AG319" s="122"/>
      <c r="AH319" s="124">
        <f t="shared" ref="AH319" si="162">IF(D319="NOT",(T319-Z319-AE319+AF319-AG319),(T319-AC319-AE319+AF319-AG319))</f>
        <v>-339655.54000000004</v>
      </c>
      <c r="AI319" s="126"/>
      <c r="AJ319" s="126"/>
    </row>
    <row r="320" spans="1:36" hidden="1" x14ac:dyDescent="0.25">
      <c r="A320" s="23">
        <v>209</v>
      </c>
      <c r="B320" s="19" t="s">
        <v>505</v>
      </c>
      <c r="C320" s="56" t="str">
        <f t="shared" si="140"/>
        <v>IS07</v>
      </c>
      <c r="D320" s="56" t="str">
        <f>IFERROR(VLOOKUP(C320,Exempted!C:D,2,0),"NOT")</f>
        <v>Mykee</v>
      </c>
      <c r="E320" s="19">
        <v>30516</v>
      </c>
      <c r="F320" s="19">
        <v>20492</v>
      </c>
      <c r="G320" s="19">
        <v>51008</v>
      </c>
      <c r="H320" s="19">
        <v>0</v>
      </c>
      <c r="I320" s="19">
        <v>0</v>
      </c>
      <c r="J320" s="19">
        <v>2550.4</v>
      </c>
      <c r="K320" s="19">
        <v>0</v>
      </c>
      <c r="L320" s="19">
        <v>0</v>
      </c>
      <c r="M320" s="19">
        <v>0</v>
      </c>
      <c r="N320" s="19">
        <v>0</v>
      </c>
      <c r="O320" s="19">
        <v>0</v>
      </c>
      <c r="P320" s="19">
        <v>0</v>
      </c>
      <c r="Q320" s="19">
        <v>0</v>
      </c>
      <c r="R320" s="19">
        <v>0</v>
      </c>
      <c r="S320" s="19">
        <v>0</v>
      </c>
      <c r="T320" s="129"/>
      <c r="U320" s="63">
        <f t="shared" si="158"/>
        <v>1020.16</v>
      </c>
      <c r="V320" s="63">
        <f t="shared" si="159"/>
        <v>0</v>
      </c>
      <c r="W320" s="131"/>
      <c r="X320" s="63">
        <f t="shared" si="160"/>
        <v>0</v>
      </c>
      <c r="Y320" s="63">
        <f t="shared" si="161"/>
        <v>0</v>
      </c>
      <c r="Z320" s="131"/>
      <c r="AA320" s="63">
        <v>0</v>
      </c>
      <c r="AB320" s="63"/>
      <c r="AC320" s="133"/>
      <c r="AD320" s="135"/>
      <c r="AE320" s="123"/>
      <c r="AF320" s="123"/>
      <c r="AG320" s="123"/>
      <c r="AH320" s="125"/>
      <c r="AI320" s="127"/>
      <c r="AJ320" s="127"/>
    </row>
    <row r="321" spans="1:36" hidden="1" x14ac:dyDescent="0.25">
      <c r="A321" s="6">
        <v>210</v>
      </c>
      <c r="B321" s="7" t="s">
        <v>510</v>
      </c>
      <c r="C321" s="56" t="str">
        <f t="shared" si="140"/>
        <v>IS09</v>
      </c>
      <c r="D321" s="56" t="str">
        <f>IFERROR(VLOOKUP(C321,Exempted!C:D,2,0),"NOT")</f>
        <v>Mykee</v>
      </c>
      <c r="E321" s="7">
        <v>790541</v>
      </c>
      <c r="F321" s="7">
        <v>872469</v>
      </c>
      <c r="G321" s="7">
        <v>1663010</v>
      </c>
      <c r="H321" s="7">
        <v>1601995</v>
      </c>
      <c r="I321" s="7">
        <v>0</v>
      </c>
      <c r="J321" s="7">
        <v>83150.5</v>
      </c>
      <c r="K321" s="7">
        <v>77427</v>
      </c>
      <c r="L321" s="7">
        <v>77427</v>
      </c>
      <c r="M321" s="7">
        <v>0</v>
      </c>
      <c r="N321" s="7">
        <v>0</v>
      </c>
      <c r="O321" s="7">
        <v>1350</v>
      </c>
      <c r="P321" s="7">
        <v>0</v>
      </c>
      <c r="Q321" s="7">
        <v>0</v>
      </c>
      <c r="R321" s="7">
        <v>1350</v>
      </c>
      <c r="S321" s="7">
        <v>27</v>
      </c>
      <c r="T321" s="128">
        <f t="shared" ref="T321" si="163">G321-H321+K321-L321+O321-P321</f>
        <v>62365</v>
      </c>
      <c r="U321" s="63">
        <f t="shared" si="158"/>
        <v>33260.199999999997</v>
      </c>
      <c r="V321" s="63">
        <f t="shared" si="159"/>
        <v>27</v>
      </c>
      <c r="W321" s="130">
        <f>SUM(U321:V322)</f>
        <v>33949</v>
      </c>
      <c r="X321" s="63">
        <f t="shared" si="160"/>
        <v>0</v>
      </c>
      <c r="Y321" s="63">
        <f t="shared" si="161"/>
        <v>0</v>
      </c>
      <c r="Z321" s="130">
        <f>SUM(X321:Y322)</f>
        <v>0</v>
      </c>
      <c r="AA321" s="63">
        <v>0</v>
      </c>
      <c r="AB321" s="63"/>
      <c r="AC321" s="132">
        <f>W321+Z321+AA321+AB321+AA322+AB322</f>
        <v>33949</v>
      </c>
      <c r="AD321" s="134"/>
      <c r="AE321" s="122"/>
      <c r="AF321" s="122">
        <v>3000</v>
      </c>
      <c r="AG321" s="122">
        <v>5000</v>
      </c>
      <c r="AH321" s="124">
        <f t="shared" ref="AH321" si="164">IF(D321="NOT",(T321-Z321-AE321+AF321-AG321),(T321-AC321-AE321+AF321-AG321))</f>
        <v>26416</v>
      </c>
      <c r="AI321" s="126"/>
      <c r="AJ321" s="126"/>
    </row>
    <row r="322" spans="1:36" hidden="1" x14ac:dyDescent="0.25">
      <c r="A322" s="23">
        <v>210</v>
      </c>
      <c r="B322" s="19" t="s">
        <v>510</v>
      </c>
      <c r="C322" s="56" t="str">
        <f t="shared" si="140"/>
        <v>IS09</v>
      </c>
      <c r="D322" s="56" t="str">
        <f>IFERROR(VLOOKUP(C322,Exempted!C:D,2,0),"NOT")</f>
        <v>Mykee</v>
      </c>
      <c r="E322" s="19">
        <v>18484</v>
      </c>
      <c r="F322" s="19">
        <v>14606</v>
      </c>
      <c r="G322" s="19">
        <v>33090</v>
      </c>
      <c r="H322" s="19">
        <v>0</v>
      </c>
      <c r="I322" s="19">
        <v>0</v>
      </c>
      <c r="J322" s="19">
        <v>1654.5</v>
      </c>
      <c r="K322" s="19">
        <v>591</v>
      </c>
      <c r="L322" s="19">
        <v>0</v>
      </c>
      <c r="M322" s="19">
        <v>0</v>
      </c>
      <c r="N322" s="19">
        <v>0</v>
      </c>
      <c r="O322" s="19">
        <v>0</v>
      </c>
      <c r="P322" s="19">
        <v>0</v>
      </c>
      <c r="Q322" s="19">
        <v>0</v>
      </c>
      <c r="R322" s="19">
        <v>0</v>
      </c>
      <c r="S322" s="19">
        <v>0</v>
      </c>
      <c r="T322" s="129"/>
      <c r="U322" s="63">
        <f t="shared" si="158"/>
        <v>661.80000000000007</v>
      </c>
      <c r="V322" s="63">
        <f t="shared" si="159"/>
        <v>0</v>
      </c>
      <c r="W322" s="131"/>
      <c r="X322" s="63">
        <f t="shared" si="160"/>
        <v>0</v>
      </c>
      <c r="Y322" s="63">
        <f t="shared" si="161"/>
        <v>0</v>
      </c>
      <c r="Z322" s="131"/>
      <c r="AA322" s="63">
        <v>0</v>
      </c>
      <c r="AB322" s="63"/>
      <c r="AC322" s="133"/>
      <c r="AD322" s="135"/>
      <c r="AE322" s="123"/>
      <c r="AF322" s="123"/>
      <c r="AG322" s="123"/>
      <c r="AH322" s="125"/>
      <c r="AI322" s="127"/>
      <c r="AJ322" s="127"/>
    </row>
    <row r="323" spans="1:36" hidden="1" x14ac:dyDescent="0.25">
      <c r="A323" s="6">
        <v>211</v>
      </c>
      <c r="B323" s="7" t="s">
        <v>517</v>
      </c>
      <c r="C323" s="56" t="str">
        <f t="shared" si="140"/>
        <v>IS11</v>
      </c>
      <c r="D323" s="56" t="str">
        <f>IFERROR(VLOOKUP(C323,Exempted!C:D,2,0),"NOT")</f>
        <v>Mykee</v>
      </c>
      <c r="E323" s="7">
        <v>1071020</v>
      </c>
      <c r="F323" s="7">
        <v>923021</v>
      </c>
      <c r="G323" s="7">
        <v>1994041</v>
      </c>
      <c r="H323" s="7">
        <v>1924422</v>
      </c>
      <c r="I323" s="7">
        <v>3425</v>
      </c>
      <c r="J323" s="7">
        <v>99702.05</v>
      </c>
      <c r="K323" s="7">
        <v>113340</v>
      </c>
      <c r="L323" s="7">
        <v>113340</v>
      </c>
      <c r="M323" s="7">
        <v>0</v>
      </c>
      <c r="N323" s="7">
        <v>0</v>
      </c>
      <c r="O323" s="7">
        <v>3750</v>
      </c>
      <c r="P323" s="7">
        <v>0</v>
      </c>
      <c r="Q323" s="7">
        <v>0</v>
      </c>
      <c r="R323" s="7">
        <v>3750</v>
      </c>
      <c r="S323" s="7">
        <v>75</v>
      </c>
      <c r="T323" s="62">
        <f t="shared" ref="T323:T324" si="165">G323-H323+K323-L323+O323-P323</f>
        <v>73369</v>
      </c>
      <c r="U323" s="63">
        <f t="shared" si="158"/>
        <v>39880.82</v>
      </c>
      <c r="V323" s="63">
        <f t="shared" si="159"/>
        <v>75</v>
      </c>
      <c r="W323" s="64">
        <f t="shared" ref="W323:W324" si="166">SUM(U323:V323)</f>
        <v>39955.82</v>
      </c>
      <c r="X323" s="63">
        <f t="shared" si="160"/>
        <v>3425</v>
      </c>
      <c r="Y323" s="63">
        <f t="shared" si="161"/>
        <v>0</v>
      </c>
      <c r="Z323" s="64">
        <f t="shared" ref="Z323:Z324" si="167">SUM(X323:Y323)</f>
        <v>3425</v>
      </c>
      <c r="AA323" s="63">
        <v>0</v>
      </c>
      <c r="AB323" s="63"/>
      <c r="AC323" s="63">
        <f t="shared" ref="AC323:AC324" si="168">W323+Z323+AA323+AB323</f>
        <v>43380.82</v>
      </c>
      <c r="AD323" s="65"/>
      <c r="AE323" s="66"/>
      <c r="AF323" s="66"/>
      <c r="AG323" s="66"/>
      <c r="AH323" s="67">
        <f t="shared" ref="AH323:AH324" si="169">IF(D323="NOT",(T323-Z323-AE323+AF323-AG323),(T323-AC323-AE323+AF323-AG323))</f>
        <v>29988.18</v>
      </c>
      <c r="AI323" s="69"/>
      <c r="AJ323" s="69"/>
    </row>
    <row r="324" spans="1:36" hidden="1" x14ac:dyDescent="0.25">
      <c r="A324" s="6">
        <v>212</v>
      </c>
      <c r="B324" s="7" t="s">
        <v>518</v>
      </c>
      <c r="C324" s="56" t="str">
        <f t="shared" si="140"/>
        <v>IS13</v>
      </c>
      <c r="D324" s="56" t="str">
        <f>IFERROR(VLOOKUP(C324,Exempted!C:D,2,0),"NOT")</f>
        <v>Mykee</v>
      </c>
      <c r="E324" s="7">
        <v>1513031</v>
      </c>
      <c r="F324" s="7">
        <v>1887687</v>
      </c>
      <c r="G324" s="7">
        <v>3400718</v>
      </c>
      <c r="H324" s="7">
        <v>3101630</v>
      </c>
      <c r="I324" s="7">
        <v>1132</v>
      </c>
      <c r="J324" s="7">
        <v>170035.9</v>
      </c>
      <c r="K324" s="7">
        <v>133376</v>
      </c>
      <c r="L324" s="7">
        <v>133376</v>
      </c>
      <c r="M324" s="7">
        <v>0</v>
      </c>
      <c r="N324" s="7">
        <v>0</v>
      </c>
      <c r="O324" s="7">
        <v>4244</v>
      </c>
      <c r="P324" s="7">
        <v>0</v>
      </c>
      <c r="Q324" s="7">
        <v>0</v>
      </c>
      <c r="R324" s="7">
        <v>4244</v>
      </c>
      <c r="S324" s="7">
        <v>84.88</v>
      </c>
      <c r="T324" s="62">
        <f t="shared" si="165"/>
        <v>303332</v>
      </c>
      <c r="U324" s="63">
        <f t="shared" si="158"/>
        <v>68014.36</v>
      </c>
      <c r="V324" s="63">
        <f t="shared" si="159"/>
        <v>84.88</v>
      </c>
      <c r="W324" s="64">
        <f t="shared" si="166"/>
        <v>68099.240000000005</v>
      </c>
      <c r="X324" s="63">
        <f t="shared" si="160"/>
        <v>1132</v>
      </c>
      <c r="Y324" s="63">
        <f t="shared" si="161"/>
        <v>0</v>
      </c>
      <c r="Z324" s="64">
        <f t="shared" si="167"/>
        <v>1132</v>
      </c>
      <c r="AA324" s="63">
        <v>0</v>
      </c>
      <c r="AB324" s="63"/>
      <c r="AC324" s="63">
        <f t="shared" si="168"/>
        <v>69231.240000000005</v>
      </c>
      <c r="AD324" s="65"/>
      <c r="AE324" s="66"/>
      <c r="AF324" s="66"/>
      <c r="AG324" s="66"/>
      <c r="AH324" s="67">
        <f t="shared" si="169"/>
        <v>234100.76</v>
      </c>
      <c r="AI324" s="68"/>
      <c r="AJ324" s="68"/>
    </row>
    <row r="325" spans="1:36" hidden="1" x14ac:dyDescent="0.25">
      <c r="A325" s="6">
        <v>213</v>
      </c>
      <c r="B325" s="7" t="s">
        <v>520</v>
      </c>
      <c r="C325" s="56" t="str">
        <f t="shared" si="140"/>
        <v>IS15</v>
      </c>
      <c r="D325" s="56" t="str">
        <f>IFERROR(VLOOKUP(C325,Exempted!C:D,2,0),"NOT")</f>
        <v>Mykee</v>
      </c>
      <c r="E325" s="7">
        <v>1691830</v>
      </c>
      <c r="F325" s="7">
        <v>1740382</v>
      </c>
      <c r="G325" s="7">
        <v>3432212</v>
      </c>
      <c r="H325" s="7">
        <v>3191482</v>
      </c>
      <c r="I325" s="7">
        <v>0</v>
      </c>
      <c r="J325" s="7">
        <v>171610.6</v>
      </c>
      <c r="K325" s="7">
        <v>142745</v>
      </c>
      <c r="L325" s="7">
        <v>142745</v>
      </c>
      <c r="M325" s="7">
        <v>0</v>
      </c>
      <c r="N325" s="7">
        <v>0</v>
      </c>
      <c r="O325" s="7">
        <v>10490</v>
      </c>
      <c r="P325" s="7">
        <v>0</v>
      </c>
      <c r="Q325" s="7">
        <v>0</v>
      </c>
      <c r="R325" s="7">
        <v>10490</v>
      </c>
      <c r="S325" s="7">
        <v>209.8</v>
      </c>
      <c r="T325" s="62">
        <f t="shared" ref="T325" si="170">G325-H325+K325-L325+O325-P325</f>
        <v>251220</v>
      </c>
      <c r="U325" s="63">
        <f t="shared" ref="U325:U326" si="171">G325*0.02</f>
        <v>68644.240000000005</v>
      </c>
      <c r="V325" s="63">
        <f t="shared" ref="V325:V326" si="172">O325*0.02</f>
        <v>209.8</v>
      </c>
      <c r="W325" s="64">
        <f t="shared" ref="W325:W326" si="173">SUM(U325:V325)</f>
        <v>68854.040000000008</v>
      </c>
      <c r="X325" s="63">
        <f t="shared" ref="X325:X326" si="174">I325</f>
        <v>0</v>
      </c>
      <c r="Y325" s="63">
        <f t="shared" ref="Y325:Y326" si="175">M325</f>
        <v>0</v>
      </c>
      <c r="Z325" s="64">
        <f t="shared" ref="Z325:Z326" si="176">SUM(X325:Y325)</f>
        <v>0</v>
      </c>
      <c r="AA325" s="63">
        <v>0</v>
      </c>
      <c r="AB325" s="63"/>
      <c r="AC325" s="63">
        <f t="shared" ref="AC325:AC326" si="177">W325+Z325+AA325+AB325</f>
        <v>68854.040000000008</v>
      </c>
      <c r="AD325" s="65"/>
      <c r="AE325" s="66"/>
      <c r="AF325" s="66"/>
      <c r="AG325" s="66"/>
      <c r="AH325" s="67">
        <f t="shared" ref="AH325:AH326" si="178">IF(D325="NOT",(T325-Z325-AE325+AF325-AG325),(T325-AC325-AE325+AF325-AG325))</f>
        <v>182365.96</v>
      </c>
      <c r="AI325" s="68"/>
      <c r="AJ325" s="68"/>
    </row>
    <row r="326" spans="1:36" hidden="1" x14ac:dyDescent="0.25">
      <c r="A326" s="23">
        <v>214</v>
      </c>
      <c r="B326" s="19" t="s">
        <v>522</v>
      </c>
      <c r="C326" s="56" t="str">
        <f t="shared" si="140"/>
        <v>IS16</v>
      </c>
      <c r="D326" s="56" t="str">
        <f>IFERROR(VLOOKUP(C326,Exempted!C:D,2,0),"NOT")</f>
        <v>Mykee</v>
      </c>
      <c r="E326" s="19">
        <v>5370</v>
      </c>
      <c r="F326" s="19">
        <v>3499</v>
      </c>
      <c r="G326" s="19">
        <v>8869</v>
      </c>
      <c r="H326" s="19">
        <v>0</v>
      </c>
      <c r="I326" s="19">
        <v>0</v>
      </c>
      <c r="J326" s="19">
        <v>443.45</v>
      </c>
      <c r="K326" s="19">
        <v>313</v>
      </c>
      <c r="L326" s="19">
        <v>0</v>
      </c>
      <c r="M326" s="19">
        <v>0</v>
      </c>
      <c r="N326" s="19">
        <v>0</v>
      </c>
      <c r="O326" s="19">
        <v>0</v>
      </c>
      <c r="P326" s="19">
        <v>0</v>
      </c>
      <c r="Q326" s="19">
        <v>0</v>
      </c>
      <c r="R326" s="19">
        <v>0</v>
      </c>
      <c r="S326" s="19">
        <v>0</v>
      </c>
      <c r="T326" s="62">
        <v>0</v>
      </c>
      <c r="U326" s="63">
        <f t="shared" si="171"/>
        <v>177.38</v>
      </c>
      <c r="V326" s="63">
        <f t="shared" si="172"/>
        <v>0</v>
      </c>
      <c r="W326" s="64">
        <f t="shared" si="173"/>
        <v>177.38</v>
      </c>
      <c r="X326" s="63">
        <f t="shared" si="174"/>
        <v>0</v>
      </c>
      <c r="Y326" s="63">
        <f t="shared" si="175"/>
        <v>0</v>
      </c>
      <c r="Z326" s="64">
        <f t="shared" si="176"/>
        <v>0</v>
      </c>
      <c r="AA326" s="63">
        <v>0</v>
      </c>
      <c r="AB326" s="63"/>
      <c r="AC326" s="63">
        <f t="shared" si="177"/>
        <v>177.38</v>
      </c>
      <c r="AD326" s="65"/>
      <c r="AE326" s="66"/>
      <c r="AF326" s="66"/>
      <c r="AG326" s="66"/>
      <c r="AH326" s="67">
        <f t="shared" si="178"/>
        <v>-177.38</v>
      </c>
      <c r="AI326" s="68"/>
      <c r="AJ326" s="68"/>
    </row>
    <row r="327" spans="1:36" hidden="1" x14ac:dyDescent="0.25">
      <c r="A327" s="6">
        <v>215</v>
      </c>
      <c r="B327" s="7" t="s">
        <v>528</v>
      </c>
      <c r="C327" s="56" t="str">
        <f t="shared" si="140"/>
        <v>IS17</v>
      </c>
      <c r="D327" s="56" t="str">
        <f>IFERROR(VLOOKUP(C327,Exempted!C:D,2,0),"NOT")</f>
        <v>Mykee</v>
      </c>
      <c r="E327" s="7">
        <v>627211</v>
      </c>
      <c r="F327" s="7">
        <v>715035</v>
      </c>
      <c r="G327" s="7">
        <v>1342246</v>
      </c>
      <c r="H327" s="7">
        <v>1539887</v>
      </c>
      <c r="I327" s="7">
        <v>989</v>
      </c>
      <c r="J327" s="7">
        <v>67112.3</v>
      </c>
      <c r="K327" s="7">
        <v>58440</v>
      </c>
      <c r="L327" s="7">
        <v>58440</v>
      </c>
      <c r="M327" s="7">
        <v>0</v>
      </c>
      <c r="N327" s="7">
        <v>0</v>
      </c>
      <c r="O327" s="7">
        <v>300</v>
      </c>
      <c r="P327" s="7">
        <v>0</v>
      </c>
      <c r="Q327" s="7">
        <v>0</v>
      </c>
      <c r="R327" s="7">
        <v>300</v>
      </c>
      <c r="S327" s="7">
        <v>6</v>
      </c>
      <c r="T327" s="62">
        <f t="shared" ref="T327:T329" si="179">G327-H327+K327-L327+O327-P327</f>
        <v>-197341</v>
      </c>
      <c r="U327" s="63">
        <f t="shared" ref="U327:U329" si="180">G327*0.02</f>
        <v>26844.920000000002</v>
      </c>
      <c r="V327" s="63">
        <f t="shared" ref="V327:V329" si="181">O327*0.02</f>
        <v>6</v>
      </c>
      <c r="W327" s="64">
        <f t="shared" ref="W327:W329" si="182">SUM(U327:V327)</f>
        <v>26850.920000000002</v>
      </c>
      <c r="X327" s="63">
        <f t="shared" ref="X327:X329" si="183">I327</f>
        <v>989</v>
      </c>
      <c r="Y327" s="63">
        <f t="shared" ref="Y327:Y329" si="184">M327</f>
        <v>0</v>
      </c>
      <c r="Z327" s="64">
        <f t="shared" ref="Z327:Z329" si="185">SUM(X327:Y327)</f>
        <v>989</v>
      </c>
      <c r="AA327" s="63">
        <v>0</v>
      </c>
      <c r="AB327" s="63"/>
      <c r="AC327" s="63">
        <f t="shared" ref="AC327:AC329" si="186">W327+Z327+AA327+AB327</f>
        <v>27839.920000000002</v>
      </c>
      <c r="AD327" s="65"/>
      <c r="AE327" s="66"/>
      <c r="AF327" s="66"/>
      <c r="AG327" s="66"/>
      <c r="AH327" s="67">
        <f t="shared" ref="AH327:AH329" si="187">IF(D327="NOT",(T327-Z327-AE327+AF327-AG327),(T327-AC327-AE327+AF327-AG327))</f>
        <v>-225180.92</v>
      </c>
      <c r="AI327" s="68"/>
      <c r="AJ327" s="68"/>
    </row>
    <row r="328" spans="1:36" hidden="1" x14ac:dyDescent="0.25">
      <c r="A328" s="6">
        <v>216</v>
      </c>
      <c r="B328" s="7" t="s">
        <v>530</v>
      </c>
      <c r="C328" s="56" t="str">
        <f t="shared" si="140"/>
        <v>IS18</v>
      </c>
      <c r="D328" s="56" t="str">
        <f>IFERROR(VLOOKUP(C328,Exempted!C:D,2,0),"NOT")</f>
        <v>GOV ALBANO</v>
      </c>
      <c r="E328" s="7">
        <v>708313</v>
      </c>
      <c r="F328" s="7">
        <v>889080</v>
      </c>
      <c r="G328" s="7">
        <v>1597393</v>
      </c>
      <c r="H328" s="7">
        <v>1473005</v>
      </c>
      <c r="I328" s="7">
        <v>872</v>
      </c>
      <c r="J328" s="7">
        <v>79869.649999999994</v>
      </c>
      <c r="K328" s="7">
        <v>82362</v>
      </c>
      <c r="L328" s="7">
        <v>82362</v>
      </c>
      <c r="M328" s="7">
        <v>0</v>
      </c>
      <c r="N328" s="7">
        <v>0</v>
      </c>
      <c r="O328" s="7">
        <v>5150</v>
      </c>
      <c r="P328" s="7">
        <v>800</v>
      </c>
      <c r="Q328" s="7">
        <v>0</v>
      </c>
      <c r="R328" s="7">
        <v>4350</v>
      </c>
      <c r="S328" s="7">
        <v>103</v>
      </c>
      <c r="T328" s="62">
        <f t="shared" si="179"/>
        <v>128738</v>
      </c>
      <c r="U328" s="63">
        <f t="shared" si="180"/>
        <v>31947.86</v>
      </c>
      <c r="V328" s="63">
        <f t="shared" si="181"/>
        <v>103</v>
      </c>
      <c r="W328" s="64">
        <f t="shared" si="182"/>
        <v>32050.86</v>
      </c>
      <c r="X328" s="63">
        <f t="shared" si="183"/>
        <v>872</v>
      </c>
      <c r="Y328" s="63">
        <f t="shared" si="184"/>
        <v>0</v>
      </c>
      <c r="Z328" s="64">
        <f t="shared" si="185"/>
        <v>872</v>
      </c>
      <c r="AA328" s="63">
        <v>0</v>
      </c>
      <c r="AB328" s="63">
        <f>G328*0.005</f>
        <v>7986.9650000000001</v>
      </c>
      <c r="AC328" s="63">
        <f t="shared" si="186"/>
        <v>40909.824999999997</v>
      </c>
      <c r="AD328" s="65"/>
      <c r="AE328" s="66"/>
      <c r="AF328" s="66"/>
      <c r="AG328" s="66"/>
      <c r="AH328" s="67">
        <f t="shared" si="187"/>
        <v>87828.175000000003</v>
      </c>
      <c r="AI328" s="69"/>
      <c r="AJ328" s="69"/>
    </row>
    <row r="329" spans="1:36" hidden="1" x14ac:dyDescent="0.25">
      <c r="A329" s="6">
        <v>217</v>
      </c>
      <c r="B329" s="7" t="s">
        <v>531</v>
      </c>
      <c r="C329" s="56" t="str">
        <f t="shared" si="140"/>
        <v>IS20</v>
      </c>
      <c r="D329" s="56" t="str">
        <f>IFERROR(VLOOKUP(C329,Exempted!C:D,2,0),"NOT")</f>
        <v>Mykee</v>
      </c>
      <c r="E329" s="7">
        <v>1727928</v>
      </c>
      <c r="F329" s="7">
        <v>2119942</v>
      </c>
      <c r="G329" s="7">
        <v>3847870</v>
      </c>
      <c r="H329" s="7">
        <v>3754921</v>
      </c>
      <c r="I329" s="7">
        <v>0</v>
      </c>
      <c r="J329" s="7">
        <v>192393.5</v>
      </c>
      <c r="K329" s="7">
        <v>142530</v>
      </c>
      <c r="L329" s="7">
        <v>142530</v>
      </c>
      <c r="M329" s="7">
        <v>0</v>
      </c>
      <c r="N329" s="7">
        <v>0</v>
      </c>
      <c r="O329" s="7">
        <v>840</v>
      </c>
      <c r="P329" s="7">
        <v>0</v>
      </c>
      <c r="Q329" s="7">
        <v>0</v>
      </c>
      <c r="R329" s="7">
        <v>840</v>
      </c>
      <c r="S329" s="7">
        <v>16.8</v>
      </c>
      <c r="T329" s="62">
        <f t="shared" si="179"/>
        <v>93789</v>
      </c>
      <c r="U329" s="63">
        <f t="shared" si="180"/>
        <v>76957.400000000009</v>
      </c>
      <c r="V329" s="63">
        <f t="shared" si="181"/>
        <v>16.8</v>
      </c>
      <c r="W329" s="64">
        <f t="shared" si="182"/>
        <v>76974.200000000012</v>
      </c>
      <c r="X329" s="63">
        <f t="shared" si="183"/>
        <v>0</v>
      </c>
      <c r="Y329" s="63">
        <f t="shared" si="184"/>
        <v>0</v>
      </c>
      <c r="Z329" s="64">
        <f t="shared" si="185"/>
        <v>0</v>
      </c>
      <c r="AA329" s="63">
        <v>0</v>
      </c>
      <c r="AB329" s="63"/>
      <c r="AC329" s="63">
        <f t="shared" si="186"/>
        <v>76974.200000000012</v>
      </c>
      <c r="AD329" s="65"/>
      <c r="AE329" s="66"/>
      <c r="AF329" s="66"/>
      <c r="AG329" s="66"/>
      <c r="AH329" s="67">
        <f t="shared" si="187"/>
        <v>16814.799999999988</v>
      </c>
      <c r="AI329" s="69"/>
      <c r="AJ329" s="69"/>
    </row>
    <row r="330" spans="1:36" hidden="1" x14ac:dyDescent="0.25">
      <c r="A330" s="6">
        <v>218</v>
      </c>
      <c r="B330" s="7" t="s">
        <v>533</v>
      </c>
      <c r="C330" s="56" t="str">
        <f t="shared" si="140"/>
        <v>IS21</v>
      </c>
      <c r="D330" s="56" t="str">
        <f>IFERROR(VLOOKUP(C330,Exempted!C:D,2,0),"NOT")</f>
        <v>GOV ALBANO</v>
      </c>
      <c r="E330" s="7">
        <v>553710</v>
      </c>
      <c r="F330" s="7">
        <v>681892</v>
      </c>
      <c r="G330" s="7">
        <v>1235602</v>
      </c>
      <c r="H330" s="7">
        <v>1174677</v>
      </c>
      <c r="I330" s="7">
        <v>3689</v>
      </c>
      <c r="J330" s="7">
        <v>61780.1</v>
      </c>
      <c r="K330" s="7">
        <v>41495</v>
      </c>
      <c r="L330" s="7">
        <v>41495</v>
      </c>
      <c r="M330" s="7">
        <v>0</v>
      </c>
      <c r="N330" s="7">
        <v>0</v>
      </c>
      <c r="O330" s="7">
        <v>805</v>
      </c>
      <c r="P330" s="7">
        <v>840</v>
      </c>
      <c r="Q330" s="7">
        <v>0</v>
      </c>
      <c r="R330" s="7">
        <v>-35</v>
      </c>
      <c r="S330" s="7">
        <v>16.100000000000001</v>
      </c>
      <c r="T330" s="128">
        <f t="shared" ref="T330" si="188">G330-H330+K330-L330+O330-P330</f>
        <v>60890</v>
      </c>
      <c r="U330" s="63">
        <f t="shared" ref="U330:U334" si="189">G330*0.02</f>
        <v>24712.04</v>
      </c>
      <c r="V330" s="63">
        <f t="shared" ref="V330:V334" si="190">O330*0.02</f>
        <v>16.100000000000001</v>
      </c>
      <c r="W330" s="130">
        <f>SUM(U330:V331)</f>
        <v>26781.34</v>
      </c>
      <c r="X330" s="63">
        <f t="shared" ref="X330:X334" si="191">I330</f>
        <v>3689</v>
      </c>
      <c r="Y330" s="63">
        <f t="shared" ref="Y330:Y334" si="192">M330</f>
        <v>0</v>
      </c>
      <c r="Z330" s="130">
        <f>SUM(X330:Y331)</f>
        <v>3689</v>
      </c>
      <c r="AA330" s="63">
        <v>0</v>
      </c>
      <c r="AB330" s="63">
        <f t="shared" ref="AB330:AB338" si="193">G330*0.005</f>
        <v>6178.01</v>
      </c>
      <c r="AC330" s="132">
        <f>W330+Z330+AA330+AB330+AA331+AB331</f>
        <v>37161.65</v>
      </c>
      <c r="AD330" s="134"/>
      <c r="AE330" s="122"/>
      <c r="AF330" s="122">
        <v>11900</v>
      </c>
      <c r="AG330" s="122">
        <v>12400</v>
      </c>
      <c r="AH330" s="124">
        <f t="shared" ref="AH330" si="194">IF(D330="NOT",(T330-Z330-AE330+AF330-AG330),(T330-AC330-AE330+AF330-AG330))</f>
        <v>23228.35</v>
      </c>
      <c r="AI330" s="126"/>
      <c r="AJ330" s="126"/>
    </row>
    <row r="331" spans="1:36" hidden="1" x14ac:dyDescent="0.25">
      <c r="A331" s="23">
        <v>218</v>
      </c>
      <c r="B331" s="19" t="s">
        <v>533</v>
      </c>
      <c r="C331" s="56" t="str">
        <f t="shared" si="140"/>
        <v>IS21</v>
      </c>
      <c r="D331" s="56" t="str">
        <f>IFERROR(VLOOKUP(C331,Exempted!C:D,2,0),"NOT")</f>
        <v>GOV ALBANO</v>
      </c>
      <c r="E331" s="19">
        <v>58076</v>
      </c>
      <c r="F331" s="19">
        <v>44584</v>
      </c>
      <c r="G331" s="19">
        <v>102660</v>
      </c>
      <c r="H331" s="19">
        <v>0</v>
      </c>
      <c r="I331" s="19">
        <v>0</v>
      </c>
      <c r="J331" s="19">
        <v>5133</v>
      </c>
      <c r="K331" s="19">
        <v>3155</v>
      </c>
      <c r="L331" s="19">
        <v>0</v>
      </c>
      <c r="M331" s="19">
        <v>0</v>
      </c>
      <c r="N331" s="19">
        <v>0</v>
      </c>
      <c r="O331" s="19">
        <v>0</v>
      </c>
      <c r="P331" s="19">
        <v>0</v>
      </c>
      <c r="Q331" s="19">
        <v>0</v>
      </c>
      <c r="R331" s="19">
        <v>0</v>
      </c>
      <c r="S331" s="19">
        <v>0</v>
      </c>
      <c r="T331" s="129"/>
      <c r="U331" s="63">
        <f t="shared" si="189"/>
        <v>2053.1999999999998</v>
      </c>
      <c r="V331" s="63">
        <f t="shared" si="190"/>
        <v>0</v>
      </c>
      <c r="W331" s="131"/>
      <c r="X331" s="63">
        <f t="shared" si="191"/>
        <v>0</v>
      </c>
      <c r="Y331" s="63">
        <f t="shared" si="192"/>
        <v>0</v>
      </c>
      <c r="Z331" s="131"/>
      <c r="AA331" s="63">
        <v>0</v>
      </c>
      <c r="AB331" s="63">
        <f t="shared" si="193"/>
        <v>513.29999999999995</v>
      </c>
      <c r="AC331" s="133"/>
      <c r="AD331" s="135"/>
      <c r="AE331" s="123"/>
      <c r="AF331" s="123"/>
      <c r="AG331" s="123"/>
      <c r="AH331" s="125"/>
      <c r="AI331" s="127"/>
      <c r="AJ331" s="127"/>
    </row>
    <row r="332" spans="1:36" hidden="1" x14ac:dyDescent="0.25">
      <c r="A332" s="6">
        <v>219</v>
      </c>
      <c r="B332" s="7" t="s">
        <v>539</v>
      </c>
      <c r="C332" s="56" t="str">
        <f t="shared" si="140"/>
        <v>IS22</v>
      </c>
      <c r="D332" s="56" t="str">
        <f>IFERROR(VLOOKUP(C332,Exempted!C:D,2,0),"NOT")</f>
        <v>GOV ALBANO</v>
      </c>
      <c r="E332" s="7">
        <v>595222</v>
      </c>
      <c r="F332" s="7">
        <v>618962</v>
      </c>
      <c r="G332" s="7">
        <v>1214184</v>
      </c>
      <c r="H332" s="7">
        <v>1149970</v>
      </c>
      <c r="I332" s="7">
        <v>375</v>
      </c>
      <c r="J332" s="7">
        <v>60709.2</v>
      </c>
      <c r="K332" s="7">
        <v>41765</v>
      </c>
      <c r="L332" s="7">
        <v>41765</v>
      </c>
      <c r="M332" s="7">
        <v>0</v>
      </c>
      <c r="N332" s="7">
        <v>0</v>
      </c>
      <c r="O332" s="7">
        <v>900</v>
      </c>
      <c r="P332" s="7">
        <v>0</v>
      </c>
      <c r="Q332" s="7">
        <v>0</v>
      </c>
      <c r="R332" s="7">
        <v>900</v>
      </c>
      <c r="S332" s="7">
        <v>18</v>
      </c>
      <c r="T332" s="128">
        <f t="shared" ref="T332" si="195">G332-H332+K332-L332+O332-P332</f>
        <v>65114</v>
      </c>
      <c r="U332" s="63">
        <f t="shared" si="189"/>
        <v>24283.68</v>
      </c>
      <c r="V332" s="63">
        <f t="shared" si="190"/>
        <v>18</v>
      </c>
      <c r="W332" s="130">
        <f>SUM(U332:V333)</f>
        <v>192492.25999999998</v>
      </c>
      <c r="X332" s="63">
        <f t="shared" si="191"/>
        <v>375</v>
      </c>
      <c r="Y332" s="63">
        <f t="shared" si="192"/>
        <v>0</v>
      </c>
      <c r="Z332" s="130">
        <f>SUM(X332:Y333)</f>
        <v>375</v>
      </c>
      <c r="AA332" s="63">
        <v>0</v>
      </c>
      <c r="AB332" s="63">
        <f t="shared" si="193"/>
        <v>6070.92</v>
      </c>
      <c r="AC332" s="132">
        <f>W332+Z332+AA332+AB332+AA333+AB333</f>
        <v>240592.05499999999</v>
      </c>
      <c r="AD332" s="134"/>
      <c r="AE332" s="122"/>
      <c r="AF332" s="122">
        <v>500000</v>
      </c>
      <c r="AG332" s="122"/>
      <c r="AH332" s="124">
        <f t="shared" ref="AH332" si="196">IF(D332="NOT",(T332-Z332-AE332+AF332-AG332),(T332-AC332-AE332+AF332-AG332))</f>
        <v>324521.94500000001</v>
      </c>
      <c r="AI332" s="126"/>
      <c r="AJ332" s="126"/>
    </row>
    <row r="333" spans="1:36" hidden="1" x14ac:dyDescent="0.25">
      <c r="A333" s="23">
        <v>219</v>
      </c>
      <c r="B333" s="19" t="s">
        <v>539</v>
      </c>
      <c r="C333" s="56" t="str">
        <f t="shared" si="140"/>
        <v>IS22</v>
      </c>
      <c r="D333" s="56" t="str">
        <f>IFERROR(VLOOKUP(C333,Exempted!C:D,2,0),"NOT")</f>
        <v>GOV ALBANO</v>
      </c>
      <c r="E333" s="19">
        <v>4370068</v>
      </c>
      <c r="F333" s="19">
        <v>3960707</v>
      </c>
      <c r="G333" s="19">
        <v>8330775</v>
      </c>
      <c r="H333" s="19">
        <v>0</v>
      </c>
      <c r="I333" s="19">
        <v>0</v>
      </c>
      <c r="J333" s="19">
        <v>416538.75</v>
      </c>
      <c r="K333" s="19">
        <v>458176</v>
      </c>
      <c r="L333" s="19">
        <v>0</v>
      </c>
      <c r="M333" s="19">
        <v>0</v>
      </c>
      <c r="N333" s="19">
        <v>0</v>
      </c>
      <c r="O333" s="19">
        <v>78754</v>
      </c>
      <c r="P333" s="19">
        <v>0</v>
      </c>
      <c r="Q333" s="19">
        <v>0</v>
      </c>
      <c r="R333" s="19">
        <v>78754</v>
      </c>
      <c r="S333" s="19">
        <v>1575.08</v>
      </c>
      <c r="T333" s="129"/>
      <c r="U333" s="63">
        <f t="shared" si="189"/>
        <v>166615.5</v>
      </c>
      <c r="V333" s="63">
        <f t="shared" si="190"/>
        <v>1575.08</v>
      </c>
      <c r="W333" s="131"/>
      <c r="X333" s="63">
        <f t="shared" si="191"/>
        <v>0</v>
      </c>
      <c r="Y333" s="63">
        <f t="shared" si="192"/>
        <v>0</v>
      </c>
      <c r="Z333" s="131"/>
      <c r="AA333" s="63">
        <v>0</v>
      </c>
      <c r="AB333" s="63">
        <f t="shared" si="193"/>
        <v>41653.875</v>
      </c>
      <c r="AC333" s="133"/>
      <c r="AD333" s="135"/>
      <c r="AE333" s="123"/>
      <c r="AF333" s="123"/>
      <c r="AG333" s="123"/>
      <c r="AH333" s="125"/>
      <c r="AI333" s="127"/>
      <c r="AJ333" s="127"/>
    </row>
    <row r="334" spans="1:36" hidden="1" x14ac:dyDescent="0.25">
      <c r="A334" s="6">
        <v>220</v>
      </c>
      <c r="B334" s="7" t="s">
        <v>548</v>
      </c>
      <c r="C334" s="56" t="str">
        <f t="shared" si="140"/>
        <v>IS23</v>
      </c>
      <c r="D334" s="56" t="str">
        <f>IFERROR(VLOOKUP(C334,Exempted!C:D,2,0),"NOT")</f>
        <v>GOV ALBANO</v>
      </c>
      <c r="E334" s="7">
        <v>522509</v>
      </c>
      <c r="F334" s="7">
        <v>493478</v>
      </c>
      <c r="G334" s="7">
        <v>1015987</v>
      </c>
      <c r="H334" s="7">
        <v>1086752</v>
      </c>
      <c r="I334" s="7">
        <v>0</v>
      </c>
      <c r="J334" s="7">
        <v>50799.35</v>
      </c>
      <c r="K334" s="7">
        <v>24610</v>
      </c>
      <c r="L334" s="7">
        <v>24610</v>
      </c>
      <c r="M334" s="7">
        <v>0</v>
      </c>
      <c r="N334" s="7">
        <v>0</v>
      </c>
      <c r="O334" s="7">
        <v>700</v>
      </c>
      <c r="P334" s="7">
        <v>0</v>
      </c>
      <c r="Q334" s="7">
        <v>0</v>
      </c>
      <c r="R334" s="7">
        <v>700</v>
      </c>
      <c r="S334" s="7">
        <v>14</v>
      </c>
      <c r="T334" s="62">
        <f t="shared" ref="T334" si="197">G334-H334+K334-L334+O334-P334</f>
        <v>-70065</v>
      </c>
      <c r="U334" s="63">
        <f t="shared" si="189"/>
        <v>20319.740000000002</v>
      </c>
      <c r="V334" s="63">
        <f t="shared" si="190"/>
        <v>14</v>
      </c>
      <c r="W334" s="64">
        <f t="shared" ref="W334" si="198">SUM(U334:V334)</f>
        <v>20333.740000000002</v>
      </c>
      <c r="X334" s="63">
        <f t="shared" si="191"/>
        <v>0</v>
      </c>
      <c r="Y334" s="63">
        <f t="shared" si="192"/>
        <v>0</v>
      </c>
      <c r="Z334" s="64">
        <f t="shared" ref="Z334" si="199">SUM(X334:Y334)</f>
        <v>0</v>
      </c>
      <c r="AA334" s="63">
        <v>0</v>
      </c>
      <c r="AB334" s="63">
        <f t="shared" si="193"/>
        <v>5079.9350000000004</v>
      </c>
      <c r="AC334" s="63">
        <f t="shared" ref="AC334" si="200">W334+Z334+AA334+AB334</f>
        <v>25413.675000000003</v>
      </c>
      <c r="AD334" s="65"/>
      <c r="AE334" s="66"/>
      <c r="AF334" s="66"/>
      <c r="AG334" s="66"/>
      <c r="AH334" s="67">
        <f t="shared" ref="AH334" si="201">IF(D334="NOT",(T334-Z334-AE334+AF334-AG334),(T334-AC334-AE334+AF334-AG334))</f>
        <v>-95478.675000000003</v>
      </c>
      <c r="AI334" s="69"/>
      <c r="AJ334" s="69"/>
    </row>
    <row r="335" spans="1:36" hidden="1" x14ac:dyDescent="0.25">
      <c r="A335" s="6">
        <v>221</v>
      </c>
      <c r="B335" s="7" t="s">
        <v>549</v>
      </c>
      <c r="C335" s="56" t="str">
        <f t="shared" si="140"/>
        <v>IS24</v>
      </c>
      <c r="D335" s="56" t="str">
        <f>IFERROR(VLOOKUP(C335,Exempted!C:D,2,0),"NOT")</f>
        <v>GOV ALBANO</v>
      </c>
      <c r="E335" s="7">
        <v>815658</v>
      </c>
      <c r="F335" s="7">
        <v>951223</v>
      </c>
      <c r="G335" s="7">
        <v>1766881</v>
      </c>
      <c r="H335" s="7">
        <v>1622961</v>
      </c>
      <c r="I335" s="7">
        <v>0</v>
      </c>
      <c r="J335" s="7">
        <v>88344.05</v>
      </c>
      <c r="K335" s="7">
        <v>67259</v>
      </c>
      <c r="L335" s="7">
        <v>67159</v>
      </c>
      <c r="M335" s="7">
        <v>100</v>
      </c>
      <c r="N335" s="7">
        <v>0</v>
      </c>
      <c r="O335" s="7">
        <v>1770</v>
      </c>
      <c r="P335" s="7">
        <v>800</v>
      </c>
      <c r="Q335" s="7">
        <v>0</v>
      </c>
      <c r="R335" s="7">
        <v>970</v>
      </c>
      <c r="S335" s="7">
        <v>35.4</v>
      </c>
      <c r="T335" s="128">
        <f t="shared" ref="T335" si="202">G335-H335+K335-L335+O335-P335</f>
        <v>144990</v>
      </c>
      <c r="U335" s="63">
        <f t="shared" ref="U335:U340" si="203">G335*0.02</f>
        <v>35337.620000000003</v>
      </c>
      <c r="V335" s="63">
        <f t="shared" ref="V335:V340" si="204">O335*0.02</f>
        <v>35.4</v>
      </c>
      <c r="W335" s="130">
        <f>SUM(U335:V336)</f>
        <v>35856.200000000004</v>
      </c>
      <c r="X335" s="63">
        <f t="shared" ref="X335:X340" si="205">I335</f>
        <v>0</v>
      </c>
      <c r="Y335" s="63">
        <f t="shared" ref="Y335:Y340" si="206">M335</f>
        <v>100</v>
      </c>
      <c r="Z335" s="130">
        <f>SUM(X335:Y336)</f>
        <v>100</v>
      </c>
      <c r="AA335" s="63">
        <v>0</v>
      </c>
      <c r="AB335" s="63">
        <f t="shared" si="193"/>
        <v>8834.4050000000007</v>
      </c>
      <c r="AC335" s="132">
        <f>W335+Z335+AA335+AB335+AA336+AB336</f>
        <v>44911.4</v>
      </c>
      <c r="AD335" s="134"/>
      <c r="AE335" s="122"/>
      <c r="AF335" s="122">
        <v>1000</v>
      </c>
      <c r="AG335" s="122"/>
      <c r="AH335" s="124">
        <f t="shared" ref="AH335" si="207">IF(D335="NOT",(T335-Z335-AE335+AF335-AG335),(T335-AC335-AE335+AF335-AG335))</f>
        <v>101078.6</v>
      </c>
      <c r="AI335" s="126"/>
      <c r="AJ335" s="126"/>
    </row>
    <row r="336" spans="1:36" hidden="1" x14ac:dyDescent="0.25">
      <c r="A336" s="23">
        <v>221</v>
      </c>
      <c r="B336" s="19" t="s">
        <v>549</v>
      </c>
      <c r="C336" s="56" t="str">
        <f t="shared" si="140"/>
        <v>IS24</v>
      </c>
      <c r="D336" s="56" t="str">
        <f>IFERROR(VLOOKUP(C336,Exempted!C:D,2,0),"NOT")</f>
        <v>GOV ALBANO</v>
      </c>
      <c r="E336" s="19">
        <v>8929</v>
      </c>
      <c r="F336" s="19">
        <v>15230</v>
      </c>
      <c r="G336" s="19">
        <v>24159</v>
      </c>
      <c r="H336" s="19">
        <v>0</v>
      </c>
      <c r="I336" s="19">
        <v>0</v>
      </c>
      <c r="J336" s="19">
        <v>1207.95</v>
      </c>
      <c r="K336" s="19">
        <v>968</v>
      </c>
      <c r="L336" s="19">
        <v>0</v>
      </c>
      <c r="M336" s="19">
        <v>0</v>
      </c>
      <c r="N336" s="19">
        <v>0</v>
      </c>
      <c r="O336" s="19">
        <v>0</v>
      </c>
      <c r="P336" s="19">
        <v>0</v>
      </c>
      <c r="Q336" s="19">
        <v>0</v>
      </c>
      <c r="R336" s="19">
        <v>0</v>
      </c>
      <c r="S336" s="19">
        <v>0</v>
      </c>
      <c r="T336" s="129"/>
      <c r="U336" s="63">
        <f t="shared" si="203"/>
        <v>483.18</v>
      </c>
      <c r="V336" s="63">
        <f t="shared" si="204"/>
        <v>0</v>
      </c>
      <c r="W336" s="131"/>
      <c r="X336" s="63">
        <f t="shared" si="205"/>
        <v>0</v>
      </c>
      <c r="Y336" s="63">
        <f t="shared" si="206"/>
        <v>0</v>
      </c>
      <c r="Z336" s="131"/>
      <c r="AA336" s="63">
        <v>0</v>
      </c>
      <c r="AB336" s="63">
        <f t="shared" si="193"/>
        <v>120.795</v>
      </c>
      <c r="AC336" s="133"/>
      <c r="AD336" s="135"/>
      <c r="AE336" s="123"/>
      <c r="AF336" s="123"/>
      <c r="AG336" s="123"/>
      <c r="AH336" s="125"/>
      <c r="AI336" s="127"/>
      <c r="AJ336" s="127"/>
    </row>
    <row r="337" spans="1:36" hidden="1" x14ac:dyDescent="0.25">
      <c r="A337" s="6">
        <v>222</v>
      </c>
      <c r="B337" s="7" t="s">
        <v>556</v>
      </c>
      <c r="C337" s="56" t="str">
        <f t="shared" si="140"/>
        <v>IS25</v>
      </c>
      <c r="D337" s="56" t="str">
        <f>IFERROR(VLOOKUP(C337,Exempted!C:D,2,0),"NOT")</f>
        <v>GOV ALBANO</v>
      </c>
      <c r="E337" s="7">
        <v>1699077</v>
      </c>
      <c r="F337" s="7">
        <v>1602007</v>
      </c>
      <c r="G337" s="7">
        <v>3301084</v>
      </c>
      <c r="H337" s="7">
        <v>3065336</v>
      </c>
      <c r="I337" s="7">
        <v>2305</v>
      </c>
      <c r="J337" s="7">
        <v>165054.20000000001</v>
      </c>
      <c r="K337" s="7">
        <v>172981</v>
      </c>
      <c r="L337" s="7">
        <v>172981</v>
      </c>
      <c r="M337" s="7">
        <v>0</v>
      </c>
      <c r="N337" s="7">
        <v>0</v>
      </c>
      <c r="O337" s="7">
        <v>1290</v>
      </c>
      <c r="P337" s="7">
        <v>0</v>
      </c>
      <c r="Q337" s="7">
        <v>0</v>
      </c>
      <c r="R337" s="7">
        <v>1290</v>
      </c>
      <c r="S337" s="7">
        <v>25.8</v>
      </c>
      <c r="T337" s="62">
        <f t="shared" ref="T337:T340" si="208">G337-H337+K337-L337+O337-P337</f>
        <v>237038</v>
      </c>
      <c r="U337" s="63">
        <f t="shared" si="203"/>
        <v>66021.680000000008</v>
      </c>
      <c r="V337" s="63">
        <f t="shared" si="204"/>
        <v>25.8</v>
      </c>
      <c r="W337" s="64">
        <f t="shared" ref="W337:W340" si="209">SUM(U337:V337)</f>
        <v>66047.48000000001</v>
      </c>
      <c r="X337" s="63">
        <f t="shared" si="205"/>
        <v>2305</v>
      </c>
      <c r="Y337" s="63">
        <f t="shared" si="206"/>
        <v>0</v>
      </c>
      <c r="Z337" s="64">
        <f t="shared" ref="Z337:Z340" si="210">SUM(X337:Y337)</f>
        <v>2305</v>
      </c>
      <c r="AA337" s="63">
        <v>0</v>
      </c>
      <c r="AB337" s="63">
        <f t="shared" si="193"/>
        <v>16505.420000000002</v>
      </c>
      <c r="AC337" s="63">
        <f t="shared" ref="AC337:AC340" si="211">W337+Z337+AA337+AB337</f>
        <v>84857.900000000009</v>
      </c>
      <c r="AD337" s="65"/>
      <c r="AE337" s="66"/>
      <c r="AF337" s="66"/>
      <c r="AG337" s="66"/>
      <c r="AH337" s="67">
        <f t="shared" ref="AH337:AH340" si="212">IF(D337="NOT",(T337-Z337-AE337+AF337-AG337),(T337-AC337-AE337+AF337-AG337))</f>
        <v>152180.09999999998</v>
      </c>
      <c r="AI337" s="68"/>
      <c r="AJ337" s="68"/>
    </row>
    <row r="338" spans="1:36" hidden="1" x14ac:dyDescent="0.25">
      <c r="A338" s="6">
        <v>223</v>
      </c>
      <c r="B338" s="7" t="s">
        <v>558</v>
      </c>
      <c r="C338" s="56" t="str">
        <f t="shared" si="140"/>
        <v>IS26</v>
      </c>
      <c r="D338" s="56" t="str">
        <f>IFERROR(VLOOKUP(C338,Exempted!C:D,2,0),"NOT")</f>
        <v>GOV ALBANO</v>
      </c>
      <c r="E338" s="7">
        <v>1578873</v>
      </c>
      <c r="F338" s="7">
        <v>1758120</v>
      </c>
      <c r="G338" s="7">
        <v>3336993</v>
      </c>
      <c r="H338" s="7">
        <v>3261253</v>
      </c>
      <c r="I338" s="7">
        <v>500</v>
      </c>
      <c r="J338" s="7">
        <v>166849.65</v>
      </c>
      <c r="K338" s="7">
        <v>147305</v>
      </c>
      <c r="L338" s="7">
        <v>146805</v>
      </c>
      <c r="M338" s="7">
        <v>0</v>
      </c>
      <c r="N338" s="7">
        <v>0</v>
      </c>
      <c r="O338" s="7">
        <v>1800</v>
      </c>
      <c r="P338" s="7">
        <v>0</v>
      </c>
      <c r="Q338" s="7">
        <v>0</v>
      </c>
      <c r="R338" s="7">
        <v>1800</v>
      </c>
      <c r="S338" s="7">
        <v>36</v>
      </c>
      <c r="T338" s="62">
        <f t="shared" si="208"/>
        <v>78040</v>
      </c>
      <c r="U338" s="63">
        <f t="shared" si="203"/>
        <v>66739.86</v>
      </c>
      <c r="V338" s="63">
        <f t="shared" si="204"/>
        <v>36</v>
      </c>
      <c r="W338" s="64">
        <f t="shared" si="209"/>
        <v>66775.86</v>
      </c>
      <c r="X338" s="63">
        <f t="shared" si="205"/>
        <v>500</v>
      </c>
      <c r="Y338" s="63">
        <f t="shared" si="206"/>
        <v>0</v>
      </c>
      <c r="Z338" s="64">
        <f t="shared" si="210"/>
        <v>500</v>
      </c>
      <c r="AA338" s="63">
        <v>0</v>
      </c>
      <c r="AB338" s="63">
        <f t="shared" si="193"/>
        <v>16684.965</v>
      </c>
      <c r="AC338" s="63">
        <f t="shared" si="211"/>
        <v>83960.824999999997</v>
      </c>
      <c r="AD338" s="65"/>
      <c r="AE338" s="66"/>
      <c r="AF338" s="66"/>
      <c r="AG338" s="66"/>
      <c r="AH338" s="67">
        <f t="shared" si="212"/>
        <v>-5920.8249999999971</v>
      </c>
      <c r="AI338" s="68"/>
      <c r="AJ338" s="68"/>
    </row>
    <row r="339" spans="1:36" hidden="1" x14ac:dyDescent="0.25">
      <c r="A339" s="6">
        <v>224</v>
      </c>
      <c r="B339" s="7" t="s">
        <v>560</v>
      </c>
      <c r="C339" s="56" t="str">
        <f t="shared" si="140"/>
        <v>IS27</v>
      </c>
      <c r="D339" s="56" t="str">
        <f>IFERROR(VLOOKUP(C339,Exempted!C:D,2,0),"NOT")</f>
        <v>mykee</v>
      </c>
      <c r="E339" s="7">
        <v>382055</v>
      </c>
      <c r="F339" s="7">
        <v>404086</v>
      </c>
      <c r="G339" s="7">
        <v>786141</v>
      </c>
      <c r="H339" s="7">
        <v>808078</v>
      </c>
      <c r="I339" s="7">
        <v>0</v>
      </c>
      <c r="J339" s="7">
        <v>39307.050000000003</v>
      </c>
      <c r="K339" s="7">
        <v>34905</v>
      </c>
      <c r="L339" s="7">
        <v>34905</v>
      </c>
      <c r="M339" s="7">
        <v>0</v>
      </c>
      <c r="N339" s="7">
        <v>0</v>
      </c>
      <c r="O339" s="7">
        <v>470</v>
      </c>
      <c r="P339" s="7">
        <v>0</v>
      </c>
      <c r="Q339" s="7">
        <v>0</v>
      </c>
      <c r="R339" s="7">
        <v>470</v>
      </c>
      <c r="S339" s="7">
        <v>9.4</v>
      </c>
      <c r="T339" s="62">
        <f t="shared" si="208"/>
        <v>-21467</v>
      </c>
      <c r="U339" s="63">
        <f t="shared" si="203"/>
        <v>15722.82</v>
      </c>
      <c r="V339" s="63">
        <f t="shared" si="204"/>
        <v>9.4</v>
      </c>
      <c r="W339" s="64">
        <f t="shared" si="209"/>
        <v>15732.22</v>
      </c>
      <c r="X339" s="63">
        <f t="shared" si="205"/>
        <v>0</v>
      </c>
      <c r="Y339" s="63">
        <f t="shared" si="206"/>
        <v>0</v>
      </c>
      <c r="Z339" s="64">
        <f t="shared" si="210"/>
        <v>0</v>
      </c>
      <c r="AA339" s="63">
        <v>0</v>
      </c>
      <c r="AB339" s="63"/>
      <c r="AC339" s="63">
        <f t="shared" si="211"/>
        <v>15732.22</v>
      </c>
      <c r="AD339" s="65"/>
      <c r="AE339" s="66"/>
      <c r="AF339" s="66"/>
      <c r="AG339" s="66"/>
      <c r="AH339" s="67">
        <f t="shared" si="212"/>
        <v>-37199.22</v>
      </c>
      <c r="AI339" s="69"/>
      <c r="AJ339" s="69"/>
    </row>
    <row r="340" spans="1:36" hidden="1" x14ac:dyDescent="0.25">
      <c r="A340" s="6">
        <v>225</v>
      </c>
      <c r="B340" s="7" t="s">
        <v>561</v>
      </c>
      <c r="C340" s="56" t="str">
        <f t="shared" si="140"/>
        <v>IS28</v>
      </c>
      <c r="D340" s="56" t="str">
        <f>IFERROR(VLOOKUP(C340,Exempted!C:D,2,0),"NOT")</f>
        <v>Mykee</v>
      </c>
      <c r="E340" s="7">
        <v>1009309</v>
      </c>
      <c r="F340" s="7">
        <v>929175</v>
      </c>
      <c r="G340" s="7">
        <v>1938484</v>
      </c>
      <c r="H340" s="7">
        <v>1830702</v>
      </c>
      <c r="I340" s="7">
        <v>452</v>
      </c>
      <c r="J340" s="7">
        <v>96924.2</v>
      </c>
      <c r="K340" s="7">
        <v>90680</v>
      </c>
      <c r="L340" s="7">
        <v>90680</v>
      </c>
      <c r="M340" s="7">
        <v>0</v>
      </c>
      <c r="N340" s="7">
        <v>0</v>
      </c>
      <c r="O340" s="7">
        <v>8570</v>
      </c>
      <c r="P340" s="7">
        <v>0</v>
      </c>
      <c r="Q340" s="7">
        <v>0</v>
      </c>
      <c r="R340" s="7">
        <v>8570</v>
      </c>
      <c r="S340" s="7">
        <v>171.4</v>
      </c>
      <c r="T340" s="62">
        <f t="shared" si="208"/>
        <v>116352</v>
      </c>
      <c r="U340" s="63">
        <f t="shared" si="203"/>
        <v>38769.68</v>
      </c>
      <c r="V340" s="63">
        <f t="shared" si="204"/>
        <v>171.4</v>
      </c>
      <c r="W340" s="64">
        <f t="shared" si="209"/>
        <v>38941.08</v>
      </c>
      <c r="X340" s="63">
        <f t="shared" si="205"/>
        <v>452</v>
      </c>
      <c r="Y340" s="63">
        <f t="shared" si="206"/>
        <v>0</v>
      </c>
      <c r="Z340" s="64">
        <f t="shared" si="210"/>
        <v>452</v>
      </c>
      <c r="AA340" s="63">
        <v>0</v>
      </c>
      <c r="AB340" s="63"/>
      <c r="AC340" s="63">
        <f t="shared" si="211"/>
        <v>39393.08</v>
      </c>
      <c r="AD340" s="65"/>
      <c r="AE340" s="66"/>
      <c r="AF340" s="66"/>
      <c r="AG340" s="66"/>
      <c r="AH340" s="67">
        <f t="shared" si="212"/>
        <v>76958.92</v>
      </c>
      <c r="AI340" s="69"/>
      <c r="AJ340" s="69"/>
    </row>
    <row r="341" spans="1:36" hidden="1" x14ac:dyDescent="0.25">
      <c r="A341" s="6">
        <v>226</v>
      </c>
      <c r="B341" s="7" t="s">
        <v>562</v>
      </c>
      <c r="C341" s="56" t="str">
        <f t="shared" si="140"/>
        <v>IS29</v>
      </c>
      <c r="D341" s="56" t="str">
        <f>IFERROR(VLOOKUP(C341,Exempted!C:D,2,0),"NOT")</f>
        <v>GOV ALBANO</v>
      </c>
      <c r="E341" s="7">
        <v>1064091</v>
      </c>
      <c r="F341" s="7">
        <v>1215992</v>
      </c>
      <c r="G341" s="7">
        <v>2280083</v>
      </c>
      <c r="H341" s="7">
        <v>1756369</v>
      </c>
      <c r="I341" s="7">
        <v>803</v>
      </c>
      <c r="J341" s="7">
        <v>114004.15</v>
      </c>
      <c r="K341" s="7">
        <v>66970</v>
      </c>
      <c r="L341" s="7">
        <v>66970</v>
      </c>
      <c r="M341" s="7">
        <v>0</v>
      </c>
      <c r="N341" s="7">
        <v>0</v>
      </c>
      <c r="O341" s="7">
        <v>750</v>
      </c>
      <c r="P341" s="7">
        <v>0</v>
      </c>
      <c r="Q341" s="7">
        <v>0</v>
      </c>
      <c r="R341" s="7">
        <v>750</v>
      </c>
      <c r="S341" s="7">
        <v>15</v>
      </c>
      <c r="T341" s="128">
        <f t="shared" ref="T341" si="213">G341-H341+K341-L341+O341-P341</f>
        <v>524464</v>
      </c>
      <c r="U341" s="63">
        <f t="shared" ref="U341:U347" si="214">G341*0.02</f>
        <v>45601.66</v>
      </c>
      <c r="V341" s="63">
        <f t="shared" ref="V341:V347" si="215">O341*0.02</f>
        <v>15</v>
      </c>
      <c r="W341" s="130">
        <f>SUM(U341:V342)</f>
        <v>71912.800000000003</v>
      </c>
      <c r="X341" s="63">
        <f t="shared" ref="X341:X347" si="216">I341</f>
        <v>803</v>
      </c>
      <c r="Y341" s="63">
        <f t="shared" ref="Y341:Y347" si="217">M341</f>
        <v>0</v>
      </c>
      <c r="Z341" s="130">
        <f>SUM(X341:Y342)</f>
        <v>803</v>
      </c>
      <c r="AA341" s="63">
        <v>0</v>
      </c>
      <c r="AB341" s="63">
        <f t="shared" ref="AB341:AB343" si="218">G341*0.005</f>
        <v>11400.415000000001</v>
      </c>
      <c r="AC341" s="132">
        <f>W341+Z341+AA341+AB341+AA342+AB342</f>
        <v>90690.25</v>
      </c>
      <c r="AD341" s="134"/>
      <c r="AE341" s="122"/>
      <c r="AF341" s="122">
        <v>310000</v>
      </c>
      <c r="AG341" s="122">
        <v>1107190</v>
      </c>
      <c r="AH341" s="124">
        <f t="shared" ref="AH341" si="219">IF(D341="NOT",(T341-Z341-AE341+AF341-AG341),(T341-AC341-AE341+AF341-AG341))</f>
        <v>-363416.25</v>
      </c>
      <c r="AI341" s="126"/>
      <c r="AJ341" s="126"/>
    </row>
    <row r="342" spans="1:36" hidden="1" x14ac:dyDescent="0.25">
      <c r="A342" s="23">
        <v>226</v>
      </c>
      <c r="B342" s="19" t="s">
        <v>562</v>
      </c>
      <c r="C342" s="56" t="str">
        <f t="shared" si="140"/>
        <v>IS29</v>
      </c>
      <c r="D342" s="56" t="str">
        <f>IFERROR(VLOOKUP(C342,Exempted!C:D,2,0),"NOT")</f>
        <v>GOV ALBANO</v>
      </c>
      <c r="E342" s="19">
        <v>658852</v>
      </c>
      <c r="F342" s="19">
        <v>655955</v>
      </c>
      <c r="G342" s="19">
        <v>1314807</v>
      </c>
      <c r="H342" s="19">
        <v>0</v>
      </c>
      <c r="I342" s="19">
        <v>0</v>
      </c>
      <c r="J342" s="19">
        <v>65740.350000000006</v>
      </c>
      <c r="K342" s="19">
        <v>3000</v>
      </c>
      <c r="L342" s="19">
        <v>0</v>
      </c>
      <c r="M342" s="19">
        <v>0</v>
      </c>
      <c r="N342" s="19">
        <v>0</v>
      </c>
      <c r="O342" s="19">
        <v>0</v>
      </c>
      <c r="P342" s="19">
        <v>0</v>
      </c>
      <c r="Q342" s="19">
        <v>0</v>
      </c>
      <c r="R342" s="19">
        <v>0</v>
      </c>
      <c r="S342" s="19">
        <v>0</v>
      </c>
      <c r="T342" s="129"/>
      <c r="U342" s="63">
        <f t="shared" si="214"/>
        <v>26296.14</v>
      </c>
      <c r="V342" s="63">
        <f t="shared" si="215"/>
        <v>0</v>
      </c>
      <c r="W342" s="131"/>
      <c r="X342" s="63">
        <f t="shared" si="216"/>
        <v>0</v>
      </c>
      <c r="Y342" s="63">
        <f t="shared" si="217"/>
        <v>0</v>
      </c>
      <c r="Z342" s="131"/>
      <c r="AA342" s="63">
        <v>0</v>
      </c>
      <c r="AB342" s="63">
        <f t="shared" si="218"/>
        <v>6574.0349999999999</v>
      </c>
      <c r="AC342" s="133"/>
      <c r="AD342" s="135"/>
      <c r="AE342" s="123"/>
      <c r="AF342" s="123"/>
      <c r="AG342" s="123"/>
      <c r="AH342" s="125"/>
      <c r="AI342" s="127"/>
      <c r="AJ342" s="127"/>
    </row>
    <row r="343" spans="1:36" hidden="1" x14ac:dyDescent="0.25">
      <c r="A343" s="6">
        <v>227</v>
      </c>
      <c r="B343" s="7" t="s">
        <v>568</v>
      </c>
      <c r="C343" s="56" t="str">
        <f t="shared" si="140"/>
        <v>IS30</v>
      </c>
      <c r="D343" s="56" t="str">
        <f>IFERROR(VLOOKUP(C343,Exempted!C:D,2,0),"NOT")</f>
        <v>GOV ALBANO</v>
      </c>
      <c r="E343" s="7">
        <v>1420058</v>
      </c>
      <c r="F343" s="7">
        <v>1422259</v>
      </c>
      <c r="G343" s="7">
        <v>2842317</v>
      </c>
      <c r="H343" s="7">
        <v>2587719</v>
      </c>
      <c r="I343" s="7">
        <v>560</v>
      </c>
      <c r="J343" s="7">
        <v>142115.85</v>
      </c>
      <c r="K343" s="7">
        <v>110799</v>
      </c>
      <c r="L343" s="7">
        <v>110799</v>
      </c>
      <c r="M343" s="7">
        <v>0</v>
      </c>
      <c r="N343" s="7">
        <v>0</v>
      </c>
      <c r="O343" s="7">
        <v>1370</v>
      </c>
      <c r="P343" s="7">
        <v>0</v>
      </c>
      <c r="Q343" s="7">
        <v>0</v>
      </c>
      <c r="R343" s="7">
        <v>1370</v>
      </c>
      <c r="S343" s="7">
        <v>27.4</v>
      </c>
      <c r="T343" s="62">
        <f t="shared" ref="T343:T347" si="220">G343-H343+K343-L343+O343-P343</f>
        <v>255968</v>
      </c>
      <c r="U343" s="63">
        <f t="shared" si="214"/>
        <v>56846.340000000004</v>
      </c>
      <c r="V343" s="63">
        <f t="shared" si="215"/>
        <v>27.400000000000002</v>
      </c>
      <c r="W343" s="64">
        <f t="shared" ref="W343:W347" si="221">SUM(U343:V343)</f>
        <v>56873.740000000005</v>
      </c>
      <c r="X343" s="63">
        <f t="shared" si="216"/>
        <v>560</v>
      </c>
      <c r="Y343" s="63">
        <f t="shared" si="217"/>
        <v>0</v>
      </c>
      <c r="Z343" s="64">
        <f t="shared" ref="Z343:Z347" si="222">SUM(X343:Y343)</f>
        <v>560</v>
      </c>
      <c r="AA343" s="63">
        <v>0</v>
      </c>
      <c r="AB343" s="63">
        <f t="shared" si="218"/>
        <v>14211.585000000001</v>
      </c>
      <c r="AC343" s="63">
        <f t="shared" ref="AC343:AC347" si="223">W343+Z343+AA343+AB343</f>
        <v>71645.325000000012</v>
      </c>
      <c r="AD343" s="65"/>
      <c r="AE343" s="66"/>
      <c r="AF343" s="66"/>
      <c r="AG343" s="66"/>
      <c r="AH343" s="67">
        <f t="shared" ref="AH343:AH347" si="224">IF(D343="NOT",(T343-Z343-AE343+AF343-AG343),(T343-AC343-AE343+AF343-AG343))</f>
        <v>184322.67499999999</v>
      </c>
      <c r="AI343" s="68"/>
      <c r="AJ343" s="68"/>
    </row>
    <row r="344" spans="1:36" hidden="1" x14ac:dyDescent="0.25">
      <c r="A344" s="6">
        <v>228</v>
      </c>
      <c r="B344" s="7" t="s">
        <v>569</v>
      </c>
      <c r="C344" s="56" t="str">
        <f t="shared" si="140"/>
        <v>IS31</v>
      </c>
      <c r="D344" s="56" t="str">
        <f>IFERROR(VLOOKUP(C344,Exempted!C:D,2,0),"NOT")</f>
        <v>Ojie</v>
      </c>
      <c r="E344" s="7">
        <v>1283199</v>
      </c>
      <c r="F344" s="7">
        <v>1356225</v>
      </c>
      <c r="G344" s="7">
        <v>2639424</v>
      </c>
      <c r="H344" s="7">
        <v>2532451</v>
      </c>
      <c r="I344" s="7">
        <v>3098</v>
      </c>
      <c r="J344" s="7">
        <v>131971.20000000001</v>
      </c>
      <c r="K344" s="7">
        <v>112127</v>
      </c>
      <c r="L344" s="7">
        <v>112127</v>
      </c>
      <c r="M344" s="7">
        <v>0</v>
      </c>
      <c r="N344" s="7">
        <v>0</v>
      </c>
      <c r="O344" s="7">
        <v>1100</v>
      </c>
      <c r="P344" s="7">
        <v>0</v>
      </c>
      <c r="Q344" s="7">
        <v>0</v>
      </c>
      <c r="R344" s="7">
        <v>1100</v>
      </c>
      <c r="S344" s="7">
        <v>22</v>
      </c>
      <c r="T344" s="62">
        <f t="shared" si="220"/>
        <v>108073</v>
      </c>
      <c r="U344" s="63">
        <f>G344*0.015</f>
        <v>39591.360000000001</v>
      </c>
      <c r="V344" s="63">
        <f>O344*0.015</f>
        <v>16.5</v>
      </c>
      <c r="W344" s="64">
        <f t="shared" si="221"/>
        <v>39607.86</v>
      </c>
      <c r="X344" s="63">
        <f t="shared" si="216"/>
        <v>3098</v>
      </c>
      <c r="Y344" s="63">
        <f t="shared" si="217"/>
        <v>0</v>
      </c>
      <c r="Z344" s="64">
        <f t="shared" si="222"/>
        <v>3098</v>
      </c>
      <c r="AA344" s="63">
        <v>0</v>
      </c>
      <c r="AB344" s="63"/>
      <c r="AC344" s="63">
        <f t="shared" si="223"/>
        <v>42705.86</v>
      </c>
      <c r="AD344" s="65"/>
      <c r="AE344" s="66"/>
      <c r="AF344" s="66"/>
      <c r="AG344" s="66"/>
      <c r="AH344" s="67">
        <f t="shared" si="224"/>
        <v>65367.14</v>
      </c>
      <c r="AI344" s="68"/>
      <c r="AJ344" s="68"/>
    </row>
    <row r="345" spans="1:36" hidden="1" x14ac:dyDescent="0.25">
      <c r="A345" s="6">
        <v>229</v>
      </c>
      <c r="B345" s="7" t="s">
        <v>570</v>
      </c>
      <c r="C345" s="56" t="str">
        <f t="shared" si="140"/>
        <v>IS33</v>
      </c>
      <c r="D345" s="56" t="str">
        <f>IFERROR(VLOOKUP(C345,Exempted!C:D,2,0),"NOT")</f>
        <v>GOV ALBANO</v>
      </c>
      <c r="E345" s="7">
        <v>43210</v>
      </c>
      <c r="F345" s="7">
        <v>56736</v>
      </c>
      <c r="G345" s="7">
        <v>99946</v>
      </c>
      <c r="H345" s="7">
        <v>93302</v>
      </c>
      <c r="I345" s="7">
        <v>0</v>
      </c>
      <c r="J345" s="7">
        <v>4997.3</v>
      </c>
      <c r="K345" s="7">
        <v>2029</v>
      </c>
      <c r="L345" s="7">
        <v>2029</v>
      </c>
      <c r="M345" s="7">
        <v>0</v>
      </c>
      <c r="N345" s="7">
        <v>0</v>
      </c>
      <c r="O345" s="7">
        <v>1000</v>
      </c>
      <c r="P345" s="7">
        <v>0</v>
      </c>
      <c r="Q345" s="7">
        <v>0</v>
      </c>
      <c r="R345" s="7">
        <v>1000</v>
      </c>
      <c r="S345" s="7">
        <v>20</v>
      </c>
      <c r="T345" s="62">
        <f t="shared" si="220"/>
        <v>7644</v>
      </c>
      <c r="U345" s="63">
        <f t="shared" si="214"/>
        <v>1998.92</v>
      </c>
      <c r="V345" s="63">
        <f t="shared" si="215"/>
        <v>20</v>
      </c>
      <c r="W345" s="64">
        <f t="shared" si="221"/>
        <v>2018.92</v>
      </c>
      <c r="X345" s="63">
        <f t="shared" si="216"/>
        <v>0</v>
      </c>
      <c r="Y345" s="63">
        <f t="shared" si="217"/>
        <v>0</v>
      </c>
      <c r="Z345" s="64">
        <f t="shared" si="222"/>
        <v>0</v>
      </c>
      <c r="AA345" s="63">
        <v>0</v>
      </c>
      <c r="AB345" s="63">
        <f t="shared" ref="AB345:AB346" si="225">G345*0.005</f>
        <v>499.73</v>
      </c>
      <c r="AC345" s="63">
        <f t="shared" si="223"/>
        <v>2518.65</v>
      </c>
      <c r="AD345" s="65"/>
      <c r="AE345" s="66"/>
      <c r="AF345" s="66"/>
      <c r="AG345" s="66"/>
      <c r="AH345" s="67">
        <f t="shared" si="224"/>
        <v>5125.3500000000004</v>
      </c>
      <c r="AI345" s="68"/>
      <c r="AJ345" s="68"/>
    </row>
    <row r="346" spans="1:36" hidden="1" x14ac:dyDescent="0.25">
      <c r="A346" s="6">
        <v>230</v>
      </c>
      <c r="B346" s="7" t="s">
        <v>571</v>
      </c>
      <c r="C346" s="56" t="str">
        <f t="shared" si="140"/>
        <v>IS34</v>
      </c>
      <c r="D346" s="56" t="str">
        <f>IFERROR(VLOOKUP(C346,Exempted!C:D,2,0),"NOT")</f>
        <v>GOV ALBANO</v>
      </c>
      <c r="E346" s="7">
        <v>7900</v>
      </c>
      <c r="F346" s="7">
        <v>12050</v>
      </c>
      <c r="G346" s="7">
        <v>19950</v>
      </c>
      <c r="H346" s="7">
        <v>21299</v>
      </c>
      <c r="I346" s="7">
        <v>0</v>
      </c>
      <c r="J346" s="7">
        <v>997.5</v>
      </c>
      <c r="K346" s="7">
        <v>2500</v>
      </c>
      <c r="L346" s="7">
        <v>2500</v>
      </c>
      <c r="M346" s="7">
        <v>0</v>
      </c>
      <c r="N346" s="7">
        <v>0</v>
      </c>
      <c r="O346" s="7">
        <v>0</v>
      </c>
      <c r="P346" s="7">
        <v>0</v>
      </c>
      <c r="Q346" s="7">
        <v>0</v>
      </c>
      <c r="R346" s="7">
        <v>0</v>
      </c>
      <c r="S346" s="7">
        <v>0</v>
      </c>
      <c r="T346" s="62">
        <f t="shared" si="220"/>
        <v>-1349</v>
      </c>
      <c r="U346" s="63">
        <f t="shared" si="214"/>
        <v>399</v>
      </c>
      <c r="V346" s="63">
        <f t="shared" si="215"/>
        <v>0</v>
      </c>
      <c r="W346" s="64">
        <f t="shared" si="221"/>
        <v>399</v>
      </c>
      <c r="X346" s="63">
        <f t="shared" si="216"/>
        <v>0</v>
      </c>
      <c r="Y346" s="63">
        <f t="shared" si="217"/>
        <v>0</v>
      </c>
      <c r="Z346" s="64">
        <f t="shared" si="222"/>
        <v>0</v>
      </c>
      <c r="AA346" s="63">
        <v>0</v>
      </c>
      <c r="AB346" s="63">
        <f t="shared" si="225"/>
        <v>99.75</v>
      </c>
      <c r="AC346" s="63">
        <f t="shared" si="223"/>
        <v>498.75</v>
      </c>
      <c r="AD346" s="65"/>
      <c r="AE346" s="66"/>
      <c r="AF346" s="66"/>
      <c r="AG346" s="66"/>
      <c r="AH346" s="67">
        <f t="shared" si="224"/>
        <v>-1847.75</v>
      </c>
      <c r="AI346" s="69"/>
      <c r="AJ346" s="69"/>
    </row>
    <row r="347" spans="1:36" hidden="1" x14ac:dyDescent="0.25">
      <c r="A347" s="6">
        <v>231</v>
      </c>
      <c r="B347" s="7" t="s">
        <v>572</v>
      </c>
      <c r="C347" s="56" t="str">
        <f t="shared" si="140"/>
        <v>IS35</v>
      </c>
      <c r="D347" s="56" t="str">
        <f>IFERROR(VLOOKUP(C347,Exempted!C:D,2,0),"NOT")</f>
        <v>MYKEE DY</v>
      </c>
      <c r="E347" s="7">
        <v>6427</v>
      </c>
      <c r="F347" s="7">
        <v>7792</v>
      </c>
      <c r="G347" s="7">
        <v>14219</v>
      </c>
      <c r="H347" s="7">
        <v>15108</v>
      </c>
      <c r="I347" s="7">
        <v>0</v>
      </c>
      <c r="J347" s="7">
        <v>710.95</v>
      </c>
      <c r="K347" s="7">
        <v>707</v>
      </c>
      <c r="L347" s="7">
        <v>707</v>
      </c>
      <c r="M347" s="7">
        <v>0</v>
      </c>
      <c r="N347" s="7">
        <v>0</v>
      </c>
      <c r="O347" s="7">
        <v>0</v>
      </c>
      <c r="P347" s="7">
        <v>0</v>
      </c>
      <c r="Q347" s="7">
        <v>0</v>
      </c>
      <c r="R347" s="7">
        <v>0</v>
      </c>
      <c r="S347" s="7">
        <v>0</v>
      </c>
      <c r="T347" s="62">
        <f t="shared" si="220"/>
        <v>-889</v>
      </c>
      <c r="U347" s="63">
        <f t="shared" si="214"/>
        <v>284.38</v>
      </c>
      <c r="V347" s="63">
        <f t="shared" si="215"/>
        <v>0</v>
      </c>
      <c r="W347" s="64">
        <f t="shared" si="221"/>
        <v>284.38</v>
      </c>
      <c r="X347" s="63">
        <f t="shared" si="216"/>
        <v>0</v>
      </c>
      <c r="Y347" s="63">
        <f t="shared" si="217"/>
        <v>0</v>
      </c>
      <c r="Z347" s="64">
        <f t="shared" si="222"/>
        <v>0</v>
      </c>
      <c r="AA347" s="63">
        <v>0</v>
      </c>
      <c r="AB347" s="63"/>
      <c r="AC347" s="63">
        <f t="shared" si="223"/>
        <v>284.38</v>
      </c>
      <c r="AD347" s="65"/>
      <c r="AE347" s="66"/>
      <c r="AF347" s="66"/>
      <c r="AG347" s="66"/>
      <c r="AH347" s="67">
        <f t="shared" si="224"/>
        <v>-1173.3800000000001</v>
      </c>
      <c r="AI347" s="69"/>
      <c r="AJ347" s="69"/>
    </row>
    <row r="348" spans="1:36" hidden="1" x14ac:dyDescent="0.25">
      <c r="A348" s="6">
        <v>232</v>
      </c>
      <c r="B348" s="7" t="s">
        <v>573</v>
      </c>
      <c r="C348" s="56" t="str">
        <f t="shared" si="140"/>
        <v>IS36</v>
      </c>
      <c r="D348" s="56" t="str">
        <f>IFERROR(VLOOKUP(C348,Exempted!C:D,2,0),"NOT")</f>
        <v>GOV ALBANO</v>
      </c>
      <c r="E348" s="7">
        <v>834055</v>
      </c>
      <c r="F348" s="7">
        <v>1017884</v>
      </c>
      <c r="G348" s="7">
        <v>1851939</v>
      </c>
      <c r="H348" s="7">
        <v>1642980</v>
      </c>
      <c r="I348" s="7">
        <v>861</v>
      </c>
      <c r="J348" s="7">
        <v>92596.95</v>
      </c>
      <c r="K348" s="7">
        <v>75795</v>
      </c>
      <c r="L348" s="7">
        <v>75795</v>
      </c>
      <c r="M348" s="7">
        <v>0</v>
      </c>
      <c r="N348" s="7">
        <v>0</v>
      </c>
      <c r="O348" s="7">
        <v>2300</v>
      </c>
      <c r="P348" s="7">
        <v>800</v>
      </c>
      <c r="Q348" s="7">
        <v>0</v>
      </c>
      <c r="R348" s="7">
        <v>1500</v>
      </c>
      <c r="S348" s="7">
        <v>46</v>
      </c>
      <c r="T348" s="128">
        <f t="shared" ref="T348" si="226">G348-H348+K348-L348+O348-P348</f>
        <v>210459</v>
      </c>
      <c r="U348" s="63">
        <f t="shared" ref="U348:U373" si="227">G348*0.02</f>
        <v>37038.78</v>
      </c>
      <c r="V348" s="63">
        <f t="shared" ref="V348:V373" si="228">O348*0.02</f>
        <v>46</v>
      </c>
      <c r="W348" s="130">
        <f>SUM(U348:V349)</f>
        <v>37339.14</v>
      </c>
      <c r="X348" s="63">
        <f t="shared" ref="X348:X373" si="229">I348</f>
        <v>861</v>
      </c>
      <c r="Y348" s="63">
        <f t="shared" ref="Y348:Y373" si="230">M348</f>
        <v>0</v>
      </c>
      <c r="Z348" s="130">
        <f>SUM(X348:Y349)</f>
        <v>861</v>
      </c>
      <c r="AA348" s="63">
        <v>0</v>
      </c>
      <c r="AB348" s="63">
        <f t="shared" ref="AB348:AB349" si="231">G348*0.005</f>
        <v>9259.6949999999997</v>
      </c>
      <c r="AC348" s="132">
        <f>W348+Z348+AA348+AB348+AA349+AB349</f>
        <v>47523.424999999996</v>
      </c>
      <c r="AD348" s="134"/>
      <c r="AE348" s="122"/>
      <c r="AF348" s="122">
        <v>4500</v>
      </c>
      <c r="AG348" s="122"/>
      <c r="AH348" s="124">
        <f t="shared" ref="AH348" si="232">IF(D348="NOT",(T348-Z348-AE348+AF348-AG348),(T348-AC348-AE348+AF348-AG348))</f>
        <v>167435.57500000001</v>
      </c>
      <c r="AI348" s="126"/>
      <c r="AJ348" s="126"/>
    </row>
    <row r="349" spans="1:36" hidden="1" x14ac:dyDescent="0.25">
      <c r="A349" s="23">
        <v>232</v>
      </c>
      <c r="B349" s="19" t="s">
        <v>573</v>
      </c>
      <c r="C349" s="56" t="str">
        <f t="shared" si="140"/>
        <v>IS36</v>
      </c>
      <c r="D349" s="56" t="str">
        <f>IFERROR(VLOOKUP(C349,Exempted!C:D,2,0),"NOT")</f>
        <v>GOV ALBANO</v>
      </c>
      <c r="E349" s="19">
        <v>5226</v>
      </c>
      <c r="F349" s="19">
        <v>7492</v>
      </c>
      <c r="G349" s="19">
        <v>12718</v>
      </c>
      <c r="H349" s="19">
        <v>0</v>
      </c>
      <c r="I349" s="19">
        <v>0</v>
      </c>
      <c r="J349" s="19">
        <v>635.9</v>
      </c>
      <c r="K349" s="19">
        <v>0</v>
      </c>
      <c r="L349" s="19">
        <v>0</v>
      </c>
      <c r="M349" s="19">
        <v>0</v>
      </c>
      <c r="N349" s="19">
        <v>0</v>
      </c>
      <c r="O349" s="19">
        <v>0</v>
      </c>
      <c r="P349" s="19">
        <v>0</v>
      </c>
      <c r="Q349" s="19">
        <v>0</v>
      </c>
      <c r="R349" s="19">
        <v>0</v>
      </c>
      <c r="S349" s="19">
        <v>0</v>
      </c>
      <c r="T349" s="129"/>
      <c r="U349" s="63">
        <f t="shared" si="227"/>
        <v>254.36</v>
      </c>
      <c r="V349" s="63">
        <f t="shared" si="228"/>
        <v>0</v>
      </c>
      <c r="W349" s="131"/>
      <c r="X349" s="63">
        <f t="shared" si="229"/>
        <v>0</v>
      </c>
      <c r="Y349" s="63">
        <f t="shared" si="230"/>
        <v>0</v>
      </c>
      <c r="Z349" s="131"/>
      <c r="AA349" s="63">
        <v>0</v>
      </c>
      <c r="AB349" s="63">
        <f t="shared" si="231"/>
        <v>63.59</v>
      </c>
      <c r="AC349" s="133"/>
      <c r="AD349" s="135"/>
      <c r="AE349" s="123"/>
      <c r="AF349" s="123"/>
      <c r="AG349" s="123"/>
      <c r="AH349" s="125"/>
      <c r="AI349" s="127"/>
      <c r="AJ349" s="127"/>
    </row>
    <row r="350" spans="1:36" hidden="1" x14ac:dyDescent="0.25">
      <c r="A350" s="6">
        <v>233</v>
      </c>
      <c r="B350" s="7" t="s">
        <v>579</v>
      </c>
      <c r="C350" s="56" t="str">
        <f t="shared" si="140"/>
        <v>LG02</v>
      </c>
      <c r="D350" s="56" t="str">
        <f>IFERROR(VLOOKUP(C350,Exempted!C:D,2,0),"NOT")</f>
        <v>NOT</v>
      </c>
      <c r="E350" s="7">
        <v>864125</v>
      </c>
      <c r="F350" s="7">
        <v>1030712</v>
      </c>
      <c r="G350" s="7">
        <v>1894837</v>
      </c>
      <c r="H350" s="7">
        <v>1680263</v>
      </c>
      <c r="I350" s="7">
        <v>0</v>
      </c>
      <c r="J350" s="7">
        <v>94741.85</v>
      </c>
      <c r="K350" s="7">
        <v>83580</v>
      </c>
      <c r="L350" s="7">
        <v>83580</v>
      </c>
      <c r="M350" s="7">
        <v>0</v>
      </c>
      <c r="N350" s="7">
        <v>0</v>
      </c>
      <c r="O350" s="7">
        <v>1270</v>
      </c>
      <c r="P350" s="7">
        <v>0</v>
      </c>
      <c r="Q350" s="7">
        <v>0</v>
      </c>
      <c r="R350" s="7">
        <v>1270</v>
      </c>
      <c r="S350" s="7">
        <v>25.4</v>
      </c>
      <c r="T350" s="62">
        <f t="shared" ref="T350:T373" si="233">G350-H350+K350-L350+O350-P350</f>
        <v>215844</v>
      </c>
      <c r="U350" s="63">
        <f t="shared" si="227"/>
        <v>37896.74</v>
      </c>
      <c r="V350" s="63">
        <f t="shared" si="228"/>
        <v>25.400000000000002</v>
      </c>
      <c r="W350" s="64">
        <f t="shared" ref="W350:W373" si="234">SUM(U350:V350)</f>
        <v>37922.14</v>
      </c>
      <c r="X350" s="63">
        <f t="shared" si="229"/>
        <v>0</v>
      </c>
      <c r="Y350" s="63">
        <f t="shared" si="230"/>
        <v>0</v>
      </c>
      <c r="Z350" s="64">
        <f t="shared" ref="Z350:Z373" si="235">SUM(X350:Y350)</f>
        <v>0</v>
      </c>
      <c r="AA350" s="63">
        <v>0</v>
      </c>
      <c r="AB350" s="63"/>
      <c r="AC350" s="63">
        <f t="shared" ref="AC350:AC373" si="236">W350+Z350+AA350+AB350</f>
        <v>37922.14</v>
      </c>
      <c r="AD350" s="65"/>
      <c r="AE350" s="66"/>
      <c r="AF350" s="66"/>
      <c r="AG350" s="66"/>
      <c r="AH350" s="67">
        <f t="shared" ref="AH350:AH373" si="237">IF(D350="NOT",(T350-Z350-AE350+AF350-AG350),(T350-AC350-AE350+AF350-AG350))</f>
        <v>215844</v>
      </c>
      <c r="AI350" s="68"/>
      <c r="AJ350" s="68"/>
    </row>
    <row r="351" spans="1:36" hidden="1" x14ac:dyDescent="0.25">
      <c r="A351" s="6">
        <v>234</v>
      </c>
      <c r="B351" s="7" t="s">
        <v>580</v>
      </c>
      <c r="C351" s="56" t="str">
        <f t="shared" si="140"/>
        <v>LG09</v>
      </c>
      <c r="D351" s="56" t="str">
        <f>IFERROR(VLOOKUP(C351,Exempted!C:D,2,0),"NOT")</f>
        <v>Gallo/Inno</v>
      </c>
      <c r="E351" s="7">
        <v>846971</v>
      </c>
      <c r="F351" s="7">
        <v>823472</v>
      </c>
      <c r="G351" s="7">
        <v>1670443</v>
      </c>
      <c r="H351" s="7">
        <v>1473335</v>
      </c>
      <c r="I351" s="7">
        <v>0</v>
      </c>
      <c r="J351" s="7">
        <v>83522.149999999994</v>
      </c>
      <c r="K351" s="7">
        <v>112148</v>
      </c>
      <c r="L351" s="7">
        <v>112148</v>
      </c>
      <c r="M351" s="7">
        <v>0</v>
      </c>
      <c r="N351" s="7">
        <v>0</v>
      </c>
      <c r="O351" s="7">
        <v>800</v>
      </c>
      <c r="P351" s="7">
        <v>800</v>
      </c>
      <c r="Q351" s="7">
        <v>0</v>
      </c>
      <c r="R351" s="7">
        <v>0</v>
      </c>
      <c r="S351" s="7">
        <v>16</v>
      </c>
      <c r="T351" s="62">
        <f t="shared" si="233"/>
        <v>197108</v>
      </c>
      <c r="U351" s="63">
        <f t="shared" si="227"/>
        <v>33408.86</v>
      </c>
      <c r="V351" s="63">
        <f t="shared" si="228"/>
        <v>16</v>
      </c>
      <c r="W351" s="64">
        <f t="shared" si="234"/>
        <v>33424.86</v>
      </c>
      <c r="X351" s="63">
        <f t="shared" si="229"/>
        <v>0</v>
      </c>
      <c r="Y351" s="63">
        <f t="shared" si="230"/>
        <v>0</v>
      </c>
      <c r="Z351" s="64">
        <f t="shared" si="235"/>
        <v>0</v>
      </c>
      <c r="AA351" s="63">
        <v>0</v>
      </c>
      <c r="AB351" s="63"/>
      <c r="AC351" s="63">
        <f t="shared" si="236"/>
        <v>33424.86</v>
      </c>
      <c r="AD351" s="65"/>
      <c r="AE351" s="66"/>
      <c r="AF351" s="66"/>
      <c r="AG351" s="66"/>
      <c r="AH351" s="67">
        <f t="shared" si="237"/>
        <v>163683.14000000001</v>
      </c>
      <c r="AI351" s="68"/>
      <c r="AJ351" s="68"/>
    </row>
    <row r="352" spans="1:36" hidden="1" x14ac:dyDescent="0.25">
      <c r="A352" s="6">
        <v>235</v>
      </c>
      <c r="B352" s="7" t="s">
        <v>581</v>
      </c>
      <c r="C352" s="56" t="str">
        <f t="shared" si="140"/>
        <v>LG10</v>
      </c>
      <c r="D352" s="56" t="str">
        <f>IFERROR(VLOOKUP(C352,Exempted!C:D,2,0),"NOT")</f>
        <v>Gallo/Inno</v>
      </c>
      <c r="E352" s="7">
        <v>138778</v>
      </c>
      <c r="F352" s="7">
        <v>137981</v>
      </c>
      <c r="G352" s="7">
        <v>276759</v>
      </c>
      <c r="H352" s="7">
        <v>246952</v>
      </c>
      <c r="I352" s="7">
        <v>0</v>
      </c>
      <c r="J352" s="7">
        <v>13837.95</v>
      </c>
      <c r="K352" s="7">
        <v>11193</v>
      </c>
      <c r="L352" s="7">
        <v>11193</v>
      </c>
      <c r="M352" s="7">
        <v>0</v>
      </c>
      <c r="N352" s="7">
        <v>0</v>
      </c>
      <c r="O352" s="7">
        <v>0</v>
      </c>
      <c r="P352" s="7">
        <v>0</v>
      </c>
      <c r="Q352" s="7">
        <v>0</v>
      </c>
      <c r="R352" s="7">
        <v>0</v>
      </c>
      <c r="S352" s="7">
        <v>0</v>
      </c>
      <c r="T352" s="62">
        <f t="shared" si="233"/>
        <v>29807</v>
      </c>
      <c r="U352" s="63">
        <f t="shared" si="227"/>
        <v>5535.18</v>
      </c>
      <c r="V352" s="63">
        <f t="shared" si="228"/>
        <v>0</v>
      </c>
      <c r="W352" s="64">
        <f t="shared" si="234"/>
        <v>5535.18</v>
      </c>
      <c r="X352" s="63">
        <f t="shared" si="229"/>
        <v>0</v>
      </c>
      <c r="Y352" s="63">
        <f t="shared" si="230"/>
        <v>0</v>
      </c>
      <c r="Z352" s="64">
        <f t="shared" si="235"/>
        <v>0</v>
      </c>
      <c r="AA352" s="63">
        <v>0</v>
      </c>
      <c r="AB352" s="63"/>
      <c r="AC352" s="63">
        <f t="shared" si="236"/>
        <v>5535.18</v>
      </c>
      <c r="AD352" s="65"/>
      <c r="AE352" s="66"/>
      <c r="AF352" s="66"/>
      <c r="AG352" s="66"/>
      <c r="AH352" s="67">
        <f t="shared" si="237"/>
        <v>24271.82</v>
      </c>
      <c r="AI352" s="68"/>
      <c r="AJ352" s="68"/>
    </row>
    <row r="353" spans="1:36" hidden="1" x14ac:dyDescent="0.25">
      <c r="A353" s="6">
        <v>236</v>
      </c>
      <c r="B353" s="7" t="s">
        <v>582</v>
      </c>
      <c r="C353" s="56" t="str">
        <f t="shared" si="140"/>
        <v>LG11</v>
      </c>
      <c r="D353" s="56" t="str">
        <f>IFERROR(VLOOKUP(C353,Exempted!C:D,2,0),"NOT")</f>
        <v>Gallo/Inno</v>
      </c>
      <c r="E353" s="7">
        <v>32562</v>
      </c>
      <c r="F353" s="7">
        <v>33859</v>
      </c>
      <c r="G353" s="7">
        <v>66421</v>
      </c>
      <c r="H353" s="7">
        <v>52801</v>
      </c>
      <c r="I353" s="7">
        <v>0</v>
      </c>
      <c r="J353" s="7">
        <v>3321.05</v>
      </c>
      <c r="K353" s="7">
        <v>2540</v>
      </c>
      <c r="L353" s="7">
        <v>2540</v>
      </c>
      <c r="M353" s="7">
        <v>0</v>
      </c>
      <c r="N353" s="7">
        <v>0</v>
      </c>
      <c r="O353" s="7">
        <v>300</v>
      </c>
      <c r="P353" s="7">
        <v>0</v>
      </c>
      <c r="Q353" s="7">
        <v>0</v>
      </c>
      <c r="R353" s="7">
        <v>300</v>
      </c>
      <c r="S353" s="7">
        <v>6</v>
      </c>
      <c r="T353" s="62">
        <f t="shared" si="233"/>
        <v>13920</v>
      </c>
      <c r="U353" s="63">
        <f t="shared" si="227"/>
        <v>1328.42</v>
      </c>
      <c r="V353" s="63">
        <f t="shared" si="228"/>
        <v>6</v>
      </c>
      <c r="W353" s="64">
        <f t="shared" si="234"/>
        <v>1334.42</v>
      </c>
      <c r="X353" s="63">
        <f t="shared" si="229"/>
        <v>0</v>
      </c>
      <c r="Y353" s="63">
        <f t="shared" si="230"/>
        <v>0</v>
      </c>
      <c r="Z353" s="64">
        <f t="shared" si="235"/>
        <v>0</v>
      </c>
      <c r="AA353" s="63">
        <v>0</v>
      </c>
      <c r="AB353" s="63"/>
      <c r="AC353" s="63">
        <f t="shared" si="236"/>
        <v>1334.42</v>
      </c>
      <c r="AD353" s="65"/>
      <c r="AE353" s="66"/>
      <c r="AF353" s="66"/>
      <c r="AG353" s="66"/>
      <c r="AH353" s="67">
        <f t="shared" si="237"/>
        <v>12585.58</v>
      </c>
      <c r="AI353" s="68"/>
      <c r="AJ353" s="68"/>
    </row>
    <row r="354" spans="1:36" hidden="1" x14ac:dyDescent="0.25">
      <c r="A354" s="6">
        <v>237</v>
      </c>
      <c r="B354" s="7" t="s">
        <v>583</v>
      </c>
      <c r="C354" s="56" t="str">
        <f t="shared" si="140"/>
        <v>LG12</v>
      </c>
      <c r="D354" s="56" t="str">
        <f>IFERROR(VLOOKUP(C354,Exempted!C:D,2,0),"NOT")</f>
        <v>Gallo/Inno</v>
      </c>
      <c r="E354" s="7">
        <v>57332</v>
      </c>
      <c r="F354" s="7">
        <v>67065</v>
      </c>
      <c r="G354" s="7">
        <v>124397</v>
      </c>
      <c r="H354" s="7">
        <v>103588</v>
      </c>
      <c r="I354" s="7">
        <v>0</v>
      </c>
      <c r="J354" s="7">
        <v>6219.85</v>
      </c>
      <c r="K354" s="7">
        <v>6935</v>
      </c>
      <c r="L354" s="7">
        <v>6935</v>
      </c>
      <c r="M354" s="7">
        <v>0</v>
      </c>
      <c r="N354" s="7">
        <v>0</v>
      </c>
      <c r="O354" s="7">
        <v>300</v>
      </c>
      <c r="P354" s="7">
        <v>0</v>
      </c>
      <c r="Q354" s="7">
        <v>0</v>
      </c>
      <c r="R354" s="7">
        <v>300</v>
      </c>
      <c r="S354" s="7">
        <v>6</v>
      </c>
      <c r="T354" s="62">
        <f t="shared" si="233"/>
        <v>21109</v>
      </c>
      <c r="U354" s="63">
        <f t="shared" si="227"/>
        <v>2487.94</v>
      </c>
      <c r="V354" s="63">
        <f t="shared" si="228"/>
        <v>6</v>
      </c>
      <c r="W354" s="64">
        <f t="shared" si="234"/>
        <v>2493.94</v>
      </c>
      <c r="X354" s="63">
        <f t="shared" si="229"/>
        <v>0</v>
      </c>
      <c r="Y354" s="63">
        <f t="shared" si="230"/>
        <v>0</v>
      </c>
      <c r="Z354" s="64">
        <f t="shared" si="235"/>
        <v>0</v>
      </c>
      <c r="AA354" s="63">
        <v>0</v>
      </c>
      <c r="AB354" s="63"/>
      <c r="AC354" s="63">
        <f t="shared" si="236"/>
        <v>2493.94</v>
      </c>
      <c r="AD354" s="65"/>
      <c r="AE354" s="66"/>
      <c r="AF354" s="66"/>
      <c r="AG354" s="66"/>
      <c r="AH354" s="67">
        <f t="shared" si="237"/>
        <v>18615.060000000001</v>
      </c>
      <c r="AI354" s="68"/>
      <c r="AJ354" s="68"/>
    </row>
    <row r="355" spans="1:36" hidden="1" x14ac:dyDescent="0.25">
      <c r="A355" s="6">
        <v>238</v>
      </c>
      <c r="B355" s="7" t="s">
        <v>584</v>
      </c>
      <c r="C355" s="56" t="str">
        <f t="shared" si="140"/>
        <v>LG13</v>
      </c>
      <c r="D355" s="56" t="str">
        <f>IFERROR(VLOOKUP(C355,Exempted!C:D,2,0),"NOT")</f>
        <v>Gallo/Inno</v>
      </c>
      <c r="E355" s="7">
        <v>477619</v>
      </c>
      <c r="F355" s="7">
        <v>518129</v>
      </c>
      <c r="G355" s="7">
        <v>995748</v>
      </c>
      <c r="H355" s="7">
        <v>890847</v>
      </c>
      <c r="I355" s="7">
        <v>0</v>
      </c>
      <c r="J355" s="7">
        <v>49787.4</v>
      </c>
      <c r="K355" s="7">
        <v>61173</v>
      </c>
      <c r="L355" s="7">
        <v>61173</v>
      </c>
      <c r="M355" s="7">
        <v>0</v>
      </c>
      <c r="N355" s="7">
        <v>0</v>
      </c>
      <c r="O355" s="7">
        <v>100</v>
      </c>
      <c r="P355" s="7">
        <v>0</v>
      </c>
      <c r="Q355" s="7">
        <v>0</v>
      </c>
      <c r="R355" s="7">
        <v>100</v>
      </c>
      <c r="S355" s="7">
        <v>2</v>
      </c>
      <c r="T355" s="62">
        <f t="shared" si="233"/>
        <v>105001</v>
      </c>
      <c r="U355" s="63">
        <f t="shared" si="227"/>
        <v>19914.96</v>
      </c>
      <c r="V355" s="63">
        <f t="shared" si="228"/>
        <v>2</v>
      </c>
      <c r="W355" s="64">
        <f t="shared" si="234"/>
        <v>19916.96</v>
      </c>
      <c r="X355" s="63">
        <f t="shared" si="229"/>
        <v>0</v>
      </c>
      <c r="Y355" s="63">
        <f t="shared" si="230"/>
        <v>0</v>
      </c>
      <c r="Z355" s="64">
        <f t="shared" si="235"/>
        <v>0</v>
      </c>
      <c r="AA355" s="63">
        <v>0</v>
      </c>
      <c r="AB355" s="63"/>
      <c r="AC355" s="63">
        <f t="shared" si="236"/>
        <v>19916.96</v>
      </c>
      <c r="AD355" s="65"/>
      <c r="AE355" s="66"/>
      <c r="AF355" s="66"/>
      <c r="AG355" s="66"/>
      <c r="AH355" s="67">
        <f t="shared" si="237"/>
        <v>85084.040000000008</v>
      </c>
      <c r="AI355" s="68"/>
      <c r="AJ355" s="68"/>
    </row>
    <row r="356" spans="1:36" hidden="1" x14ac:dyDescent="0.25">
      <c r="A356" s="6">
        <v>239</v>
      </c>
      <c r="B356" s="7" t="s">
        <v>585</v>
      </c>
      <c r="C356" s="56" t="str">
        <f t="shared" si="140"/>
        <v>LG14</v>
      </c>
      <c r="D356" s="56" t="str">
        <f>IFERROR(VLOOKUP(C356,Exempted!C:D,2,0),"NOT")</f>
        <v>Gallo/Inno</v>
      </c>
      <c r="E356" s="7">
        <v>175956</v>
      </c>
      <c r="F356" s="7">
        <v>169460</v>
      </c>
      <c r="G356" s="7">
        <v>345416</v>
      </c>
      <c r="H356" s="7">
        <v>324240</v>
      </c>
      <c r="I356" s="7">
        <v>0</v>
      </c>
      <c r="J356" s="7">
        <v>17270.8</v>
      </c>
      <c r="K356" s="7">
        <v>10563</v>
      </c>
      <c r="L356" s="7">
        <v>10563</v>
      </c>
      <c r="M356" s="7">
        <v>0</v>
      </c>
      <c r="N356" s="7">
        <v>0</v>
      </c>
      <c r="O356" s="7">
        <v>200</v>
      </c>
      <c r="P356" s="7">
        <v>0</v>
      </c>
      <c r="Q356" s="7">
        <v>0</v>
      </c>
      <c r="R356" s="7">
        <v>200</v>
      </c>
      <c r="S356" s="7">
        <v>4</v>
      </c>
      <c r="T356" s="62">
        <f t="shared" si="233"/>
        <v>21376</v>
      </c>
      <c r="U356" s="63">
        <f t="shared" si="227"/>
        <v>6908.32</v>
      </c>
      <c r="V356" s="63">
        <f t="shared" si="228"/>
        <v>4</v>
      </c>
      <c r="W356" s="64">
        <f t="shared" si="234"/>
        <v>6912.32</v>
      </c>
      <c r="X356" s="63">
        <f t="shared" si="229"/>
        <v>0</v>
      </c>
      <c r="Y356" s="63">
        <f t="shared" si="230"/>
        <v>0</v>
      </c>
      <c r="Z356" s="64">
        <f t="shared" si="235"/>
        <v>0</v>
      </c>
      <c r="AA356" s="63">
        <v>0</v>
      </c>
      <c r="AB356" s="63"/>
      <c r="AC356" s="63">
        <f t="shared" si="236"/>
        <v>6912.32</v>
      </c>
      <c r="AD356" s="65"/>
      <c r="AE356" s="66"/>
      <c r="AF356" s="66"/>
      <c r="AG356" s="66"/>
      <c r="AH356" s="67">
        <f t="shared" si="237"/>
        <v>14463.68</v>
      </c>
      <c r="AI356" s="69"/>
      <c r="AJ356" s="69"/>
    </row>
    <row r="357" spans="1:36" hidden="1" x14ac:dyDescent="0.25">
      <c r="A357" s="6">
        <v>240</v>
      </c>
      <c r="B357" s="7" t="s">
        <v>586</v>
      </c>
      <c r="C357" s="56" t="str">
        <f t="shared" si="140"/>
        <v>LG15</v>
      </c>
      <c r="D357" s="56" t="str">
        <f>IFERROR(VLOOKUP(C357,Exempted!C:D,2,0),"NOT")</f>
        <v>Gallo/Inno</v>
      </c>
      <c r="E357" s="7">
        <v>374149</v>
      </c>
      <c r="F357" s="7">
        <v>445223</v>
      </c>
      <c r="G357" s="7">
        <v>819372</v>
      </c>
      <c r="H357" s="7">
        <v>793428</v>
      </c>
      <c r="I357" s="7">
        <v>258</v>
      </c>
      <c r="J357" s="7">
        <v>40968.6</v>
      </c>
      <c r="K357" s="7">
        <v>31553</v>
      </c>
      <c r="L357" s="7">
        <v>31553</v>
      </c>
      <c r="M357" s="7">
        <v>0</v>
      </c>
      <c r="N357" s="7">
        <v>0</v>
      </c>
      <c r="O357" s="7">
        <v>700</v>
      </c>
      <c r="P357" s="7">
        <v>0</v>
      </c>
      <c r="Q357" s="7">
        <v>0</v>
      </c>
      <c r="R357" s="7">
        <v>700</v>
      </c>
      <c r="S357" s="7">
        <v>14</v>
      </c>
      <c r="T357" s="62">
        <f t="shared" si="233"/>
        <v>26644</v>
      </c>
      <c r="U357" s="63">
        <f t="shared" si="227"/>
        <v>16387.439999999999</v>
      </c>
      <c r="V357" s="63">
        <f t="shared" si="228"/>
        <v>14</v>
      </c>
      <c r="W357" s="64">
        <f t="shared" si="234"/>
        <v>16401.439999999999</v>
      </c>
      <c r="X357" s="63">
        <f t="shared" si="229"/>
        <v>258</v>
      </c>
      <c r="Y357" s="63">
        <f t="shared" si="230"/>
        <v>0</v>
      </c>
      <c r="Z357" s="64">
        <f t="shared" si="235"/>
        <v>258</v>
      </c>
      <c r="AA357" s="63">
        <v>0</v>
      </c>
      <c r="AB357" s="63"/>
      <c r="AC357" s="63">
        <f t="shared" si="236"/>
        <v>16659.439999999999</v>
      </c>
      <c r="AD357" s="65"/>
      <c r="AE357" s="66"/>
      <c r="AF357" s="66"/>
      <c r="AG357" s="66"/>
      <c r="AH357" s="67">
        <f t="shared" si="237"/>
        <v>9984.5600000000013</v>
      </c>
      <c r="AI357" s="69"/>
      <c r="AJ357" s="69"/>
    </row>
    <row r="358" spans="1:36" hidden="1" x14ac:dyDescent="0.25">
      <c r="A358" s="6">
        <v>241</v>
      </c>
      <c r="B358" s="7" t="s">
        <v>587</v>
      </c>
      <c r="C358" s="56" t="str">
        <f t="shared" si="140"/>
        <v>LG16</v>
      </c>
      <c r="D358" s="56" t="str">
        <f>IFERROR(VLOOKUP(C358,Exempted!C:D,2,0),"NOT")</f>
        <v>Gallo/Inno</v>
      </c>
      <c r="E358" s="7">
        <v>164242</v>
      </c>
      <c r="F358" s="7">
        <v>186037</v>
      </c>
      <c r="G358" s="7">
        <v>350279</v>
      </c>
      <c r="H358" s="7">
        <v>300966</v>
      </c>
      <c r="I358" s="7">
        <v>0</v>
      </c>
      <c r="J358" s="7">
        <v>17513.95</v>
      </c>
      <c r="K358" s="7">
        <v>8944</v>
      </c>
      <c r="L358" s="7">
        <v>8944</v>
      </c>
      <c r="M358" s="7">
        <v>0</v>
      </c>
      <c r="N358" s="7">
        <v>0</v>
      </c>
      <c r="O358" s="7">
        <v>500</v>
      </c>
      <c r="P358" s="7">
        <v>0</v>
      </c>
      <c r="Q358" s="7">
        <v>0</v>
      </c>
      <c r="R358" s="7">
        <v>500</v>
      </c>
      <c r="S358" s="7">
        <v>10</v>
      </c>
      <c r="T358" s="62">
        <f t="shared" si="233"/>
        <v>49813</v>
      </c>
      <c r="U358" s="63">
        <f t="shared" si="227"/>
        <v>7005.58</v>
      </c>
      <c r="V358" s="63">
        <f t="shared" si="228"/>
        <v>10</v>
      </c>
      <c r="W358" s="64">
        <f t="shared" si="234"/>
        <v>7015.58</v>
      </c>
      <c r="X358" s="63">
        <f t="shared" si="229"/>
        <v>0</v>
      </c>
      <c r="Y358" s="63">
        <f t="shared" si="230"/>
        <v>0</v>
      </c>
      <c r="Z358" s="64">
        <f t="shared" si="235"/>
        <v>0</v>
      </c>
      <c r="AA358" s="63">
        <v>0</v>
      </c>
      <c r="AB358" s="63"/>
      <c r="AC358" s="63">
        <f t="shared" si="236"/>
        <v>7015.58</v>
      </c>
      <c r="AD358" s="65"/>
      <c r="AE358" s="66"/>
      <c r="AF358" s="66"/>
      <c r="AG358" s="66"/>
      <c r="AH358" s="67">
        <f t="shared" si="237"/>
        <v>42797.42</v>
      </c>
      <c r="AI358" s="69"/>
      <c r="AJ358" s="69"/>
    </row>
    <row r="359" spans="1:36" hidden="1" x14ac:dyDescent="0.25">
      <c r="A359" s="6">
        <v>242</v>
      </c>
      <c r="B359" s="7" t="s">
        <v>588</v>
      </c>
      <c r="C359" s="56" t="str">
        <f t="shared" si="140"/>
        <v>LG18</v>
      </c>
      <c r="D359" s="56" t="str">
        <f>IFERROR(VLOOKUP(C359,Exempted!C:D,2,0),"NOT")</f>
        <v>Gallo/Inno</v>
      </c>
      <c r="E359" s="7">
        <v>482841</v>
      </c>
      <c r="F359" s="7">
        <v>574474</v>
      </c>
      <c r="G359" s="7">
        <v>1057315</v>
      </c>
      <c r="H359" s="7">
        <v>1013051</v>
      </c>
      <c r="I359" s="7">
        <v>0</v>
      </c>
      <c r="J359" s="7">
        <v>52865.75</v>
      </c>
      <c r="K359" s="7">
        <v>40511</v>
      </c>
      <c r="L359" s="7">
        <v>40511</v>
      </c>
      <c r="M359" s="7">
        <v>0</v>
      </c>
      <c r="N359" s="7">
        <v>0</v>
      </c>
      <c r="O359" s="7">
        <v>1760</v>
      </c>
      <c r="P359" s="7">
        <v>0</v>
      </c>
      <c r="Q359" s="7">
        <v>0</v>
      </c>
      <c r="R359" s="7">
        <v>1760</v>
      </c>
      <c r="S359" s="7">
        <v>35.200000000000003</v>
      </c>
      <c r="T359" s="62">
        <f t="shared" si="233"/>
        <v>46024</v>
      </c>
      <c r="U359" s="63">
        <f t="shared" si="227"/>
        <v>21146.3</v>
      </c>
      <c r="V359" s="63">
        <f t="shared" si="228"/>
        <v>35.200000000000003</v>
      </c>
      <c r="W359" s="64">
        <f t="shared" si="234"/>
        <v>21181.5</v>
      </c>
      <c r="X359" s="63">
        <f t="shared" si="229"/>
        <v>0</v>
      </c>
      <c r="Y359" s="63">
        <f t="shared" si="230"/>
        <v>0</v>
      </c>
      <c r="Z359" s="64">
        <f t="shared" si="235"/>
        <v>0</v>
      </c>
      <c r="AA359" s="63">
        <v>0</v>
      </c>
      <c r="AB359" s="63"/>
      <c r="AC359" s="63">
        <f t="shared" si="236"/>
        <v>21181.5</v>
      </c>
      <c r="AD359" s="65"/>
      <c r="AE359" s="66"/>
      <c r="AF359" s="66"/>
      <c r="AG359" s="66"/>
      <c r="AH359" s="67">
        <f t="shared" si="237"/>
        <v>24842.5</v>
      </c>
      <c r="AI359" s="69"/>
      <c r="AJ359" s="69"/>
    </row>
    <row r="360" spans="1:36" hidden="1" x14ac:dyDescent="0.25">
      <c r="A360" s="6">
        <v>243</v>
      </c>
      <c r="B360" s="7" t="s">
        <v>589</v>
      </c>
      <c r="C360" s="56" t="str">
        <f t="shared" ref="C360:C423" si="238">LEFT(B360, FIND(" ",B360)-1)</f>
        <v>LG19</v>
      </c>
      <c r="D360" s="56" t="str">
        <f>IFERROR(VLOOKUP(C360,Exempted!C:D,2,0),"NOT")</f>
        <v>Gallo/Inno</v>
      </c>
      <c r="E360" s="7">
        <v>275611</v>
      </c>
      <c r="F360" s="7">
        <v>334035</v>
      </c>
      <c r="G360" s="7">
        <v>609646</v>
      </c>
      <c r="H360" s="7">
        <v>569504</v>
      </c>
      <c r="I360" s="7">
        <v>0</v>
      </c>
      <c r="J360" s="7">
        <v>30482.3</v>
      </c>
      <c r="K360" s="7">
        <v>20772</v>
      </c>
      <c r="L360" s="7">
        <v>20772</v>
      </c>
      <c r="M360" s="7">
        <v>0</v>
      </c>
      <c r="N360" s="7">
        <v>0</v>
      </c>
      <c r="O360" s="7">
        <v>2580</v>
      </c>
      <c r="P360" s="7">
        <v>0</v>
      </c>
      <c r="Q360" s="7">
        <v>0</v>
      </c>
      <c r="R360" s="7">
        <v>2580</v>
      </c>
      <c r="S360" s="7">
        <v>51.6</v>
      </c>
      <c r="T360" s="62">
        <f t="shared" si="233"/>
        <v>42722</v>
      </c>
      <c r="U360" s="63">
        <f t="shared" si="227"/>
        <v>12192.92</v>
      </c>
      <c r="V360" s="63">
        <f t="shared" si="228"/>
        <v>51.6</v>
      </c>
      <c r="W360" s="64">
        <f t="shared" si="234"/>
        <v>12244.52</v>
      </c>
      <c r="X360" s="63">
        <f t="shared" si="229"/>
        <v>0</v>
      </c>
      <c r="Y360" s="63">
        <f t="shared" si="230"/>
        <v>0</v>
      </c>
      <c r="Z360" s="64">
        <f t="shared" si="235"/>
        <v>0</v>
      </c>
      <c r="AA360" s="63">
        <v>0</v>
      </c>
      <c r="AB360" s="63"/>
      <c r="AC360" s="63">
        <f t="shared" si="236"/>
        <v>12244.52</v>
      </c>
      <c r="AD360" s="65"/>
      <c r="AE360" s="66"/>
      <c r="AF360" s="66"/>
      <c r="AG360" s="66"/>
      <c r="AH360" s="67">
        <f t="shared" si="237"/>
        <v>30477.48</v>
      </c>
      <c r="AI360" s="68"/>
      <c r="AJ360" s="68"/>
    </row>
    <row r="361" spans="1:36" hidden="1" x14ac:dyDescent="0.25">
      <c r="A361" s="6">
        <v>244</v>
      </c>
      <c r="B361" s="7" t="s">
        <v>590</v>
      </c>
      <c r="C361" s="56" t="str">
        <f t="shared" si="238"/>
        <v>LG20</v>
      </c>
      <c r="D361" s="56" t="str">
        <f>IFERROR(VLOOKUP(C361,Exempted!C:D,2,0),"NOT")</f>
        <v>Gallo/Inno</v>
      </c>
      <c r="E361" s="7">
        <v>314218</v>
      </c>
      <c r="F361" s="7">
        <v>404114</v>
      </c>
      <c r="G361" s="7">
        <v>718332</v>
      </c>
      <c r="H361" s="7">
        <v>709745</v>
      </c>
      <c r="I361" s="7">
        <v>0</v>
      </c>
      <c r="J361" s="7">
        <v>35916.6</v>
      </c>
      <c r="K361" s="7">
        <v>30005</v>
      </c>
      <c r="L361" s="7">
        <v>30005</v>
      </c>
      <c r="M361" s="7">
        <v>0</v>
      </c>
      <c r="N361" s="7">
        <v>0</v>
      </c>
      <c r="O361" s="7">
        <v>1040</v>
      </c>
      <c r="P361" s="7">
        <v>0</v>
      </c>
      <c r="Q361" s="7">
        <v>0</v>
      </c>
      <c r="R361" s="7">
        <v>1040</v>
      </c>
      <c r="S361" s="7">
        <v>20.8</v>
      </c>
      <c r="T361" s="62">
        <f t="shared" si="233"/>
        <v>9627</v>
      </c>
      <c r="U361" s="63">
        <f t="shared" si="227"/>
        <v>14366.64</v>
      </c>
      <c r="V361" s="63">
        <f t="shared" si="228"/>
        <v>20.8</v>
      </c>
      <c r="W361" s="64">
        <f t="shared" si="234"/>
        <v>14387.439999999999</v>
      </c>
      <c r="X361" s="63">
        <f t="shared" si="229"/>
        <v>0</v>
      </c>
      <c r="Y361" s="63">
        <f t="shared" si="230"/>
        <v>0</v>
      </c>
      <c r="Z361" s="64">
        <f t="shared" si="235"/>
        <v>0</v>
      </c>
      <c r="AA361" s="63">
        <v>0</v>
      </c>
      <c r="AB361" s="63"/>
      <c r="AC361" s="63">
        <f t="shared" si="236"/>
        <v>14387.439999999999</v>
      </c>
      <c r="AD361" s="65"/>
      <c r="AE361" s="66"/>
      <c r="AF361" s="66"/>
      <c r="AG361" s="66"/>
      <c r="AH361" s="67">
        <f t="shared" si="237"/>
        <v>-4760.4399999999987</v>
      </c>
      <c r="AI361" s="68"/>
      <c r="AJ361" s="68"/>
    </row>
    <row r="362" spans="1:36" hidden="1" x14ac:dyDescent="0.25">
      <c r="A362" s="6">
        <v>245</v>
      </c>
      <c r="B362" s="7" t="s">
        <v>591</v>
      </c>
      <c r="C362" s="56" t="str">
        <f t="shared" si="238"/>
        <v>LG21</v>
      </c>
      <c r="D362" s="56" t="str">
        <f>IFERROR(VLOOKUP(C362,Exempted!C:D,2,0),"NOT")</f>
        <v>Gallo/Inno</v>
      </c>
      <c r="E362" s="7">
        <v>622555</v>
      </c>
      <c r="F362" s="7">
        <v>651305</v>
      </c>
      <c r="G362" s="7">
        <v>1273860</v>
      </c>
      <c r="H362" s="7">
        <v>1228828</v>
      </c>
      <c r="I362" s="7">
        <v>0</v>
      </c>
      <c r="J362" s="7">
        <v>63693</v>
      </c>
      <c r="K362" s="7">
        <v>39850</v>
      </c>
      <c r="L362" s="7">
        <v>39850</v>
      </c>
      <c r="M362" s="7">
        <v>0</v>
      </c>
      <c r="N362" s="7">
        <v>0</v>
      </c>
      <c r="O362" s="7">
        <v>2280</v>
      </c>
      <c r="P362" s="7">
        <v>800</v>
      </c>
      <c r="Q362" s="7">
        <v>0</v>
      </c>
      <c r="R362" s="7">
        <v>1480</v>
      </c>
      <c r="S362" s="7">
        <v>45.6</v>
      </c>
      <c r="T362" s="62">
        <f t="shared" si="233"/>
        <v>46512</v>
      </c>
      <c r="U362" s="63">
        <f t="shared" si="227"/>
        <v>25477.200000000001</v>
      </c>
      <c r="V362" s="63">
        <f t="shared" si="228"/>
        <v>45.6</v>
      </c>
      <c r="W362" s="64">
        <f t="shared" si="234"/>
        <v>25522.799999999999</v>
      </c>
      <c r="X362" s="63">
        <f t="shared" si="229"/>
        <v>0</v>
      </c>
      <c r="Y362" s="63">
        <f t="shared" si="230"/>
        <v>0</v>
      </c>
      <c r="Z362" s="64">
        <f t="shared" si="235"/>
        <v>0</v>
      </c>
      <c r="AA362" s="63">
        <v>0</v>
      </c>
      <c r="AB362" s="63"/>
      <c r="AC362" s="63">
        <f t="shared" si="236"/>
        <v>25522.799999999999</v>
      </c>
      <c r="AD362" s="65"/>
      <c r="AE362" s="66"/>
      <c r="AF362" s="66"/>
      <c r="AG362" s="66"/>
      <c r="AH362" s="67">
        <f t="shared" si="237"/>
        <v>20989.200000000001</v>
      </c>
      <c r="AI362" s="68"/>
      <c r="AJ362" s="68"/>
    </row>
    <row r="363" spans="1:36" hidden="1" x14ac:dyDescent="0.25">
      <c r="A363" s="6">
        <v>246</v>
      </c>
      <c r="B363" s="7" t="s">
        <v>592</v>
      </c>
      <c r="C363" s="56" t="str">
        <f t="shared" si="238"/>
        <v>LG23</v>
      </c>
      <c r="D363" s="56" t="str">
        <f>IFERROR(VLOOKUP(C363,Exempted!C:D,2,0),"NOT")</f>
        <v>riper</v>
      </c>
      <c r="E363" s="7">
        <v>282930</v>
      </c>
      <c r="F363" s="7">
        <v>248670</v>
      </c>
      <c r="G363" s="7">
        <v>531600</v>
      </c>
      <c r="H363" s="7">
        <v>565763</v>
      </c>
      <c r="I363" s="7">
        <v>0</v>
      </c>
      <c r="J363" s="7">
        <v>26580</v>
      </c>
      <c r="K363" s="7">
        <v>29845</v>
      </c>
      <c r="L363" s="7">
        <v>29845</v>
      </c>
      <c r="M363" s="7">
        <v>0</v>
      </c>
      <c r="N363" s="7">
        <v>0</v>
      </c>
      <c r="O363" s="7">
        <v>1345</v>
      </c>
      <c r="P363" s="7">
        <v>0</v>
      </c>
      <c r="Q363" s="7">
        <v>0</v>
      </c>
      <c r="R363" s="7">
        <v>1345</v>
      </c>
      <c r="S363" s="7">
        <v>26.9</v>
      </c>
      <c r="T363" s="62">
        <f t="shared" si="233"/>
        <v>-32818</v>
      </c>
      <c r="U363" s="63">
        <f t="shared" si="227"/>
        <v>10632</v>
      </c>
      <c r="V363" s="63">
        <f t="shared" si="228"/>
        <v>26.900000000000002</v>
      </c>
      <c r="W363" s="64">
        <f t="shared" si="234"/>
        <v>10658.9</v>
      </c>
      <c r="X363" s="63">
        <f t="shared" si="229"/>
        <v>0</v>
      </c>
      <c r="Y363" s="63">
        <f t="shared" si="230"/>
        <v>0</v>
      </c>
      <c r="Z363" s="64">
        <f t="shared" si="235"/>
        <v>0</v>
      </c>
      <c r="AA363" s="63">
        <v>0</v>
      </c>
      <c r="AB363" s="63"/>
      <c r="AC363" s="63">
        <f t="shared" si="236"/>
        <v>10658.9</v>
      </c>
      <c r="AD363" s="65"/>
      <c r="AE363" s="66"/>
      <c r="AF363" s="66"/>
      <c r="AG363" s="66"/>
      <c r="AH363" s="67">
        <f t="shared" si="237"/>
        <v>-43476.9</v>
      </c>
      <c r="AI363" s="68"/>
      <c r="AJ363" s="68"/>
    </row>
    <row r="364" spans="1:36" hidden="1" x14ac:dyDescent="0.25">
      <c r="A364" s="6">
        <v>247</v>
      </c>
      <c r="B364" s="7" t="s">
        <v>593</v>
      </c>
      <c r="C364" s="56" t="str">
        <f t="shared" si="238"/>
        <v>LG25</v>
      </c>
      <c r="D364" s="56" t="str">
        <f>IFERROR(VLOOKUP(C364,Exempted!C:D,2,0),"NOT")</f>
        <v>NOT</v>
      </c>
      <c r="E364" s="7">
        <v>143614</v>
      </c>
      <c r="F364" s="7">
        <v>149857</v>
      </c>
      <c r="G364" s="7">
        <v>293471</v>
      </c>
      <c r="H364" s="7">
        <v>294842</v>
      </c>
      <c r="I364" s="7">
        <v>0</v>
      </c>
      <c r="J364" s="7">
        <v>14673.55</v>
      </c>
      <c r="K364" s="7">
        <v>10107</v>
      </c>
      <c r="L364" s="7">
        <v>10107</v>
      </c>
      <c r="M364" s="7">
        <v>0</v>
      </c>
      <c r="N364" s="7">
        <v>0</v>
      </c>
      <c r="O364" s="7">
        <v>100</v>
      </c>
      <c r="P364" s="7">
        <v>0</v>
      </c>
      <c r="Q364" s="7">
        <v>0</v>
      </c>
      <c r="R364" s="7">
        <v>100</v>
      </c>
      <c r="S364" s="7">
        <v>2</v>
      </c>
      <c r="T364" s="62">
        <f t="shared" si="233"/>
        <v>-1271</v>
      </c>
      <c r="U364" s="63">
        <f t="shared" si="227"/>
        <v>5869.42</v>
      </c>
      <c r="V364" s="63">
        <f t="shared" si="228"/>
        <v>2</v>
      </c>
      <c r="W364" s="64">
        <f t="shared" si="234"/>
        <v>5871.42</v>
      </c>
      <c r="X364" s="63">
        <f t="shared" si="229"/>
        <v>0</v>
      </c>
      <c r="Y364" s="63">
        <f t="shared" si="230"/>
        <v>0</v>
      </c>
      <c r="Z364" s="64">
        <f t="shared" si="235"/>
        <v>0</v>
      </c>
      <c r="AA364" s="63">
        <v>0</v>
      </c>
      <c r="AB364" s="63"/>
      <c r="AC364" s="63">
        <f t="shared" si="236"/>
        <v>5871.42</v>
      </c>
      <c r="AD364" s="65"/>
      <c r="AE364" s="66"/>
      <c r="AF364" s="66"/>
      <c r="AG364" s="66"/>
      <c r="AH364" s="67">
        <f t="shared" si="237"/>
        <v>-1271</v>
      </c>
      <c r="AI364" s="68"/>
      <c r="AJ364" s="68"/>
    </row>
    <row r="365" spans="1:36" hidden="1" x14ac:dyDescent="0.25">
      <c r="A365" s="6">
        <v>248</v>
      </c>
      <c r="B365" s="7" t="s">
        <v>594</v>
      </c>
      <c r="C365" s="56" t="str">
        <f t="shared" si="238"/>
        <v>LG26</v>
      </c>
      <c r="D365" s="56" t="str">
        <f>IFERROR(VLOOKUP(C365,Exempted!C:D,2,0),"NOT")</f>
        <v>NOT</v>
      </c>
      <c r="E365" s="7">
        <v>530409</v>
      </c>
      <c r="F365" s="7">
        <v>530072</v>
      </c>
      <c r="G365" s="7">
        <v>1060481</v>
      </c>
      <c r="H365" s="7">
        <v>1017562</v>
      </c>
      <c r="I365" s="7">
        <v>419</v>
      </c>
      <c r="J365" s="7">
        <v>53024.05</v>
      </c>
      <c r="K365" s="7">
        <v>43457</v>
      </c>
      <c r="L365" s="7">
        <v>43457</v>
      </c>
      <c r="M365" s="7">
        <v>0</v>
      </c>
      <c r="N365" s="7">
        <v>0</v>
      </c>
      <c r="O365" s="7">
        <v>2000</v>
      </c>
      <c r="P365" s="7">
        <v>800</v>
      </c>
      <c r="Q365" s="7">
        <v>0</v>
      </c>
      <c r="R365" s="7">
        <v>1200</v>
      </c>
      <c r="S365" s="7">
        <v>40</v>
      </c>
      <c r="T365" s="62">
        <f t="shared" si="233"/>
        <v>44119</v>
      </c>
      <c r="U365" s="63">
        <f t="shared" si="227"/>
        <v>21209.62</v>
      </c>
      <c r="V365" s="63">
        <f t="shared" si="228"/>
        <v>40</v>
      </c>
      <c r="W365" s="64">
        <f t="shared" si="234"/>
        <v>21249.62</v>
      </c>
      <c r="X365" s="63">
        <f t="shared" si="229"/>
        <v>419</v>
      </c>
      <c r="Y365" s="63">
        <f t="shared" si="230"/>
        <v>0</v>
      </c>
      <c r="Z365" s="64">
        <f t="shared" si="235"/>
        <v>419</v>
      </c>
      <c r="AA365" s="63">
        <v>0</v>
      </c>
      <c r="AB365" s="63"/>
      <c r="AC365" s="63">
        <f t="shared" si="236"/>
        <v>21668.62</v>
      </c>
      <c r="AD365" s="65"/>
      <c r="AE365" s="66"/>
      <c r="AF365" s="66"/>
      <c r="AG365" s="66"/>
      <c r="AH365" s="67">
        <f t="shared" si="237"/>
        <v>43700</v>
      </c>
      <c r="AI365" s="68"/>
      <c r="AJ365" s="68"/>
    </row>
    <row r="366" spans="1:36" hidden="1" x14ac:dyDescent="0.25">
      <c r="A366" s="6">
        <v>249</v>
      </c>
      <c r="B366" s="7" t="s">
        <v>595</v>
      </c>
      <c r="C366" s="56" t="str">
        <f t="shared" si="238"/>
        <v>LG27</v>
      </c>
      <c r="D366" s="56" t="str">
        <f>IFERROR(VLOOKUP(C366,Exempted!C:D,2,0),"NOT")</f>
        <v>Gallo/Inno</v>
      </c>
      <c r="E366" s="7">
        <v>201206</v>
      </c>
      <c r="F366" s="7">
        <v>169147</v>
      </c>
      <c r="G366" s="7">
        <v>370353</v>
      </c>
      <c r="H366" s="7">
        <v>350860</v>
      </c>
      <c r="I366" s="7">
        <v>494</v>
      </c>
      <c r="J366" s="7">
        <v>18517.650000000001</v>
      </c>
      <c r="K366" s="7">
        <v>15079</v>
      </c>
      <c r="L366" s="7">
        <v>15079</v>
      </c>
      <c r="M366" s="7">
        <v>0</v>
      </c>
      <c r="N366" s="7">
        <v>0</v>
      </c>
      <c r="O366" s="7">
        <v>1920</v>
      </c>
      <c r="P366" s="7">
        <v>800</v>
      </c>
      <c r="Q366" s="7">
        <v>0</v>
      </c>
      <c r="R366" s="7">
        <v>1120</v>
      </c>
      <c r="S366" s="7">
        <v>38.4</v>
      </c>
      <c r="T366" s="62">
        <f t="shared" si="233"/>
        <v>20613</v>
      </c>
      <c r="U366" s="63">
        <f t="shared" si="227"/>
        <v>7407.06</v>
      </c>
      <c r="V366" s="63">
        <f t="shared" si="228"/>
        <v>38.4</v>
      </c>
      <c r="W366" s="64">
        <f t="shared" si="234"/>
        <v>7445.46</v>
      </c>
      <c r="X366" s="63">
        <f t="shared" si="229"/>
        <v>494</v>
      </c>
      <c r="Y366" s="63">
        <f t="shared" si="230"/>
        <v>0</v>
      </c>
      <c r="Z366" s="64">
        <f t="shared" si="235"/>
        <v>494</v>
      </c>
      <c r="AA366" s="63">
        <v>0</v>
      </c>
      <c r="AB366" s="63"/>
      <c r="AC366" s="63">
        <f t="shared" si="236"/>
        <v>7939.46</v>
      </c>
      <c r="AD366" s="65"/>
      <c r="AE366" s="66"/>
      <c r="AF366" s="66"/>
      <c r="AG366" s="66"/>
      <c r="AH366" s="67">
        <f t="shared" si="237"/>
        <v>12673.54</v>
      </c>
      <c r="AI366" s="68"/>
      <c r="AJ366" s="68"/>
    </row>
    <row r="367" spans="1:36" hidden="1" x14ac:dyDescent="0.25">
      <c r="A367" s="6">
        <v>250</v>
      </c>
      <c r="B367" s="7" t="s">
        <v>596</v>
      </c>
      <c r="C367" s="56" t="str">
        <f t="shared" si="238"/>
        <v>LG28</v>
      </c>
      <c r="D367" s="56" t="str">
        <f>IFERROR(VLOOKUP(C367,Exempted!C:D,2,0),"NOT")</f>
        <v>ROGER CARLOS</v>
      </c>
      <c r="E367" s="7">
        <v>134285</v>
      </c>
      <c r="F367" s="7">
        <v>159787</v>
      </c>
      <c r="G367" s="7">
        <v>294072</v>
      </c>
      <c r="H367" s="7">
        <v>286143</v>
      </c>
      <c r="I367" s="7">
        <v>0</v>
      </c>
      <c r="J367" s="7">
        <v>14703.6</v>
      </c>
      <c r="K367" s="7">
        <v>11150</v>
      </c>
      <c r="L367" s="7">
        <v>11150</v>
      </c>
      <c r="M367" s="7">
        <v>0</v>
      </c>
      <c r="N367" s="7">
        <v>0</v>
      </c>
      <c r="O367" s="7">
        <v>500</v>
      </c>
      <c r="P367" s="7">
        <v>800</v>
      </c>
      <c r="Q367" s="7">
        <v>0</v>
      </c>
      <c r="R367" s="7">
        <v>-300</v>
      </c>
      <c r="S367" s="7">
        <v>10</v>
      </c>
      <c r="T367" s="62">
        <f t="shared" si="233"/>
        <v>7629</v>
      </c>
      <c r="U367" s="63">
        <f>G367*0.015</f>
        <v>4411.08</v>
      </c>
      <c r="V367" s="63">
        <f>O367*0.015</f>
        <v>7.5</v>
      </c>
      <c r="W367" s="64">
        <f t="shared" si="234"/>
        <v>4418.58</v>
      </c>
      <c r="X367" s="63">
        <f t="shared" si="229"/>
        <v>0</v>
      </c>
      <c r="Y367" s="63">
        <f t="shared" si="230"/>
        <v>0</v>
      </c>
      <c r="Z367" s="64">
        <f t="shared" si="235"/>
        <v>0</v>
      </c>
      <c r="AA367" s="63">
        <v>0</v>
      </c>
      <c r="AB367" s="63"/>
      <c r="AC367" s="63">
        <f t="shared" si="236"/>
        <v>4418.58</v>
      </c>
      <c r="AD367" s="65">
        <f>(G367+O367)*0.005</f>
        <v>1472.8600000000001</v>
      </c>
      <c r="AE367" s="66"/>
      <c r="AF367" s="66"/>
      <c r="AG367" s="66"/>
      <c r="AH367" s="67">
        <f t="shared" si="237"/>
        <v>3210.42</v>
      </c>
      <c r="AI367" s="68"/>
      <c r="AJ367" s="68"/>
    </row>
    <row r="368" spans="1:36" hidden="1" x14ac:dyDescent="0.25">
      <c r="A368" s="6">
        <v>251</v>
      </c>
      <c r="B368" s="7" t="s">
        <v>597</v>
      </c>
      <c r="C368" s="56" t="str">
        <f t="shared" si="238"/>
        <v>LG29</v>
      </c>
      <c r="D368" s="56" t="str">
        <f>IFERROR(VLOOKUP(C368,Exempted!C:D,2,0),"NOT")</f>
        <v>Gallo/Inno</v>
      </c>
      <c r="E368" s="7">
        <v>400925</v>
      </c>
      <c r="F368" s="7">
        <v>394803</v>
      </c>
      <c r="G368" s="7">
        <v>795728</v>
      </c>
      <c r="H368" s="7">
        <v>788359</v>
      </c>
      <c r="I368" s="7">
        <v>848</v>
      </c>
      <c r="J368" s="7">
        <v>39786.400000000001</v>
      </c>
      <c r="K368" s="7">
        <v>32613</v>
      </c>
      <c r="L368" s="7">
        <v>32613</v>
      </c>
      <c r="M368" s="7">
        <v>0</v>
      </c>
      <c r="N368" s="7">
        <v>0</v>
      </c>
      <c r="O368" s="7">
        <v>200</v>
      </c>
      <c r="P368" s="7">
        <v>0</v>
      </c>
      <c r="Q368" s="7">
        <v>0</v>
      </c>
      <c r="R368" s="7">
        <v>200</v>
      </c>
      <c r="S368" s="7">
        <v>4</v>
      </c>
      <c r="T368" s="62">
        <f t="shared" si="233"/>
        <v>7569</v>
      </c>
      <c r="U368" s="63">
        <f t="shared" si="227"/>
        <v>15914.56</v>
      </c>
      <c r="V368" s="63">
        <f t="shared" si="228"/>
        <v>4</v>
      </c>
      <c r="W368" s="64">
        <f t="shared" si="234"/>
        <v>15918.56</v>
      </c>
      <c r="X368" s="63">
        <f t="shared" si="229"/>
        <v>848</v>
      </c>
      <c r="Y368" s="63">
        <f t="shared" si="230"/>
        <v>0</v>
      </c>
      <c r="Z368" s="64">
        <f t="shared" si="235"/>
        <v>848</v>
      </c>
      <c r="AA368" s="63">
        <v>0</v>
      </c>
      <c r="AB368" s="63"/>
      <c r="AC368" s="63">
        <f t="shared" si="236"/>
        <v>16766.559999999998</v>
      </c>
      <c r="AD368" s="65"/>
      <c r="AE368" s="66"/>
      <c r="AF368" s="66"/>
      <c r="AG368" s="66"/>
      <c r="AH368" s="67">
        <f t="shared" si="237"/>
        <v>-9197.5599999999977</v>
      </c>
      <c r="AI368" s="68"/>
      <c r="AJ368" s="68"/>
    </row>
    <row r="369" spans="1:36" hidden="1" x14ac:dyDescent="0.25">
      <c r="A369" s="6">
        <v>252</v>
      </c>
      <c r="B369" s="7" t="s">
        <v>598</v>
      </c>
      <c r="C369" s="56" t="str">
        <f t="shared" si="238"/>
        <v>LG30</v>
      </c>
      <c r="D369" s="56" t="str">
        <f>IFERROR(VLOOKUP(C369,Exempted!C:D,2,0),"NOT")</f>
        <v>Gallo/Inno</v>
      </c>
      <c r="E369" s="7">
        <v>61640</v>
      </c>
      <c r="F369" s="7">
        <v>82667</v>
      </c>
      <c r="G369" s="7">
        <v>144307</v>
      </c>
      <c r="H369" s="7">
        <v>133168</v>
      </c>
      <c r="I369" s="7">
        <v>0</v>
      </c>
      <c r="J369" s="7">
        <v>7215.35</v>
      </c>
      <c r="K369" s="7">
        <v>4530</v>
      </c>
      <c r="L369" s="7">
        <v>4530</v>
      </c>
      <c r="M369" s="7">
        <v>0</v>
      </c>
      <c r="N369" s="7">
        <v>0</v>
      </c>
      <c r="O369" s="7">
        <v>0</v>
      </c>
      <c r="P369" s="7">
        <v>0</v>
      </c>
      <c r="Q369" s="7">
        <v>0</v>
      </c>
      <c r="R369" s="7">
        <v>0</v>
      </c>
      <c r="S369" s="7">
        <v>0</v>
      </c>
      <c r="T369" s="62">
        <f t="shared" si="233"/>
        <v>11139</v>
      </c>
      <c r="U369" s="63">
        <f t="shared" si="227"/>
        <v>2886.14</v>
      </c>
      <c r="V369" s="63">
        <f t="shared" si="228"/>
        <v>0</v>
      </c>
      <c r="W369" s="64">
        <f t="shared" si="234"/>
        <v>2886.14</v>
      </c>
      <c r="X369" s="63">
        <f t="shared" si="229"/>
        <v>0</v>
      </c>
      <c r="Y369" s="63">
        <f t="shared" si="230"/>
        <v>0</v>
      </c>
      <c r="Z369" s="64">
        <f t="shared" si="235"/>
        <v>0</v>
      </c>
      <c r="AA369" s="63">
        <v>0</v>
      </c>
      <c r="AB369" s="63"/>
      <c r="AC369" s="63">
        <f t="shared" si="236"/>
        <v>2886.14</v>
      </c>
      <c r="AD369" s="65"/>
      <c r="AE369" s="66"/>
      <c r="AF369" s="66"/>
      <c r="AG369" s="66"/>
      <c r="AH369" s="67">
        <f t="shared" si="237"/>
        <v>8252.86</v>
      </c>
      <c r="AI369" s="68"/>
      <c r="AJ369" s="68"/>
    </row>
    <row r="370" spans="1:36" hidden="1" x14ac:dyDescent="0.25">
      <c r="A370" s="6">
        <v>253</v>
      </c>
      <c r="B370" s="7" t="s">
        <v>599</v>
      </c>
      <c r="C370" s="56" t="str">
        <f t="shared" si="238"/>
        <v>LG31</v>
      </c>
      <c r="D370" s="56" t="str">
        <f>IFERROR(VLOOKUP(C370,Exempted!C:D,2,0),"NOT")</f>
        <v>Gallo/Inno</v>
      </c>
      <c r="E370" s="7">
        <v>418271</v>
      </c>
      <c r="F370" s="7">
        <v>450812</v>
      </c>
      <c r="G370" s="7">
        <v>869083</v>
      </c>
      <c r="H370" s="7">
        <v>859518</v>
      </c>
      <c r="I370" s="7">
        <v>0</v>
      </c>
      <c r="J370" s="7">
        <v>43454.15</v>
      </c>
      <c r="K370" s="7">
        <v>20899</v>
      </c>
      <c r="L370" s="7">
        <v>20899</v>
      </c>
      <c r="M370" s="7">
        <v>0</v>
      </c>
      <c r="N370" s="7">
        <v>0</v>
      </c>
      <c r="O370" s="7">
        <v>1530</v>
      </c>
      <c r="P370" s="7">
        <v>0</v>
      </c>
      <c r="Q370" s="7">
        <v>0</v>
      </c>
      <c r="R370" s="7">
        <v>1530</v>
      </c>
      <c r="S370" s="7">
        <v>30.6</v>
      </c>
      <c r="T370" s="62">
        <f t="shared" si="233"/>
        <v>11095</v>
      </c>
      <c r="U370" s="63">
        <f t="shared" si="227"/>
        <v>17381.66</v>
      </c>
      <c r="V370" s="63">
        <f t="shared" si="228"/>
        <v>30.6</v>
      </c>
      <c r="W370" s="64">
        <f t="shared" si="234"/>
        <v>17412.259999999998</v>
      </c>
      <c r="X370" s="63">
        <f t="shared" si="229"/>
        <v>0</v>
      </c>
      <c r="Y370" s="63">
        <f t="shared" si="230"/>
        <v>0</v>
      </c>
      <c r="Z370" s="64">
        <f t="shared" si="235"/>
        <v>0</v>
      </c>
      <c r="AA370" s="63">
        <v>0</v>
      </c>
      <c r="AB370" s="63"/>
      <c r="AC370" s="63">
        <f t="shared" si="236"/>
        <v>17412.259999999998</v>
      </c>
      <c r="AD370" s="65"/>
      <c r="AE370" s="66"/>
      <c r="AF370" s="66"/>
      <c r="AG370" s="66"/>
      <c r="AH370" s="67">
        <f t="shared" si="237"/>
        <v>-6317.2599999999984</v>
      </c>
      <c r="AI370" s="68"/>
      <c r="AJ370" s="68"/>
    </row>
    <row r="371" spans="1:36" hidden="1" x14ac:dyDescent="0.25">
      <c r="A371" s="6">
        <v>254</v>
      </c>
      <c r="B371" s="7" t="s">
        <v>600</v>
      </c>
      <c r="C371" s="56" t="str">
        <f t="shared" si="238"/>
        <v>LG32</v>
      </c>
      <c r="D371" s="56" t="str">
        <f>IFERROR(VLOOKUP(C371,Exempted!C:D,2,0),"NOT")</f>
        <v>NOT</v>
      </c>
      <c r="E371" s="7">
        <v>492540</v>
      </c>
      <c r="F371" s="7">
        <v>451091</v>
      </c>
      <c r="G371" s="7">
        <v>943631</v>
      </c>
      <c r="H371" s="7">
        <v>866004</v>
      </c>
      <c r="I371" s="7">
        <v>1677</v>
      </c>
      <c r="J371" s="7">
        <v>47181.55</v>
      </c>
      <c r="K371" s="7">
        <v>47175</v>
      </c>
      <c r="L371" s="7">
        <v>47175</v>
      </c>
      <c r="M371" s="7">
        <v>0</v>
      </c>
      <c r="N371" s="7">
        <v>0</v>
      </c>
      <c r="O371" s="7">
        <v>1100</v>
      </c>
      <c r="P371" s="7">
        <v>0</v>
      </c>
      <c r="Q371" s="7">
        <v>0</v>
      </c>
      <c r="R371" s="7">
        <v>1100</v>
      </c>
      <c r="S371" s="7">
        <v>22</v>
      </c>
      <c r="T371" s="62">
        <f t="shared" si="233"/>
        <v>78727</v>
      </c>
      <c r="U371" s="63">
        <f t="shared" si="227"/>
        <v>18872.62</v>
      </c>
      <c r="V371" s="63">
        <f t="shared" si="228"/>
        <v>22</v>
      </c>
      <c r="W371" s="64">
        <f t="shared" si="234"/>
        <v>18894.62</v>
      </c>
      <c r="X371" s="63">
        <f t="shared" si="229"/>
        <v>1677</v>
      </c>
      <c r="Y371" s="63">
        <f t="shared" si="230"/>
        <v>0</v>
      </c>
      <c r="Z371" s="64">
        <f t="shared" si="235"/>
        <v>1677</v>
      </c>
      <c r="AA371" s="63">
        <v>0</v>
      </c>
      <c r="AB371" s="63"/>
      <c r="AC371" s="63">
        <f t="shared" si="236"/>
        <v>20571.62</v>
      </c>
      <c r="AD371" s="65"/>
      <c r="AE371" s="66"/>
      <c r="AF371" s="66"/>
      <c r="AG371" s="66"/>
      <c r="AH371" s="67">
        <f t="shared" si="237"/>
        <v>77050</v>
      </c>
      <c r="AI371" s="68"/>
      <c r="AJ371" s="68"/>
    </row>
    <row r="372" spans="1:36" hidden="1" x14ac:dyDescent="0.25">
      <c r="A372" s="6">
        <v>255</v>
      </c>
      <c r="B372" s="7" t="s">
        <v>601</v>
      </c>
      <c r="C372" s="56" t="str">
        <f t="shared" si="238"/>
        <v>LG33</v>
      </c>
      <c r="D372" s="56" t="str">
        <f>IFERROR(VLOOKUP(C372,Exempted!C:D,2,0),"NOT")</f>
        <v>NOT</v>
      </c>
      <c r="E372" s="7">
        <v>511371</v>
      </c>
      <c r="F372" s="7">
        <v>553886</v>
      </c>
      <c r="G372" s="7">
        <v>1065257</v>
      </c>
      <c r="H372" s="7">
        <v>1070922</v>
      </c>
      <c r="I372" s="7">
        <v>0</v>
      </c>
      <c r="J372" s="7">
        <v>53262.85</v>
      </c>
      <c r="K372" s="7">
        <v>38813</v>
      </c>
      <c r="L372" s="7">
        <v>38813</v>
      </c>
      <c r="M372" s="7">
        <v>0</v>
      </c>
      <c r="N372" s="7">
        <v>0</v>
      </c>
      <c r="O372" s="7">
        <v>1100</v>
      </c>
      <c r="P372" s="7">
        <v>0</v>
      </c>
      <c r="Q372" s="7">
        <v>0</v>
      </c>
      <c r="R372" s="7">
        <v>1100</v>
      </c>
      <c r="S372" s="7">
        <v>22</v>
      </c>
      <c r="T372" s="62">
        <f t="shared" si="233"/>
        <v>-4565</v>
      </c>
      <c r="U372" s="63">
        <f t="shared" si="227"/>
        <v>21305.14</v>
      </c>
      <c r="V372" s="63">
        <f t="shared" si="228"/>
        <v>22</v>
      </c>
      <c r="W372" s="64">
        <f t="shared" si="234"/>
        <v>21327.14</v>
      </c>
      <c r="X372" s="63">
        <f t="shared" si="229"/>
        <v>0</v>
      </c>
      <c r="Y372" s="63">
        <f t="shared" si="230"/>
        <v>0</v>
      </c>
      <c r="Z372" s="64">
        <f t="shared" si="235"/>
        <v>0</v>
      </c>
      <c r="AA372" s="63">
        <v>0</v>
      </c>
      <c r="AB372" s="63"/>
      <c r="AC372" s="63">
        <f t="shared" si="236"/>
        <v>21327.14</v>
      </c>
      <c r="AD372" s="65"/>
      <c r="AE372" s="66"/>
      <c r="AF372" s="66"/>
      <c r="AG372" s="66"/>
      <c r="AH372" s="67">
        <f t="shared" si="237"/>
        <v>-4565</v>
      </c>
      <c r="AI372" s="68"/>
      <c r="AJ372" s="68"/>
    </row>
    <row r="373" spans="1:36" hidden="1" x14ac:dyDescent="0.25">
      <c r="A373" s="6">
        <v>256</v>
      </c>
      <c r="B373" s="7" t="s">
        <v>602</v>
      </c>
      <c r="C373" s="56" t="str">
        <f t="shared" si="238"/>
        <v>LG34</v>
      </c>
      <c r="D373" s="56" t="str">
        <f>IFERROR(VLOOKUP(C373,Exempted!C:D,2,0),"NOT")</f>
        <v>NOT</v>
      </c>
      <c r="E373" s="7">
        <v>2483174</v>
      </c>
      <c r="F373" s="7">
        <v>1821330</v>
      </c>
      <c r="G373" s="7">
        <v>4304504</v>
      </c>
      <c r="H373" s="7">
        <v>4559831</v>
      </c>
      <c r="I373" s="7">
        <v>746</v>
      </c>
      <c r="J373" s="7">
        <v>215225.2</v>
      </c>
      <c r="K373" s="7">
        <v>163084</v>
      </c>
      <c r="L373" s="7">
        <v>163084</v>
      </c>
      <c r="M373" s="7">
        <v>0</v>
      </c>
      <c r="N373" s="7">
        <v>0</v>
      </c>
      <c r="O373" s="7">
        <v>5400</v>
      </c>
      <c r="P373" s="7">
        <v>0</v>
      </c>
      <c r="Q373" s="7">
        <v>0</v>
      </c>
      <c r="R373" s="7">
        <v>5400</v>
      </c>
      <c r="S373" s="7">
        <v>108</v>
      </c>
      <c r="T373" s="62">
        <f t="shared" si="233"/>
        <v>-249927</v>
      </c>
      <c r="U373" s="63">
        <f t="shared" si="227"/>
        <v>86090.08</v>
      </c>
      <c r="V373" s="63">
        <f t="shared" si="228"/>
        <v>108</v>
      </c>
      <c r="W373" s="64">
        <f t="shared" si="234"/>
        <v>86198.080000000002</v>
      </c>
      <c r="X373" s="63">
        <f t="shared" si="229"/>
        <v>746</v>
      </c>
      <c r="Y373" s="63">
        <f t="shared" si="230"/>
        <v>0</v>
      </c>
      <c r="Z373" s="64">
        <f t="shared" si="235"/>
        <v>746</v>
      </c>
      <c r="AA373" s="63">
        <v>0</v>
      </c>
      <c r="AB373" s="63"/>
      <c r="AC373" s="63">
        <f t="shared" si="236"/>
        <v>86944.08</v>
      </c>
      <c r="AD373" s="65"/>
      <c r="AE373" s="66"/>
      <c r="AF373" s="66"/>
      <c r="AG373" s="66"/>
      <c r="AH373" s="67">
        <f t="shared" si="237"/>
        <v>-250673</v>
      </c>
      <c r="AI373" s="68"/>
      <c r="AJ373" s="68"/>
    </row>
    <row r="374" spans="1:36" hidden="1" x14ac:dyDescent="0.25">
      <c r="A374" s="6">
        <v>257</v>
      </c>
      <c r="B374" s="7" t="s">
        <v>604</v>
      </c>
      <c r="C374" s="56" t="str">
        <f t="shared" si="238"/>
        <v>LG35</v>
      </c>
      <c r="D374" s="56" t="str">
        <f>IFERROR(VLOOKUP(C374,Exempted!C:D,2,0),"NOT")</f>
        <v>NOT</v>
      </c>
      <c r="E374" s="7">
        <v>290900</v>
      </c>
      <c r="F374" s="7">
        <v>278417</v>
      </c>
      <c r="G374" s="7">
        <v>569317</v>
      </c>
      <c r="H374" s="7">
        <v>553329</v>
      </c>
      <c r="I374" s="7">
        <v>0</v>
      </c>
      <c r="J374" s="7">
        <v>28465.85</v>
      </c>
      <c r="K374" s="7">
        <v>26446</v>
      </c>
      <c r="L374" s="7">
        <v>26446</v>
      </c>
      <c r="M374" s="7">
        <v>0</v>
      </c>
      <c r="N374" s="7">
        <v>0</v>
      </c>
      <c r="O374" s="7">
        <v>200</v>
      </c>
      <c r="P374" s="7">
        <v>0</v>
      </c>
      <c r="Q374" s="7">
        <v>0</v>
      </c>
      <c r="R374" s="7">
        <v>200</v>
      </c>
      <c r="S374" s="7">
        <v>4</v>
      </c>
      <c r="T374" s="62">
        <f t="shared" ref="T374:T390" si="239">G374-H374+K374-L374+O374-P374</f>
        <v>16188</v>
      </c>
      <c r="U374" s="63">
        <f t="shared" ref="U374:U390" si="240">G374*0.02</f>
        <v>11386.34</v>
      </c>
      <c r="V374" s="63">
        <f t="shared" ref="V374:V390" si="241">O374*0.02</f>
        <v>4</v>
      </c>
      <c r="W374" s="64">
        <f t="shared" ref="W374:W390" si="242">SUM(U374:V374)</f>
        <v>11390.34</v>
      </c>
      <c r="X374" s="63">
        <f t="shared" ref="X374:X390" si="243">I374</f>
        <v>0</v>
      </c>
      <c r="Y374" s="63">
        <f t="shared" ref="Y374:Y390" si="244">M374</f>
        <v>0</v>
      </c>
      <c r="Z374" s="64">
        <f t="shared" ref="Z374:Z390" si="245">SUM(X374:Y374)</f>
        <v>0</v>
      </c>
      <c r="AA374" s="63">
        <v>0</v>
      </c>
      <c r="AB374" s="63"/>
      <c r="AC374" s="63">
        <f t="shared" ref="AC374:AC390" si="246">W374+Z374+AA374+AB374</f>
        <v>11390.34</v>
      </c>
      <c r="AD374" s="65"/>
      <c r="AE374" s="66"/>
      <c r="AF374" s="66"/>
      <c r="AG374" s="66"/>
      <c r="AH374" s="67">
        <f t="shared" ref="AH374:AH390" si="247">IF(D374="NOT",(T374-Z374-AE374+AF374-AG374),(T374-AC374-AE374+AF374-AG374))</f>
        <v>16188</v>
      </c>
      <c r="AI374" s="68"/>
      <c r="AJ374" s="68"/>
    </row>
    <row r="375" spans="1:36" hidden="1" x14ac:dyDescent="0.25">
      <c r="A375" s="6">
        <v>258</v>
      </c>
      <c r="B375" s="7" t="s">
        <v>605</v>
      </c>
      <c r="C375" s="56" t="str">
        <f t="shared" si="238"/>
        <v>LG39</v>
      </c>
      <c r="D375" s="56" t="str">
        <f>IFERROR(VLOOKUP(C375,Exempted!C:D,2,0),"NOT")</f>
        <v>NOT</v>
      </c>
      <c r="E375" s="7">
        <v>116529</v>
      </c>
      <c r="F375" s="7">
        <v>107751</v>
      </c>
      <c r="G375" s="7">
        <v>224280</v>
      </c>
      <c r="H375" s="7">
        <v>231008</v>
      </c>
      <c r="I375" s="7">
        <v>0</v>
      </c>
      <c r="J375" s="7">
        <v>11214</v>
      </c>
      <c r="K375" s="7">
        <v>13075</v>
      </c>
      <c r="L375" s="7">
        <v>13075</v>
      </c>
      <c r="M375" s="7">
        <v>0</v>
      </c>
      <c r="N375" s="7">
        <v>0</v>
      </c>
      <c r="O375" s="7">
        <v>0</v>
      </c>
      <c r="P375" s="7">
        <v>0</v>
      </c>
      <c r="Q375" s="7">
        <v>0</v>
      </c>
      <c r="R375" s="7">
        <v>0</v>
      </c>
      <c r="S375" s="7">
        <v>0</v>
      </c>
      <c r="T375" s="62">
        <f t="shared" si="239"/>
        <v>-6728</v>
      </c>
      <c r="U375" s="63">
        <f t="shared" si="240"/>
        <v>4485.6000000000004</v>
      </c>
      <c r="V375" s="63">
        <f t="shared" si="241"/>
        <v>0</v>
      </c>
      <c r="W375" s="64">
        <f t="shared" si="242"/>
        <v>4485.6000000000004</v>
      </c>
      <c r="X375" s="63">
        <f t="shared" si="243"/>
        <v>0</v>
      </c>
      <c r="Y375" s="63">
        <f t="shared" si="244"/>
        <v>0</v>
      </c>
      <c r="Z375" s="64">
        <f t="shared" si="245"/>
        <v>0</v>
      </c>
      <c r="AA375" s="63">
        <v>0</v>
      </c>
      <c r="AB375" s="63"/>
      <c r="AC375" s="63">
        <f t="shared" si="246"/>
        <v>4485.6000000000004</v>
      </c>
      <c r="AD375" s="65"/>
      <c r="AE375" s="66"/>
      <c r="AF375" s="66"/>
      <c r="AG375" s="66"/>
      <c r="AH375" s="67">
        <f t="shared" si="247"/>
        <v>-6728</v>
      </c>
      <c r="AI375" s="68"/>
      <c r="AJ375" s="68"/>
    </row>
    <row r="376" spans="1:36" hidden="1" x14ac:dyDescent="0.25">
      <c r="A376" s="6">
        <v>259</v>
      </c>
      <c r="B376" s="7" t="s">
        <v>606</v>
      </c>
      <c r="C376" s="56" t="str">
        <f t="shared" si="238"/>
        <v>LG40</v>
      </c>
      <c r="D376" s="56" t="str">
        <f>IFERROR(VLOOKUP(C376,Exempted!C:D,2,0),"NOT")</f>
        <v>GoFW</v>
      </c>
      <c r="E376" s="7">
        <v>369917</v>
      </c>
      <c r="F376" s="7">
        <v>423435</v>
      </c>
      <c r="G376" s="7">
        <v>793352</v>
      </c>
      <c r="H376" s="7">
        <v>751627</v>
      </c>
      <c r="I376" s="7">
        <v>1190</v>
      </c>
      <c r="J376" s="7">
        <v>39667.599999999999</v>
      </c>
      <c r="K376" s="7">
        <v>47824</v>
      </c>
      <c r="L376" s="7">
        <v>46634</v>
      </c>
      <c r="M376" s="7">
        <v>0</v>
      </c>
      <c r="N376" s="7">
        <v>0</v>
      </c>
      <c r="O376" s="7">
        <v>4970</v>
      </c>
      <c r="P376" s="7">
        <v>1600</v>
      </c>
      <c r="Q376" s="7">
        <v>0</v>
      </c>
      <c r="R376" s="7">
        <v>3370</v>
      </c>
      <c r="S376" s="7">
        <v>99.4</v>
      </c>
      <c r="T376" s="62">
        <f t="shared" si="239"/>
        <v>46285</v>
      </c>
      <c r="U376" s="63">
        <f>G376*0.015</f>
        <v>11900.279999999999</v>
      </c>
      <c r="V376" s="63">
        <f>O376*0.015</f>
        <v>74.55</v>
      </c>
      <c r="W376" s="64">
        <f t="shared" si="242"/>
        <v>11974.829999999998</v>
      </c>
      <c r="X376" s="63">
        <f t="shared" si="243"/>
        <v>1190</v>
      </c>
      <c r="Y376" s="63">
        <f t="shared" si="244"/>
        <v>0</v>
      </c>
      <c r="Z376" s="64">
        <f t="shared" si="245"/>
        <v>1190</v>
      </c>
      <c r="AA376" s="63">
        <v>0</v>
      </c>
      <c r="AB376" s="63"/>
      <c r="AC376" s="63">
        <f t="shared" si="246"/>
        <v>13164.829999999998</v>
      </c>
      <c r="AD376" s="65">
        <f>(G376+O376)*0.005</f>
        <v>3991.61</v>
      </c>
      <c r="AE376" s="66"/>
      <c r="AF376" s="66"/>
      <c r="AG376" s="66"/>
      <c r="AH376" s="67">
        <f t="shared" si="247"/>
        <v>33120.17</v>
      </c>
      <c r="AI376" s="68"/>
      <c r="AJ376" s="68"/>
    </row>
    <row r="377" spans="1:36" hidden="1" x14ac:dyDescent="0.25">
      <c r="A377" s="6">
        <v>260</v>
      </c>
      <c r="B377" s="7" t="s">
        <v>607</v>
      </c>
      <c r="C377" s="56" t="str">
        <f t="shared" si="238"/>
        <v>LG41</v>
      </c>
      <c r="D377" s="56" t="str">
        <f>IFERROR(VLOOKUP(C377,Exempted!C:D,2,0),"NOT")</f>
        <v>NOT</v>
      </c>
      <c r="E377" s="7">
        <v>1409809</v>
      </c>
      <c r="F377" s="7">
        <v>1202816</v>
      </c>
      <c r="G377" s="7">
        <v>2612625</v>
      </c>
      <c r="H377" s="7">
        <v>2596240</v>
      </c>
      <c r="I377" s="7">
        <v>0</v>
      </c>
      <c r="J377" s="7">
        <v>130631.25</v>
      </c>
      <c r="K377" s="7">
        <v>112826</v>
      </c>
      <c r="L377" s="7">
        <v>112826</v>
      </c>
      <c r="M377" s="7">
        <v>0</v>
      </c>
      <c r="N377" s="7">
        <v>0</v>
      </c>
      <c r="O377" s="7">
        <v>5270</v>
      </c>
      <c r="P377" s="7">
        <v>0</v>
      </c>
      <c r="Q377" s="7">
        <v>0</v>
      </c>
      <c r="R377" s="7">
        <v>5270</v>
      </c>
      <c r="S377" s="7">
        <v>105.4</v>
      </c>
      <c r="T377" s="62">
        <f t="shared" si="239"/>
        <v>21655</v>
      </c>
      <c r="U377" s="63">
        <f t="shared" si="240"/>
        <v>52252.5</v>
      </c>
      <c r="V377" s="63">
        <f t="shared" si="241"/>
        <v>105.4</v>
      </c>
      <c r="W377" s="64">
        <f t="shared" si="242"/>
        <v>52357.9</v>
      </c>
      <c r="X377" s="63">
        <f t="shared" si="243"/>
        <v>0</v>
      </c>
      <c r="Y377" s="63">
        <f t="shared" si="244"/>
        <v>0</v>
      </c>
      <c r="Z377" s="64">
        <f t="shared" si="245"/>
        <v>0</v>
      </c>
      <c r="AA377" s="63">
        <v>0</v>
      </c>
      <c r="AB377" s="63"/>
      <c r="AC377" s="63">
        <f t="shared" si="246"/>
        <v>52357.9</v>
      </c>
      <c r="AD377" s="65"/>
      <c r="AE377" s="66"/>
      <c r="AF377" s="66"/>
      <c r="AG377" s="66"/>
      <c r="AH377" s="67">
        <f t="shared" si="247"/>
        <v>21655</v>
      </c>
      <c r="AI377" s="68"/>
      <c r="AJ377" s="68"/>
    </row>
    <row r="378" spans="1:36" hidden="1" x14ac:dyDescent="0.25">
      <c r="A378" s="6">
        <v>261</v>
      </c>
      <c r="B378" s="7" t="s">
        <v>609</v>
      </c>
      <c r="C378" s="56" t="str">
        <f t="shared" si="238"/>
        <v>LG42</v>
      </c>
      <c r="D378" s="56" t="str">
        <f>IFERROR(VLOOKUP(C378,Exempted!C:D,2,0),"NOT")</f>
        <v>riper</v>
      </c>
      <c r="E378" s="7">
        <v>208270</v>
      </c>
      <c r="F378" s="7">
        <v>165380</v>
      </c>
      <c r="G378" s="7">
        <v>373650</v>
      </c>
      <c r="H378" s="7">
        <v>328509</v>
      </c>
      <c r="I378" s="7">
        <v>0</v>
      </c>
      <c r="J378" s="7">
        <v>18682.5</v>
      </c>
      <c r="K378" s="7">
        <v>13160</v>
      </c>
      <c r="L378" s="7">
        <v>13160</v>
      </c>
      <c r="M378" s="7">
        <v>0</v>
      </c>
      <c r="N378" s="7">
        <v>0</v>
      </c>
      <c r="O378" s="7">
        <v>300</v>
      </c>
      <c r="P378" s="7">
        <v>0</v>
      </c>
      <c r="Q378" s="7">
        <v>0</v>
      </c>
      <c r="R378" s="7">
        <v>300</v>
      </c>
      <c r="S378" s="7">
        <v>6</v>
      </c>
      <c r="T378" s="62">
        <f t="shared" si="239"/>
        <v>45441</v>
      </c>
      <c r="U378" s="63">
        <f t="shared" si="240"/>
        <v>7473</v>
      </c>
      <c r="V378" s="63">
        <f t="shared" si="241"/>
        <v>6</v>
      </c>
      <c r="W378" s="64">
        <f t="shared" si="242"/>
        <v>7479</v>
      </c>
      <c r="X378" s="63">
        <f t="shared" si="243"/>
        <v>0</v>
      </c>
      <c r="Y378" s="63">
        <f t="shared" si="244"/>
        <v>0</v>
      </c>
      <c r="Z378" s="64">
        <f t="shared" si="245"/>
        <v>0</v>
      </c>
      <c r="AA378" s="63">
        <v>0</v>
      </c>
      <c r="AB378" s="63"/>
      <c r="AC378" s="63">
        <f t="shared" si="246"/>
        <v>7479</v>
      </c>
      <c r="AD378" s="65"/>
      <c r="AE378" s="66"/>
      <c r="AF378" s="66"/>
      <c r="AG378" s="66"/>
      <c r="AH378" s="67">
        <f t="shared" si="247"/>
        <v>37962</v>
      </c>
      <c r="AI378" s="68"/>
      <c r="AJ378" s="68"/>
    </row>
    <row r="379" spans="1:36" hidden="1" x14ac:dyDescent="0.25">
      <c r="A379" s="6">
        <v>262</v>
      </c>
      <c r="B379" s="7" t="s">
        <v>610</v>
      </c>
      <c r="C379" s="56" t="str">
        <f t="shared" si="238"/>
        <v>LG43</v>
      </c>
      <c r="D379" s="56" t="str">
        <f>IFERROR(VLOOKUP(C379,Exempted!C:D,2,0),"NOT")</f>
        <v>NOT</v>
      </c>
      <c r="E379" s="7">
        <v>314660</v>
      </c>
      <c r="F379" s="7">
        <v>303805</v>
      </c>
      <c r="G379" s="7">
        <v>618465</v>
      </c>
      <c r="H379" s="7">
        <v>497140</v>
      </c>
      <c r="I379" s="7">
        <v>0</v>
      </c>
      <c r="J379" s="7">
        <v>30923.25</v>
      </c>
      <c r="K379" s="7">
        <v>34904</v>
      </c>
      <c r="L379" s="7">
        <v>34904</v>
      </c>
      <c r="M379" s="7">
        <v>0</v>
      </c>
      <c r="N379" s="7">
        <v>0</v>
      </c>
      <c r="O379" s="7">
        <v>200</v>
      </c>
      <c r="P379" s="7">
        <v>0</v>
      </c>
      <c r="Q379" s="7">
        <v>0</v>
      </c>
      <c r="R379" s="7">
        <v>200</v>
      </c>
      <c r="S379" s="7">
        <v>4</v>
      </c>
      <c r="T379" s="62">
        <f t="shared" si="239"/>
        <v>121525</v>
      </c>
      <c r="U379" s="63">
        <f t="shared" si="240"/>
        <v>12369.300000000001</v>
      </c>
      <c r="V379" s="63">
        <f t="shared" si="241"/>
        <v>4</v>
      </c>
      <c r="W379" s="64">
        <f t="shared" si="242"/>
        <v>12373.300000000001</v>
      </c>
      <c r="X379" s="63">
        <f t="shared" si="243"/>
        <v>0</v>
      </c>
      <c r="Y379" s="63">
        <f t="shared" si="244"/>
        <v>0</v>
      </c>
      <c r="Z379" s="64">
        <f t="shared" si="245"/>
        <v>0</v>
      </c>
      <c r="AA379" s="63">
        <v>0</v>
      </c>
      <c r="AB379" s="63"/>
      <c r="AC379" s="63">
        <f t="shared" si="246"/>
        <v>12373.300000000001</v>
      </c>
      <c r="AD379" s="65"/>
      <c r="AE379" s="66"/>
      <c r="AF379" s="66"/>
      <c r="AG379" s="66"/>
      <c r="AH379" s="67">
        <f t="shared" si="247"/>
        <v>121525</v>
      </c>
      <c r="AI379" s="68"/>
      <c r="AJ379" s="68"/>
    </row>
    <row r="380" spans="1:36" hidden="1" x14ac:dyDescent="0.25">
      <c r="A380" s="6">
        <v>263</v>
      </c>
      <c r="B380" s="7" t="s">
        <v>611</v>
      </c>
      <c r="C380" s="56" t="str">
        <f t="shared" si="238"/>
        <v>LG44</v>
      </c>
      <c r="D380" s="56" t="str">
        <f>IFERROR(VLOOKUP(C380,Exempted!C:D,2,0),"NOT")</f>
        <v>Gallo/Inno</v>
      </c>
      <c r="E380" s="7">
        <v>120043</v>
      </c>
      <c r="F380" s="7">
        <v>157517</v>
      </c>
      <c r="G380" s="7">
        <v>277560</v>
      </c>
      <c r="H380" s="7">
        <v>271210</v>
      </c>
      <c r="I380" s="7">
        <v>0</v>
      </c>
      <c r="J380" s="7">
        <v>13878</v>
      </c>
      <c r="K380" s="7">
        <v>11625</v>
      </c>
      <c r="L380" s="7">
        <v>11625</v>
      </c>
      <c r="M380" s="7">
        <v>0</v>
      </c>
      <c r="N380" s="7">
        <v>0</v>
      </c>
      <c r="O380" s="7">
        <v>1923</v>
      </c>
      <c r="P380" s="7">
        <v>1120</v>
      </c>
      <c r="Q380" s="7">
        <v>0</v>
      </c>
      <c r="R380" s="7">
        <v>803</v>
      </c>
      <c r="S380" s="7">
        <v>38.46</v>
      </c>
      <c r="T380" s="62">
        <f t="shared" si="239"/>
        <v>7153</v>
      </c>
      <c r="U380" s="63">
        <f t="shared" si="240"/>
        <v>5551.2</v>
      </c>
      <c r="V380" s="63">
        <f t="shared" si="241"/>
        <v>38.46</v>
      </c>
      <c r="W380" s="64">
        <f t="shared" si="242"/>
        <v>5589.66</v>
      </c>
      <c r="X380" s="63">
        <f t="shared" si="243"/>
        <v>0</v>
      </c>
      <c r="Y380" s="63">
        <f t="shared" si="244"/>
        <v>0</v>
      </c>
      <c r="Z380" s="64">
        <f t="shared" si="245"/>
        <v>0</v>
      </c>
      <c r="AA380" s="63">
        <v>0</v>
      </c>
      <c r="AB380" s="63"/>
      <c r="AC380" s="63">
        <f t="shared" si="246"/>
        <v>5589.66</v>
      </c>
      <c r="AD380" s="65"/>
      <c r="AE380" s="66"/>
      <c r="AF380" s="66"/>
      <c r="AG380" s="66"/>
      <c r="AH380" s="67">
        <f t="shared" si="247"/>
        <v>1563.3400000000001</v>
      </c>
      <c r="AI380" s="68"/>
      <c r="AJ380" s="68"/>
    </row>
    <row r="381" spans="1:36" hidden="1" x14ac:dyDescent="0.25">
      <c r="A381" s="6">
        <v>264</v>
      </c>
      <c r="B381" s="7" t="s">
        <v>612</v>
      </c>
      <c r="C381" s="56" t="str">
        <f t="shared" si="238"/>
        <v>LG45</v>
      </c>
      <c r="D381" s="56" t="str">
        <f>IFERROR(VLOOKUP(C381,Exempted!C:D,2,0),"NOT")</f>
        <v>Gallo/Inno</v>
      </c>
      <c r="E381" s="7">
        <v>357668</v>
      </c>
      <c r="F381" s="7">
        <v>364302</v>
      </c>
      <c r="G381" s="7">
        <v>721970</v>
      </c>
      <c r="H381" s="7">
        <v>711523</v>
      </c>
      <c r="I381" s="7">
        <v>0</v>
      </c>
      <c r="J381" s="7">
        <v>36098.5</v>
      </c>
      <c r="K381" s="7">
        <v>29466</v>
      </c>
      <c r="L381" s="7">
        <v>29466</v>
      </c>
      <c r="M381" s="7">
        <v>0</v>
      </c>
      <c r="N381" s="7">
        <v>0</v>
      </c>
      <c r="O381" s="7">
        <v>900</v>
      </c>
      <c r="P381" s="7">
        <v>0</v>
      </c>
      <c r="Q381" s="7">
        <v>0</v>
      </c>
      <c r="R381" s="7">
        <v>900</v>
      </c>
      <c r="S381" s="7">
        <v>18</v>
      </c>
      <c r="T381" s="62">
        <f t="shared" si="239"/>
        <v>11347</v>
      </c>
      <c r="U381" s="63">
        <f t="shared" si="240"/>
        <v>14439.4</v>
      </c>
      <c r="V381" s="63">
        <f t="shared" si="241"/>
        <v>18</v>
      </c>
      <c r="W381" s="64">
        <f t="shared" si="242"/>
        <v>14457.4</v>
      </c>
      <c r="X381" s="63">
        <f t="shared" si="243"/>
        <v>0</v>
      </c>
      <c r="Y381" s="63">
        <f t="shared" si="244"/>
        <v>0</v>
      </c>
      <c r="Z381" s="64">
        <f t="shared" si="245"/>
        <v>0</v>
      </c>
      <c r="AA381" s="63">
        <v>0</v>
      </c>
      <c r="AB381" s="63"/>
      <c r="AC381" s="63">
        <f t="shared" si="246"/>
        <v>14457.4</v>
      </c>
      <c r="AD381" s="65"/>
      <c r="AE381" s="66"/>
      <c r="AF381" s="66"/>
      <c r="AG381" s="66"/>
      <c r="AH381" s="67">
        <f t="shared" si="247"/>
        <v>-3110.3999999999996</v>
      </c>
      <c r="AI381" s="68"/>
      <c r="AJ381" s="68"/>
    </row>
    <row r="382" spans="1:36" hidden="1" x14ac:dyDescent="0.25">
      <c r="A382" s="6">
        <v>265</v>
      </c>
      <c r="B382" s="7" t="s">
        <v>613</v>
      </c>
      <c r="C382" s="56" t="str">
        <f t="shared" si="238"/>
        <v>LG46</v>
      </c>
      <c r="D382" s="56" t="str">
        <f>IFERROR(VLOOKUP(C382,Exempted!C:D,2,0),"NOT")</f>
        <v>Gallo/Inno</v>
      </c>
      <c r="E382" s="7">
        <v>183182</v>
      </c>
      <c r="F382" s="7">
        <v>175608</v>
      </c>
      <c r="G382" s="7">
        <v>358790</v>
      </c>
      <c r="H382" s="7">
        <v>347090</v>
      </c>
      <c r="I382" s="7">
        <v>0</v>
      </c>
      <c r="J382" s="7">
        <v>17939.5</v>
      </c>
      <c r="K382" s="7">
        <v>13577</v>
      </c>
      <c r="L382" s="7">
        <v>13577</v>
      </c>
      <c r="M382" s="7">
        <v>0</v>
      </c>
      <c r="N382" s="7">
        <v>0</v>
      </c>
      <c r="O382" s="7">
        <v>200</v>
      </c>
      <c r="P382" s="7">
        <v>0</v>
      </c>
      <c r="Q382" s="7">
        <v>0</v>
      </c>
      <c r="R382" s="7">
        <v>200</v>
      </c>
      <c r="S382" s="7">
        <v>4</v>
      </c>
      <c r="T382" s="62">
        <f t="shared" si="239"/>
        <v>11900</v>
      </c>
      <c r="U382" s="63">
        <f t="shared" si="240"/>
        <v>7175.8</v>
      </c>
      <c r="V382" s="63">
        <f t="shared" si="241"/>
        <v>4</v>
      </c>
      <c r="W382" s="64">
        <f t="shared" si="242"/>
        <v>7179.8</v>
      </c>
      <c r="X382" s="63">
        <f t="shared" si="243"/>
        <v>0</v>
      </c>
      <c r="Y382" s="63">
        <f t="shared" si="244"/>
        <v>0</v>
      </c>
      <c r="Z382" s="64">
        <f t="shared" si="245"/>
        <v>0</v>
      </c>
      <c r="AA382" s="63">
        <v>0</v>
      </c>
      <c r="AB382" s="63"/>
      <c r="AC382" s="63">
        <f t="shared" si="246"/>
        <v>7179.8</v>
      </c>
      <c r="AD382" s="65"/>
      <c r="AE382" s="66"/>
      <c r="AF382" s="66"/>
      <c r="AG382" s="66"/>
      <c r="AH382" s="67">
        <f t="shared" si="247"/>
        <v>4720.2</v>
      </c>
      <c r="AI382" s="68"/>
      <c r="AJ382" s="68"/>
    </row>
    <row r="383" spans="1:36" hidden="1" x14ac:dyDescent="0.25">
      <c r="A383" s="6">
        <v>266</v>
      </c>
      <c r="B383" s="7" t="s">
        <v>614</v>
      </c>
      <c r="C383" s="56" t="str">
        <f t="shared" si="238"/>
        <v>LG47</v>
      </c>
      <c r="D383" s="56" t="str">
        <f>IFERROR(VLOOKUP(C383,Exempted!C:D,2,0),"NOT")</f>
        <v>Gallo/Inno</v>
      </c>
      <c r="E383" s="7">
        <v>156579</v>
      </c>
      <c r="F383" s="7">
        <v>179528</v>
      </c>
      <c r="G383" s="7">
        <v>336107</v>
      </c>
      <c r="H383" s="7">
        <v>316323</v>
      </c>
      <c r="I383" s="7">
        <v>0</v>
      </c>
      <c r="J383" s="7">
        <v>16805.349999999999</v>
      </c>
      <c r="K383" s="7">
        <v>14913</v>
      </c>
      <c r="L383" s="7">
        <v>14913</v>
      </c>
      <c r="M383" s="7">
        <v>0</v>
      </c>
      <c r="N383" s="7">
        <v>0</v>
      </c>
      <c r="O383" s="7">
        <v>400</v>
      </c>
      <c r="P383" s="7">
        <v>0</v>
      </c>
      <c r="Q383" s="7">
        <v>0</v>
      </c>
      <c r="R383" s="7">
        <v>400</v>
      </c>
      <c r="S383" s="7">
        <v>8</v>
      </c>
      <c r="T383" s="62">
        <f t="shared" si="239"/>
        <v>20184</v>
      </c>
      <c r="U383" s="63">
        <f t="shared" si="240"/>
        <v>6722.14</v>
      </c>
      <c r="V383" s="63">
        <f t="shared" si="241"/>
        <v>8</v>
      </c>
      <c r="W383" s="64">
        <f t="shared" si="242"/>
        <v>6730.14</v>
      </c>
      <c r="X383" s="63">
        <f t="shared" si="243"/>
        <v>0</v>
      </c>
      <c r="Y383" s="63">
        <f t="shared" si="244"/>
        <v>0</v>
      </c>
      <c r="Z383" s="64">
        <f t="shared" si="245"/>
        <v>0</v>
      </c>
      <c r="AA383" s="63">
        <v>0</v>
      </c>
      <c r="AB383" s="63"/>
      <c r="AC383" s="63">
        <f t="shared" si="246"/>
        <v>6730.14</v>
      </c>
      <c r="AD383" s="65"/>
      <c r="AE383" s="66"/>
      <c r="AF383" s="66"/>
      <c r="AG383" s="66"/>
      <c r="AH383" s="67">
        <f t="shared" si="247"/>
        <v>13453.86</v>
      </c>
      <c r="AI383" s="68"/>
      <c r="AJ383" s="68"/>
    </row>
    <row r="384" spans="1:36" hidden="1" x14ac:dyDescent="0.25">
      <c r="A384" s="6">
        <v>267</v>
      </c>
      <c r="B384" s="7" t="s">
        <v>615</v>
      </c>
      <c r="C384" s="56" t="str">
        <f t="shared" si="238"/>
        <v>LG48</v>
      </c>
      <c r="D384" s="56" t="str">
        <f>IFERROR(VLOOKUP(C384,Exempted!C:D,2,0),"NOT")</f>
        <v>Gallo/Inno</v>
      </c>
      <c r="E384" s="7">
        <v>196831</v>
      </c>
      <c r="F384" s="7">
        <v>180894</v>
      </c>
      <c r="G384" s="7">
        <v>377725</v>
      </c>
      <c r="H384" s="7">
        <v>344952</v>
      </c>
      <c r="I384" s="7">
        <v>0</v>
      </c>
      <c r="J384" s="7">
        <v>18886.25</v>
      </c>
      <c r="K384" s="7">
        <v>19541</v>
      </c>
      <c r="L384" s="7">
        <v>19541</v>
      </c>
      <c r="M384" s="7">
        <v>0</v>
      </c>
      <c r="N384" s="7">
        <v>0</v>
      </c>
      <c r="O384" s="7">
        <v>200</v>
      </c>
      <c r="P384" s="7">
        <v>0</v>
      </c>
      <c r="Q384" s="7">
        <v>0</v>
      </c>
      <c r="R384" s="7">
        <v>200</v>
      </c>
      <c r="S384" s="7">
        <v>4</v>
      </c>
      <c r="T384" s="62">
        <f t="shared" si="239"/>
        <v>32973</v>
      </c>
      <c r="U384" s="63">
        <f t="shared" si="240"/>
        <v>7554.5</v>
      </c>
      <c r="V384" s="63">
        <f t="shared" si="241"/>
        <v>4</v>
      </c>
      <c r="W384" s="64">
        <f t="shared" si="242"/>
        <v>7558.5</v>
      </c>
      <c r="X384" s="63">
        <f t="shared" si="243"/>
        <v>0</v>
      </c>
      <c r="Y384" s="63">
        <f t="shared" si="244"/>
        <v>0</v>
      </c>
      <c r="Z384" s="64">
        <f t="shared" si="245"/>
        <v>0</v>
      </c>
      <c r="AA384" s="63">
        <v>0</v>
      </c>
      <c r="AB384" s="63"/>
      <c r="AC384" s="63">
        <f t="shared" si="246"/>
        <v>7558.5</v>
      </c>
      <c r="AD384" s="65"/>
      <c r="AE384" s="66"/>
      <c r="AF384" s="66"/>
      <c r="AG384" s="66"/>
      <c r="AH384" s="67">
        <f t="shared" si="247"/>
        <v>25414.5</v>
      </c>
      <c r="AI384" s="68"/>
      <c r="AJ384" s="68"/>
    </row>
    <row r="385" spans="1:36" hidden="1" x14ac:dyDescent="0.25">
      <c r="A385" s="6">
        <v>268</v>
      </c>
      <c r="B385" s="7" t="s">
        <v>616</v>
      </c>
      <c r="C385" s="56" t="str">
        <f t="shared" si="238"/>
        <v>LG49</v>
      </c>
      <c r="D385" s="56" t="str">
        <f>IFERROR(VLOOKUP(C385,Exempted!C:D,2,0),"NOT")</f>
        <v>NOT</v>
      </c>
      <c r="E385" s="7">
        <v>189610</v>
      </c>
      <c r="F385" s="7">
        <v>190725</v>
      </c>
      <c r="G385" s="7">
        <v>380335</v>
      </c>
      <c r="H385" s="7">
        <v>391834</v>
      </c>
      <c r="I385" s="7">
        <v>0</v>
      </c>
      <c r="J385" s="7">
        <v>19016.75</v>
      </c>
      <c r="K385" s="7">
        <v>16474</v>
      </c>
      <c r="L385" s="7">
        <v>16474</v>
      </c>
      <c r="M385" s="7">
        <v>0</v>
      </c>
      <c r="N385" s="7">
        <v>0</v>
      </c>
      <c r="O385" s="7">
        <v>1493</v>
      </c>
      <c r="P385" s="7">
        <v>0</v>
      </c>
      <c r="Q385" s="7">
        <v>0</v>
      </c>
      <c r="R385" s="7">
        <v>1493</v>
      </c>
      <c r="S385" s="7">
        <v>29.86</v>
      </c>
      <c r="T385" s="62">
        <f t="shared" si="239"/>
        <v>-10006</v>
      </c>
      <c r="U385" s="63">
        <f t="shared" si="240"/>
        <v>7606.7</v>
      </c>
      <c r="V385" s="63">
        <f t="shared" si="241"/>
        <v>29.86</v>
      </c>
      <c r="W385" s="64">
        <f t="shared" si="242"/>
        <v>7636.5599999999995</v>
      </c>
      <c r="X385" s="63">
        <f t="shared" si="243"/>
        <v>0</v>
      </c>
      <c r="Y385" s="63">
        <f t="shared" si="244"/>
        <v>0</v>
      </c>
      <c r="Z385" s="64">
        <f t="shared" si="245"/>
        <v>0</v>
      </c>
      <c r="AA385" s="63">
        <v>0</v>
      </c>
      <c r="AB385" s="63"/>
      <c r="AC385" s="63">
        <f t="shared" si="246"/>
        <v>7636.5599999999995</v>
      </c>
      <c r="AD385" s="65"/>
      <c r="AE385" s="66"/>
      <c r="AF385" s="66"/>
      <c r="AG385" s="66"/>
      <c r="AH385" s="67">
        <f t="shared" si="247"/>
        <v>-10006</v>
      </c>
      <c r="AI385" s="68"/>
      <c r="AJ385" s="68"/>
    </row>
    <row r="386" spans="1:36" hidden="1" x14ac:dyDescent="0.25">
      <c r="A386" s="6">
        <v>269</v>
      </c>
      <c r="B386" s="7" t="s">
        <v>618</v>
      </c>
      <c r="C386" s="56" t="str">
        <f t="shared" si="238"/>
        <v>LG50</v>
      </c>
      <c r="D386" s="56" t="str">
        <f>IFERROR(VLOOKUP(C386,Exempted!C:D,2,0),"NOT")</f>
        <v>NOT</v>
      </c>
      <c r="E386" s="7">
        <v>348316</v>
      </c>
      <c r="F386" s="7">
        <v>375216</v>
      </c>
      <c r="G386" s="7">
        <v>723532</v>
      </c>
      <c r="H386" s="7">
        <v>679983</v>
      </c>
      <c r="I386" s="7">
        <v>0</v>
      </c>
      <c r="J386" s="7">
        <v>36176.6</v>
      </c>
      <c r="K386" s="7">
        <v>29253</v>
      </c>
      <c r="L386" s="7">
        <v>29253</v>
      </c>
      <c r="M386" s="7">
        <v>0</v>
      </c>
      <c r="N386" s="7">
        <v>0</v>
      </c>
      <c r="O386" s="7">
        <v>1100</v>
      </c>
      <c r="P386" s="7">
        <v>0</v>
      </c>
      <c r="Q386" s="7">
        <v>0</v>
      </c>
      <c r="R386" s="7">
        <v>1100</v>
      </c>
      <c r="S386" s="7">
        <v>22</v>
      </c>
      <c r="T386" s="62">
        <f t="shared" si="239"/>
        <v>44649</v>
      </c>
      <c r="U386" s="63">
        <f t="shared" si="240"/>
        <v>14470.64</v>
      </c>
      <c r="V386" s="63">
        <f t="shared" si="241"/>
        <v>22</v>
      </c>
      <c r="W386" s="64">
        <f t="shared" si="242"/>
        <v>14492.64</v>
      </c>
      <c r="X386" s="63">
        <f t="shared" si="243"/>
        <v>0</v>
      </c>
      <c r="Y386" s="63">
        <f t="shared" si="244"/>
        <v>0</v>
      </c>
      <c r="Z386" s="64">
        <f t="shared" si="245"/>
        <v>0</v>
      </c>
      <c r="AA386" s="63">
        <v>0</v>
      </c>
      <c r="AB386" s="63"/>
      <c r="AC386" s="63">
        <f t="shared" si="246"/>
        <v>14492.64</v>
      </c>
      <c r="AD386" s="65"/>
      <c r="AE386" s="66"/>
      <c r="AF386" s="66"/>
      <c r="AG386" s="66"/>
      <c r="AH386" s="67">
        <f t="shared" si="247"/>
        <v>44649</v>
      </c>
      <c r="AI386" s="68"/>
      <c r="AJ386" s="68"/>
    </row>
    <row r="387" spans="1:36" hidden="1" x14ac:dyDescent="0.25">
      <c r="A387" s="6">
        <v>270</v>
      </c>
      <c r="B387" s="7" t="s">
        <v>619</v>
      </c>
      <c r="C387" s="56" t="str">
        <f t="shared" si="238"/>
        <v>LG51</v>
      </c>
      <c r="D387" s="56" t="str">
        <f>IFERROR(VLOOKUP(C387,Exempted!C:D,2,0),"NOT")</f>
        <v>NOT</v>
      </c>
      <c r="E387" s="7">
        <v>388965</v>
      </c>
      <c r="F387" s="7">
        <v>409627</v>
      </c>
      <c r="G387" s="7">
        <v>798592</v>
      </c>
      <c r="H387" s="7">
        <v>772632</v>
      </c>
      <c r="I387" s="7">
        <v>0</v>
      </c>
      <c r="J387" s="7">
        <v>39929.599999999999</v>
      </c>
      <c r="K387" s="7">
        <v>41775</v>
      </c>
      <c r="L387" s="7">
        <v>41775</v>
      </c>
      <c r="M387" s="7">
        <v>0</v>
      </c>
      <c r="N387" s="7">
        <v>0</v>
      </c>
      <c r="O387" s="7">
        <v>100</v>
      </c>
      <c r="P387" s="7">
        <v>0</v>
      </c>
      <c r="Q387" s="7">
        <v>0</v>
      </c>
      <c r="R387" s="7">
        <v>100</v>
      </c>
      <c r="S387" s="7">
        <v>2</v>
      </c>
      <c r="T387" s="62">
        <f t="shared" si="239"/>
        <v>26060</v>
      </c>
      <c r="U387" s="63">
        <f t="shared" si="240"/>
        <v>15971.84</v>
      </c>
      <c r="V387" s="63">
        <f t="shared" si="241"/>
        <v>2</v>
      </c>
      <c r="W387" s="64">
        <f t="shared" si="242"/>
        <v>15973.84</v>
      </c>
      <c r="X387" s="63">
        <f t="shared" si="243"/>
        <v>0</v>
      </c>
      <c r="Y387" s="63">
        <f t="shared" si="244"/>
        <v>0</v>
      </c>
      <c r="Z387" s="64">
        <f t="shared" si="245"/>
        <v>0</v>
      </c>
      <c r="AA387" s="63">
        <v>0</v>
      </c>
      <c r="AB387" s="63"/>
      <c r="AC387" s="63">
        <f t="shared" si="246"/>
        <v>15973.84</v>
      </c>
      <c r="AD387" s="65"/>
      <c r="AE387" s="66"/>
      <c r="AF387" s="66"/>
      <c r="AG387" s="66"/>
      <c r="AH387" s="67">
        <f t="shared" si="247"/>
        <v>26060</v>
      </c>
      <c r="AI387" s="68"/>
      <c r="AJ387" s="68"/>
    </row>
    <row r="388" spans="1:36" hidden="1" x14ac:dyDescent="0.25">
      <c r="A388" s="6">
        <v>271</v>
      </c>
      <c r="B388" s="7" t="s">
        <v>620</v>
      </c>
      <c r="C388" s="56" t="str">
        <f t="shared" si="238"/>
        <v>LG52</v>
      </c>
      <c r="D388" s="56" t="str">
        <f>IFERROR(VLOOKUP(C388,Exempted!C:D,2,0),"NOT")</f>
        <v>Gallo/Inno</v>
      </c>
      <c r="E388" s="7">
        <v>184486</v>
      </c>
      <c r="F388" s="7">
        <v>230760</v>
      </c>
      <c r="G388" s="7">
        <v>415246</v>
      </c>
      <c r="H388" s="7">
        <v>430718</v>
      </c>
      <c r="I388" s="7">
        <v>201</v>
      </c>
      <c r="J388" s="7">
        <v>20762.3</v>
      </c>
      <c r="K388" s="7">
        <v>15755</v>
      </c>
      <c r="L388" s="7">
        <v>15755</v>
      </c>
      <c r="M388" s="7">
        <v>0</v>
      </c>
      <c r="N388" s="7">
        <v>0</v>
      </c>
      <c r="O388" s="7">
        <v>1560</v>
      </c>
      <c r="P388" s="7">
        <v>0</v>
      </c>
      <c r="Q388" s="7">
        <v>0</v>
      </c>
      <c r="R388" s="7">
        <v>1560</v>
      </c>
      <c r="S388" s="7">
        <v>31.2</v>
      </c>
      <c r="T388" s="62">
        <f t="shared" si="239"/>
        <v>-13912</v>
      </c>
      <c r="U388" s="63">
        <f t="shared" si="240"/>
        <v>8304.92</v>
      </c>
      <c r="V388" s="63">
        <f t="shared" si="241"/>
        <v>31.2</v>
      </c>
      <c r="W388" s="64">
        <f t="shared" si="242"/>
        <v>8336.1200000000008</v>
      </c>
      <c r="X388" s="63">
        <f t="shared" si="243"/>
        <v>201</v>
      </c>
      <c r="Y388" s="63">
        <f t="shared" si="244"/>
        <v>0</v>
      </c>
      <c r="Z388" s="64">
        <f t="shared" si="245"/>
        <v>201</v>
      </c>
      <c r="AA388" s="63">
        <v>0</v>
      </c>
      <c r="AB388" s="63"/>
      <c r="AC388" s="63">
        <f t="shared" si="246"/>
        <v>8537.1200000000008</v>
      </c>
      <c r="AD388" s="65"/>
      <c r="AE388" s="66"/>
      <c r="AF388" s="66"/>
      <c r="AG388" s="66"/>
      <c r="AH388" s="67">
        <f t="shared" si="247"/>
        <v>-22449.120000000003</v>
      </c>
      <c r="AI388" s="69"/>
      <c r="AJ388" s="69"/>
    </row>
    <row r="389" spans="1:36" hidden="1" x14ac:dyDescent="0.25">
      <c r="A389" s="6">
        <v>272</v>
      </c>
      <c r="B389" s="7" t="s">
        <v>621</v>
      </c>
      <c r="C389" s="56" t="str">
        <f t="shared" si="238"/>
        <v>LU01</v>
      </c>
      <c r="D389" s="56" t="str">
        <f>IFERROR(VLOOKUP(C389,Exempted!C:D,2,0),"NOT")</f>
        <v>NOT</v>
      </c>
      <c r="E389" s="7">
        <v>282061</v>
      </c>
      <c r="F389" s="7">
        <v>335175</v>
      </c>
      <c r="G389" s="7">
        <v>617236</v>
      </c>
      <c r="H389" s="7">
        <v>491394</v>
      </c>
      <c r="I389" s="7">
        <v>0</v>
      </c>
      <c r="J389" s="7">
        <v>30861.8</v>
      </c>
      <c r="K389" s="7">
        <v>29486</v>
      </c>
      <c r="L389" s="7">
        <v>29486</v>
      </c>
      <c r="M389" s="7">
        <v>0</v>
      </c>
      <c r="N389" s="7">
        <v>0</v>
      </c>
      <c r="O389" s="7">
        <v>100</v>
      </c>
      <c r="P389" s="7">
        <v>0</v>
      </c>
      <c r="Q389" s="7">
        <v>0</v>
      </c>
      <c r="R389" s="7">
        <v>100</v>
      </c>
      <c r="S389" s="7">
        <v>2</v>
      </c>
      <c r="T389" s="62">
        <f t="shared" si="239"/>
        <v>125942</v>
      </c>
      <c r="U389" s="63">
        <f t="shared" si="240"/>
        <v>12344.720000000001</v>
      </c>
      <c r="V389" s="63">
        <f t="shared" si="241"/>
        <v>2</v>
      </c>
      <c r="W389" s="64">
        <f t="shared" si="242"/>
        <v>12346.720000000001</v>
      </c>
      <c r="X389" s="63">
        <f t="shared" si="243"/>
        <v>0</v>
      </c>
      <c r="Y389" s="63">
        <f t="shared" si="244"/>
        <v>0</v>
      </c>
      <c r="Z389" s="64">
        <f t="shared" si="245"/>
        <v>0</v>
      </c>
      <c r="AA389" s="63">
        <v>0</v>
      </c>
      <c r="AB389" s="63"/>
      <c r="AC389" s="63">
        <f t="shared" si="246"/>
        <v>12346.720000000001</v>
      </c>
      <c r="AD389" s="65"/>
      <c r="AE389" s="66"/>
      <c r="AF389" s="66"/>
      <c r="AG389" s="66"/>
      <c r="AH389" s="67">
        <f t="shared" si="247"/>
        <v>125942</v>
      </c>
      <c r="AI389" s="69"/>
      <c r="AJ389" s="69"/>
    </row>
    <row r="390" spans="1:36" hidden="1" x14ac:dyDescent="0.25">
      <c r="A390" s="6">
        <v>273</v>
      </c>
      <c r="B390" s="7" t="s">
        <v>622</v>
      </c>
      <c r="C390" s="56" t="str">
        <f t="shared" si="238"/>
        <v>LU02</v>
      </c>
      <c r="D390" s="56" t="str">
        <f>IFERROR(VLOOKUP(C390,Exempted!C:D,2,0),"NOT")</f>
        <v>NOT</v>
      </c>
      <c r="E390" s="7">
        <v>418320</v>
      </c>
      <c r="F390" s="7">
        <v>653986</v>
      </c>
      <c r="G390" s="7">
        <v>1072306</v>
      </c>
      <c r="H390" s="7">
        <v>947041</v>
      </c>
      <c r="I390" s="7">
        <v>1785</v>
      </c>
      <c r="J390" s="7">
        <v>53615.3</v>
      </c>
      <c r="K390" s="7">
        <v>39755</v>
      </c>
      <c r="L390" s="7">
        <v>39355</v>
      </c>
      <c r="M390" s="7">
        <v>0</v>
      </c>
      <c r="N390" s="7">
        <v>0</v>
      </c>
      <c r="O390" s="7">
        <v>10370</v>
      </c>
      <c r="P390" s="7">
        <v>2400</v>
      </c>
      <c r="Q390" s="7">
        <v>0</v>
      </c>
      <c r="R390" s="7">
        <v>7970</v>
      </c>
      <c r="S390" s="7">
        <v>207.4</v>
      </c>
      <c r="T390" s="62">
        <f t="shared" si="239"/>
        <v>133635</v>
      </c>
      <c r="U390" s="63">
        <f t="shared" si="240"/>
        <v>21446.12</v>
      </c>
      <c r="V390" s="63">
        <f t="shared" si="241"/>
        <v>207.4</v>
      </c>
      <c r="W390" s="64">
        <f t="shared" si="242"/>
        <v>21653.52</v>
      </c>
      <c r="X390" s="63">
        <f t="shared" si="243"/>
        <v>1785</v>
      </c>
      <c r="Y390" s="63">
        <f t="shared" si="244"/>
        <v>0</v>
      </c>
      <c r="Z390" s="64">
        <f t="shared" si="245"/>
        <v>1785</v>
      </c>
      <c r="AA390" s="63">
        <v>0</v>
      </c>
      <c r="AB390" s="63"/>
      <c r="AC390" s="63">
        <f t="shared" si="246"/>
        <v>23438.52</v>
      </c>
      <c r="AD390" s="65"/>
      <c r="AE390" s="66"/>
      <c r="AF390" s="66"/>
      <c r="AG390" s="66"/>
      <c r="AH390" s="67">
        <f t="shared" si="247"/>
        <v>131850</v>
      </c>
      <c r="AI390" s="69"/>
      <c r="AJ390" s="69"/>
    </row>
    <row r="391" spans="1:36" hidden="1" x14ac:dyDescent="0.25">
      <c r="A391" s="6">
        <v>274</v>
      </c>
      <c r="B391" s="7" t="s">
        <v>623</v>
      </c>
      <c r="C391" s="56" t="str">
        <f t="shared" si="238"/>
        <v>LU03</v>
      </c>
      <c r="D391" s="56" t="str">
        <f>IFERROR(VLOOKUP(C391,Exempted!C:D,2,0),"NOT")</f>
        <v>mykee</v>
      </c>
      <c r="E391" s="7">
        <v>751915</v>
      </c>
      <c r="F391" s="7">
        <v>882972</v>
      </c>
      <c r="G391" s="7">
        <v>1634887</v>
      </c>
      <c r="H391" s="7">
        <v>1501779</v>
      </c>
      <c r="I391" s="7">
        <v>0</v>
      </c>
      <c r="J391" s="7">
        <v>81744.350000000006</v>
      </c>
      <c r="K391" s="7">
        <v>50600</v>
      </c>
      <c r="L391" s="7">
        <v>50600</v>
      </c>
      <c r="M391" s="7">
        <v>0</v>
      </c>
      <c r="N391" s="7">
        <v>0</v>
      </c>
      <c r="O391" s="7">
        <v>1450</v>
      </c>
      <c r="P391" s="7">
        <v>0</v>
      </c>
      <c r="Q391" s="7">
        <v>0</v>
      </c>
      <c r="R391" s="7">
        <v>1450</v>
      </c>
      <c r="S391" s="7">
        <v>29</v>
      </c>
      <c r="T391" s="128">
        <f t="shared" ref="T391" si="248">G391-H391+K391-L391+O391-P391</f>
        <v>134558</v>
      </c>
      <c r="U391" s="63">
        <f t="shared" ref="U391:U453" si="249">G391*0.02</f>
        <v>32697.74</v>
      </c>
      <c r="V391" s="63">
        <f t="shared" ref="V391:V453" si="250">O391*0.02</f>
        <v>29</v>
      </c>
      <c r="W391" s="130">
        <f>SUM(U391:V392)</f>
        <v>32746.74</v>
      </c>
      <c r="X391" s="63">
        <f t="shared" ref="X391:X454" si="251">I391</f>
        <v>0</v>
      </c>
      <c r="Y391" s="63">
        <f t="shared" ref="Y391:Y454" si="252">M391</f>
        <v>0</v>
      </c>
      <c r="Z391" s="130">
        <f>SUM(X391:Y392)</f>
        <v>0</v>
      </c>
      <c r="AA391" s="63">
        <v>0</v>
      </c>
      <c r="AB391" s="63"/>
      <c r="AC391" s="132">
        <f>W391+Z391+AA391+AB391+AA392+AB392</f>
        <v>32746.74</v>
      </c>
      <c r="AD391" s="134"/>
      <c r="AE391" s="122"/>
      <c r="AF391" s="122">
        <v>1000</v>
      </c>
      <c r="AG391" s="122"/>
      <c r="AH391" s="124">
        <f t="shared" ref="AH391" si="253">IF(D391="NOT",(T391-Z391-AE391+AF391-AG391),(T391-AC391-AE391+AF391-AG391))</f>
        <v>102811.26</v>
      </c>
      <c r="AI391" s="126"/>
      <c r="AJ391" s="126"/>
    </row>
    <row r="392" spans="1:36" hidden="1" x14ac:dyDescent="0.25">
      <c r="A392" s="23">
        <v>274</v>
      </c>
      <c r="B392" s="19" t="s">
        <v>623</v>
      </c>
      <c r="C392" s="56" t="str">
        <f t="shared" si="238"/>
        <v>LU03</v>
      </c>
      <c r="D392" s="56" t="str">
        <f>IFERROR(VLOOKUP(C392,Exempted!C:D,2,0),"NOT")</f>
        <v>mykee</v>
      </c>
      <c r="E392" s="19">
        <v>600</v>
      </c>
      <c r="F392" s="19">
        <v>400</v>
      </c>
      <c r="G392" s="19">
        <v>1000</v>
      </c>
      <c r="H392" s="19">
        <v>0</v>
      </c>
      <c r="I392" s="19">
        <v>0</v>
      </c>
      <c r="J392" s="19">
        <v>50</v>
      </c>
      <c r="K392" s="19">
        <v>400</v>
      </c>
      <c r="L392" s="19">
        <v>0</v>
      </c>
      <c r="M392" s="19">
        <v>0</v>
      </c>
      <c r="N392" s="19">
        <v>0</v>
      </c>
      <c r="O392" s="19">
        <v>0</v>
      </c>
      <c r="P392" s="19">
        <v>0</v>
      </c>
      <c r="Q392" s="19">
        <v>0</v>
      </c>
      <c r="R392" s="19">
        <v>0</v>
      </c>
      <c r="S392" s="19">
        <v>0</v>
      </c>
      <c r="T392" s="129"/>
      <c r="U392" s="63">
        <f t="shared" si="249"/>
        <v>20</v>
      </c>
      <c r="V392" s="63">
        <f t="shared" si="250"/>
        <v>0</v>
      </c>
      <c r="W392" s="131"/>
      <c r="X392" s="63">
        <f t="shared" si="251"/>
        <v>0</v>
      </c>
      <c r="Y392" s="63">
        <f t="shared" si="252"/>
        <v>0</v>
      </c>
      <c r="Z392" s="131"/>
      <c r="AA392" s="63">
        <v>0</v>
      </c>
      <c r="AB392" s="63"/>
      <c r="AC392" s="133"/>
      <c r="AD392" s="135"/>
      <c r="AE392" s="123"/>
      <c r="AF392" s="123"/>
      <c r="AG392" s="123"/>
      <c r="AH392" s="125"/>
      <c r="AI392" s="127"/>
      <c r="AJ392" s="127"/>
    </row>
    <row r="393" spans="1:36" hidden="1" x14ac:dyDescent="0.25">
      <c r="A393" s="6">
        <v>275</v>
      </c>
      <c r="B393" s="7" t="s">
        <v>626</v>
      </c>
      <c r="C393" s="56" t="str">
        <f t="shared" si="238"/>
        <v>LY01</v>
      </c>
      <c r="D393" s="56" t="str">
        <f>IFERROR(VLOOKUP(C393,Exempted!C:D,2,0),"NOT")</f>
        <v>NOT</v>
      </c>
      <c r="E393" s="7">
        <v>920228</v>
      </c>
      <c r="F393" s="7">
        <v>875852</v>
      </c>
      <c r="G393" s="7">
        <v>1796080</v>
      </c>
      <c r="H393" s="7">
        <v>1688542</v>
      </c>
      <c r="I393" s="7">
        <v>0</v>
      </c>
      <c r="J393" s="7">
        <v>89804</v>
      </c>
      <c r="K393" s="7">
        <v>61881</v>
      </c>
      <c r="L393" s="7">
        <v>61881</v>
      </c>
      <c r="M393" s="7">
        <v>0</v>
      </c>
      <c r="N393" s="7">
        <v>0</v>
      </c>
      <c r="O393" s="7">
        <v>1200</v>
      </c>
      <c r="P393" s="7">
        <v>0</v>
      </c>
      <c r="Q393" s="7">
        <v>0</v>
      </c>
      <c r="R393" s="7">
        <v>1200</v>
      </c>
      <c r="S393" s="7">
        <v>24</v>
      </c>
      <c r="T393" s="128">
        <f t="shared" ref="T393" si="254">G393-H393+K393-L393+O393-P393</f>
        <v>108738</v>
      </c>
      <c r="U393" s="63">
        <f t="shared" si="249"/>
        <v>35921.599999999999</v>
      </c>
      <c r="V393" s="63">
        <f t="shared" si="250"/>
        <v>24</v>
      </c>
      <c r="W393" s="130">
        <f>SUM(U393:V394)</f>
        <v>38512.119999999995</v>
      </c>
      <c r="X393" s="63">
        <f t="shared" si="251"/>
        <v>0</v>
      </c>
      <c r="Y393" s="63">
        <f t="shared" si="252"/>
        <v>0</v>
      </c>
      <c r="Z393" s="130">
        <f>SUM(X393:Y394)</f>
        <v>0</v>
      </c>
      <c r="AA393" s="63">
        <v>0</v>
      </c>
      <c r="AB393" s="63"/>
      <c r="AC393" s="132">
        <f>W393+Z393+AA393+AB393+AA394+AB394</f>
        <v>38512.119999999995</v>
      </c>
      <c r="AD393" s="134"/>
      <c r="AE393" s="122"/>
      <c r="AF393" s="122">
        <v>27450</v>
      </c>
      <c r="AG393" s="122">
        <v>6520</v>
      </c>
      <c r="AH393" s="124">
        <f t="shared" ref="AH393" si="255">IF(D393="NOT",(T393-Z393-AE393+AF393-AG393),(T393-AC393-AE393+AF393-AG393))</f>
        <v>129668</v>
      </c>
      <c r="AI393" s="126"/>
      <c r="AJ393" s="126"/>
    </row>
    <row r="394" spans="1:36" hidden="1" x14ac:dyDescent="0.25">
      <c r="A394" s="23">
        <v>275</v>
      </c>
      <c r="B394" s="19" t="s">
        <v>626</v>
      </c>
      <c r="C394" s="56" t="str">
        <f t="shared" si="238"/>
        <v>LY01</v>
      </c>
      <c r="D394" s="56" t="str">
        <f>IFERROR(VLOOKUP(C394,Exempted!C:D,2,0),"NOT")</f>
        <v>NOT</v>
      </c>
      <c r="E394" s="19">
        <v>65339</v>
      </c>
      <c r="F394" s="19">
        <v>62987</v>
      </c>
      <c r="G394" s="19">
        <v>128326</v>
      </c>
      <c r="H394" s="19">
        <v>0</v>
      </c>
      <c r="I394" s="19">
        <v>0</v>
      </c>
      <c r="J394" s="19">
        <v>6416.3</v>
      </c>
      <c r="K394" s="19">
        <v>5244</v>
      </c>
      <c r="L394" s="19">
        <v>0</v>
      </c>
      <c r="M394" s="19">
        <v>0</v>
      </c>
      <c r="N394" s="19">
        <v>0</v>
      </c>
      <c r="O394" s="19">
        <v>0</v>
      </c>
      <c r="P394" s="19">
        <v>0</v>
      </c>
      <c r="Q394" s="19">
        <v>0</v>
      </c>
      <c r="R394" s="19">
        <v>0</v>
      </c>
      <c r="S394" s="19">
        <v>0</v>
      </c>
      <c r="T394" s="129"/>
      <c r="U394" s="63">
        <f t="shared" si="249"/>
        <v>2566.52</v>
      </c>
      <c r="V394" s="63">
        <f t="shared" si="250"/>
        <v>0</v>
      </c>
      <c r="W394" s="131"/>
      <c r="X394" s="63">
        <f t="shared" si="251"/>
        <v>0</v>
      </c>
      <c r="Y394" s="63">
        <f t="shared" si="252"/>
        <v>0</v>
      </c>
      <c r="Z394" s="131"/>
      <c r="AA394" s="63">
        <v>0</v>
      </c>
      <c r="AB394" s="63"/>
      <c r="AC394" s="133"/>
      <c r="AD394" s="135"/>
      <c r="AE394" s="123"/>
      <c r="AF394" s="123"/>
      <c r="AG394" s="123"/>
      <c r="AH394" s="125"/>
      <c r="AI394" s="127"/>
      <c r="AJ394" s="127"/>
    </row>
    <row r="395" spans="1:36" hidden="1" x14ac:dyDescent="0.25">
      <c r="A395" s="6">
        <v>276</v>
      </c>
      <c r="B395" s="7" t="s">
        <v>633</v>
      </c>
      <c r="C395" s="56" t="str">
        <f t="shared" si="238"/>
        <v>MA01</v>
      </c>
      <c r="D395" s="56" t="str">
        <f>IFERROR(VLOOKUP(C395,Exempted!C:D,2,0),"NOT")</f>
        <v>NOT</v>
      </c>
      <c r="E395" s="7">
        <v>165523</v>
      </c>
      <c r="F395" s="7">
        <v>206534</v>
      </c>
      <c r="G395" s="7">
        <v>372057</v>
      </c>
      <c r="H395" s="7">
        <v>357106</v>
      </c>
      <c r="I395" s="7">
        <v>0</v>
      </c>
      <c r="J395" s="7">
        <v>18602.849999999999</v>
      </c>
      <c r="K395" s="7">
        <v>18440</v>
      </c>
      <c r="L395" s="7">
        <v>18440</v>
      </c>
      <c r="M395" s="7">
        <v>0</v>
      </c>
      <c r="N395" s="7">
        <v>0</v>
      </c>
      <c r="O395" s="7">
        <v>900</v>
      </c>
      <c r="P395" s="7">
        <v>0</v>
      </c>
      <c r="Q395" s="7">
        <v>0</v>
      </c>
      <c r="R395" s="7">
        <v>900</v>
      </c>
      <c r="S395" s="7">
        <v>18</v>
      </c>
      <c r="T395" s="62">
        <f t="shared" ref="T395:T454" si="256">G395-H395+K395-L395+O395-P395</f>
        <v>15851</v>
      </c>
      <c r="U395" s="63">
        <f t="shared" si="249"/>
        <v>7441.14</v>
      </c>
      <c r="V395" s="63">
        <f t="shared" si="250"/>
        <v>18</v>
      </c>
      <c r="W395" s="64">
        <f t="shared" ref="W395:W454" si="257">SUM(U395:V395)</f>
        <v>7459.14</v>
      </c>
      <c r="X395" s="63">
        <f t="shared" si="251"/>
        <v>0</v>
      </c>
      <c r="Y395" s="63">
        <f t="shared" si="252"/>
        <v>0</v>
      </c>
      <c r="Z395" s="64">
        <f t="shared" ref="Z395:Z454" si="258">SUM(X395:Y395)</f>
        <v>0</v>
      </c>
      <c r="AA395" s="63">
        <v>0</v>
      </c>
      <c r="AB395" s="63"/>
      <c r="AC395" s="63">
        <f t="shared" ref="AC395:AC454" si="259">W395+Z395+AA395+AB395</f>
        <v>7459.14</v>
      </c>
      <c r="AD395" s="65"/>
      <c r="AE395" s="66"/>
      <c r="AF395" s="66"/>
      <c r="AG395" s="66"/>
      <c r="AH395" s="67">
        <f t="shared" ref="AH395:AH454" si="260">IF(D395="NOT",(T395-Z395-AE395+AF395-AG395),(T395-AC395-AE395+AF395-AG395))</f>
        <v>15851</v>
      </c>
      <c r="AI395" s="68"/>
      <c r="AJ395" s="68"/>
    </row>
    <row r="396" spans="1:36" hidden="1" x14ac:dyDescent="0.25">
      <c r="A396" s="6">
        <v>277</v>
      </c>
      <c r="B396" s="7" t="s">
        <v>634</v>
      </c>
      <c r="C396" s="56" t="str">
        <f t="shared" si="238"/>
        <v>MA02</v>
      </c>
      <c r="D396" s="56" t="str">
        <f>IFERROR(VLOOKUP(C396,Exempted!C:D,2,0),"NOT")</f>
        <v>GoFW</v>
      </c>
      <c r="E396" s="7">
        <v>1126064</v>
      </c>
      <c r="F396" s="7">
        <v>1047988</v>
      </c>
      <c r="G396" s="7">
        <v>2174052</v>
      </c>
      <c r="H396" s="7">
        <v>2634313</v>
      </c>
      <c r="I396" s="7">
        <v>913</v>
      </c>
      <c r="J396" s="7">
        <v>108702.6</v>
      </c>
      <c r="K396" s="7">
        <v>53048</v>
      </c>
      <c r="L396" s="7">
        <v>53048</v>
      </c>
      <c r="M396" s="7">
        <v>0</v>
      </c>
      <c r="N396" s="7">
        <v>0</v>
      </c>
      <c r="O396" s="7">
        <v>12870</v>
      </c>
      <c r="P396" s="7">
        <v>0</v>
      </c>
      <c r="Q396" s="7">
        <v>0</v>
      </c>
      <c r="R396" s="7">
        <v>12870</v>
      </c>
      <c r="S396" s="7">
        <v>257.39999999999998</v>
      </c>
      <c r="T396" s="62">
        <f t="shared" si="256"/>
        <v>-447391</v>
      </c>
      <c r="U396" s="63">
        <f t="shared" si="249"/>
        <v>43481.04</v>
      </c>
      <c r="V396" s="63">
        <f t="shared" si="250"/>
        <v>257.39999999999998</v>
      </c>
      <c r="W396" s="64">
        <f t="shared" si="257"/>
        <v>43738.44</v>
      </c>
      <c r="X396" s="63">
        <f t="shared" si="251"/>
        <v>913</v>
      </c>
      <c r="Y396" s="63">
        <f t="shared" si="252"/>
        <v>0</v>
      </c>
      <c r="Z396" s="64">
        <f t="shared" si="258"/>
        <v>913</v>
      </c>
      <c r="AA396" s="63">
        <v>0</v>
      </c>
      <c r="AB396" s="63"/>
      <c r="AC396" s="63">
        <f t="shared" si="259"/>
        <v>44651.44</v>
      </c>
      <c r="AD396" s="65"/>
      <c r="AE396" s="66"/>
      <c r="AF396" s="66"/>
      <c r="AG396" s="66"/>
      <c r="AH396" s="67">
        <f t="shared" si="260"/>
        <v>-492042.44</v>
      </c>
      <c r="AI396" s="68"/>
      <c r="AJ396" s="68"/>
    </row>
    <row r="397" spans="1:36" hidden="1" x14ac:dyDescent="0.25">
      <c r="A397" s="6">
        <v>278</v>
      </c>
      <c r="B397" s="7" t="s">
        <v>635</v>
      </c>
      <c r="C397" s="56" t="str">
        <f t="shared" si="238"/>
        <v>MA03</v>
      </c>
      <c r="D397" s="56" t="str">
        <f>IFERROR(VLOOKUP(C397,Exempted!C:D,2,0),"NOT")</f>
        <v>GoFW</v>
      </c>
      <c r="E397" s="7">
        <v>461663</v>
      </c>
      <c r="F397" s="7">
        <v>476758</v>
      </c>
      <c r="G397" s="7">
        <v>938421</v>
      </c>
      <c r="H397" s="7">
        <v>955104</v>
      </c>
      <c r="I397" s="7">
        <v>0</v>
      </c>
      <c r="J397" s="7">
        <v>46921.05</v>
      </c>
      <c r="K397" s="7">
        <v>20868</v>
      </c>
      <c r="L397" s="7">
        <v>20868</v>
      </c>
      <c r="M397" s="7">
        <v>0</v>
      </c>
      <c r="N397" s="7">
        <v>0</v>
      </c>
      <c r="O397" s="7">
        <v>1160</v>
      </c>
      <c r="P397" s="7">
        <v>0</v>
      </c>
      <c r="Q397" s="7">
        <v>0</v>
      </c>
      <c r="R397" s="7">
        <v>1160</v>
      </c>
      <c r="S397" s="7">
        <v>23.2</v>
      </c>
      <c r="T397" s="62">
        <f t="shared" si="256"/>
        <v>-15523</v>
      </c>
      <c r="U397" s="63">
        <f t="shared" si="249"/>
        <v>18768.420000000002</v>
      </c>
      <c r="V397" s="63">
        <f t="shared" si="250"/>
        <v>23.2</v>
      </c>
      <c r="W397" s="64">
        <f t="shared" si="257"/>
        <v>18791.620000000003</v>
      </c>
      <c r="X397" s="63">
        <f t="shared" si="251"/>
        <v>0</v>
      </c>
      <c r="Y397" s="63">
        <f t="shared" si="252"/>
        <v>0</v>
      </c>
      <c r="Z397" s="64">
        <f t="shared" si="258"/>
        <v>0</v>
      </c>
      <c r="AA397" s="63">
        <v>0</v>
      </c>
      <c r="AB397" s="63"/>
      <c r="AC397" s="63">
        <f t="shared" si="259"/>
        <v>18791.620000000003</v>
      </c>
      <c r="AD397" s="65"/>
      <c r="AE397" s="66"/>
      <c r="AF397" s="66"/>
      <c r="AG397" s="66"/>
      <c r="AH397" s="67">
        <f t="shared" si="260"/>
        <v>-34314.620000000003</v>
      </c>
      <c r="AI397" s="68"/>
      <c r="AJ397" s="68"/>
    </row>
    <row r="398" spans="1:36" hidden="1" x14ac:dyDescent="0.25">
      <c r="A398" s="6">
        <v>279</v>
      </c>
      <c r="B398" s="7" t="s">
        <v>636</v>
      </c>
      <c r="C398" s="56" t="str">
        <f t="shared" si="238"/>
        <v>MA04</v>
      </c>
      <c r="D398" s="56" t="str">
        <f>IFERROR(VLOOKUP(C398,Exempted!C:D,2,0),"NOT")</f>
        <v>NOT</v>
      </c>
      <c r="E398" s="7">
        <v>62869</v>
      </c>
      <c r="F398" s="7">
        <v>92476</v>
      </c>
      <c r="G398" s="7">
        <v>155345</v>
      </c>
      <c r="H398" s="7">
        <v>139664</v>
      </c>
      <c r="I398" s="7">
        <v>0</v>
      </c>
      <c r="J398" s="7">
        <v>7767.25</v>
      </c>
      <c r="K398" s="7">
        <v>9530</v>
      </c>
      <c r="L398" s="7">
        <v>9530</v>
      </c>
      <c r="M398" s="7">
        <v>0</v>
      </c>
      <c r="N398" s="7">
        <v>0</v>
      </c>
      <c r="O398" s="7">
        <v>0</v>
      </c>
      <c r="P398" s="7">
        <v>0</v>
      </c>
      <c r="Q398" s="7">
        <v>0</v>
      </c>
      <c r="R398" s="7">
        <v>0</v>
      </c>
      <c r="S398" s="7">
        <v>0</v>
      </c>
      <c r="T398" s="62">
        <f t="shared" si="256"/>
        <v>15681</v>
      </c>
      <c r="U398" s="63">
        <f t="shared" si="249"/>
        <v>3106.9</v>
      </c>
      <c r="V398" s="63">
        <f t="shared" si="250"/>
        <v>0</v>
      </c>
      <c r="W398" s="64">
        <f t="shared" si="257"/>
        <v>3106.9</v>
      </c>
      <c r="X398" s="63">
        <f t="shared" si="251"/>
        <v>0</v>
      </c>
      <c r="Y398" s="63">
        <f t="shared" si="252"/>
        <v>0</v>
      </c>
      <c r="Z398" s="64">
        <f t="shared" si="258"/>
        <v>0</v>
      </c>
      <c r="AA398" s="63">
        <v>0</v>
      </c>
      <c r="AB398" s="63"/>
      <c r="AC398" s="63">
        <f t="shared" si="259"/>
        <v>3106.9</v>
      </c>
      <c r="AD398" s="65"/>
      <c r="AE398" s="66"/>
      <c r="AF398" s="66"/>
      <c r="AG398" s="66"/>
      <c r="AH398" s="67">
        <f t="shared" si="260"/>
        <v>15681</v>
      </c>
      <c r="AI398" s="68"/>
      <c r="AJ398" s="68"/>
    </row>
    <row r="399" spans="1:36" hidden="1" x14ac:dyDescent="0.25">
      <c r="A399" s="6">
        <v>280</v>
      </c>
      <c r="B399" s="7" t="s">
        <v>637</v>
      </c>
      <c r="C399" s="56" t="str">
        <f t="shared" si="238"/>
        <v>MA05</v>
      </c>
      <c r="D399" s="56" t="str">
        <f>IFERROR(VLOOKUP(C399,Exempted!C:D,2,0),"NOT")</f>
        <v>GoFW</v>
      </c>
      <c r="E399" s="7">
        <v>510262</v>
      </c>
      <c r="F399" s="7">
        <v>568499</v>
      </c>
      <c r="G399" s="7">
        <v>1078761</v>
      </c>
      <c r="H399" s="7">
        <v>1085746</v>
      </c>
      <c r="I399" s="7">
        <v>2309</v>
      </c>
      <c r="J399" s="7">
        <v>53938.05</v>
      </c>
      <c r="K399" s="7">
        <v>46664</v>
      </c>
      <c r="L399" s="7">
        <v>46664</v>
      </c>
      <c r="M399" s="7">
        <v>0</v>
      </c>
      <c r="N399" s="7">
        <v>0</v>
      </c>
      <c r="O399" s="7">
        <v>1100</v>
      </c>
      <c r="P399" s="7">
        <v>0</v>
      </c>
      <c r="Q399" s="7">
        <v>0</v>
      </c>
      <c r="R399" s="7">
        <v>1100</v>
      </c>
      <c r="S399" s="7">
        <v>22</v>
      </c>
      <c r="T399" s="62">
        <f t="shared" si="256"/>
        <v>-5885</v>
      </c>
      <c r="U399" s="63">
        <f t="shared" si="249"/>
        <v>21575.22</v>
      </c>
      <c r="V399" s="63">
        <f t="shared" si="250"/>
        <v>22</v>
      </c>
      <c r="W399" s="64">
        <f t="shared" si="257"/>
        <v>21597.22</v>
      </c>
      <c r="X399" s="63">
        <f t="shared" si="251"/>
        <v>2309</v>
      </c>
      <c r="Y399" s="63">
        <f t="shared" si="252"/>
        <v>0</v>
      </c>
      <c r="Z399" s="64">
        <f t="shared" si="258"/>
        <v>2309</v>
      </c>
      <c r="AA399" s="63">
        <v>0</v>
      </c>
      <c r="AB399" s="63"/>
      <c r="AC399" s="63">
        <f t="shared" si="259"/>
        <v>23906.22</v>
      </c>
      <c r="AD399" s="65"/>
      <c r="AE399" s="66"/>
      <c r="AF399" s="66"/>
      <c r="AG399" s="66"/>
      <c r="AH399" s="67">
        <f t="shared" si="260"/>
        <v>-29791.22</v>
      </c>
      <c r="AI399" s="68"/>
      <c r="AJ399" s="68"/>
    </row>
    <row r="400" spans="1:36" hidden="1" x14ac:dyDescent="0.25">
      <c r="A400" s="6">
        <v>281</v>
      </c>
      <c r="B400" s="7" t="s">
        <v>638</v>
      </c>
      <c r="C400" s="56" t="str">
        <f t="shared" si="238"/>
        <v>MA06</v>
      </c>
      <c r="D400" s="56" t="str">
        <f>IFERROR(VLOOKUP(C400,Exempted!C:D,2,0),"NOT")</f>
        <v>GoFW</v>
      </c>
      <c r="E400" s="7">
        <v>418487</v>
      </c>
      <c r="F400" s="7">
        <v>500951</v>
      </c>
      <c r="G400" s="7">
        <v>919438</v>
      </c>
      <c r="H400" s="7">
        <v>830265</v>
      </c>
      <c r="I400" s="7">
        <v>788</v>
      </c>
      <c r="J400" s="7">
        <v>45971.9</v>
      </c>
      <c r="K400" s="7">
        <v>41413</v>
      </c>
      <c r="L400" s="7">
        <v>41413</v>
      </c>
      <c r="M400" s="7">
        <v>0</v>
      </c>
      <c r="N400" s="7">
        <v>0</v>
      </c>
      <c r="O400" s="7">
        <v>320</v>
      </c>
      <c r="P400" s="7">
        <v>0</v>
      </c>
      <c r="Q400" s="7">
        <v>0</v>
      </c>
      <c r="R400" s="7">
        <v>320</v>
      </c>
      <c r="S400" s="7">
        <v>6.4</v>
      </c>
      <c r="T400" s="62">
        <f t="shared" si="256"/>
        <v>89493</v>
      </c>
      <c r="U400" s="63">
        <f t="shared" si="249"/>
        <v>18388.760000000002</v>
      </c>
      <c r="V400" s="63">
        <f t="shared" si="250"/>
        <v>6.4</v>
      </c>
      <c r="W400" s="64">
        <f t="shared" si="257"/>
        <v>18395.160000000003</v>
      </c>
      <c r="X400" s="63">
        <f t="shared" si="251"/>
        <v>788</v>
      </c>
      <c r="Y400" s="63">
        <f t="shared" si="252"/>
        <v>0</v>
      </c>
      <c r="Z400" s="64">
        <f t="shared" si="258"/>
        <v>788</v>
      </c>
      <c r="AA400" s="63">
        <v>0</v>
      </c>
      <c r="AB400" s="63"/>
      <c r="AC400" s="63">
        <f t="shared" si="259"/>
        <v>19183.160000000003</v>
      </c>
      <c r="AD400" s="65"/>
      <c r="AE400" s="66"/>
      <c r="AF400" s="66"/>
      <c r="AG400" s="66"/>
      <c r="AH400" s="67">
        <f t="shared" si="260"/>
        <v>70309.84</v>
      </c>
      <c r="AI400" s="68"/>
      <c r="AJ400" s="68"/>
    </row>
    <row r="401" spans="1:36" hidden="1" x14ac:dyDescent="0.25">
      <c r="A401" s="6">
        <v>282</v>
      </c>
      <c r="B401" s="7" t="s">
        <v>639</v>
      </c>
      <c r="C401" s="56" t="str">
        <f t="shared" si="238"/>
        <v>MA07</v>
      </c>
      <c r="D401" s="56" t="str">
        <f>IFERROR(VLOOKUP(C401,Exempted!C:D,2,0),"NOT")</f>
        <v>GoFW</v>
      </c>
      <c r="E401" s="7">
        <v>112392</v>
      </c>
      <c r="F401" s="7">
        <v>119969</v>
      </c>
      <c r="G401" s="7">
        <v>232361</v>
      </c>
      <c r="H401" s="7">
        <v>220103</v>
      </c>
      <c r="I401" s="7">
        <v>0</v>
      </c>
      <c r="J401" s="7">
        <v>11618.05</v>
      </c>
      <c r="K401" s="7">
        <v>6867</v>
      </c>
      <c r="L401" s="7">
        <v>6867</v>
      </c>
      <c r="M401" s="7">
        <v>0</v>
      </c>
      <c r="N401" s="7">
        <v>0</v>
      </c>
      <c r="O401" s="7">
        <v>0</v>
      </c>
      <c r="P401" s="7">
        <v>0</v>
      </c>
      <c r="Q401" s="7">
        <v>0</v>
      </c>
      <c r="R401" s="7">
        <v>0</v>
      </c>
      <c r="S401" s="7">
        <v>0</v>
      </c>
      <c r="T401" s="62">
        <f t="shared" si="256"/>
        <v>12258</v>
      </c>
      <c r="U401" s="63">
        <f t="shared" si="249"/>
        <v>4647.22</v>
      </c>
      <c r="V401" s="63">
        <f t="shared" si="250"/>
        <v>0</v>
      </c>
      <c r="W401" s="64">
        <f t="shared" si="257"/>
        <v>4647.22</v>
      </c>
      <c r="X401" s="63">
        <f t="shared" si="251"/>
        <v>0</v>
      </c>
      <c r="Y401" s="63">
        <f t="shared" si="252"/>
        <v>0</v>
      </c>
      <c r="Z401" s="64">
        <f t="shared" si="258"/>
        <v>0</v>
      </c>
      <c r="AA401" s="63">
        <v>0</v>
      </c>
      <c r="AB401" s="63"/>
      <c r="AC401" s="63">
        <f t="shared" si="259"/>
        <v>4647.22</v>
      </c>
      <c r="AD401" s="65"/>
      <c r="AE401" s="66"/>
      <c r="AF401" s="66"/>
      <c r="AG401" s="66"/>
      <c r="AH401" s="67">
        <f t="shared" si="260"/>
        <v>7610.78</v>
      </c>
      <c r="AI401" s="68"/>
      <c r="AJ401" s="68"/>
    </row>
    <row r="402" spans="1:36" hidden="1" x14ac:dyDescent="0.25">
      <c r="A402" s="6">
        <v>283</v>
      </c>
      <c r="B402" s="7" t="s">
        <v>640</v>
      </c>
      <c r="C402" s="56" t="str">
        <f t="shared" si="238"/>
        <v>MA09</v>
      </c>
      <c r="D402" s="56" t="str">
        <f>IFERROR(VLOOKUP(C402,Exempted!C:D,2,0),"NOT")</f>
        <v>GoFW</v>
      </c>
      <c r="E402" s="7">
        <v>749305</v>
      </c>
      <c r="F402" s="7">
        <v>875165</v>
      </c>
      <c r="G402" s="7">
        <v>1624470</v>
      </c>
      <c r="H402" s="7">
        <v>1556803</v>
      </c>
      <c r="I402" s="7">
        <v>2140</v>
      </c>
      <c r="J402" s="7">
        <v>81223.5</v>
      </c>
      <c r="K402" s="7">
        <v>70240</v>
      </c>
      <c r="L402" s="7">
        <v>69640</v>
      </c>
      <c r="M402" s="7">
        <v>0</v>
      </c>
      <c r="N402" s="7">
        <v>0</v>
      </c>
      <c r="O402" s="7">
        <v>3380</v>
      </c>
      <c r="P402" s="7">
        <v>2400</v>
      </c>
      <c r="Q402" s="7">
        <v>0</v>
      </c>
      <c r="R402" s="7">
        <v>980</v>
      </c>
      <c r="S402" s="7">
        <v>67.599999999999994</v>
      </c>
      <c r="T402" s="62">
        <f t="shared" si="256"/>
        <v>69247</v>
      </c>
      <c r="U402" s="63">
        <f t="shared" si="249"/>
        <v>32489.4</v>
      </c>
      <c r="V402" s="63">
        <f t="shared" si="250"/>
        <v>67.599999999999994</v>
      </c>
      <c r="W402" s="64">
        <f t="shared" si="257"/>
        <v>32557</v>
      </c>
      <c r="X402" s="63">
        <f t="shared" si="251"/>
        <v>2140</v>
      </c>
      <c r="Y402" s="63">
        <f t="shared" si="252"/>
        <v>0</v>
      </c>
      <c r="Z402" s="64">
        <f t="shared" si="258"/>
        <v>2140</v>
      </c>
      <c r="AA402" s="63">
        <v>0</v>
      </c>
      <c r="AB402" s="63"/>
      <c r="AC402" s="63">
        <f t="shared" si="259"/>
        <v>34697</v>
      </c>
      <c r="AD402" s="65"/>
      <c r="AE402" s="66"/>
      <c r="AF402" s="66"/>
      <c r="AG402" s="66"/>
      <c r="AH402" s="67">
        <f t="shared" si="260"/>
        <v>34550</v>
      </c>
      <c r="AI402" s="68"/>
      <c r="AJ402" s="68"/>
    </row>
    <row r="403" spans="1:36" hidden="1" x14ac:dyDescent="0.25">
      <c r="A403" s="6">
        <v>284</v>
      </c>
      <c r="B403" s="7" t="s">
        <v>642</v>
      </c>
      <c r="C403" s="56" t="str">
        <f t="shared" si="238"/>
        <v>MA10</v>
      </c>
      <c r="D403" s="56" t="str">
        <f>IFERROR(VLOOKUP(C403,Exempted!C:D,2,0),"NOT")</f>
        <v>GoFW</v>
      </c>
      <c r="E403" s="7">
        <v>379877</v>
      </c>
      <c r="F403" s="7">
        <v>441457</v>
      </c>
      <c r="G403" s="7">
        <v>821334</v>
      </c>
      <c r="H403" s="7">
        <v>765121</v>
      </c>
      <c r="I403" s="7">
        <v>0</v>
      </c>
      <c r="J403" s="7">
        <v>41066.699999999997</v>
      </c>
      <c r="K403" s="7">
        <v>27617</v>
      </c>
      <c r="L403" s="7">
        <v>27617</v>
      </c>
      <c r="M403" s="7">
        <v>0</v>
      </c>
      <c r="N403" s="7">
        <v>0</v>
      </c>
      <c r="O403" s="7">
        <v>500</v>
      </c>
      <c r="P403" s="7">
        <v>800</v>
      </c>
      <c r="Q403" s="7">
        <v>0</v>
      </c>
      <c r="R403" s="7">
        <v>-300</v>
      </c>
      <c r="S403" s="7">
        <v>10</v>
      </c>
      <c r="T403" s="62">
        <f t="shared" si="256"/>
        <v>55913</v>
      </c>
      <c r="U403" s="63">
        <f t="shared" si="249"/>
        <v>16426.68</v>
      </c>
      <c r="V403" s="63">
        <f t="shared" si="250"/>
        <v>10</v>
      </c>
      <c r="W403" s="64">
        <f t="shared" si="257"/>
        <v>16436.68</v>
      </c>
      <c r="X403" s="63">
        <f t="shared" si="251"/>
        <v>0</v>
      </c>
      <c r="Y403" s="63">
        <f t="shared" si="252"/>
        <v>0</v>
      </c>
      <c r="Z403" s="64">
        <f t="shared" si="258"/>
        <v>0</v>
      </c>
      <c r="AA403" s="63">
        <v>0</v>
      </c>
      <c r="AB403" s="63"/>
      <c r="AC403" s="63">
        <f t="shared" si="259"/>
        <v>16436.68</v>
      </c>
      <c r="AD403" s="65"/>
      <c r="AE403" s="66"/>
      <c r="AF403" s="66"/>
      <c r="AG403" s="66"/>
      <c r="AH403" s="67">
        <f t="shared" si="260"/>
        <v>39476.32</v>
      </c>
      <c r="AI403" s="68"/>
      <c r="AJ403" s="68"/>
    </row>
    <row r="404" spans="1:36" hidden="1" x14ac:dyDescent="0.25">
      <c r="A404" s="6">
        <v>285</v>
      </c>
      <c r="B404" s="7" t="s">
        <v>643</v>
      </c>
      <c r="C404" s="56" t="str">
        <f t="shared" si="238"/>
        <v>MA100</v>
      </c>
      <c r="D404" s="56" t="str">
        <f>IFERROR(VLOOKUP(C404,Exempted!C:D,2,0),"NOT")</f>
        <v>GoFW</v>
      </c>
      <c r="E404" s="7">
        <v>131922</v>
      </c>
      <c r="F404" s="7">
        <v>128308</v>
      </c>
      <c r="G404" s="7">
        <v>260230</v>
      </c>
      <c r="H404" s="7">
        <v>254289</v>
      </c>
      <c r="I404" s="7">
        <v>0</v>
      </c>
      <c r="J404" s="7">
        <v>13011.5</v>
      </c>
      <c r="K404" s="7">
        <v>19085</v>
      </c>
      <c r="L404" s="7">
        <v>19085</v>
      </c>
      <c r="M404" s="7">
        <v>0</v>
      </c>
      <c r="N404" s="7">
        <v>0</v>
      </c>
      <c r="O404" s="7">
        <v>1730</v>
      </c>
      <c r="P404" s="7">
        <v>960</v>
      </c>
      <c r="Q404" s="7">
        <v>0</v>
      </c>
      <c r="R404" s="7">
        <v>770</v>
      </c>
      <c r="S404" s="7">
        <v>34.6</v>
      </c>
      <c r="T404" s="62">
        <f t="shared" si="256"/>
        <v>6711</v>
      </c>
      <c r="U404" s="63">
        <f t="shared" si="249"/>
        <v>5204.6000000000004</v>
      </c>
      <c r="V404" s="63">
        <f t="shared" si="250"/>
        <v>34.6</v>
      </c>
      <c r="W404" s="64">
        <f t="shared" si="257"/>
        <v>5239.2000000000007</v>
      </c>
      <c r="X404" s="63">
        <f t="shared" si="251"/>
        <v>0</v>
      </c>
      <c r="Y404" s="63">
        <f t="shared" si="252"/>
        <v>0</v>
      </c>
      <c r="Z404" s="64">
        <f t="shared" si="258"/>
        <v>0</v>
      </c>
      <c r="AA404" s="63">
        <v>0</v>
      </c>
      <c r="AB404" s="63"/>
      <c r="AC404" s="63">
        <f t="shared" si="259"/>
        <v>5239.2000000000007</v>
      </c>
      <c r="AD404" s="65"/>
      <c r="AE404" s="66"/>
      <c r="AF404" s="66"/>
      <c r="AG404" s="66"/>
      <c r="AH404" s="67">
        <f t="shared" si="260"/>
        <v>1471.7999999999993</v>
      </c>
      <c r="AI404" s="68"/>
      <c r="AJ404" s="68"/>
    </row>
    <row r="405" spans="1:36" hidden="1" x14ac:dyDescent="0.25">
      <c r="A405" s="6">
        <v>286</v>
      </c>
      <c r="B405" s="7" t="s">
        <v>644</v>
      </c>
      <c r="C405" s="56" t="str">
        <f t="shared" si="238"/>
        <v>MA11</v>
      </c>
      <c r="D405" s="56" t="str">
        <f>IFERROR(VLOOKUP(C405,Exempted!C:D,2,0),"NOT")</f>
        <v>GoFW</v>
      </c>
      <c r="E405" s="7">
        <v>284486</v>
      </c>
      <c r="F405" s="7">
        <v>282933</v>
      </c>
      <c r="G405" s="7">
        <v>567419</v>
      </c>
      <c r="H405" s="7">
        <v>547763</v>
      </c>
      <c r="I405" s="7">
        <v>0</v>
      </c>
      <c r="J405" s="7">
        <v>28370.95</v>
      </c>
      <c r="K405" s="7">
        <v>26877</v>
      </c>
      <c r="L405" s="7">
        <v>26877</v>
      </c>
      <c r="M405" s="7">
        <v>0</v>
      </c>
      <c r="N405" s="7">
        <v>0</v>
      </c>
      <c r="O405" s="7">
        <v>1000</v>
      </c>
      <c r="P405" s="7">
        <v>0</v>
      </c>
      <c r="Q405" s="7">
        <v>0</v>
      </c>
      <c r="R405" s="7">
        <v>1000</v>
      </c>
      <c r="S405" s="7">
        <v>20</v>
      </c>
      <c r="T405" s="62">
        <f t="shared" si="256"/>
        <v>20656</v>
      </c>
      <c r="U405" s="63">
        <f t="shared" si="249"/>
        <v>11348.380000000001</v>
      </c>
      <c r="V405" s="63">
        <f t="shared" si="250"/>
        <v>20</v>
      </c>
      <c r="W405" s="64">
        <f t="shared" si="257"/>
        <v>11368.380000000001</v>
      </c>
      <c r="X405" s="63">
        <f t="shared" si="251"/>
        <v>0</v>
      </c>
      <c r="Y405" s="63">
        <f t="shared" si="252"/>
        <v>0</v>
      </c>
      <c r="Z405" s="64">
        <f t="shared" si="258"/>
        <v>0</v>
      </c>
      <c r="AA405" s="63">
        <v>0</v>
      </c>
      <c r="AB405" s="63"/>
      <c r="AC405" s="63">
        <f t="shared" si="259"/>
        <v>11368.380000000001</v>
      </c>
      <c r="AD405" s="65"/>
      <c r="AE405" s="66"/>
      <c r="AF405" s="66"/>
      <c r="AG405" s="66"/>
      <c r="AH405" s="67">
        <f t="shared" si="260"/>
        <v>9287.619999999999</v>
      </c>
      <c r="AI405" s="68"/>
      <c r="AJ405" s="68"/>
    </row>
    <row r="406" spans="1:36" hidden="1" x14ac:dyDescent="0.25">
      <c r="A406" s="6">
        <v>287</v>
      </c>
      <c r="B406" s="7" t="s">
        <v>645</v>
      </c>
      <c r="C406" s="56" t="str">
        <f t="shared" si="238"/>
        <v>MA12</v>
      </c>
      <c r="D406" s="56" t="str">
        <f>IFERROR(VLOOKUP(C406,Exempted!C:D,2,0),"NOT")</f>
        <v>GoFW</v>
      </c>
      <c r="E406" s="7">
        <v>585059</v>
      </c>
      <c r="F406" s="7">
        <v>406870</v>
      </c>
      <c r="G406" s="7">
        <v>991929</v>
      </c>
      <c r="H406" s="7">
        <v>887632</v>
      </c>
      <c r="I406" s="7">
        <v>0</v>
      </c>
      <c r="J406" s="7">
        <v>49596.45</v>
      </c>
      <c r="K406" s="7">
        <v>18308</v>
      </c>
      <c r="L406" s="7">
        <v>18308</v>
      </c>
      <c r="M406" s="7">
        <v>0</v>
      </c>
      <c r="N406" s="7">
        <v>0</v>
      </c>
      <c r="O406" s="7">
        <v>4526</v>
      </c>
      <c r="P406" s="7">
        <v>0</v>
      </c>
      <c r="Q406" s="7">
        <v>0</v>
      </c>
      <c r="R406" s="7">
        <v>4526</v>
      </c>
      <c r="S406" s="7">
        <v>90.52</v>
      </c>
      <c r="T406" s="62">
        <f t="shared" si="256"/>
        <v>108823</v>
      </c>
      <c r="U406" s="63">
        <f>G406*0.01</f>
        <v>9919.2900000000009</v>
      </c>
      <c r="V406" s="63">
        <f>O406*0.01</f>
        <v>45.26</v>
      </c>
      <c r="W406" s="64">
        <f t="shared" si="257"/>
        <v>9964.5500000000011</v>
      </c>
      <c r="X406" s="63">
        <f t="shared" si="251"/>
        <v>0</v>
      </c>
      <c r="Y406" s="63">
        <f t="shared" si="252"/>
        <v>0</v>
      </c>
      <c r="Z406" s="64">
        <f t="shared" si="258"/>
        <v>0</v>
      </c>
      <c r="AA406" s="63">
        <v>0</v>
      </c>
      <c r="AB406" s="63"/>
      <c r="AC406" s="63">
        <f t="shared" si="259"/>
        <v>9964.5500000000011</v>
      </c>
      <c r="AD406" s="65">
        <f>(G406+O406)*0.01</f>
        <v>9964.5500000000011</v>
      </c>
      <c r="AE406" s="66"/>
      <c r="AF406" s="66"/>
      <c r="AG406" s="66"/>
      <c r="AH406" s="67">
        <f t="shared" si="260"/>
        <v>98858.45</v>
      </c>
      <c r="AI406" s="68"/>
      <c r="AJ406" s="68"/>
    </row>
    <row r="407" spans="1:36" hidden="1" x14ac:dyDescent="0.25">
      <c r="A407" s="6">
        <v>288</v>
      </c>
      <c r="B407" s="7" t="s">
        <v>646</v>
      </c>
      <c r="C407" s="56" t="str">
        <f t="shared" si="238"/>
        <v>MA13</v>
      </c>
      <c r="D407" s="56" t="str">
        <f>IFERROR(VLOOKUP(C407,Exempted!C:D,2,0),"NOT")</f>
        <v>GoFW</v>
      </c>
      <c r="E407" s="7">
        <v>409800</v>
      </c>
      <c r="F407" s="7">
        <v>395036</v>
      </c>
      <c r="G407" s="7">
        <v>804836</v>
      </c>
      <c r="H407" s="7">
        <v>780013</v>
      </c>
      <c r="I407" s="7">
        <v>691</v>
      </c>
      <c r="J407" s="7">
        <v>40241.800000000003</v>
      </c>
      <c r="K407" s="7">
        <v>26999</v>
      </c>
      <c r="L407" s="7">
        <v>26999</v>
      </c>
      <c r="M407" s="7">
        <v>0</v>
      </c>
      <c r="N407" s="7">
        <v>0</v>
      </c>
      <c r="O407" s="7">
        <v>350</v>
      </c>
      <c r="P407" s="7">
        <v>0</v>
      </c>
      <c r="Q407" s="7">
        <v>0</v>
      </c>
      <c r="R407" s="7">
        <v>350</v>
      </c>
      <c r="S407" s="7">
        <v>7</v>
      </c>
      <c r="T407" s="62">
        <f t="shared" si="256"/>
        <v>25173</v>
      </c>
      <c r="U407" s="63">
        <f t="shared" si="249"/>
        <v>16096.720000000001</v>
      </c>
      <c r="V407" s="63">
        <f t="shared" si="250"/>
        <v>7</v>
      </c>
      <c r="W407" s="64">
        <f t="shared" si="257"/>
        <v>16103.720000000001</v>
      </c>
      <c r="X407" s="63">
        <f t="shared" si="251"/>
        <v>691</v>
      </c>
      <c r="Y407" s="63">
        <f t="shared" si="252"/>
        <v>0</v>
      </c>
      <c r="Z407" s="64">
        <f t="shared" si="258"/>
        <v>691</v>
      </c>
      <c r="AA407" s="63">
        <v>0</v>
      </c>
      <c r="AB407" s="63"/>
      <c r="AC407" s="63">
        <f t="shared" si="259"/>
        <v>16794.72</v>
      </c>
      <c r="AD407" s="65"/>
      <c r="AE407" s="66"/>
      <c r="AF407" s="66"/>
      <c r="AG407" s="66"/>
      <c r="AH407" s="67">
        <f t="shared" si="260"/>
        <v>8378.2799999999988</v>
      </c>
      <c r="AI407" s="68"/>
      <c r="AJ407" s="68"/>
    </row>
    <row r="408" spans="1:36" hidden="1" x14ac:dyDescent="0.25">
      <c r="A408" s="6">
        <v>289</v>
      </c>
      <c r="B408" s="7" t="s">
        <v>647</v>
      </c>
      <c r="C408" s="56" t="str">
        <f t="shared" si="238"/>
        <v>MA14</v>
      </c>
      <c r="D408" s="56" t="str">
        <f>IFERROR(VLOOKUP(C408,Exempted!C:D,2,0),"NOT")</f>
        <v>GoFW</v>
      </c>
      <c r="E408" s="7">
        <v>210601</v>
      </c>
      <c r="F408" s="7">
        <v>193203</v>
      </c>
      <c r="G408" s="7">
        <v>403804</v>
      </c>
      <c r="H408" s="7">
        <v>416591</v>
      </c>
      <c r="I408" s="7">
        <v>0</v>
      </c>
      <c r="J408" s="7">
        <v>20190.2</v>
      </c>
      <c r="K408" s="7">
        <v>14185</v>
      </c>
      <c r="L408" s="7">
        <v>14185</v>
      </c>
      <c r="M408" s="7">
        <v>0</v>
      </c>
      <c r="N408" s="7">
        <v>0</v>
      </c>
      <c r="O408" s="7">
        <v>200</v>
      </c>
      <c r="P408" s="7">
        <v>0</v>
      </c>
      <c r="Q408" s="7">
        <v>0</v>
      </c>
      <c r="R408" s="7">
        <v>200</v>
      </c>
      <c r="S408" s="7">
        <v>4</v>
      </c>
      <c r="T408" s="62">
        <f t="shared" si="256"/>
        <v>-12587</v>
      </c>
      <c r="U408" s="63">
        <f t="shared" si="249"/>
        <v>8076.08</v>
      </c>
      <c r="V408" s="63">
        <f t="shared" si="250"/>
        <v>4</v>
      </c>
      <c r="W408" s="64">
        <f t="shared" si="257"/>
        <v>8080.08</v>
      </c>
      <c r="X408" s="63">
        <f t="shared" si="251"/>
        <v>0</v>
      </c>
      <c r="Y408" s="63">
        <f t="shared" si="252"/>
        <v>0</v>
      </c>
      <c r="Z408" s="64">
        <f t="shared" si="258"/>
        <v>0</v>
      </c>
      <c r="AA408" s="63">
        <v>0</v>
      </c>
      <c r="AB408" s="63"/>
      <c r="AC408" s="63">
        <f t="shared" si="259"/>
        <v>8080.08</v>
      </c>
      <c r="AD408" s="65"/>
      <c r="AE408" s="66"/>
      <c r="AF408" s="66"/>
      <c r="AG408" s="66"/>
      <c r="AH408" s="67">
        <f t="shared" si="260"/>
        <v>-20667.080000000002</v>
      </c>
      <c r="AI408" s="68"/>
      <c r="AJ408" s="68"/>
    </row>
    <row r="409" spans="1:36" hidden="1" x14ac:dyDescent="0.25">
      <c r="A409" s="6">
        <v>290</v>
      </c>
      <c r="B409" s="7" t="s">
        <v>648</v>
      </c>
      <c r="C409" s="56" t="str">
        <f t="shared" si="238"/>
        <v>MA15</v>
      </c>
      <c r="D409" s="56" t="str">
        <f>IFERROR(VLOOKUP(C409,Exempted!C:D,2,0),"NOT")</f>
        <v>GoFW</v>
      </c>
      <c r="E409" s="7">
        <v>432119</v>
      </c>
      <c r="F409" s="7">
        <v>456152</v>
      </c>
      <c r="G409" s="7">
        <v>888271</v>
      </c>
      <c r="H409" s="7">
        <v>851766</v>
      </c>
      <c r="I409" s="7">
        <v>390</v>
      </c>
      <c r="J409" s="7">
        <v>44413.55</v>
      </c>
      <c r="K409" s="7">
        <v>43005</v>
      </c>
      <c r="L409" s="7">
        <v>43005</v>
      </c>
      <c r="M409" s="7">
        <v>0</v>
      </c>
      <c r="N409" s="7">
        <v>0</v>
      </c>
      <c r="O409" s="7">
        <v>2000</v>
      </c>
      <c r="P409" s="7">
        <v>800</v>
      </c>
      <c r="Q409" s="7">
        <v>0</v>
      </c>
      <c r="R409" s="7">
        <v>1200</v>
      </c>
      <c r="S409" s="7">
        <v>40</v>
      </c>
      <c r="T409" s="62">
        <f t="shared" si="256"/>
        <v>37705</v>
      </c>
      <c r="U409" s="63">
        <f t="shared" si="249"/>
        <v>17765.420000000002</v>
      </c>
      <c r="V409" s="63">
        <f t="shared" si="250"/>
        <v>40</v>
      </c>
      <c r="W409" s="64">
        <f t="shared" si="257"/>
        <v>17805.420000000002</v>
      </c>
      <c r="X409" s="63">
        <f t="shared" si="251"/>
        <v>390</v>
      </c>
      <c r="Y409" s="63">
        <f t="shared" si="252"/>
        <v>0</v>
      </c>
      <c r="Z409" s="64">
        <f t="shared" si="258"/>
        <v>390</v>
      </c>
      <c r="AA409" s="63">
        <v>0</v>
      </c>
      <c r="AB409" s="63"/>
      <c r="AC409" s="63">
        <f t="shared" si="259"/>
        <v>18195.420000000002</v>
      </c>
      <c r="AD409" s="65"/>
      <c r="AE409" s="66"/>
      <c r="AF409" s="66"/>
      <c r="AG409" s="66"/>
      <c r="AH409" s="67">
        <f t="shared" si="260"/>
        <v>19509.579999999998</v>
      </c>
      <c r="AI409" s="68"/>
      <c r="AJ409" s="68"/>
    </row>
    <row r="410" spans="1:36" hidden="1" x14ac:dyDescent="0.25">
      <c r="A410" s="6">
        <v>291</v>
      </c>
      <c r="B410" s="7" t="s">
        <v>649</v>
      </c>
      <c r="C410" s="56" t="str">
        <f t="shared" si="238"/>
        <v>MA16</v>
      </c>
      <c r="D410" s="56" t="str">
        <f>IFERROR(VLOOKUP(C410,Exempted!C:D,2,0),"NOT")</f>
        <v>GoFW</v>
      </c>
      <c r="E410" s="7">
        <v>257818</v>
      </c>
      <c r="F410" s="7">
        <v>307455</v>
      </c>
      <c r="G410" s="7">
        <v>565273</v>
      </c>
      <c r="H410" s="7">
        <v>536921</v>
      </c>
      <c r="I410" s="7">
        <v>0</v>
      </c>
      <c r="J410" s="7">
        <v>28263.65</v>
      </c>
      <c r="K410" s="7">
        <v>14293</v>
      </c>
      <c r="L410" s="7">
        <v>14293</v>
      </c>
      <c r="M410" s="7">
        <v>0</v>
      </c>
      <c r="N410" s="7">
        <v>0</v>
      </c>
      <c r="O410" s="7">
        <v>700</v>
      </c>
      <c r="P410" s="7">
        <v>800</v>
      </c>
      <c r="Q410" s="7">
        <v>0</v>
      </c>
      <c r="R410" s="7">
        <v>-100</v>
      </c>
      <c r="S410" s="7">
        <v>14</v>
      </c>
      <c r="T410" s="62">
        <f t="shared" si="256"/>
        <v>28252</v>
      </c>
      <c r="U410" s="63">
        <f t="shared" si="249"/>
        <v>11305.460000000001</v>
      </c>
      <c r="V410" s="63">
        <f t="shared" si="250"/>
        <v>14</v>
      </c>
      <c r="W410" s="64">
        <f t="shared" si="257"/>
        <v>11319.460000000001</v>
      </c>
      <c r="X410" s="63">
        <f t="shared" si="251"/>
        <v>0</v>
      </c>
      <c r="Y410" s="63">
        <f t="shared" si="252"/>
        <v>0</v>
      </c>
      <c r="Z410" s="64">
        <f t="shared" si="258"/>
        <v>0</v>
      </c>
      <c r="AA410" s="63">
        <v>0</v>
      </c>
      <c r="AB410" s="63"/>
      <c r="AC410" s="63">
        <f t="shared" si="259"/>
        <v>11319.460000000001</v>
      </c>
      <c r="AD410" s="65"/>
      <c r="AE410" s="66"/>
      <c r="AF410" s="66"/>
      <c r="AG410" s="66"/>
      <c r="AH410" s="67">
        <f t="shared" si="260"/>
        <v>16932.54</v>
      </c>
      <c r="AI410" s="68"/>
      <c r="AJ410" s="68"/>
    </row>
    <row r="411" spans="1:36" hidden="1" x14ac:dyDescent="0.25">
      <c r="A411" s="6">
        <v>292</v>
      </c>
      <c r="B411" s="7" t="s">
        <v>650</v>
      </c>
      <c r="C411" s="56" t="str">
        <f t="shared" si="238"/>
        <v>MA17</v>
      </c>
      <c r="D411" s="56" t="str">
        <f>IFERROR(VLOOKUP(C411,Exempted!C:D,2,0),"NOT")</f>
        <v>GoFW</v>
      </c>
      <c r="E411" s="7">
        <v>291425</v>
      </c>
      <c r="F411" s="7">
        <v>308594</v>
      </c>
      <c r="G411" s="7">
        <v>600019</v>
      </c>
      <c r="H411" s="7">
        <v>598165</v>
      </c>
      <c r="I411" s="7">
        <v>0</v>
      </c>
      <c r="J411" s="7">
        <v>30000.95</v>
      </c>
      <c r="K411" s="7">
        <v>25103</v>
      </c>
      <c r="L411" s="7">
        <v>25103</v>
      </c>
      <c r="M411" s="7">
        <v>0</v>
      </c>
      <c r="N411" s="7">
        <v>0</v>
      </c>
      <c r="O411" s="7">
        <v>0</v>
      </c>
      <c r="P411" s="7">
        <v>0</v>
      </c>
      <c r="Q411" s="7">
        <v>0</v>
      </c>
      <c r="R411" s="7">
        <v>0</v>
      </c>
      <c r="S411" s="7">
        <v>0</v>
      </c>
      <c r="T411" s="62">
        <f t="shared" si="256"/>
        <v>1854</v>
      </c>
      <c r="U411" s="63">
        <f>G411*0.01</f>
        <v>6000.1900000000005</v>
      </c>
      <c r="V411" s="63">
        <f>O411*0.01</f>
        <v>0</v>
      </c>
      <c r="W411" s="64">
        <f t="shared" si="257"/>
        <v>6000.1900000000005</v>
      </c>
      <c r="X411" s="63">
        <f t="shared" si="251"/>
        <v>0</v>
      </c>
      <c r="Y411" s="63">
        <f t="shared" si="252"/>
        <v>0</v>
      </c>
      <c r="Z411" s="64">
        <f t="shared" si="258"/>
        <v>0</v>
      </c>
      <c r="AA411" s="63">
        <v>0</v>
      </c>
      <c r="AB411" s="63"/>
      <c r="AC411" s="63">
        <f t="shared" si="259"/>
        <v>6000.1900000000005</v>
      </c>
      <c r="AD411" s="65">
        <f>(G411+O411)*0.01</f>
        <v>6000.1900000000005</v>
      </c>
      <c r="AE411" s="66"/>
      <c r="AF411" s="66"/>
      <c r="AG411" s="66"/>
      <c r="AH411" s="67">
        <f t="shared" si="260"/>
        <v>-4146.1900000000005</v>
      </c>
      <c r="AI411" s="68"/>
      <c r="AJ411" s="68"/>
    </row>
    <row r="412" spans="1:36" hidden="1" x14ac:dyDescent="0.25">
      <c r="A412" s="6">
        <v>293</v>
      </c>
      <c r="B412" s="7" t="s">
        <v>651</v>
      </c>
      <c r="C412" s="56" t="str">
        <f t="shared" si="238"/>
        <v>MA18</v>
      </c>
      <c r="D412" s="56" t="str">
        <f>IFERROR(VLOOKUP(C412,Exempted!C:D,2,0),"NOT")</f>
        <v>GoFW</v>
      </c>
      <c r="E412" s="7">
        <v>390296</v>
      </c>
      <c r="F412" s="7">
        <v>421827</v>
      </c>
      <c r="G412" s="7">
        <v>812123</v>
      </c>
      <c r="H412" s="7">
        <v>761163</v>
      </c>
      <c r="I412" s="7">
        <v>443</v>
      </c>
      <c r="J412" s="7">
        <v>40606.15</v>
      </c>
      <c r="K412" s="7">
        <v>26696</v>
      </c>
      <c r="L412" s="7">
        <v>26696</v>
      </c>
      <c r="M412" s="7">
        <v>0</v>
      </c>
      <c r="N412" s="7">
        <v>0</v>
      </c>
      <c r="O412" s="7">
        <v>800</v>
      </c>
      <c r="P412" s="7">
        <v>0</v>
      </c>
      <c r="Q412" s="7">
        <v>0</v>
      </c>
      <c r="R412" s="7">
        <v>800</v>
      </c>
      <c r="S412" s="7">
        <v>16</v>
      </c>
      <c r="T412" s="62">
        <f t="shared" si="256"/>
        <v>51760</v>
      </c>
      <c r="U412" s="63">
        <f t="shared" si="249"/>
        <v>16242.460000000001</v>
      </c>
      <c r="V412" s="63">
        <f t="shared" si="250"/>
        <v>16</v>
      </c>
      <c r="W412" s="64">
        <f t="shared" si="257"/>
        <v>16258.460000000001</v>
      </c>
      <c r="X412" s="63">
        <f t="shared" si="251"/>
        <v>443</v>
      </c>
      <c r="Y412" s="63">
        <f t="shared" si="252"/>
        <v>0</v>
      </c>
      <c r="Z412" s="64">
        <f t="shared" si="258"/>
        <v>443</v>
      </c>
      <c r="AA412" s="63">
        <v>0</v>
      </c>
      <c r="AB412" s="63"/>
      <c r="AC412" s="63">
        <f t="shared" si="259"/>
        <v>16701.46</v>
      </c>
      <c r="AD412" s="65"/>
      <c r="AE412" s="66"/>
      <c r="AF412" s="66"/>
      <c r="AG412" s="66"/>
      <c r="AH412" s="67">
        <f t="shared" si="260"/>
        <v>35058.54</v>
      </c>
      <c r="AI412" s="68"/>
      <c r="AJ412" s="68"/>
    </row>
    <row r="413" spans="1:36" hidden="1" x14ac:dyDescent="0.25">
      <c r="A413" s="6">
        <v>294</v>
      </c>
      <c r="B413" s="7" t="s">
        <v>652</v>
      </c>
      <c r="C413" s="56" t="str">
        <f t="shared" si="238"/>
        <v>MA19</v>
      </c>
      <c r="D413" s="56" t="str">
        <f>IFERROR(VLOOKUP(C413,Exempted!C:D,2,0),"NOT")</f>
        <v>Gallo/Inno</v>
      </c>
      <c r="E413" s="7">
        <v>418011</v>
      </c>
      <c r="F413" s="7">
        <v>475006</v>
      </c>
      <c r="G413" s="7">
        <v>893017</v>
      </c>
      <c r="H413" s="7">
        <v>801352</v>
      </c>
      <c r="I413" s="7">
        <v>450</v>
      </c>
      <c r="J413" s="7">
        <v>44650.85</v>
      </c>
      <c r="K413" s="7">
        <v>23788</v>
      </c>
      <c r="L413" s="7">
        <v>23788</v>
      </c>
      <c r="M413" s="7">
        <v>0</v>
      </c>
      <c r="N413" s="7">
        <v>0</v>
      </c>
      <c r="O413" s="7">
        <v>110</v>
      </c>
      <c r="P413" s="7">
        <v>0</v>
      </c>
      <c r="Q413" s="7">
        <v>0</v>
      </c>
      <c r="R413" s="7">
        <v>110</v>
      </c>
      <c r="S413" s="7">
        <v>2.2000000000000002</v>
      </c>
      <c r="T413" s="62">
        <f t="shared" si="256"/>
        <v>91775</v>
      </c>
      <c r="U413" s="63">
        <f t="shared" si="249"/>
        <v>17860.34</v>
      </c>
      <c r="V413" s="63">
        <f t="shared" si="250"/>
        <v>2.2000000000000002</v>
      </c>
      <c r="W413" s="64">
        <f t="shared" si="257"/>
        <v>17862.54</v>
      </c>
      <c r="X413" s="63">
        <f t="shared" si="251"/>
        <v>450</v>
      </c>
      <c r="Y413" s="63">
        <f t="shared" si="252"/>
        <v>0</v>
      </c>
      <c r="Z413" s="64">
        <f t="shared" si="258"/>
        <v>450</v>
      </c>
      <c r="AA413" s="63">
        <v>0</v>
      </c>
      <c r="AB413" s="63"/>
      <c r="AC413" s="63">
        <f t="shared" si="259"/>
        <v>18312.54</v>
      </c>
      <c r="AD413" s="65"/>
      <c r="AE413" s="66"/>
      <c r="AF413" s="66"/>
      <c r="AG413" s="66"/>
      <c r="AH413" s="67">
        <f t="shared" si="260"/>
        <v>73462.459999999992</v>
      </c>
      <c r="AI413" s="69"/>
      <c r="AJ413" s="69"/>
    </row>
    <row r="414" spans="1:36" hidden="1" x14ac:dyDescent="0.25">
      <c r="A414" s="6">
        <v>295</v>
      </c>
      <c r="B414" s="7" t="s">
        <v>653</v>
      </c>
      <c r="C414" s="56" t="str">
        <f t="shared" si="238"/>
        <v>MA20</v>
      </c>
      <c r="D414" s="56" t="str">
        <f>IFERROR(VLOOKUP(C414,Exempted!C:D,2,0),"NOT")</f>
        <v>gofw</v>
      </c>
      <c r="E414" s="7">
        <v>80431</v>
      </c>
      <c r="F414" s="7">
        <v>100249</v>
      </c>
      <c r="G414" s="7">
        <v>180680</v>
      </c>
      <c r="H414" s="7">
        <v>166120</v>
      </c>
      <c r="I414" s="7">
        <v>0</v>
      </c>
      <c r="J414" s="7">
        <v>9034</v>
      </c>
      <c r="K414" s="7">
        <v>11100</v>
      </c>
      <c r="L414" s="7">
        <v>11100</v>
      </c>
      <c r="M414" s="7">
        <v>0</v>
      </c>
      <c r="N414" s="7">
        <v>0</v>
      </c>
      <c r="O414" s="7">
        <v>100</v>
      </c>
      <c r="P414" s="7">
        <v>0</v>
      </c>
      <c r="Q414" s="7">
        <v>0</v>
      </c>
      <c r="R414" s="7">
        <v>100</v>
      </c>
      <c r="S414" s="7">
        <v>2</v>
      </c>
      <c r="T414" s="62">
        <f t="shared" si="256"/>
        <v>14660</v>
      </c>
      <c r="U414" s="63">
        <f t="shared" si="249"/>
        <v>3613.6</v>
      </c>
      <c r="V414" s="63">
        <f t="shared" si="250"/>
        <v>2</v>
      </c>
      <c r="W414" s="64">
        <f t="shared" si="257"/>
        <v>3615.6</v>
      </c>
      <c r="X414" s="63">
        <f t="shared" si="251"/>
        <v>0</v>
      </c>
      <c r="Y414" s="63">
        <f t="shared" si="252"/>
        <v>0</v>
      </c>
      <c r="Z414" s="64">
        <f t="shared" si="258"/>
        <v>0</v>
      </c>
      <c r="AA414" s="63">
        <v>0</v>
      </c>
      <c r="AB414" s="63"/>
      <c r="AC414" s="63">
        <f t="shared" si="259"/>
        <v>3615.6</v>
      </c>
      <c r="AD414" s="65"/>
      <c r="AE414" s="66"/>
      <c r="AF414" s="66"/>
      <c r="AG414" s="66"/>
      <c r="AH414" s="67">
        <f t="shared" si="260"/>
        <v>11044.4</v>
      </c>
      <c r="AI414" s="69"/>
      <c r="AJ414" s="69"/>
    </row>
    <row r="415" spans="1:36" hidden="1" x14ac:dyDescent="0.25">
      <c r="A415" s="6">
        <v>296</v>
      </c>
      <c r="B415" s="7" t="s">
        <v>654</v>
      </c>
      <c r="C415" s="56" t="str">
        <f t="shared" si="238"/>
        <v>MA21</v>
      </c>
      <c r="D415" s="56" t="str">
        <f>IFERROR(VLOOKUP(C415,Exempted!C:D,2,0),"NOT")</f>
        <v>GoFW</v>
      </c>
      <c r="E415" s="7">
        <v>44690</v>
      </c>
      <c r="F415" s="7">
        <v>59928</v>
      </c>
      <c r="G415" s="7">
        <v>104618</v>
      </c>
      <c r="H415" s="7">
        <v>80394</v>
      </c>
      <c r="I415" s="7">
        <v>0</v>
      </c>
      <c r="J415" s="7">
        <v>5230.8999999999996</v>
      </c>
      <c r="K415" s="7">
        <v>2923</v>
      </c>
      <c r="L415" s="7">
        <v>2923</v>
      </c>
      <c r="M415" s="7">
        <v>0</v>
      </c>
      <c r="N415" s="7">
        <v>0</v>
      </c>
      <c r="O415" s="7">
        <v>0</v>
      </c>
      <c r="P415" s="7">
        <v>0</v>
      </c>
      <c r="Q415" s="7">
        <v>0</v>
      </c>
      <c r="R415" s="7">
        <v>0</v>
      </c>
      <c r="S415" s="7">
        <v>0</v>
      </c>
      <c r="T415" s="62">
        <f t="shared" si="256"/>
        <v>24224</v>
      </c>
      <c r="U415" s="63">
        <f t="shared" si="249"/>
        <v>2092.36</v>
      </c>
      <c r="V415" s="63">
        <f t="shared" si="250"/>
        <v>0</v>
      </c>
      <c r="W415" s="64">
        <f t="shared" si="257"/>
        <v>2092.36</v>
      </c>
      <c r="X415" s="63">
        <f t="shared" si="251"/>
        <v>0</v>
      </c>
      <c r="Y415" s="63">
        <f t="shared" si="252"/>
        <v>0</v>
      </c>
      <c r="Z415" s="64">
        <f t="shared" si="258"/>
        <v>0</v>
      </c>
      <c r="AA415" s="63">
        <v>0</v>
      </c>
      <c r="AB415" s="63"/>
      <c r="AC415" s="63">
        <f t="shared" si="259"/>
        <v>2092.36</v>
      </c>
      <c r="AD415" s="65"/>
      <c r="AE415" s="66"/>
      <c r="AF415" s="66"/>
      <c r="AG415" s="66"/>
      <c r="AH415" s="67">
        <f t="shared" si="260"/>
        <v>22131.64</v>
      </c>
      <c r="AI415" s="68"/>
      <c r="AJ415" s="68"/>
    </row>
    <row r="416" spans="1:36" hidden="1" x14ac:dyDescent="0.25">
      <c r="A416" s="6">
        <v>297</v>
      </c>
      <c r="B416" s="7" t="s">
        <v>655</v>
      </c>
      <c r="C416" s="56" t="str">
        <f t="shared" si="238"/>
        <v>MA23</v>
      </c>
      <c r="D416" s="56" t="str">
        <f>IFERROR(VLOOKUP(C416,Exempted!C:D,2,0),"NOT")</f>
        <v>GoFW</v>
      </c>
      <c r="E416" s="7">
        <v>171482</v>
      </c>
      <c r="F416" s="7">
        <v>139121</v>
      </c>
      <c r="G416" s="7">
        <v>310603</v>
      </c>
      <c r="H416" s="7">
        <v>291319</v>
      </c>
      <c r="I416" s="7">
        <v>0</v>
      </c>
      <c r="J416" s="7">
        <v>15530.15</v>
      </c>
      <c r="K416" s="7">
        <v>14655</v>
      </c>
      <c r="L416" s="7">
        <v>14655</v>
      </c>
      <c r="M416" s="7">
        <v>0</v>
      </c>
      <c r="N416" s="7">
        <v>0</v>
      </c>
      <c r="O416" s="7">
        <v>600</v>
      </c>
      <c r="P416" s="7">
        <v>0</v>
      </c>
      <c r="Q416" s="7">
        <v>0</v>
      </c>
      <c r="R416" s="7">
        <v>600</v>
      </c>
      <c r="S416" s="7">
        <v>12</v>
      </c>
      <c r="T416" s="62">
        <f t="shared" si="256"/>
        <v>19884</v>
      </c>
      <c r="U416" s="63">
        <f t="shared" si="249"/>
        <v>6212.06</v>
      </c>
      <c r="V416" s="63">
        <f t="shared" si="250"/>
        <v>12</v>
      </c>
      <c r="W416" s="64">
        <f t="shared" si="257"/>
        <v>6224.06</v>
      </c>
      <c r="X416" s="63">
        <f t="shared" si="251"/>
        <v>0</v>
      </c>
      <c r="Y416" s="63">
        <f t="shared" si="252"/>
        <v>0</v>
      </c>
      <c r="Z416" s="64">
        <f t="shared" si="258"/>
        <v>0</v>
      </c>
      <c r="AA416" s="63">
        <v>0</v>
      </c>
      <c r="AB416" s="63"/>
      <c r="AC416" s="63">
        <f t="shared" si="259"/>
        <v>6224.06</v>
      </c>
      <c r="AD416" s="65"/>
      <c r="AE416" s="66"/>
      <c r="AF416" s="66"/>
      <c r="AG416" s="66"/>
      <c r="AH416" s="67">
        <f t="shared" si="260"/>
        <v>13659.939999999999</v>
      </c>
      <c r="AI416" s="68"/>
      <c r="AJ416" s="68"/>
    </row>
    <row r="417" spans="1:36" hidden="1" x14ac:dyDescent="0.25">
      <c r="A417" s="6">
        <v>298</v>
      </c>
      <c r="B417" s="7" t="s">
        <v>656</v>
      </c>
      <c r="C417" s="56" t="str">
        <f t="shared" si="238"/>
        <v>MA24</v>
      </c>
      <c r="D417" s="56" t="str">
        <f>IFERROR(VLOOKUP(C417,Exempted!C:D,2,0),"NOT")</f>
        <v>GoFW</v>
      </c>
      <c r="E417" s="7">
        <v>446049</v>
      </c>
      <c r="F417" s="7">
        <v>476659</v>
      </c>
      <c r="G417" s="7">
        <v>922708</v>
      </c>
      <c r="H417" s="7">
        <v>886840</v>
      </c>
      <c r="I417" s="7">
        <v>0</v>
      </c>
      <c r="J417" s="7">
        <v>46135.4</v>
      </c>
      <c r="K417" s="7">
        <v>42623</v>
      </c>
      <c r="L417" s="7">
        <v>42623</v>
      </c>
      <c r="M417" s="7">
        <v>0</v>
      </c>
      <c r="N417" s="7">
        <v>0</v>
      </c>
      <c r="O417" s="7">
        <v>2240</v>
      </c>
      <c r="P417" s="7">
        <v>0</v>
      </c>
      <c r="Q417" s="7">
        <v>0</v>
      </c>
      <c r="R417" s="7">
        <v>2240</v>
      </c>
      <c r="S417" s="7">
        <v>44.8</v>
      </c>
      <c r="T417" s="62">
        <f t="shared" si="256"/>
        <v>38108</v>
      </c>
      <c r="U417" s="63">
        <f t="shared" si="249"/>
        <v>18454.16</v>
      </c>
      <c r="V417" s="63">
        <f t="shared" si="250"/>
        <v>44.800000000000004</v>
      </c>
      <c r="W417" s="64">
        <f t="shared" si="257"/>
        <v>18498.96</v>
      </c>
      <c r="X417" s="63">
        <f t="shared" si="251"/>
        <v>0</v>
      </c>
      <c r="Y417" s="63">
        <f t="shared" si="252"/>
        <v>0</v>
      </c>
      <c r="Z417" s="64">
        <f t="shared" si="258"/>
        <v>0</v>
      </c>
      <c r="AA417" s="63">
        <v>0</v>
      </c>
      <c r="AB417" s="63"/>
      <c r="AC417" s="63">
        <f t="shared" si="259"/>
        <v>18498.96</v>
      </c>
      <c r="AD417" s="65"/>
      <c r="AE417" s="66"/>
      <c r="AF417" s="66"/>
      <c r="AG417" s="66"/>
      <c r="AH417" s="67">
        <f t="shared" si="260"/>
        <v>19609.04</v>
      </c>
      <c r="AI417" s="68"/>
      <c r="AJ417" s="68"/>
    </row>
    <row r="418" spans="1:36" hidden="1" x14ac:dyDescent="0.25">
      <c r="A418" s="6">
        <v>299</v>
      </c>
      <c r="B418" s="7" t="s">
        <v>657</v>
      </c>
      <c r="C418" s="56" t="str">
        <f t="shared" si="238"/>
        <v>MA25</v>
      </c>
      <c r="D418" s="56" t="str">
        <f>IFERROR(VLOOKUP(C418,Exempted!C:D,2,0),"NOT")</f>
        <v>GoFW</v>
      </c>
      <c r="E418" s="7">
        <v>169313</v>
      </c>
      <c r="F418" s="7">
        <v>200771</v>
      </c>
      <c r="G418" s="7">
        <v>370084</v>
      </c>
      <c r="H418" s="7">
        <v>376056</v>
      </c>
      <c r="I418" s="7">
        <v>184</v>
      </c>
      <c r="J418" s="7">
        <v>18504.2</v>
      </c>
      <c r="K418" s="7">
        <v>21264</v>
      </c>
      <c r="L418" s="7">
        <v>21264</v>
      </c>
      <c r="M418" s="7">
        <v>0</v>
      </c>
      <c r="N418" s="7">
        <v>0</v>
      </c>
      <c r="O418" s="7">
        <v>0</v>
      </c>
      <c r="P418" s="7">
        <v>0</v>
      </c>
      <c r="Q418" s="7">
        <v>0</v>
      </c>
      <c r="R418" s="7">
        <v>0</v>
      </c>
      <c r="S418" s="7">
        <v>0</v>
      </c>
      <c r="T418" s="62">
        <f t="shared" si="256"/>
        <v>-5972</v>
      </c>
      <c r="U418" s="63">
        <f t="shared" si="249"/>
        <v>7401.68</v>
      </c>
      <c r="V418" s="63">
        <f t="shared" si="250"/>
        <v>0</v>
      </c>
      <c r="W418" s="64">
        <f t="shared" si="257"/>
        <v>7401.68</v>
      </c>
      <c r="X418" s="63">
        <f t="shared" si="251"/>
        <v>184</v>
      </c>
      <c r="Y418" s="63">
        <f t="shared" si="252"/>
        <v>0</v>
      </c>
      <c r="Z418" s="64">
        <f t="shared" si="258"/>
        <v>184</v>
      </c>
      <c r="AA418" s="63">
        <v>0</v>
      </c>
      <c r="AB418" s="63"/>
      <c r="AC418" s="63">
        <f t="shared" si="259"/>
        <v>7585.68</v>
      </c>
      <c r="AD418" s="65"/>
      <c r="AE418" s="66"/>
      <c r="AF418" s="66"/>
      <c r="AG418" s="66"/>
      <c r="AH418" s="67">
        <f t="shared" si="260"/>
        <v>-13557.68</v>
      </c>
      <c r="AI418" s="68"/>
      <c r="AJ418" s="68"/>
    </row>
    <row r="419" spans="1:36" hidden="1" x14ac:dyDescent="0.25">
      <c r="A419" s="6">
        <v>300</v>
      </c>
      <c r="B419" s="7" t="s">
        <v>658</v>
      </c>
      <c r="C419" s="56" t="str">
        <f t="shared" si="238"/>
        <v>MA26</v>
      </c>
      <c r="D419" s="56" t="str">
        <f>IFERROR(VLOOKUP(C419,Exempted!C:D,2,0),"NOT")</f>
        <v>GoFW</v>
      </c>
      <c r="E419" s="7">
        <v>309685</v>
      </c>
      <c r="F419" s="7">
        <v>496090</v>
      </c>
      <c r="G419" s="7">
        <v>805775</v>
      </c>
      <c r="H419" s="7">
        <v>821017</v>
      </c>
      <c r="I419" s="7">
        <v>2004</v>
      </c>
      <c r="J419" s="7">
        <v>40288.75</v>
      </c>
      <c r="K419" s="7">
        <v>29740</v>
      </c>
      <c r="L419" s="7">
        <v>29140</v>
      </c>
      <c r="M419" s="7">
        <v>0</v>
      </c>
      <c r="N419" s="7">
        <v>0</v>
      </c>
      <c r="O419" s="7">
        <v>300</v>
      </c>
      <c r="P419" s="7">
        <v>0</v>
      </c>
      <c r="Q419" s="7">
        <v>0</v>
      </c>
      <c r="R419" s="7">
        <v>300</v>
      </c>
      <c r="S419" s="7">
        <v>6</v>
      </c>
      <c r="T419" s="62">
        <f t="shared" si="256"/>
        <v>-14342</v>
      </c>
      <c r="U419" s="63">
        <f t="shared" si="249"/>
        <v>16115.5</v>
      </c>
      <c r="V419" s="63">
        <f t="shared" si="250"/>
        <v>6</v>
      </c>
      <c r="W419" s="64">
        <f t="shared" si="257"/>
        <v>16121.5</v>
      </c>
      <c r="X419" s="63">
        <f t="shared" si="251"/>
        <v>2004</v>
      </c>
      <c r="Y419" s="63">
        <f t="shared" si="252"/>
        <v>0</v>
      </c>
      <c r="Z419" s="64">
        <f t="shared" si="258"/>
        <v>2004</v>
      </c>
      <c r="AA419" s="63">
        <v>0</v>
      </c>
      <c r="AB419" s="63"/>
      <c r="AC419" s="63">
        <f t="shared" si="259"/>
        <v>18125.5</v>
      </c>
      <c r="AD419" s="65"/>
      <c r="AE419" s="66"/>
      <c r="AF419" s="66"/>
      <c r="AG419" s="66"/>
      <c r="AH419" s="67">
        <f t="shared" si="260"/>
        <v>-32467.5</v>
      </c>
      <c r="AI419" s="68"/>
      <c r="AJ419" s="68"/>
    </row>
    <row r="420" spans="1:36" hidden="1" x14ac:dyDescent="0.25">
      <c r="A420" s="6">
        <v>301</v>
      </c>
      <c r="B420" s="7" t="s">
        <v>659</v>
      </c>
      <c r="C420" s="56" t="str">
        <f t="shared" si="238"/>
        <v>MA27</v>
      </c>
      <c r="D420" s="56" t="str">
        <f>IFERROR(VLOOKUP(C420,Exempted!C:D,2,0),"NOT")</f>
        <v>GoFW</v>
      </c>
      <c r="E420" s="7">
        <v>613981</v>
      </c>
      <c r="F420" s="7">
        <v>628993</v>
      </c>
      <c r="G420" s="7">
        <v>1242974</v>
      </c>
      <c r="H420" s="7">
        <v>1288573</v>
      </c>
      <c r="I420" s="7">
        <v>749</v>
      </c>
      <c r="J420" s="7">
        <v>62148.7</v>
      </c>
      <c r="K420" s="7">
        <v>50138</v>
      </c>
      <c r="L420" s="7">
        <v>50138</v>
      </c>
      <c r="M420" s="7">
        <v>0</v>
      </c>
      <c r="N420" s="7">
        <v>0</v>
      </c>
      <c r="O420" s="7">
        <v>450</v>
      </c>
      <c r="P420" s="7">
        <v>0</v>
      </c>
      <c r="Q420" s="7">
        <v>0</v>
      </c>
      <c r="R420" s="7">
        <v>450</v>
      </c>
      <c r="S420" s="7">
        <v>9</v>
      </c>
      <c r="T420" s="62">
        <f t="shared" si="256"/>
        <v>-45149</v>
      </c>
      <c r="U420" s="63">
        <f t="shared" si="249"/>
        <v>24859.48</v>
      </c>
      <c r="V420" s="63">
        <f t="shared" si="250"/>
        <v>9</v>
      </c>
      <c r="W420" s="64">
        <f t="shared" si="257"/>
        <v>24868.48</v>
      </c>
      <c r="X420" s="63">
        <f t="shared" si="251"/>
        <v>749</v>
      </c>
      <c r="Y420" s="63">
        <f t="shared" si="252"/>
        <v>0</v>
      </c>
      <c r="Z420" s="64">
        <f t="shared" si="258"/>
        <v>749</v>
      </c>
      <c r="AA420" s="63">
        <v>0</v>
      </c>
      <c r="AB420" s="63"/>
      <c r="AC420" s="63">
        <f t="shared" si="259"/>
        <v>25617.48</v>
      </c>
      <c r="AD420" s="65"/>
      <c r="AE420" s="66"/>
      <c r="AF420" s="66"/>
      <c r="AG420" s="66"/>
      <c r="AH420" s="67">
        <f t="shared" si="260"/>
        <v>-70766.48</v>
      </c>
      <c r="AI420" s="68"/>
      <c r="AJ420" s="68"/>
    </row>
    <row r="421" spans="1:36" hidden="1" x14ac:dyDescent="0.25">
      <c r="A421" s="6">
        <v>302</v>
      </c>
      <c r="B421" s="7" t="s">
        <v>660</v>
      </c>
      <c r="C421" s="56" t="str">
        <f t="shared" si="238"/>
        <v>MA28</v>
      </c>
      <c r="D421" s="56" t="str">
        <f>IFERROR(VLOOKUP(C421,Exempted!C:D,2,0),"NOT")</f>
        <v>GoFW</v>
      </c>
      <c r="E421" s="7">
        <v>354055</v>
      </c>
      <c r="F421" s="7">
        <v>329834</v>
      </c>
      <c r="G421" s="7">
        <v>683889</v>
      </c>
      <c r="H421" s="7">
        <v>677544</v>
      </c>
      <c r="I421" s="7">
        <v>1399</v>
      </c>
      <c r="J421" s="7">
        <v>34194.449999999997</v>
      </c>
      <c r="K421" s="7">
        <v>26319</v>
      </c>
      <c r="L421" s="7">
        <v>26319</v>
      </c>
      <c r="M421" s="7">
        <v>0</v>
      </c>
      <c r="N421" s="7">
        <v>0</v>
      </c>
      <c r="O421" s="7">
        <v>500</v>
      </c>
      <c r="P421" s="7">
        <v>0</v>
      </c>
      <c r="Q421" s="7">
        <v>0</v>
      </c>
      <c r="R421" s="7">
        <v>500</v>
      </c>
      <c r="S421" s="7">
        <v>10</v>
      </c>
      <c r="T421" s="62">
        <f t="shared" si="256"/>
        <v>6845</v>
      </c>
      <c r="U421" s="63">
        <f t="shared" si="249"/>
        <v>13677.78</v>
      </c>
      <c r="V421" s="63">
        <f t="shared" si="250"/>
        <v>10</v>
      </c>
      <c r="W421" s="64">
        <f t="shared" si="257"/>
        <v>13687.78</v>
      </c>
      <c r="X421" s="63">
        <f t="shared" si="251"/>
        <v>1399</v>
      </c>
      <c r="Y421" s="63">
        <f t="shared" si="252"/>
        <v>0</v>
      </c>
      <c r="Z421" s="64">
        <f t="shared" si="258"/>
        <v>1399</v>
      </c>
      <c r="AA421" s="63">
        <v>0</v>
      </c>
      <c r="AB421" s="63"/>
      <c r="AC421" s="63">
        <f t="shared" si="259"/>
        <v>15086.78</v>
      </c>
      <c r="AD421" s="65"/>
      <c r="AE421" s="66"/>
      <c r="AF421" s="66"/>
      <c r="AG421" s="66"/>
      <c r="AH421" s="67">
        <f t="shared" si="260"/>
        <v>-8241.7800000000007</v>
      </c>
      <c r="AI421" s="68"/>
      <c r="AJ421" s="68"/>
    </row>
    <row r="422" spans="1:36" hidden="1" x14ac:dyDescent="0.25">
      <c r="A422" s="6">
        <v>303</v>
      </c>
      <c r="B422" s="7" t="s">
        <v>661</v>
      </c>
      <c r="C422" s="56" t="str">
        <f t="shared" si="238"/>
        <v>MA29</v>
      </c>
      <c r="D422" s="56" t="str">
        <f>IFERROR(VLOOKUP(C422,Exempted!C:D,2,0),"NOT")</f>
        <v>GoFW</v>
      </c>
      <c r="E422" s="7">
        <v>185455</v>
      </c>
      <c r="F422" s="7">
        <v>246625</v>
      </c>
      <c r="G422" s="7">
        <v>432080</v>
      </c>
      <c r="H422" s="7">
        <v>367363</v>
      </c>
      <c r="I422" s="7">
        <v>0</v>
      </c>
      <c r="J422" s="7">
        <v>21604</v>
      </c>
      <c r="K422" s="7">
        <v>15090</v>
      </c>
      <c r="L422" s="7">
        <v>15090</v>
      </c>
      <c r="M422" s="7">
        <v>0</v>
      </c>
      <c r="N422" s="7">
        <v>0</v>
      </c>
      <c r="O422" s="7">
        <v>0</v>
      </c>
      <c r="P422" s="7">
        <v>0</v>
      </c>
      <c r="Q422" s="7">
        <v>0</v>
      </c>
      <c r="R422" s="7">
        <v>0</v>
      </c>
      <c r="S422" s="7">
        <v>0</v>
      </c>
      <c r="T422" s="62">
        <f t="shared" si="256"/>
        <v>64717</v>
      </c>
      <c r="U422" s="63">
        <f t="shared" si="249"/>
        <v>8641.6</v>
      </c>
      <c r="V422" s="63">
        <f t="shared" si="250"/>
        <v>0</v>
      </c>
      <c r="W422" s="64">
        <f t="shared" si="257"/>
        <v>8641.6</v>
      </c>
      <c r="X422" s="63">
        <f t="shared" si="251"/>
        <v>0</v>
      </c>
      <c r="Y422" s="63">
        <f t="shared" si="252"/>
        <v>0</v>
      </c>
      <c r="Z422" s="64">
        <f t="shared" si="258"/>
        <v>0</v>
      </c>
      <c r="AA422" s="63">
        <v>0</v>
      </c>
      <c r="AB422" s="63"/>
      <c r="AC422" s="63">
        <f t="shared" si="259"/>
        <v>8641.6</v>
      </c>
      <c r="AD422" s="65"/>
      <c r="AE422" s="66"/>
      <c r="AF422" s="66"/>
      <c r="AG422" s="66"/>
      <c r="AH422" s="67">
        <f t="shared" si="260"/>
        <v>56075.4</v>
      </c>
      <c r="AI422" s="68"/>
      <c r="AJ422" s="68"/>
    </row>
    <row r="423" spans="1:36" hidden="1" x14ac:dyDescent="0.25">
      <c r="A423" s="6">
        <v>304</v>
      </c>
      <c r="B423" s="7" t="s">
        <v>662</v>
      </c>
      <c r="C423" s="56" t="str">
        <f t="shared" si="238"/>
        <v>MA32</v>
      </c>
      <c r="D423" s="56" t="str">
        <f>IFERROR(VLOOKUP(C423,Exempted!C:D,2,0),"NOT")</f>
        <v>NOT</v>
      </c>
      <c r="E423" s="7">
        <v>458691</v>
      </c>
      <c r="F423" s="7">
        <v>475660</v>
      </c>
      <c r="G423" s="7">
        <v>934351</v>
      </c>
      <c r="H423" s="7">
        <v>738228</v>
      </c>
      <c r="I423" s="7">
        <v>720</v>
      </c>
      <c r="J423" s="7">
        <v>46717.55</v>
      </c>
      <c r="K423" s="7">
        <v>19134</v>
      </c>
      <c r="L423" s="7">
        <v>17914</v>
      </c>
      <c r="M423" s="7">
        <v>500</v>
      </c>
      <c r="N423" s="7">
        <v>0</v>
      </c>
      <c r="O423" s="7">
        <v>1600</v>
      </c>
      <c r="P423" s="7">
        <v>800</v>
      </c>
      <c r="Q423" s="7">
        <v>0</v>
      </c>
      <c r="R423" s="7">
        <v>800</v>
      </c>
      <c r="S423" s="7">
        <v>32</v>
      </c>
      <c r="T423" s="62">
        <f t="shared" si="256"/>
        <v>198143</v>
      </c>
      <c r="U423" s="63">
        <f t="shared" si="249"/>
        <v>18687.02</v>
      </c>
      <c r="V423" s="63">
        <f t="shared" si="250"/>
        <v>32</v>
      </c>
      <c r="W423" s="64">
        <f t="shared" si="257"/>
        <v>18719.02</v>
      </c>
      <c r="X423" s="63">
        <f t="shared" si="251"/>
        <v>720</v>
      </c>
      <c r="Y423" s="63">
        <f t="shared" si="252"/>
        <v>500</v>
      </c>
      <c r="Z423" s="64">
        <f t="shared" si="258"/>
        <v>1220</v>
      </c>
      <c r="AA423" s="63">
        <v>0</v>
      </c>
      <c r="AB423" s="63"/>
      <c r="AC423" s="63">
        <f t="shared" si="259"/>
        <v>19939.02</v>
      </c>
      <c r="AD423" s="65"/>
      <c r="AE423" s="66"/>
      <c r="AF423" s="66"/>
      <c r="AG423" s="66"/>
      <c r="AH423" s="67">
        <f t="shared" si="260"/>
        <v>196923</v>
      </c>
      <c r="AI423" s="68"/>
      <c r="AJ423" s="68"/>
    </row>
    <row r="424" spans="1:36" hidden="1" x14ac:dyDescent="0.25">
      <c r="A424" s="6">
        <v>305</v>
      </c>
      <c r="B424" s="7" t="s">
        <v>663</v>
      </c>
      <c r="C424" s="56" t="str">
        <f t="shared" ref="C424:C487" si="261">LEFT(B424, FIND(" ",B424)-1)</f>
        <v>MA34</v>
      </c>
      <c r="D424" s="56" t="str">
        <f>IFERROR(VLOOKUP(C424,Exempted!C:D,2,0),"NOT")</f>
        <v>GoFW</v>
      </c>
      <c r="E424" s="7">
        <v>111770</v>
      </c>
      <c r="F424" s="7">
        <v>95093</v>
      </c>
      <c r="G424" s="7">
        <v>206863</v>
      </c>
      <c r="H424" s="7">
        <v>177822</v>
      </c>
      <c r="I424" s="7">
        <v>0</v>
      </c>
      <c r="J424" s="7">
        <v>10343.15</v>
      </c>
      <c r="K424" s="7">
        <v>8172</v>
      </c>
      <c r="L424" s="7">
        <v>8172</v>
      </c>
      <c r="M424" s="7">
        <v>0</v>
      </c>
      <c r="N424" s="7">
        <v>0</v>
      </c>
      <c r="O424" s="7">
        <v>500</v>
      </c>
      <c r="P424" s="7">
        <v>0</v>
      </c>
      <c r="Q424" s="7">
        <v>0</v>
      </c>
      <c r="R424" s="7">
        <v>500</v>
      </c>
      <c r="S424" s="7">
        <v>10</v>
      </c>
      <c r="T424" s="62">
        <f t="shared" si="256"/>
        <v>29541</v>
      </c>
      <c r="U424" s="63">
        <f t="shared" si="249"/>
        <v>4137.26</v>
      </c>
      <c r="V424" s="63">
        <f t="shared" si="250"/>
        <v>10</v>
      </c>
      <c r="W424" s="64">
        <f t="shared" si="257"/>
        <v>4147.26</v>
      </c>
      <c r="X424" s="63">
        <f t="shared" si="251"/>
        <v>0</v>
      </c>
      <c r="Y424" s="63">
        <f t="shared" si="252"/>
        <v>0</v>
      </c>
      <c r="Z424" s="64">
        <f t="shared" si="258"/>
        <v>0</v>
      </c>
      <c r="AA424" s="63">
        <v>0</v>
      </c>
      <c r="AB424" s="63"/>
      <c r="AC424" s="63">
        <f t="shared" si="259"/>
        <v>4147.26</v>
      </c>
      <c r="AD424" s="65"/>
      <c r="AE424" s="66"/>
      <c r="AF424" s="66"/>
      <c r="AG424" s="66"/>
      <c r="AH424" s="67">
        <f t="shared" si="260"/>
        <v>25393.739999999998</v>
      </c>
      <c r="AI424" s="68"/>
      <c r="AJ424" s="68"/>
    </row>
    <row r="425" spans="1:36" hidden="1" x14ac:dyDescent="0.25">
      <c r="A425" s="6">
        <v>306</v>
      </c>
      <c r="B425" s="7" t="s">
        <v>664</v>
      </c>
      <c r="C425" s="56" t="str">
        <f t="shared" si="261"/>
        <v>MA35</v>
      </c>
      <c r="D425" s="56" t="str">
        <f>IFERROR(VLOOKUP(C425,Exempted!C:D,2,0),"NOT")</f>
        <v>GoFW</v>
      </c>
      <c r="E425" s="7">
        <v>193732</v>
      </c>
      <c r="F425" s="7">
        <v>214779</v>
      </c>
      <c r="G425" s="7">
        <v>408511</v>
      </c>
      <c r="H425" s="7">
        <v>406218</v>
      </c>
      <c r="I425" s="7">
        <v>547</v>
      </c>
      <c r="J425" s="7">
        <v>20425.55</v>
      </c>
      <c r="K425" s="7">
        <v>21350</v>
      </c>
      <c r="L425" s="7">
        <v>21150</v>
      </c>
      <c r="M425" s="7">
        <v>0</v>
      </c>
      <c r="N425" s="7">
        <v>0</v>
      </c>
      <c r="O425" s="7">
        <v>950</v>
      </c>
      <c r="P425" s="7">
        <v>0</v>
      </c>
      <c r="Q425" s="7">
        <v>0</v>
      </c>
      <c r="R425" s="7">
        <v>950</v>
      </c>
      <c r="S425" s="7">
        <v>19</v>
      </c>
      <c r="T425" s="62">
        <f t="shared" si="256"/>
        <v>3443</v>
      </c>
      <c r="U425" s="63">
        <f t="shared" si="249"/>
        <v>8170.22</v>
      </c>
      <c r="V425" s="63">
        <f t="shared" si="250"/>
        <v>19</v>
      </c>
      <c r="W425" s="64">
        <f t="shared" si="257"/>
        <v>8189.22</v>
      </c>
      <c r="X425" s="63">
        <f t="shared" si="251"/>
        <v>547</v>
      </c>
      <c r="Y425" s="63">
        <f t="shared" si="252"/>
        <v>0</v>
      </c>
      <c r="Z425" s="64">
        <f t="shared" si="258"/>
        <v>547</v>
      </c>
      <c r="AA425" s="63">
        <v>0</v>
      </c>
      <c r="AB425" s="63"/>
      <c r="AC425" s="63">
        <f t="shared" si="259"/>
        <v>8736.2200000000012</v>
      </c>
      <c r="AD425" s="65"/>
      <c r="AE425" s="66"/>
      <c r="AF425" s="66"/>
      <c r="AG425" s="66"/>
      <c r="AH425" s="67">
        <f t="shared" si="260"/>
        <v>-5293.2200000000012</v>
      </c>
      <c r="AI425" s="68"/>
      <c r="AJ425" s="68"/>
    </row>
    <row r="426" spans="1:36" hidden="1" x14ac:dyDescent="0.25">
      <c r="A426" s="6">
        <v>307</v>
      </c>
      <c r="B426" s="7" t="s">
        <v>665</v>
      </c>
      <c r="C426" s="56" t="str">
        <f t="shared" si="261"/>
        <v>MA37</v>
      </c>
      <c r="D426" s="56" t="str">
        <f>IFERROR(VLOOKUP(C426,Exempted!C:D,2,0),"NOT")</f>
        <v>GoFW</v>
      </c>
      <c r="E426" s="7">
        <v>5980</v>
      </c>
      <c r="F426" s="7">
        <v>5384</v>
      </c>
      <c r="G426" s="7">
        <v>11364</v>
      </c>
      <c r="H426" s="7">
        <v>9195</v>
      </c>
      <c r="I426" s="7">
        <v>0</v>
      </c>
      <c r="J426" s="7">
        <v>568.20000000000005</v>
      </c>
      <c r="K426" s="7">
        <v>0</v>
      </c>
      <c r="L426" s="7">
        <v>0</v>
      </c>
      <c r="M426" s="7">
        <v>0</v>
      </c>
      <c r="N426" s="7">
        <v>0</v>
      </c>
      <c r="O426" s="7">
        <v>0</v>
      </c>
      <c r="P426" s="7">
        <v>0</v>
      </c>
      <c r="Q426" s="7">
        <v>0</v>
      </c>
      <c r="R426" s="7">
        <v>0</v>
      </c>
      <c r="S426" s="7">
        <v>0</v>
      </c>
      <c r="T426" s="62">
        <f t="shared" si="256"/>
        <v>2169</v>
      </c>
      <c r="U426" s="63">
        <f t="shared" si="249"/>
        <v>227.28</v>
      </c>
      <c r="V426" s="63">
        <f t="shared" si="250"/>
        <v>0</v>
      </c>
      <c r="W426" s="64">
        <f t="shared" si="257"/>
        <v>227.28</v>
      </c>
      <c r="X426" s="63">
        <f t="shared" si="251"/>
        <v>0</v>
      </c>
      <c r="Y426" s="63">
        <f t="shared" si="252"/>
        <v>0</v>
      </c>
      <c r="Z426" s="64">
        <f t="shared" si="258"/>
        <v>0</v>
      </c>
      <c r="AA426" s="63">
        <v>0</v>
      </c>
      <c r="AB426" s="63"/>
      <c r="AC426" s="63">
        <f t="shared" si="259"/>
        <v>227.28</v>
      </c>
      <c r="AD426" s="65"/>
      <c r="AE426" s="66"/>
      <c r="AF426" s="66"/>
      <c r="AG426" s="66"/>
      <c r="AH426" s="67">
        <f t="shared" si="260"/>
        <v>1941.72</v>
      </c>
      <c r="AI426" s="68"/>
      <c r="AJ426" s="68"/>
    </row>
    <row r="427" spans="1:36" hidden="1" x14ac:dyDescent="0.25">
      <c r="A427" s="6">
        <v>308</v>
      </c>
      <c r="B427" s="7" t="s">
        <v>666</v>
      </c>
      <c r="C427" s="56" t="str">
        <f t="shared" si="261"/>
        <v>MA40</v>
      </c>
      <c r="D427" s="56" t="str">
        <f>IFERROR(VLOOKUP(C427,Exempted!C:D,2,0),"NOT")</f>
        <v>NOT</v>
      </c>
      <c r="E427" s="7">
        <v>242771</v>
      </c>
      <c r="F427" s="7">
        <v>198986</v>
      </c>
      <c r="G427" s="7">
        <v>441757</v>
      </c>
      <c r="H427" s="7">
        <v>392659</v>
      </c>
      <c r="I427" s="7">
        <v>3137</v>
      </c>
      <c r="J427" s="7">
        <v>22087.85</v>
      </c>
      <c r="K427" s="7">
        <v>21045</v>
      </c>
      <c r="L427" s="7">
        <v>21045</v>
      </c>
      <c r="M427" s="7">
        <v>0</v>
      </c>
      <c r="N427" s="7">
        <v>0</v>
      </c>
      <c r="O427" s="7">
        <v>650</v>
      </c>
      <c r="P427" s="7">
        <v>800</v>
      </c>
      <c r="Q427" s="7">
        <v>0</v>
      </c>
      <c r="R427" s="7">
        <v>-150</v>
      </c>
      <c r="S427" s="7">
        <v>13</v>
      </c>
      <c r="T427" s="62">
        <f t="shared" si="256"/>
        <v>48948</v>
      </c>
      <c r="U427" s="63">
        <f t="shared" si="249"/>
        <v>8835.14</v>
      </c>
      <c r="V427" s="63">
        <f t="shared" si="250"/>
        <v>13</v>
      </c>
      <c r="W427" s="64">
        <f t="shared" si="257"/>
        <v>8848.14</v>
      </c>
      <c r="X427" s="63">
        <f t="shared" si="251"/>
        <v>3137</v>
      </c>
      <c r="Y427" s="63">
        <f t="shared" si="252"/>
        <v>0</v>
      </c>
      <c r="Z427" s="64">
        <f t="shared" si="258"/>
        <v>3137</v>
      </c>
      <c r="AA427" s="63">
        <v>0</v>
      </c>
      <c r="AB427" s="63"/>
      <c r="AC427" s="63">
        <f t="shared" si="259"/>
        <v>11985.14</v>
      </c>
      <c r="AD427" s="65"/>
      <c r="AE427" s="66"/>
      <c r="AF427" s="66"/>
      <c r="AG427" s="66"/>
      <c r="AH427" s="67">
        <f t="shared" si="260"/>
        <v>45811</v>
      </c>
      <c r="AI427" s="68"/>
      <c r="AJ427" s="68"/>
    </row>
    <row r="428" spans="1:36" hidden="1" x14ac:dyDescent="0.25">
      <c r="A428" s="6">
        <v>309</v>
      </c>
      <c r="B428" s="7" t="s">
        <v>667</v>
      </c>
      <c r="C428" s="56" t="str">
        <f t="shared" si="261"/>
        <v>MA43</v>
      </c>
      <c r="D428" s="56" t="str">
        <f>IFERROR(VLOOKUP(C428,Exempted!C:D,2,0),"NOT")</f>
        <v>gofw</v>
      </c>
      <c r="E428" s="7">
        <v>77340</v>
      </c>
      <c r="F428" s="7">
        <v>67852</v>
      </c>
      <c r="G428" s="7">
        <v>145192</v>
      </c>
      <c r="H428" s="7">
        <v>171730</v>
      </c>
      <c r="I428" s="7">
        <v>0</v>
      </c>
      <c r="J428" s="7">
        <v>7259.6</v>
      </c>
      <c r="K428" s="7">
        <v>5420</v>
      </c>
      <c r="L428" s="7">
        <v>5420</v>
      </c>
      <c r="M428" s="7">
        <v>0</v>
      </c>
      <c r="N428" s="7">
        <v>0</v>
      </c>
      <c r="O428" s="7">
        <v>600</v>
      </c>
      <c r="P428" s="7">
        <v>1600</v>
      </c>
      <c r="Q428" s="7">
        <v>0</v>
      </c>
      <c r="R428" s="7">
        <v>-1000</v>
      </c>
      <c r="S428" s="7">
        <v>12</v>
      </c>
      <c r="T428" s="62">
        <f t="shared" si="256"/>
        <v>-27538</v>
      </c>
      <c r="U428" s="63">
        <f t="shared" si="249"/>
        <v>2903.84</v>
      </c>
      <c r="V428" s="63">
        <f t="shared" si="250"/>
        <v>12</v>
      </c>
      <c r="W428" s="64">
        <f t="shared" si="257"/>
        <v>2915.84</v>
      </c>
      <c r="X428" s="63">
        <f t="shared" si="251"/>
        <v>0</v>
      </c>
      <c r="Y428" s="63">
        <f t="shared" si="252"/>
        <v>0</v>
      </c>
      <c r="Z428" s="64">
        <f t="shared" si="258"/>
        <v>0</v>
      </c>
      <c r="AA428" s="63">
        <v>0</v>
      </c>
      <c r="AB428" s="63"/>
      <c r="AC428" s="63">
        <f t="shared" si="259"/>
        <v>2915.84</v>
      </c>
      <c r="AD428" s="65"/>
      <c r="AE428" s="66"/>
      <c r="AF428" s="66"/>
      <c r="AG428" s="66"/>
      <c r="AH428" s="67">
        <f t="shared" si="260"/>
        <v>-30453.84</v>
      </c>
      <c r="AI428" s="68"/>
      <c r="AJ428" s="68"/>
    </row>
    <row r="429" spans="1:36" hidden="1" x14ac:dyDescent="0.25">
      <c r="A429" s="6">
        <v>310</v>
      </c>
      <c r="B429" s="7" t="s">
        <v>668</v>
      </c>
      <c r="C429" s="56" t="str">
        <f t="shared" si="261"/>
        <v>MA44</v>
      </c>
      <c r="D429" s="56" t="str">
        <f>IFERROR(VLOOKUP(C429,Exempted!C:D,2,0),"NOT")</f>
        <v>gofw</v>
      </c>
      <c r="E429" s="7">
        <v>77814</v>
      </c>
      <c r="F429" s="7">
        <v>138831</v>
      </c>
      <c r="G429" s="7">
        <v>216645</v>
      </c>
      <c r="H429" s="7">
        <v>187145</v>
      </c>
      <c r="I429" s="7">
        <v>395</v>
      </c>
      <c r="J429" s="7">
        <v>10832.25</v>
      </c>
      <c r="K429" s="7">
        <v>10035</v>
      </c>
      <c r="L429" s="7">
        <v>9640</v>
      </c>
      <c r="M429" s="7">
        <v>0</v>
      </c>
      <c r="N429" s="7">
        <v>0</v>
      </c>
      <c r="O429" s="7">
        <v>0</v>
      </c>
      <c r="P429" s="7">
        <v>0</v>
      </c>
      <c r="Q429" s="7">
        <v>0</v>
      </c>
      <c r="R429" s="7">
        <v>0</v>
      </c>
      <c r="S429" s="7">
        <v>0</v>
      </c>
      <c r="T429" s="62">
        <f t="shared" si="256"/>
        <v>29895</v>
      </c>
      <c r="U429" s="63">
        <f t="shared" si="249"/>
        <v>4332.8999999999996</v>
      </c>
      <c r="V429" s="63">
        <f t="shared" si="250"/>
        <v>0</v>
      </c>
      <c r="W429" s="64">
        <f t="shared" si="257"/>
        <v>4332.8999999999996</v>
      </c>
      <c r="X429" s="63">
        <f t="shared" si="251"/>
        <v>395</v>
      </c>
      <c r="Y429" s="63">
        <f t="shared" si="252"/>
        <v>0</v>
      </c>
      <c r="Z429" s="64">
        <f t="shared" si="258"/>
        <v>395</v>
      </c>
      <c r="AA429" s="63">
        <v>0</v>
      </c>
      <c r="AB429" s="63"/>
      <c r="AC429" s="63">
        <f t="shared" si="259"/>
        <v>4727.8999999999996</v>
      </c>
      <c r="AD429" s="65"/>
      <c r="AE429" s="66"/>
      <c r="AF429" s="66"/>
      <c r="AG429" s="66"/>
      <c r="AH429" s="67">
        <f t="shared" si="260"/>
        <v>25167.1</v>
      </c>
      <c r="AI429" s="68"/>
      <c r="AJ429" s="68"/>
    </row>
    <row r="430" spans="1:36" hidden="1" x14ac:dyDescent="0.25">
      <c r="A430" s="6">
        <v>311</v>
      </c>
      <c r="B430" s="7" t="s">
        <v>669</v>
      </c>
      <c r="C430" s="56" t="str">
        <f t="shared" si="261"/>
        <v>MA45</v>
      </c>
      <c r="D430" s="56" t="str">
        <f>IFERROR(VLOOKUP(C430,Exempted!C:D,2,0),"NOT")</f>
        <v>gofw</v>
      </c>
      <c r="E430" s="7">
        <v>137062</v>
      </c>
      <c r="F430" s="7">
        <v>169256</v>
      </c>
      <c r="G430" s="7">
        <v>306318</v>
      </c>
      <c r="H430" s="7">
        <v>230457</v>
      </c>
      <c r="I430" s="7">
        <v>0</v>
      </c>
      <c r="J430" s="7">
        <v>15315.9</v>
      </c>
      <c r="K430" s="7">
        <v>8845</v>
      </c>
      <c r="L430" s="7">
        <v>8845</v>
      </c>
      <c r="M430" s="7">
        <v>0</v>
      </c>
      <c r="N430" s="7">
        <v>0</v>
      </c>
      <c r="O430" s="7">
        <v>400</v>
      </c>
      <c r="P430" s="7">
        <v>0</v>
      </c>
      <c r="Q430" s="7">
        <v>0</v>
      </c>
      <c r="R430" s="7">
        <v>400</v>
      </c>
      <c r="S430" s="7">
        <v>8</v>
      </c>
      <c r="T430" s="62">
        <f t="shared" si="256"/>
        <v>76261</v>
      </c>
      <c r="U430" s="63">
        <f t="shared" si="249"/>
        <v>6126.3600000000006</v>
      </c>
      <c r="V430" s="63">
        <f t="shared" si="250"/>
        <v>8</v>
      </c>
      <c r="W430" s="64">
        <f t="shared" si="257"/>
        <v>6134.3600000000006</v>
      </c>
      <c r="X430" s="63">
        <f t="shared" si="251"/>
        <v>0</v>
      </c>
      <c r="Y430" s="63">
        <f t="shared" si="252"/>
        <v>0</v>
      </c>
      <c r="Z430" s="64">
        <f t="shared" si="258"/>
        <v>0</v>
      </c>
      <c r="AA430" s="63">
        <v>0</v>
      </c>
      <c r="AB430" s="63"/>
      <c r="AC430" s="63">
        <f t="shared" si="259"/>
        <v>6134.3600000000006</v>
      </c>
      <c r="AD430" s="65"/>
      <c r="AE430" s="66"/>
      <c r="AF430" s="66"/>
      <c r="AG430" s="66"/>
      <c r="AH430" s="67">
        <f t="shared" si="260"/>
        <v>70126.64</v>
      </c>
      <c r="AI430" s="68"/>
      <c r="AJ430" s="68"/>
    </row>
    <row r="431" spans="1:36" hidden="1" x14ac:dyDescent="0.25">
      <c r="A431" s="6">
        <v>312</v>
      </c>
      <c r="B431" s="7" t="s">
        <v>670</v>
      </c>
      <c r="C431" s="56" t="str">
        <f t="shared" si="261"/>
        <v>MA47</v>
      </c>
      <c r="D431" s="56" t="str">
        <f>IFERROR(VLOOKUP(C431,Exempted!C:D,2,0),"NOT")</f>
        <v>GoFW</v>
      </c>
      <c r="E431" s="7">
        <v>345418</v>
      </c>
      <c r="F431" s="7">
        <v>319190</v>
      </c>
      <c r="G431" s="7">
        <v>664608</v>
      </c>
      <c r="H431" s="7">
        <v>687058</v>
      </c>
      <c r="I431" s="7">
        <v>100</v>
      </c>
      <c r="J431" s="7">
        <v>33230.400000000001</v>
      </c>
      <c r="K431" s="7">
        <v>25695</v>
      </c>
      <c r="L431" s="7">
        <v>25595</v>
      </c>
      <c r="M431" s="7">
        <v>0</v>
      </c>
      <c r="N431" s="7">
        <v>0</v>
      </c>
      <c r="O431" s="7">
        <v>320</v>
      </c>
      <c r="P431" s="7">
        <v>800</v>
      </c>
      <c r="Q431" s="7">
        <v>0</v>
      </c>
      <c r="R431" s="7">
        <v>-480</v>
      </c>
      <c r="S431" s="7">
        <v>6.4</v>
      </c>
      <c r="T431" s="62">
        <f t="shared" si="256"/>
        <v>-22830</v>
      </c>
      <c r="U431" s="63">
        <f t="shared" si="249"/>
        <v>13292.16</v>
      </c>
      <c r="V431" s="63">
        <f t="shared" si="250"/>
        <v>6.4</v>
      </c>
      <c r="W431" s="64">
        <f t="shared" si="257"/>
        <v>13298.56</v>
      </c>
      <c r="X431" s="63">
        <f t="shared" si="251"/>
        <v>100</v>
      </c>
      <c r="Y431" s="63">
        <f t="shared" si="252"/>
        <v>0</v>
      </c>
      <c r="Z431" s="64">
        <f t="shared" si="258"/>
        <v>100</v>
      </c>
      <c r="AA431" s="63">
        <v>0</v>
      </c>
      <c r="AB431" s="63"/>
      <c r="AC431" s="63">
        <f t="shared" si="259"/>
        <v>13398.56</v>
      </c>
      <c r="AD431" s="65"/>
      <c r="AE431" s="66"/>
      <c r="AF431" s="66"/>
      <c r="AG431" s="66"/>
      <c r="AH431" s="67">
        <f t="shared" si="260"/>
        <v>-36228.559999999998</v>
      </c>
      <c r="AI431" s="68"/>
      <c r="AJ431" s="68"/>
    </row>
    <row r="432" spans="1:36" hidden="1" x14ac:dyDescent="0.25">
      <c r="A432" s="6">
        <v>313</v>
      </c>
      <c r="B432" s="7" t="s">
        <v>671</v>
      </c>
      <c r="C432" s="56" t="str">
        <f t="shared" si="261"/>
        <v>MA48</v>
      </c>
      <c r="D432" s="56" t="str">
        <f>IFERROR(VLOOKUP(C432,Exempted!C:D,2,0),"NOT")</f>
        <v>GoFW</v>
      </c>
      <c r="E432" s="7">
        <v>208661</v>
      </c>
      <c r="F432" s="7">
        <v>248817</v>
      </c>
      <c r="G432" s="7">
        <v>457478</v>
      </c>
      <c r="H432" s="7">
        <v>412874</v>
      </c>
      <c r="I432" s="7">
        <v>544</v>
      </c>
      <c r="J432" s="7">
        <v>22873.9</v>
      </c>
      <c r="K432" s="7">
        <v>17600</v>
      </c>
      <c r="L432" s="7">
        <v>17600</v>
      </c>
      <c r="M432" s="7">
        <v>0</v>
      </c>
      <c r="N432" s="7">
        <v>0</v>
      </c>
      <c r="O432" s="7">
        <v>500</v>
      </c>
      <c r="P432" s="7">
        <v>800</v>
      </c>
      <c r="Q432" s="7">
        <v>0</v>
      </c>
      <c r="R432" s="7">
        <v>-300</v>
      </c>
      <c r="S432" s="7">
        <v>10</v>
      </c>
      <c r="T432" s="62">
        <f t="shared" si="256"/>
        <v>44304</v>
      </c>
      <c r="U432" s="63">
        <f t="shared" si="249"/>
        <v>9149.56</v>
      </c>
      <c r="V432" s="63">
        <f t="shared" si="250"/>
        <v>10</v>
      </c>
      <c r="W432" s="64">
        <f t="shared" si="257"/>
        <v>9159.56</v>
      </c>
      <c r="X432" s="63">
        <f t="shared" si="251"/>
        <v>544</v>
      </c>
      <c r="Y432" s="63">
        <f t="shared" si="252"/>
        <v>0</v>
      </c>
      <c r="Z432" s="64">
        <f t="shared" si="258"/>
        <v>544</v>
      </c>
      <c r="AA432" s="63">
        <v>0</v>
      </c>
      <c r="AB432" s="63"/>
      <c r="AC432" s="63">
        <f t="shared" si="259"/>
        <v>9703.56</v>
      </c>
      <c r="AD432" s="65"/>
      <c r="AE432" s="66"/>
      <c r="AF432" s="66"/>
      <c r="AG432" s="66"/>
      <c r="AH432" s="67">
        <f t="shared" si="260"/>
        <v>34600.44</v>
      </c>
      <c r="AI432" s="68"/>
      <c r="AJ432" s="68"/>
    </row>
    <row r="433" spans="1:36" hidden="1" x14ac:dyDescent="0.25">
      <c r="A433" s="6">
        <v>314</v>
      </c>
      <c r="B433" s="7" t="s">
        <v>672</v>
      </c>
      <c r="C433" s="56" t="str">
        <f t="shared" si="261"/>
        <v>MA49</v>
      </c>
      <c r="D433" s="56" t="str">
        <f>IFERROR(VLOOKUP(C433,Exempted!C:D,2,0),"NOT")</f>
        <v>gofw</v>
      </c>
      <c r="E433" s="7">
        <v>186832</v>
      </c>
      <c r="F433" s="7">
        <v>122871</v>
      </c>
      <c r="G433" s="7">
        <v>309703</v>
      </c>
      <c r="H433" s="7">
        <v>388552</v>
      </c>
      <c r="I433" s="7">
        <v>0</v>
      </c>
      <c r="J433" s="7">
        <v>15485.15</v>
      </c>
      <c r="K433" s="7">
        <v>7950</v>
      </c>
      <c r="L433" s="7">
        <v>7950</v>
      </c>
      <c r="M433" s="7">
        <v>0</v>
      </c>
      <c r="N433" s="7">
        <v>0</v>
      </c>
      <c r="O433" s="7">
        <v>300</v>
      </c>
      <c r="P433" s="7">
        <v>0</v>
      </c>
      <c r="Q433" s="7">
        <v>0</v>
      </c>
      <c r="R433" s="7">
        <v>300</v>
      </c>
      <c r="S433" s="7">
        <v>6</v>
      </c>
      <c r="T433" s="62">
        <f t="shared" si="256"/>
        <v>-78549</v>
      </c>
      <c r="U433" s="63">
        <f t="shared" si="249"/>
        <v>6194.06</v>
      </c>
      <c r="V433" s="63">
        <f t="shared" si="250"/>
        <v>6</v>
      </c>
      <c r="W433" s="64">
        <f t="shared" si="257"/>
        <v>6200.06</v>
      </c>
      <c r="X433" s="63">
        <f t="shared" si="251"/>
        <v>0</v>
      </c>
      <c r="Y433" s="63">
        <f t="shared" si="252"/>
        <v>0</v>
      </c>
      <c r="Z433" s="64">
        <f t="shared" si="258"/>
        <v>0</v>
      </c>
      <c r="AA433" s="63">
        <v>0</v>
      </c>
      <c r="AB433" s="63"/>
      <c r="AC433" s="63">
        <f t="shared" si="259"/>
        <v>6200.06</v>
      </c>
      <c r="AD433" s="65"/>
      <c r="AE433" s="66"/>
      <c r="AF433" s="66"/>
      <c r="AG433" s="66"/>
      <c r="AH433" s="67">
        <f t="shared" si="260"/>
        <v>-84749.06</v>
      </c>
      <c r="AI433" s="68"/>
      <c r="AJ433" s="68"/>
    </row>
    <row r="434" spans="1:36" hidden="1" x14ac:dyDescent="0.25">
      <c r="A434" s="6">
        <v>315</v>
      </c>
      <c r="B434" s="7" t="s">
        <v>673</v>
      </c>
      <c r="C434" s="56" t="str">
        <f t="shared" si="261"/>
        <v>MA50</v>
      </c>
      <c r="D434" s="56" t="str">
        <f>IFERROR(VLOOKUP(C434,Exempted!C:D,2,0),"NOT")</f>
        <v>gofw</v>
      </c>
      <c r="E434" s="7">
        <v>33395</v>
      </c>
      <c r="F434" s="7">
        <v>57042</v>
      </c>
      <c r="G434" s="7">
        <v>90437</v>
      </c>
      <c r="H434" s="7">
        <v>89352</v>
      </c>
      <c r="I434" s="7">
        <v>0</v>
      </c>
      <c r="J434" s="7">
        <v>4521.8500000000004</v>
      </c>
      <c r="K434" s="7">
        <v>4450</v>
      </c>
      <c r="L434" s="7">
        <v>4450</v>
      </c>
      <c r="M434" s="7">
        <v>0</v>
      </c>
      <c r="N434" s="7">
        <v>0</v>
      </c>
      <c r="O434" s="7">
        <v>100</v>
      </c>
      <c r="P434" s="7">
        <v>0</v>
      </c>
      <c r="Q434" s="7">
        <v>0</v>
      </c>
      <c r="R434" s="7">
        <v>100</v>
      </c>
      <c r="S434" s="7">
        <v>2</v>
      </c>
      <c r="T434" s="62">
        <f t="shared" si="256"/>
        <v>1185</v>
      </c>
      <c r="U434" s="63">
        <f t="shared" si="249"/>
        <v>1808.74</v>
      </c>
      <c r="V434" s="63">
        <f t="shared" si="250"/>
        <v>2</v>
      </c>
      <c r="W434" s="64">
        <f t="shared" si="257"/>
        <v>1810.74</v>
      </c>
      <c r="X434" s="63">
        <f t="shared" si="251"/>
        <v>0</v>
      </c>
      <c r="Y434" s="63">
        <f t="shared" si="252"/>
        <v>0</v>
      </c>
      <c r="Z434" s="64">
        <f t="shared" si="258"/>
        <v>0</v>
      </c>
      <c r="AA434" s="63">
        <v>0</v>
      </c>
      <c r="AB434" s="63"/>
      <c r="AC434" s="63">
        <f t="shared" si="259"/>
        <v>1810.74</v>
      </c>
      <c r="AD434" s="65"/>
      <c r="AE434" s="66"/>
      <c r="AF434" s="66"/>
      <c r="AG434" s="66"/>
      <c r="AH434" s="67">
        <f t="shared" si="260"/>
        <v>-625.74</v>
      </c>
      <c r="AI434" s="68"/>
      <c r="AJ434" s="68"/>
    </row>
    <row r="435" spans="1:36" hidden="1" x14ac:dyDescent="0.25">
      <c r="A435" s="6">
        <v>316</v>
      </c>
      <c r="B435" s="7" t="s">
        <v>675</v>
      </c>
      <c r="C435" s="56" t="str">
        <f t="shared" si="261"/>
        <v>MA51</v>
      </c>
      <c r="D435" s="56" t="str">
        <f>IFERROR(VLOOKUP(C435,Exempted!C:D,2,0),"NOT")</f>
        <v>gofw</v>
      </c>
      <c r="E435" s="7">
        <v>1002253</v>
      </c>
      <c r="F435" s="7">
        <v>1372940</v>
      </c>
      <c r="G435" s="7">
        <v>2375193</v>
      </c>
      <c r="H435" s="7">
        <v>2042752</v>
      </c>
      <c r="I435" s="7">
        <v>260</v>
      </c>
      <c r="J435" s="7">
        <v>118759.65</v>
      </c>
      <c r="K435" s="7">
        <v>123751</v>
      </c>
      <c r="L435" s="7">
        <v>123491</v>
      </c>
      <c r="M435" s="7">
        <v>0</v>
      </c>
      <c r="N435" s="7">
        <v>0</v>
      </c>
      <c r="O435" s="7">
        <v>2830</v>
      </c>
      <c r="P435" s="7">
        <v>800</v>
      </c>
      <c r="Q435" s="7">
        <v>0</v>
      </c>
      <c r="R435" s="7">
        <v>2030</v>
      </c>
      <c r="S435" s="7">
        <v>56.6</v>
      </c>
      <c r="T435" s="62">
        <f t="shared" si="256"/>
        <v>334731</v>
      </c>
      <c r="U435" s="63">
        <f t="shared" si="249"/>
        <v>47503.86</v>
      </c>
      <c r="V435" s="63">
        <f t="shared" si="250"/>
        <v>56.6</v>
      </c>
      <c r="W435" s="64">
        <f t="shared" si="257"/>
        <v>47560.46</v>
      </c>
      <c r="X435" s="63">
        <f t="shared" si="251"/>
        <v>260</v>
      </c>
      <c r="Y435" s="63">
        <f t="shared" si="252"/>
        <v>0</v>
      </c>
      <c r="Z435" s="64">
        <f t="shared" si="258"/>
        <v>260</v>
      </c>
      <c r="AA435" s="63">
        <v>0</v>
      </c>
      <c r="AB435" s="63"/>
      <c r="AC435" s="63">
        <f t="shared" si="259"/>
        <v>47820.46</v>
      </c>
      <c r="AD435" s="65"/>
      <c r="AE435" s="66"/>
      <c r="AF435" s="66"/>
      <c r="AG435" s="66"/>
      <c r="AH435" s="67">
        <f t="shared" si="260"/>
        <v>286910.53999999998</v>
      </c>
      <c r="AI435" s="69"/>
      <c r="AJ435" s="69"/>
    </row>
    <row r="436" spans="1:36" hidden="1" x14ac:dyDescent="0.25">
      <c r="A436" s="6">
        <v>317</v>
      </c>
      <c r="B436" s="7" t="s">
        <v>676</v>
      </c>
      <c r="C436" s="56" t="str">
        <f t="shared" si="261"/>
        <v>MA52</v>
      </c>
      <c r="D436" s="56" t="str">
        <f>IFERROR(VLOOKUP(C436,Exempted!C:D,2,0),"NOT")</f>
        <v>gofw</v>
      </c>
      <c r="E436" s="7">
        <v>92110</v>
      </c>
      <c r="F436" s="7">
        <v>159796</v>
      </c>
      <c r="G436" s="7">
        <v>251906</v>
      </c>
      <c r="H436" s="7">
        <v>221773</v>
      </c>
      <c r="I436" s="7">
        <v>186</v>
      </c>
      <c r="J436" s="7">
        <v>12595.3</v>
      </c>
      <c r="K436" s="7">
        <v>8410</v>
      </c>
      <c r="L436" s="7">
        <v>8410</v>
      </c>
      <c r="M436" s="7">
        <v>0</v>
      </c>
      <c r="N436" s="7">
        <v>0</v>
      </c>
      <c r="O436" s="7">
        <v>950</v>
      </c>
      <c r="P436" s="7">
        <v>0</v>
      </c>
      <c r="Q436" s="7">
        <v>0</v>
      </c>
      <c r="R436" s="7">
        <v>950</v>
      </c>
      <c r="S436" s="7">
        <v>19</v>
      </c>
      <c r="T436" s="62">
        <f t="shared" si="256"/>
        <v>31083</v>
      </c>
      <c r="U436" s="63">
        <f t="shared" si="249"/>
        <v>5038.12</v>
      </c>
      <c r="V436" s="63">
        <f t="shared" si="250"/>
        <v>19</v>
      </c>
      <c r="W436" s="64">
        <f t="shared" si="257"/>
        <v>5057.12</v>
      </c>
      <c r="X436" s="63">
        <f t="shared" si="251"/>
        <v>186</v>
      </c>
      <c r="Y436" s="63">
        <f t="shared" si="252"/>
        <v>0</v>
      </c>
      <c r="Z436" s="64">
        <f t="shared" si="258"/>
        <v>186</v>
      </c>
      <c r="AA436" s="63">
        <v>0</v>
      </c>
      <c r="AB436" s="63"/>
      <c r="AC436" s="63">
        <f t="shared" si="259"/>
        <v>5243.12</v>
      </c>
      <c r="AD436" s="65"/>
      <c r="AE436" s="66"/>
      <c r="AF436" s="66"/>
      <c r="AG436" s="66"/>
      <c r="AH436" s="67">
        <f t="shared" si="260"/>
        <v>25839.88</v>
      </c>
      <c r="AI436" s="69"/>
      <c r="AJ436" s="69"/>
    </row>
    <row r="437" spans="1:36" hidden="1" x14ac:dyDescent="0.25">
      <c r="A437" s="6">
        <v>318</v>
      </c>
      <c r="B437" s="7" t="s">
        <v>677</v>
      </c>
      <c r="C437" s="56" t="str">
        <f t="shared" si="261"/>
        <v>MA54</v>
      </c>
      <c r="D437" s="56" t="str">
        <f>IFERROR(VLOOKUP(C437,Exempted!C:D,2,0),"NOT")</f>
        <v>GoFW</v>
      </c>
      <c r="E437" s="7">
        <v>406943</v>
      </c>
      <c r="F437" s="7">
        <v>448135</v>
      </c>
      <c r="G437" s="7">
        <v>855078</v>
      </c>
      <c r="H437" s="7">
        <v>856522</v>
      </c>
      <c r="I437" s="7">
        <v>0</v>
      </c>
      <c r="J437" s="7">
        <v>42753.9</v>
      </c>
      <c r="K437" s="7">
        <v>59077</v>
      </c>
      <c r="L437" s="7">
        <v>59077</v>
      </c>
      <c r="M437" s="7">
        <v>0</v>
      </c>
      <c r="N437" s="7">
        <v>0</v>
      </c>
      <c r="O437" s="7">
        <v>300</v>
      </c>
      <c r="P437" s="7">
        <v>0</v>
      </c>
      <c r="Q437" s="7">
        <v>0</v>
      </c>
      <c r="R437" s="7">
        <v>300</v>
      </c>
      <c r="S437" s="7">
        <v>6</v>
      </c>
      <c r="T437" s="62">
        <f t="shared" si="256"/>
        <v>-1144</v>
      </c>
      <c r="U437" s="63">
        <f t="shared" si="249"/>
        <v>17101.560000000001</v>
      </c>
      <c r="V437" s="63">
        <f t="shared" si="250"/>
        <v>6</v>
      </c>
      <c r="W437" s="64">
        <f t="shared" si="257"/>
        <v>17107.560000000001</v>
      </c>
      <c r="X437" s="63">
        <f t="shared" si="251"/>
        <v>0</v>
      </c>
      <c r="Y437" s="63">
        <f t="shared" si="252"/>
        <v>0</v>
      </c>
      <c r="Z437" s="64">
        <f t="shared" si="258"/>
        <v>0</v>
      </c>
      <c r="AA437" s="63">
        <v>0</v>
      </c>
      <c r="AB437" s="63"/>
      <c r="AC437" s="63">
        <f t="shared" si="259"/>
        <v>17107.560000000001</v>
      </c>
      <c r="AD437" s="65"/>
      <c r="AE437" s="66"/>
      <c r="AF437" s="66"/>
      <c r="AG437" s="66"/>
      <c r="AH437" s="67">
        <f t="shared" si="260"/>
        <v>-18251.560000000001</v>
      </c>
      <c r="AI437" s="68"/>
      <c r="AJ437" s="68"/>
    </row>
    <row r="438" spans="1:36" hidden="1" x14ac:dyDescent="0.25">
      <c r="A438" s="6">
        <v>319</v>
      </c>
      <c r="B438" s="7" t="s">
        <v>678</v>
      </c>
      <c r="C438" s="56" t="str">
        <f t="shared" si="261"/>
        <v>MA55</v>
      </c>
      <c r="D438" s="56" t="str">
        <f>IFERROR(VLOOKUP(C438,Exempted!C:D,2,0),"NOT")</f>
        <v>GoFW</v>
      </c>
      <c r="E438" s="7">
        <v>256017</v>
      </c>
      <c r="F438" s="7">
        <v>308166</v>
      </c>
      <c r="G438" s="7">
        <v>564183</v>
      </c>
      <c r="H438" s="7">
        <v>510034</v>
      </c>
      <c r="I438" s="7">
        <v>171</v>
      </c>
      <c r="J438" s="7">
        <v>28209.15</v>
      </c>
      <c r="K438" s="7">
        <v>22378</v>
      </c>
      <c r="L438" s="7">
        <v>22378</v>
      </c>
      <c r="M438" s="7">
        <v>0</v>
      </c>
      <c r="N438" s="7">
        <v>0</v>
      </c>
      <c r="O438" s="7">
        <v>400</v>
      </c>
      <c r="P438" s="7">
        <v>0</v>
      </c>
      <c r="Q438" s="7">
        <v>0</v>
      </c>
      <c r="R438" s="7">
        <v>400</v>
      </c>
      <c r="S438" s="7">
        <v>8</v>
      </c>
      <c r="T438" s="62">
        <f t="shared" si="256"/>
        <v>54549</v>
      </c>
      <c r="U438" s="63">
        <f t="shared" si="249"/>
        <v>11283.66</v>
      </c>
      <c r="V438" s="63">
        <f t="shared" si="250"/>
        <v>8</v>
      </c>
      <c r="W438" s="64">
        <f t="shared" si="257"/>
        <v>11291.66</v>
      </c>
      <c r="X438" s="63">
        <f t="shared" si="251"/>
        <v>171</v>
      </c>
      <c r="Y438" s="63">
        <f t="shared" si="252"/>
        <v>0</v>
      </c>
      <c r="Z438" s="64">
        <f t="shared" si="258"/>
        <v>171</v>
      </c>
      <c r="AA438" s="63">
        <v>0</v>
      </c>
      <c r="AB438" s="63"/>
      <c r="AC438" s="63">
        <f t="shared" si="259"/>
        <v>11462.66</v>
      </c>
      <c r="AD438" s="65"/>
      <c r="AE438" s="66"/>
      <c r="AF438" s="66"/>
      <c r="AG438" s="66"/>
      <c r="AH438" s="67">
        <f t="shared" si="260"/>
        <v>43086.34</v>
      </c>
      <c r="AI438" s="68"/>
      <c r="AJ438" s="68"/>
    </row>
    <row r="439" spans="1:36" hidden="1" x14ac:dyDescent="0.25">
      <c r="A439" s="6">
        <v>320</v>
      </c>
      <c r="B439" s="7" t="s">
        <v>679</v>
      </c>
      <c r="C439" s="56" t="str">
        <f t="shared" si="261"/>
        <v>MA59</v>
      </c>
      <c r="D439" s="56" t="str">
        <f>IFERROR(VLOOKUP(C439,Exempted!C:D,2,0),"NOT")</f>
        <v>NOT</v>
      </c>
      <c r="E439" s="7">
        <v>413409</v>
      </c>
      <c r="F439" s="7">
        <v>467253</v>
      </c>
      <c r="G439" s="7">
        <v>880662</v>
      </c>
      <c r="H439" s="7">
        <v>842054</v>
      </c>
      <c r="I439" s="7">
        <v>0</v>
      </c>
      <c r="J439" s="7">
        <v>44033.1</v>
      </c>
      <c r="K439" s="7">
        <v>39590</v>
      </c>
      <c r="L439" s="7">
        <v>39590</v>
      </c>
      <c r="M439" s="7">
        <v>0</v>
      </c>
      <c r="N439" s="7">
        <v>0</v>
      </c>
      <c r="O439" s="7">
        <v>1370</v>
      </c>
      <c r="P439" s="7">
        <v>1600</v>
      </c>
      <c r="Q439" s="7">
        <v>0</v>
      </c>
      <c r="R439" s="7">
        <v>-230</v>
      </c>
      <c r="S439" s="7">
        <v>27.4</v>
      </c>
      <c r="T439" s="62">
        <f t="shared" si="256"/>
        <v>38378</v>
      </c>
      <c r="U439" s="63">
        <f t="shared" si="249"/>
        <v>17613.240000000002</v>
      </c>
      <c r="V439" s="63">
        <f t="shared" si="250"/>
        <v>27.400000000000002</v>
      </c>
      <c r="W439" s="64">
        <f t="shared" si="257"/>
        <v>17640.640000000003</v>
      </c>
      <c r="X439" s="63">
        <f t="shared" si="251"/>
        <v>0</v>
      </c>
      <c r="Y439" s="63">
        <f t="shared" si="252"/>
        <v>0</v>
      </c>
      <c r="Z439" s="64">
        <f t="shared" si="258"/>
        <v>0</v>
      </c>
      <c r="AA439" s="63">
        <v>0</v>
      </c>
      <c r="AB439" s="63"/>
      <c r="AC439" s="63">
        <f t="shared" si="259"/>
        <v>17640.640000000003</v>
      </c>
      <c r="AD439" s="65"/>
      <c r="AE439" s="66"/>
      <c r="AF439" s="66"/>
      <c r="AG439" s="66"/>
      <c r="AH439" s="67">
        <f t="shared" si="260"/>
        <v>38378</v>
      </c>
      <c r="AI439" s="68"/>
      <c r="AJ439" s="68"/>
    </row>
    <row r="440" spans="1:36" hidden="1" x14ac:dyDescent="0.25">
      <c r="A440" s="6">
        <v>321</v>
      </c>
      <c r="B440" s="7" t="s">
        <v>680</v>
      </c>
      <c r="C440" s="56" t="str">
        <f t="shared" si="261"/>
        <v>MA60</v>
      </c>
      <c r="D440" s="56" t="str">
        <f>IFERROR(VLOOKUP(C440,Exempted!C:D,2,0),"NOT")</f>
        <v>NOT</v>
      </c>
      <c r="E440" s="7">
        <v>137998</v>
      </c>
      <c r="F440" s="7">
        <v>178992</v>
      </c>
      <c r="G440" s="7">
        <v>316990</v>
      </c>
      <c r="H440" s="7">
        <v>315132</v>
      </c>
      <c r="I440" s="7">
        <v>0</v>
      </c>
      <c r="J440" s="7">
        <v>15849.5</v>
      </c>
      <c r="K440" s="7">
        <v>15245</v>
      </c>
      <c r="L440" s="7">
        <v>15245</v>
      </c>
      <c r="M440" s="7">
        <v>0</v>
      </c>
      <c r="N440" s="7">
        <v>0</v>
      </c>
      <c r="O440" s="7">
        <v>1000</v>
      </c>
      <c r="P440" s="7">
        <v>0</v>
      </c>
      <c r="Q440" s="7">
        <v>0</v>
      </c>
      <c r="R440" s="7">
        <v>1000</v>
      </c>
      <c r="S440" s="7">
        <v>20</v>
      </c>
      <c r="T440" s="62">
        <f t="shared" si="256"/>
        <v>2858</v>
      </c>
      <c r="U440" s="63">
        <f t="shared" si="249"/>
        <v>6339.8</v>
      </c>
      <c r="V440" s="63">
        <f t="shared" si="250"/>
        <v>20</v>
      </c>
      <c r="W440" s="64">
        <f t="shared" si="257"/>
        <v>6359.8</v>
      </c>
      <c r="X440" s="63">
        <f t="shared" si="251"/>
        <v>0</v>
      </c>
      <c r="Y440" s="63">
        <f t="shared" si="252"/>
        <v>0</v>
      </c>
      <c r="Z440" s="64">
        <f t="shared" si="258"/>
        <v>0</v>
      </c>
      <c r="AA440" s="63">
        <v>0</v>
      </c>
      <c r="AB440" s="63"/>
      <c r="AC440" s="63">
        <f t="shared" si="259"/>
        <v>6359.8</v>
      </c>
      <c r="AD440" s="65"/>
      <c r="AE440" s="66"/>
      <c r="AF440" s="66"/>
      <c r="AG440" s="66"/>
      <c r="AH440" s="67">
        <f t="shared" si="260"/>
        <v>2858</v>
      </c>
      <c r="AI440" s="68"/>
      <c r="AJ440" s="68"/>
    </row>
    <row r="441" spans="1:36" hidden="1" x14ac:dyDescent="0.25">
      <c r="A441" s="6">
        <v>322</v>
      </c>
      <c r="B441" s="7" t="s">
        <v>681</v>
      </c>
      <c r="C441" s="56" t="str">
        <f t="shared" si="261"/>
        <v>MA61</v>
      </c>
      <c r="D441" s="56" t="str">
        <f>IFERROR(VLOOKUP(C441,Exempted!C:D,2,0),"NOT")</f>
        <v>NOT</v>
      </c>
      <c r="E441" s="7">
        <v>165956</v>
      </c>
      <c r="F441" s="7">
        <v>174595</v>
      </c>
      <c r="G441" s="7">
        <v>340551</v>
      </c>
      <c r="H441" s="7">
        <v>307525</v>
      </c>
      <c r="I441" s="7">
        <v>766</v>
      </c>
      <c r="J441" s="7">
        <v>17027.55</v>
      </c>
      <c r="K441" s="7">
        <v>16260</v>
      </c>
      <c r="L441" s="7">
        <v>16260</v>
      </c>
      <c r="M441" s="7">
        <v>0</v>
      </c>
      <c r="N441" s="7">
        <v>0</v>
      </c>
      <c r="O441" s="7">
        <v>420</v>
      </c>
      <c r="P441" s="7">
        <v>0</v>
      </c>
      <c r="Q441" s="7">
        <v>0</v>
      </c>
      <c r="R441" s="7">
        <v>420</v>
      </c>
      <c r="S441" s="7">
        <v>8.4</v>
      </c>
      <c r="T441" s="62">
        <f t="shared" si="256"/>
        <v>33446</v>
      </c>
      <c r="U441" s="63">
        <f t="shared" si="249"/>
        <v>6811.02</v>
      </c>
      <c r="V441" s="63">
        <f t="shared" si="250"/>
        <v>8.4</v>
      </c>
      <c r="W441" s="64">
        <f t="shared" si="257"/>
        <v>6819.42</v>
      </c>
      <c r="X441" s="63">
        <f t="shared" si="251"/>
        <v>766</v>
      </c>
      <c r="Y441" s="63">
        <f t="shared" si="252"/>
        <v>0</v>
      </c>
      <c r="Z441" s="64">
        <f t="shared" si="258"/>
        <v>766</v>
      </c>
      <c r="AA441" s="63">
        <v>0</v>
      </c>
      <c r="AB441" s="63"/>
      <c r="AC441" s="63">
        <f t="shared" si="259"/>
        <v>7585.42</v>
      </c>
      <c r="AD441" s="65"/>
      <c r="AE441" s="66"/>
      <c r="AF441" s="66"/>
      <c r="AG441" s="66"/>
      <c r="AH441" s="67">
        <f t="shared" si="260"/>
        <v>32680</v>
      </c>
      <c r="AI441" s="68"/>
      <c r="AJ441" s="68"/>
    </row>
    <row r="442" spans="1:36" hidden="1" x14ac:dyDescent="0.25">
      <c r="A442" s="6">
        <v>323</v>
      </c>
      <c r="B442" s="7" t="s">
        <v>682</v>
      </c>
      <c r="C442" s="56" t="str">
        <f t="shared" si="261"/>
        <v>MA62</v>
      </c>
      <c r="D442" s="56" t="str">
        <f>IFERROR(VLOOKUP(C442,Exempted!C:D,2,0),"NOT")</f>
        <v>GoFW</v>
      </c>
      <c r="E442" s="7">
        <v>613670</v>
      </c>
      <c r="F442" s="7">
        <v>727936</v>
      </c>
      <c r="G442" s="7">
        <v>1341606</v>
      </c>
      <c r="H442" s="7">
        <v>1250153</v>
      </c>
      <c r="I442" s="7">
        <v>563</v>
      </c>
      <c r="J442" s="7">
        <v>67080.3</v>
      </c>
      <c r="K442" s="7">
        <v>48450</v>
      </c>
      <c r="L442" s="7">
        <v>48450</v>
      </c>
      <c r="M442" s="7">
        <v>0</v>
      </c>
      <c r="N442" s="7">
        <v>0</v>
      </c>
      <c r="O442" s="7">
        <v>1350</v>
      </c>
      <c r="P442" s="7">
        <v>0</v>
      </c>
      <c r="Q442" s="7">
        <v>0</v>
      </c>
      <c r="R442" s="7">
        <v>1350</v>
      </c>
      <c r="S442" s="7">
        <v>27</v>
      </c>
      <c r="T442" s="62">
        <f t="shared" si="256"/>
        <v>92803</v>
      </c>
      <c r="U442" s="63">
        <f t="shared" si="249"/>
        <v>26832.12</v>
      </c>
      <c r="V442" s="63">
        <f t="shared" si="250"/>
        <v>27</v>
      </c>
      <c r="W442" s="64">
        <f t="shared" si="257"/>
        <v>26859.119999999999</v>
      </c>
      <c r="X442" s="63">
        <f t="shared" si="251"/>
        <v>563</v>
      </c>
      <c r="Y442" s="63">
        <f t="shared" si="252"/>
        <v>0</v>
      </c>
      <c r="Z442" s="64">
        <f t="shared" si="258"/>
        <v>563</v>
      </c>
      <c r="AA442" s="63">
        <v>0</v>
      </c>
      <c r="AB442" s="63"/>
      <c r="AC442" s="63">
        <f t="shared" si="259"/>
        <v>27422.12</v>
      </c>
      <c r="AD442" s="65"/>
      <c r="AE442" s="66"/>
      <c r="AF442" s="66"/>
      <c r="AG442" s="66"/>
      <c r="AH442" s="67">
        <f t="shared" si="260"/>
        <v>65380.880000000005</v>
      </c>
      <c r="AI442" s="68"/>
      <c r="AJ442" s="68"/>
    </row>
    <row r="443" spans="1:36" hidden="1" x14ac:dyDescent="0.25">
      <c r="A443" s="6">
        <v>324</v>
      </c>
      <c r="B443" s="7" t="s">
        <v>683</v>
      </c>
      <c r="C443" s="56" t="str">
        <f t="shared" si="261"/>
        <v>MA63</v>
      </c>
      <c r="D443" s="56" t="str">
        <f>IFERROR(VLOOKUP(C443,Exempted!C:D,2,0),"NOT")</f>
        <v>GoFW</v>
      </c>
      <c r="E443" s="7">
        <v>91895</v>
      </c>
      <c r="F443" s="7">
        <v>93515</v>
      </c>
      <c r="G443" s="7">
        <v>185410</v>
      </c>
      <c r="H443" s="7">
        <v>205644</v>
      </c>
      <c r="I443" s="7">
        <v>301</v>
      </c>
      <c r="J443" s="7">
        <v>9270.5</v>
      </c>
      <c r="K443" s="7">
        <v>6490</v>
      </c>
      <c r="L443" s="7">
        <v>6490</v>
      </c>
      <c r="M443" s="7">
        <v>0</v>
      </c>
      <c r="N443" s="7">
        <v>0</v>
      </c>
      <c r="O443" s="7">
        <v>1340</v>
      </c>
      <c r="P443" s="7">
        <v>0</v>
      </c>
      <c r="Q443" s="7">
        <v>0</v>
      </c>
      <c r="R443" s="7">
        <v>1340</v>
      </c>
      <c r="S443" s="7">
        <v>26.8</v>
      </c>
      <c r="T443" s="62">
        <f t="shared" si="256"/>
        <v>-18894</v>
      </c>
      <c r="U443" s="63">
        <f t="shared" si="249"/>
        <v>3708.2000000000003</v>
      </c>
      <c r="V443" s="63">
        <f t="shared" si="250"/>
        <v>26.8</v>
      </c>
      <c r="W443" s="64">
        <f t="shared" si="257"/>
        <v>3735.0000000000005</v>
      </c>
      <c r="X443" s="63">
        <f t="shared" si="251"/>
        <v>301</v>
      </c>
      <c r="Y443" s="63">
        <f t="shared" si="252"/>
        <v>0</v>
      </c>
      <c r="Z443" s="64">
        <f t="shared" si="258"/>
        <v>301</v>
      </c>
      <c r="AA443" s="63">
        <v>0</v>
      </c>
      <c r="AB443" s="63"/>
      <c r="AC443" s="63">
        <f t="shared" si="259"/>
        <v>4036.0000000000005</v>
      </c>
      <c r="AD443" s="65"/>
      <c r="AE443" s="66"/>
      <c r="AF443" s="66"/>
      <c r="AG443" s="66"/>
      <c r="AH443" s="67">
        <f t="shared" si="260"/>
        <v>-22930</v>
      </c>
      <c r="AI443" s="69"/>
      <c r="AJ443" s="69"/>
    </row>
    <row r="444" spans="1:36" hidden="1" x14ac:dyDescent="0.25">
      <c r="A444" s="6">
        <v>325</v>
      </c>
      <c r="B444" s="7" t="s">
        <v>684</v>
      </c>
      <c r="C444" s="56" t="str">
        <f t="shared" si="261"/>
        <v>MA64</v>
      </c>
      <c r="D444" s="56" t="str">
        <f>IFERROR(VLOOKUP(C444,Exempted!C:D,2,0),"NOT")</f>
        <v>GoFW</v>
      </c>
      <c r="E444" s="7">
        <v>63801</v>
      </c>
      <c r="F444" s="7">
        <v>90364</v>
      </c>
      <c r="G444" s="7">
        <v>154165</v>
      </c>
      <c r="H444" s="7">
        <v>143676</v>
      </c>
      <c r="I444" s="7">
        <v>547</v>
      </c>
      <c r="J444" s="7">
        <v>7708.25</v>
      </c>
      <c r="K444" s="7">
        <v>5070</v>
      </c>
      <c r="L444" s="7">
        <v>5070</v>
      </c>
      <c r="M444" s="7">
        <v>0</v>
      </c>
      <c r="N444" s="7">
        <v>0</v>
      </c>
      <c r="O444" s="7">
        <v>200</v>
      </c>
      <c r="P444" s="7">
        <v>0</v>
      </c>
      <c r="Q444" s="7">
        <v>0</v>
      </c>
      <c r="R444" s="7">
        <v>200</v>
      </c>
      <c r="S444" s="7">
        <v>4</v>
      </c>
      <c r="T444" s="62">
        <f t="shared" si="256"/>
        <v>10689</v>
      </c>
      <c r="U444" s="63">
        <f t="shared" si="249"/>
        <v>3083.3</v>
      </c>
      <c r="V444" s="63">
        <f t="shared" si="250"/>
        <v>4</v>
      </c>
      <c r="W444" s="64">
        <f t="shared" si="257"/>
        <v>3087.3</v>
      </c>
      <c r="X444" s="63">
        <f t="shared" si="251"/>
        <v>547</v>
      </c>
      <c r="Y444" s="63">
        <f t="shared" si="252"/>
        <v>0</v>
      </c>
      <c r="Z444" s="64">
        <f t="shared" si="258"/>
        <v>547</v>
      </c>
      <c r="AA444" s="63">
        <v>0</v>
      </c>
      <c r="AB444" s="63"/>
      <c r="AC444" s="63">
        <f t="shared" si="259"/>
        <v>3634.3</v>
      </c>
      <c r="AD444" s="65"/>
      <c r="AE444" s="66"/>
      <c r="AF444" s="66"/>
      <c r="AG444" s="66"/>
      <c r="AH444" s="67">
        <f t="shared" si="260"/>
        <v>7054.7</v>
      </c>
      <c r="AI444" s="69"/>
      <c r="AJ444" s="69"/>
    </row>
    <row r="445" spans="1:36" hidden="1" x14ac:dyDescent="0.25">
      <c r="A445" s="6">
        <v>326</v>
      </c>
      <c r="B445" s="7" t="s">
        <v>685</v>
      </c>
      <c r="C445" s="56" t="str">
        <f t="shared" si="261"/>
        <v>MA65</v>
      </c>
      <c r="D445" s="56" t="str">
        <f>IFERROR(VLOOKUP(C445,Exempted!C:D,2,0),"NOT")</f>
        <v>gofw</v>
      </c>
      <c r="E445" s="7">
        <v>215540</v>
      </c>
      <c r="F445" s="7">
        <v>233760</v>
      </c>
      <c r="G445" s="7">
        <v>449300</v>
      </c>
      <c r="H445" s="7">
        <v>407701</v>
      </c>
      <c r="I445" s="7">
        <v>216</v>
      </c>
      <c r="J445" s="7">
        <v>22465</v>
      </c>
      <c r="K445" s="7">
        <v>18210</v>
      </c>
      <c r="L445" s="7">
        <v>18210</v>
      </c>
      <c r="M445" s="7">
        <v>0</v>
      </c>
      <c r="N445" s="7">
        <v>0</v>
      </c>
      <c r="O445" s="7">
        <v>0</v>
      </c>
      <c r="P445" s="7">
        <v>0</v>
      </c>
      <c r="Q445" s="7">
        <v>0</v>
      </c>
      <c r="R445" s="7">
        <v>0</v>
      </c>
      <c r="S445" s="7">
        <v>0</v>
      </c>
      <c r="T445" s="62">
        <f t="shared" si="256"/>
        <v>41599</v>
      </c>
      <c r="U445" s="63">
        <f t="shared" si="249"/>
        <v>8986</v>
      </c>
      <c r="V445" s="63">
        <f t="shared" si="250"/>
        <v>0</v>
      </c>
      <c r="W445" s="64">
        <f t="shared" si="257"/>
        <v>8986</v>
      </c>
      <c r="X445" s="63">
        <f t="shared" si="251"/>
        <v>216</v>
      </c>
      <c r="Y445" s="63">
        <f t="shared" si="252"/>
        <v>0</v>
      </c>
      <c r="Z445" s="64">
        <f t="shared" si="258"/>
        <v>216</v>
      </c>
      <c r="AA445" s="63">
        <v>0</v>
      </c>
      <c r="AB445" s="63"/>
      <c r="AC445" s="63">
        <f t="shared" si="259"/>
        <v>9202</v>
      </c>
      <c r="AD445" s="65"/>
      <c r="AE445" s="66"/>
      <c r="AF445" s="66"/>
      <c r="AG445" s="66"/>
      <c r="AH445" s="67">
        <f t="shared" si="260"/>
        <v>32397</v>
      </c>
      <c r="AI445" s="69"/>
      <c r="AJ445" s="69"/>
    </row>
    <row r="446" spans="1:36" hidden="1" x14ac:dyDescent="0.25">
      <c r="A446" s="6">
        <v>327</v>
      </c>
      <c r="B446" s="7" t="s">
        <v>686</v>
      </c>
      <c r="C446" s="56" t="str">
        <f t="shared" si="261"/>
        <v>MA70</v>
      </c>
      <c r="D446" s="56" t="str">
        <f>IFERROR(VLOOKUP(C446,Exempted!C:D,2,0),"NOT")</f>
        <v>GoFW</v>
      </c>
      <c r="E446" s="7">
        <v>57910</v>
      </c>
      <c r="F446" s="7">
        <v>127550</v>
      </c>
      <c r="G446" s="7">
        <v>185460</v>
      </c>
      <c r="H446" s="7">
        <v>183638</v>
      </c>
      <c r="I446" s="7">
        <v>0</v>
      </c>
      <c r="J446" s="7">
        <v>9273</v>
      </c>
      <c r="K446" s="7">
        <v>13300</v>
      </c>
      <c r="L446" s="7">
        <v>13300</v>
      </c>
      <c r="M446" s="7">
        <v>0</v>
      </c>
      <c r="N446" s="7">
        <v>0</v>
      </c>
      <c r="O446" s="7">
        <v>0</v>
      </c>
      <c r="P446" s="7">
        <v>0</v>
      </c>
      <c r="Q446" s="7">
        <v>0</v>
      </c>
      <c r="R446" s="7">
        <v>0</v>
      </c>
      <c r="S446" s="7">
        <v>0</v>
      </c>
      <c r="T446" s="62">
        <f t="shared" si="256"/>
        <v>1822</v>
      </c>
      <c r="U446" s="63">
        <f t="shared" si="249"/>
        <v>3709.2000000000003</v>
      </c>
      <c r="V446" s="63">
        <f t="shared" si="250"/>
        <v>0</v>
      </c>
      <c r="W446" s="64">
        <f t="shared" si="257"/>
        <v>3709.2000000000003</v>
      </c>
      <c r="X446" s="63">
        <f t="shared" si="251"/>
        <v>0</v>
      </c>
      <c r="Y446" s="63">
        <f t="shared" si="252"/>
        <v>0</v>
      </c>
      <c r="Z446" s="64">
        <f t="shared" si="258"/>
        <v>0</v>
      </c>
      <c r="AA446" s="63">
        <v>0</v>
      </c>
      <c r="AB446" s="63"/>
      <c r="AC446" s="63">
        <f t="shared" si="259"/>
        <v>3709.2000000000003</v>
      </c>
      <c r="AD446" s="65"/>
      <c r="AE446" s="66"/>
      <c r="AF446" s="66"/>
      <c r="AG446" s="66"/>
      <c r="AH446" s="67">
        <f t="shared" si="260"/>
        <v>-1887.2000000000003</v>
      </c>
      <c r="AI446" s="69"/>
      <c r="AJ446" s="69"/>
    </row>
    <row r="447" spans="1:36" hidden="1" x14ac:dyDescent="0.25">
      <c r="A447" s="6">
        <v>328</v>
      </c>
      <c r="B447" s="7" t="s">
        <v>687</v>
      </c>
      <c r="C447" s="56" t="str">
        <f t="shared" si="261"/>
        <v>MA74</v>
      </c>
      <c r="D447" s="56" t="str">
        <f>IFERROR(VLOOKUP(C447,Exempted!C:D,2,0),"NOT")</f>
        <v>gofw</v>
      </c>
      <c r="E447" s="7">
        <v>45239</v>
      </c>
      <c r="F447" s="7">
        <v>50470</v>
      </c>
      <c r="G447" s="7">
        <v>95709</v>
      </c>
      <c r="H447" s="7">
        <v>92388</v>
      </c>
      <c r="I447" s="7">
        <v>0</v>
      </c>
      <c r="J447" s="7">
        <v>4785.45</v>
      </c>
      <c r="K447" s="7">
        <v>5631</v>
      </c>
      <c r="L447" s="7">
        <v>5631</v>
      </c>
      <c r="M447" s="7">
        <v>0</v>
      </c>
      <c r="N447" s="7">
        <v>0</v>
      </c>
      <c r="O447" s="7">
        <v>0</v>
      </c>
      <c r="P447" s="7">
        <v>0</v>
      </c>
      <c r="Q447" s="7">
        <v>0</v>
      </c>
      <c r="R447" s="7">
        <v>0</v>
      </c>
      <c r="S447" s="7">
        <v>0</v>
      </c>
      <c r="T447" s="62">
        <f t="shared" si="256"/>
        <v>3321</v>
      </c>
      <c r="U447" s="63">
        <f t="shared" si="249"/>
        <v>1914.18</v>
      </c>
      <c r="V447" s="63">
        <f t="shared" si="250"/>
        <v>0</v>
      </c>
      <c r="W447" s="64">
        <f t="shared" si="257"/>
        <v>1914.18</v>
      </c>
      <c r="X447" s="63">
        <f t="shared" si="251"/>
        <v>0</v>
      </c>
      <c r="Y447" s="63">
        <f t="shared" si="252"/>
        <v>0</v>
      </c>
      <c r="Z447" s="64">
        <f t="shared" si="258"/>
        <v>0</v>
      </c>
      <c r="AA447" s="63">
        <v>0</v>
      </c>
      <c r="AB447" s="63"/>
      <c r="AC447" s="63">
        <f t="shared" si="259"/>
        <v>1914.18</v>
      </c>
      <c r="AD447" s="65"/>
      <c r="AE447" s="66"/>
      <c r="AF447" s="66"/>
      <c r="AG447" s="66"/>
      <c r="AH447" s="67">
        <f t="shared" si="260"/>
        <v>1406.82</v>
      </c>
      <c r="AI447" s="68"/>
      <c r="AJ447" s="68"/>
    </row>
    <row r="448" spans="1:36" hidden="1" x14ac:dyDescent="0.25">
      <c r="A448" s="6">
        <v>329</v>
      </c>
      <c r="B448" s="7" t="s">
        <v>688</v>
      </c>
      <c r="C448" s="56" t="str">
        <f t="shared" si="261"/>
        <v>MA82</v>
      </c>
      <c r="D448" s="56" t="str">
        <f>IFERROR(VLOOKUP(C448,Exempted!C:D,2,0),"NOT")</f>
        <v>gofw</v>
      </c>
      <c r="E448" s="7">
        <v>379575</v>
      </c>
      <c r="F448" s="7">
        <v>388044</v>
      </c>
      <c r="G448" s="7">
        <v>767619</v>
      </c>
      <c r="H448" s="7">
        <v>627555</v>
      </c>
      <c r="I448" s="7">
        <v>177</v>
      </c>
      <c r="J448" s="7">
        <v>38380.949999999997</v>
      </c>
      <c r="K448" s="7">
        <v>31879</v>
      </c>
      <c r="L448" s="7">
        <v>31879</v>
      </c>
      <c r="M448" s="7">
        <v>0</v>
      </c>
      <c r="N448" s="7">
        <v>0</v>
      </c>
      <c r="O448" s="7">
        <v>500</v>
      </c>
      <c r="P448" s="7">
        <v>0</v>
      </c>
      <c r="Q448" s="7">
        <v>0</v>
      </c>
      <c r="R448" s="7">
        <v>500</v>
      </c>
      <c r="S448" s="7">
        <v>10</v>
      </c>
      <c r="T448" s="62">
        <f t="shared" si="256"/>
        <v>140564</v>
      </c>
      <c r="U448" s="63">
        <f t="shared" si="249"/>
        <v>15352.380000000001</v>
      </c>
      <c r="V448" s="63">
        <f t="shared" si="250"/>
        <v>10</v>
      </c>
      <c r="W448" s="64">
        <f t="shared" si="257"/>
        <v>15362.380000000001</v>
      </c>
      <c r="X448" s="63">
        <f t="shared" si="251"/>
        <v>177</v>
      </c>
      <c r="Y448" s="63">
        <f t="shared" si="252"/>
        <v>0</v>
      </c>
      <c r="Z448" s="64">
        <f t="shared" si="258"/>
        <v>177</v>
      </c>
      <c r="AA448" s="63">
        <v>0</v>
      </c>
      <c r="AB448" s="63"/>
      <c r="AC448" s="63">
        <f t="shared" si="259"/>
        <v>15539.380000000001</v>
      </c>
      <c r="AD448" s="65"/>
      <c r="AE448" s="66"/>
      <c r="AF448" s="66"/>
      <c r="AG448" s="66"/>
      <c r="AH448" s="67">
        <f t="shared" si="260"/>
        <v>125024.62</v>
      </c>
      <c r="AI448" s="68"/>
      <c r="AJ448" s="68"/>
    </row>
    <row r="449" spans="1:36" hidden="1" x14ac:dyDescent="0.25">
      <c r="A449" s="6">
        <v>330</v>
      </c>
      <c r="B449" s="7" t="s">
        <v>689</v>
      </c>
      <c r="C449" s="56" t="str">
        <f t="shared" si="261"/>
        <v>MA88</v>
      </c>
      <c r="D449" s="56" t="str">
        <f>IFERROR(VLOOKUP(C449,Exempted!C:D,2,0),"NOT")</f>
        <v>Allan Syiaco</v>
      </c>
      <c r="E449" s="7">
        <v>485452</v>
      </c>
      <c r="F449" s="7">
        <v>574562</v>
      </c>
      <c r="G449" s="7">
        <v>1060014</v>
      </c>
      <c r="H449" s="7">
        <v>1018017</v>
      </c>
      <c r="I449" s="7">
        <v>383</v>
      </c>
      <c r="J449" s="7">
        <v>53000.7</v>
      </c>
      <c r="K449" s="7">
        <v>40679</v>
      </c>
      <c r="L449" s="7">
        <v>40489</v>
      </c>
      <c r="M449" s="7">
        <v>0</v>
      </c>
      <c r="N449" s="7">
        <v>0</v>
      </c>
      <c r="O449" s="7">
        <v>1700</v>
      </c>
      <c r="P449" s="7">
        <v>800</v>
      </c>
      <c r="Q449" s="7">
        <v>0</v>
      </c>
      <c r="R449" s="7">
        <v>900</v>
      </c>
      <c r="S449" s="7">
        <v>34</v>
      </c>
      <c r="T449" s="62">
        <f t="shared" si="256"/>
        <v>43087</v>
      </c>
      <c r="U449" s="63">
        <f t="shared" si="249"/>
        <v>21200.28</v>
      </c>
      <c r="V449" s="63">
        <f t="shared" si="250"/>
        <v>34</v>
      </c>
      <c r="W449" s="64">
        <f t="shared" si="257"/>
        <v>21234.28</v>
      </c>
      <c r="X449" s="63">
        <f t="shared" si="251"/>
        <v>383</v>
      </c>
      <c r="Y449" s="63">
        <f t="shared" si="252"/>
        <v>0</v>
      </c>
      <c r="Z449" s="64">
        <f t="shared" si="258"/>
        <v>383</v>
      </c>
      <c r="AA449" s="63">
        <v>0</v>
      </c>
      <c r="AB449" s="63"/>
      <c r="AC449" s="63">
        <f t="shared" si="259"/>
        <v>21617.279999999999</v>
      </c>
      <c r="AD449" s="65"/>
      <c r="AE449" s="66"/>
      <c r="AF449" s="66"/>
      <c r="AG449" s="66"/>
      <c r="AH449" s="67">
        <f t="shared" si="260"/>
        <v>21469.72</v>
      </c>
      <c r="AI449" s="68"/>
      <c r="AJ449" s="68"/>
    </row>
    <row r="450" spans="1:36" hidden="1" x14ac:dyDescent="0.25">
      <c r="A450" s="6">
        <v>331</v>
      </c>
      <c r="B450" s="7" t="s">
        <v>690</v>
      </c>
      <c r="C450" s="56" t="str">
        <f t="shared" si="261"/>
        <v>MA94</v>
      </c>
      <c r="D450" s="56" t="str">
        <f>IFERROR(VLOOKUP(C450,Exempted!C:D,2,0),"NOT")</f>
        <v>gofw</v>
      </c>
      <c r="E450" s="7">
        <v>19260</v>
      </c>
      <c r="F450" s="7">
        <v>18790</v>
      </c>
      <c r="G450" s="7">
        <v>38050</v>
      </c>
      <c r="H450" s="7">
        <v>31067</v>
      </c>
      <c r="I450" s="7">
        <v>0</v>
      </c>
      <c r="J450" s="7">
        <v>1902.5</v>
      </c>
      <c r="K450" s="7">
        <v>1980</v>
      </c>
      <c r="L450" s="7">
        <v>1980</v>
      </c>
      <c r="M450" s="7">
        <v>0</v>
      </c>
      <c r="N450" s="7">
        <v>0</v>
      </c>
      <c r="O450" s="7">
        <v>0</v>
      </c>
      <c r="P450" s="7">
        <v>0</v>
      </c>
      <c r="Q450" s="7">
        <v>0</v>
      </c>
      <c r="R450" s="7">
        <v>0</v>
      </c>
      <c r="S450" s="7">
        <v>0</v>
      </c>
      <c r="T450" s="62">
        <f t="shared" si="256"/>
        <v>6983</v>
      </c>
      <c r="U450" s="63">
        <f t="shared" si="249"/>
        <v>761</v>
      </c>
      <c r="V450" s="63">
        <f t="shared" si="250"/>
        <v>0</v>
      </c>
      <c r="W450" s="64">
        <f t="shared" si="257"/>
        <v>761</v>
      </c>
      <c r="X450" s="63">
        <f t="shared" si="251"/>
        <v>0</v>
      </c>
      <c r="Y450" s="63">
        <f t="shared" si="252"/>
        <v>0</v>
      </c>
      <c r="Z450" s="64">
        <f t="shared" si="258"/>
        <v>0</v>
      </c>
      <c r="AA450" s="63">
        <v>0</v>
      </c>
      <c r="AB450" s="63"/>
      <c r="AC450" s="63">
        <f t="shared" si="259"/>
        <v>761</v>
      </c>
      <c r="AD450" s="65"/>
      <c r="AE450" s="66"/>
      <c r="AF450" s="66"/>
      <c r="AG450" s="66"/>
      <c r="AH450" s="67">
        <f t="shared" si="260"/>
        <v>6222</v>
      </c>
      <c r="AI450" s="68"/>
      <c r="AJ450" s="68"/>
    </row>
    <row r="451" spans="1:36" hidden="1" x14ac:dyDescent="0.25">
      <c r="A451" s="6">
        <v>332</v>
      </c>
      <c r="B451" s="7" t="s">
        <v>691</v>
      </c>
      <c r="C451" s="56" t="str">
        <f t="shared" si="261"/>
        <v>MA97</v>
      </c>
      <c r="D451" s="56" t="str">
        <f>IFERROR(VLOOKUP(C451,Exempted!C:D,2,0),"NOT")</f>
        <v>GoFW</v>
      </c>
      <c r="E451" s="7">
        <v>11850</v>
      </c>
      <c r="F451" s="7">
        <v>17236</v>
      </c>
      <c r="G451" s="7">
        <v>29086</v>
      </c>
      <c r="H451" s="7">
        <v>25038</v>
      </c>
      <c r="I451" s="7">
        <v>0</v>
      </c>
      <c r="J451" s="7">
        <v>1454.3</v>
      </c>
      <c r="K451" s="7">
        <v>1250</v>
      </c>
      <c r="L451" s="7">
        <v>1250</v>
      </c>
      <c r="M451" s="7">
        <v>0</v>
      </c>
      <c r="N451" s="7">
        <v>0</v>
      </c>
      <c r="O451" s="7">
        <v>600</v>
      </c>
      <c r="P451" s="7">
        <v>0</v>
      </c>
      <c r="Q451" s="7">
        <v>0</v>
      </c>
      <c r="R451" s="7">
        <v>600</v>
      </c>
      <c r="S451" s="7">
        <v>12</v>
      </c>
      <c r="T451" s="62">
        <f t="shared" si="256"/>
        <v>4648</v>
      </c>
      <c r="U451" s="63">
        <f t="shared" si="249"/>
        <v>581.72</v>
      </c>
      <c r="V451" s="63">
        <f t="shared" si="250"/>
        <v>12</v>
      </c>
      <c r="W451" s="64">
        <f t="shared" si="257"/>
        <v>593.72</v>
      </c>
      <c r="X451" s="63">
        <f t="shared" si="251"/>
        <v>0</v>
      </c>
      <c r="Y451" s="63">
        <f t="shared" si="252"/>
        <v>0</v>
      </c>
      <c r="Z451" s="64">
        <f t="shared" si="258"/>
        <v>0</v>
      </c>
      <c r="AA451" s="63">
        <v>0</v>
      </c>
      <c r="AB451" s="63"/>
      <c r="AC451" s="63">
        <f t="shared" si="259"/>
        <v>593.72</v>
      </c>
      <c r="AD451" s="65"/>
      <c r="AE451" s="66"/>
      <c r="AF451" s="66"/>
      <c r="AG451" s="66"/>
      <c r="AH451" s="67">
        <f t="shared" si="260"/>
        <v>4054.2799999999997</v>
      </c>
      <c r="AI451" s="69"/>
      <c r="AJ451" s="69"/>
    </row>
    <row r="452" spans="1:36" hidden="1" x14ac:dyDescent="0.25">
      <c r="A452" s="6">
        <v>333</v>
      </c>
      <c r="B452" s="7" t="s">
        <v>692</v>
      </c>
      <c r="C452" s="56" t="str">
        <f t="shared" si="261"/>
        <v>MA98</v>
      </c>
      <c r="D452" s="56" t="str">
        <f>IFERROR(VLOOKUP(C452,Exempted!C:D,2,0),"NOT")</f>
        <v>GoFW</v>
      </c>
      <c r="E452" s="7">
        <v>280008</v>
      </c>
      <c r="F452" s="7">
        <v>335209</v>
      </c>
      <c r="G452" s="7">
        <v>615217</v>
      </c>
      <c r="H452" s="7">
        <v>564088</v>
      </c>
      <c r="I452" s="7">
        <v>395</v>
      </c>
      <c r="J452" s="7">
        <v>30760.85</v>
      </c>
      <c r="K452" s="7">
        <v>28700</v>
      </c>
      <c r="L452" s="7">
        <v>28700</v>
      </c>
      <c r="M452" s="7">
        <v>0</v>
      </c>
      <c r="N452" s="7">
        <v>0</v>
      </c>
      <c r="O452" s="7">
        <v>750</v>
      </c>
      <c r="P452" s="7">
        <v>0</v>
      </c>
      <c r="Q452" s="7">
        <v>0</v>
      </c>
      <c r="R452" s="7">
        <v>750</v>
      </c>
      <c r="S452" s="7">
        <v>15</v>
      </c>
      <c r="T452" s="62">
        <f t="shared" si="256"/>
        <v>51879</v>
      </c>
      <c r="U452" s="63">
        <f t="shared" si="249"/>
        <v>12304.34</v>
      </c>
      <c r="V452" s="63">
        <f t="shared" si="250"/>
        <v>15</v>
      </c>
      <c r="W452" s="64">
        <f t="shared" si="257"/>
        <v>12319.34</v>
      </c>
      <c r="X452" s="63">
        <f t="shared" si="251"/>
        <v>395</v>
      </c>
      <c r="Y452" s="63">
        <f t="shared" si="252"/>
        <v>0</v>
      </c>
      <c r="Z452" s="64">
        <f t="shared" si="258"/>
        <v>395</v>
      </c>
      <c r="AA452" s="63">
        <v>0</v>
      </c>
      <c r="AB452" s="63"/>
      <c r="AC452" s="63">
        <f t="shared" si="259"/>
        <v>12714.34</v>
      </c>
      <c r="AD452" s="65"/>
      <c r="AE452" s="66"/>
      <c r="AF452" s="66"/>
      <c r="AG452" s="66"/>
      <c r="AH452" s="67">
        <f t="shared" si="260"/>
        <v>39164.660000000003</v>
      </c>
      <c r="AI452" s="69"/>
      <c r="AJ452" s="69"/>
    </row>
    <row r="453" spans="1:36" hidden="1" x14ac:dyDescent="0.25">
      <c r="A453" s="6">
        <v>334</v>
      </c>
      <c r="B453" s="7" t="s">
        <v>693</v>
      </c>
      <c r="C453" s="56" t="str">
        <f t="shared" si="261"/>
        <v>MA99</v>
      </c>
      <c r="D453" s="56" t="str">
        <f>IFERROR(VLOOKUP(C453,Exempted!C:D,2,0),"NOT")</f>
        <v>GoFW</v>
      </c>
      <c r="E453" s="7">
        <v>186853</v>
      </c>
      <c r="F453" s="7">
        <v>176961</v>
      </c>
      <c r="G453" s="7">
        <v>363814</v>
      </c>
      <c r="H453" s="7">
        <v>363711</v>
      </c>
      <c r="I453" s="7">
        <v>211</v>
      </c>
      <c r="J453" s="7">
        <v>18190.7</v>
      </c>
      <c r="K453" s="7">
        <v>15904</v>
      </c>
      <c r="L453" s="7">
        <v>15904</v>
      </c>
      <c r="M453" s="7">
        <v>0</v>
      </c>
      <c r="N453" s="7">
        <v>0</v>
      </c>
      <c r="O453" s="7">
        <v>400</v>
      </c>
      <c r="P453" s="7">
        <v>0</v>
      </c>
      <c r="Q453" s="7">
        <v>0</v>
      </c>
      <c r="R453" s="7">
        <v>400</v>
      </c>
      <c r="S453" s="7">
        <v>8</v>
      </c>
      <c r="T453" s="62">
        <f t="shared" si="256"/>
        <v>503</v>
      </c>
      <c r="U453" s="63">
        <f t="shared" si="249"/>
        <v>7276.28</v>
      </c>
      <c r="V453" s="63">
        <f t="shared" si="250"/>
        <v>8</v>
      </c>
      <c r="W453" s="64">
        <f t="shared" si="257"/>
        <v>7284.28</v>
      </c>
      <c r="X453" s="63">
        <f t="shared" si="251"/>
        <v>211</v>
      </c>
      <c r="Y453" s="63">
        <f t="shared" si="252"/>
        <v>0</v>
      </c>
      <c r="Z453" s="64">
        <f t="shared" si="258"/>
        <v>211</v>
      </c>
      <c r="AA453" s="63">
        <v>0</v>
      </c>
      <c r="AB453" s="63"/>
      <c r="AC453" s="63">
        <f t="shared" si="259"/>
        <v>7495.28</v>
      </c>
      <c r="AD453" s="65"/>
      <c r="AE453" s="66"/>
      <c r="AF453" s="66"/>
      <c r="AG453" s="66"/>
      <c r="AH453" s="67">
        <f t="shared" si="260"/>
        <v>-6992.28</v>
      </c>
      <c r="AI453" s="68"/>
      <c r="AJ453" s="68"/>
    </row>
    <row r="454" spans="1:36" hidden="1" x14ac:dyDescent="0.25">
      <c r="A454" s="6">
        <v>335</v>
      </c>
      <c r="B454" s="7" t="s">
        <v>694</v>
      </c>
      <c r="C454" s="56" t="str">
        <f t="shared" si="261"/>
        <v>MB01</v>
      </c>
      <c r="D454" s="56" t="str">
        <f>IFERROR(VLOOKUP(C454,Exempted!C:D,2,0),"NOT")</f>
        <v>gofw</v>
      </c>
      <c r="E454" s="7">
        <v>16770</v>
      </c>
      <c r="F454" s="7">
        <v>11257</v>
      </c>
      <c r="G454" s="7">
        <v>28027</v>
      </c>
      <c r="H454" s="7">
        <v>28044</v>
      </c>
      <c r="I454" s="7">
        <v>1267</v>
      </c>
      <c r="J454" s="7">
        <v>1401.35</v>
      </c>
      <c r="K454" s="7">
        <v>867</v>
      </c>
      <c r="L454" s="7">
        <v>547</v>
      </c>
      <c r="M454" s="7">
        <v>0</v>
      </c>
      <c r="N454" s="7">
        <v>0</v>
      </c>
      <c r="O454" s="7">
        <v>0</v>
      </c>
      <c r="P454" s="7">
        <v>0</v>
      </c>
      <c r="Q454" s="7">
        <v>0</v>
      </c>
      <c r="R454" s="7">
        <v>0</v>
      </c>
      <c r="S454" s="7">
        <v>0</v>
      </c>
      <c r="T454" s="62">
        <f t="shared" si="256"/>
        <v>303</v>
      </c>
      <c r="U454" s="63">
        <f>G454*0.015</f>
        <v>420.40499999999997</v>
      </c>
      <c r="V454" s="63">
        <f>O454*0.015</f>
        <v>0</v>
      </c>
      <c r="W454" s="64">
        <f t="shared" si="257"/>
        <v>420.40499999999997</v>
      </c>
      <c r="X454" s="63">
        <f t="shared" si="251"/>
        <v>1267</v>
      </c>
      <c r="Y454" s="63">
        <f t="shared" si="252"/>
        <v>0</v>
      </c>
      <c r="Z454" s="64">
        <f t="shared" si="258"/>
        <v>1267</v>
      </c>
      <c r="AA454" s="63">
        <v>0</v>
      </c>
      <c r="AB454" s="63"/>
      <c r="AC454" s="63">
        <f t="shared" si="259"/>
        <v>1687.405</v>
      </c>
      <c r="AD454" s="65">
        <f>(G454+O454)*0.005</f>
        <v>140.13499999999999</v>
      </c>
      <c r="AE454" s="66"/>
      <c r="AF454" s="66"/>
      <c r="AG454" s="66"/>
      <c r="AH454" s="67">
        <f t="shared" si="260"/>
        <v>-1384.405</v>
      </c>
      <c r="AI454" s="69"/>
      <c r="AJ454" s="69"/>
    </row>
    <row r="455" spans="1:36" hidden="1" x14ac:dyDescent="0.25">
      <c r="A455" s="6">
        <v>336</v>
      </c>
      <c r="B455" s="7" t="s">
        <v>695</v>
      </c>
      <c r="C455" s="56" t="str">
        <f t="shared" si="261"/>
        <v>MD01</v>
      </c>
      <c r="D455" s="56" t="str">
        <f>IFERROR(VLOOKUP(C455,Exempted!C:D,2,0),"NOT")</f>
        <v>NOT</v>
      </c>
      <c r="E455" s="7">
        <v>1542275</v>
      </c>
      <c r="F455" s="7">
        <v>1970427</v>
      </c>
      <c r="G455" s="7">
        <v>3512702</v>
      </c>
      <c r="H455" s="7">
        <v>3345863</v>
      </c>
      <c r="I455" s="7">
        <v>1241</v>
      </c>
      <c r="J455" s="7">
        <v>175635.1</v>
      </c>
      <c r="K455" s="7">
        <v>155076</v>
      </c>
      <c r="L455" s="7">
        <v>154976</v>
      </c>
      <c r="M455" s="7">
        <v>0</v>
      </c>
      <c r="N455" s="7">
        <v>0</v>
      </c>
      <c r="O455" s="7">
        <v>6708</v>
      </c>
      <c r="P455" s="7">
        <v>800</v>
      </c>
      <c r="Q455" s="7">
        <v>0</v>
      </c>
      <c r="R455" s="7">
        <v>5908</v>
      </c>
      <c r="S455" s="7">
        <v>134.16</v>
      </c>
      <c r="T455" s="128">
        <f t="shared" ref="T455" si="262">G455-H455+K455-L455+O455-P455</f>
        <v>172847</v>
      </c>
      <c r="U455" s="63">
        <f t="shared" ref="U455:U507" si="263">G455*0.02</f>
        <v>70254.040000000008</v>
      </c>
      <c r="V455" s="63">
        <f t="shared" ref="V455:V507" si="264">O455*0.02</f>
        <v>134.16</v>
      </c>
      <c r="W455" s="130">
        <f>SUM(U455:V456)</f>
        <v>78096.900000000009</v>
      </c>
      <c r="X455" s="63">
        <f t="shared" ref="X455:X507" si="265">I455</f>
        <v>1241</v>
      </c>
      <c r="Y455" s="63">
        <f t="shared" ref="Y455:Y507" si="266">M455</f>
        <v>0</v>
      </c>
      <c r="Z455" s="130">
        <f>SUM(X455:Y456)</f>
        <v>1241</v>
      </c>
      <c r="AA455" s="63">
        <v>0</v>
      </c>
      <c r="AB455" s="63"/>
      <c r="AC455" s="132">
        <f>W455+Z455+AA455+AB455+AA456+AB456</f>
        <v>79337.900000000009</v>
      </c>
      <c r="AD455" s="134"/>
      <c r="AE455" s="122"/>
      <c r="AF455" s="122">
        <v>25300</v>
      </c>
      <c r="AG455" s="122"/>
      <c r="AH455" s="124">
        <f t="shared" ref="AH455" si="267">IF(D455="NOT",(T455-Z455-AE455+AF455-AG455),(T455-AC455-AE455+AF455-AG455))</f>
        <v>196906</v>
      </c>
      <c r="AI455" s="126"/>
      <c r="AJ455" s="126"/>
    </row>
    <row r="456" spans="1:36" hidden="1" x14ac:dyDescent="0.25">
      <c r="A456" s="23">
        <v>336</v>
      </c>
      <c r="B456" s="19" t="s">
        <v>695</v>
      </c>
      <c r="C456" s="56" t="str">
        <f t="shared" si="261"/>
        <v>MD01</v>
      </c>
      <c r="D456" s="56" t="str">
        <f>IFERROR(VLOOKUP(C456,Exempted!C:D,2,0),"NOT")</f>
        <v>NOT</v>
      </c>
      <c r="E456" s="19">
        <v>136810</v>
      </c>
      <c r="F456" s="19">
        <v>248625</v>
      </c>
      <c r="G456" s="19">
        <v>385435</v>
      </c>
      <c r="H456" s="19">
        <v>0</v>
      </c>
      <c r="I456" s="19">
        <v>0</v>
      </c>
      <c r="J456" s="19">
        <v>19271.75</v>
      </c>
      <c r="K456" s="19">
        <v>20000</v>
      </c>
      <c r="L456" s="19">
        <v>0</v>
      </c>
      <c r="M456" s="19">
        <v>0</v>
      </c>
      <c r="N456" s="19">
        <v>0</v>
      </c>
      <c r="O456" s="19">
        <v>0</v>
      </c>
      <c r="P456" s="19">
        <v>0</v>
      </c>
      <c r="Q456" s="19">
        <v>0</v>
      </c>
      <c r="R456" s="19">
        <v>0</v>
      </c>
      <c r="S456" s="19">
        <v>0</v>
      </c>
      <c r="T456" s="129"/>
      <c r="U456" s="63">
        <f t="shared" si="263"/>
        <v>7708.7</v>
      </c>
      <c r="V456" s="63">
        <f t="shared" si="264"/>
        <v>0</v>
      </c>
      <c r="W456" s="131"/>
      <c r="X456" s="63">
        <f t="shared" si="265"/>
        <v>0</v>
      </c>
      <c r="Y456" s="63">
        <f t="shared" si="266"/>
        <v>0</v>
      </c>
      <c r="Z456" s="131"/>
      <c r="AA456" s="63">
        <v>0</v>
      </c>
      <c r="AB456" s="63"/>
      <c r="AC456" s="133"/>
      <c r="AD456" s="135"/>
      <c r="AE456" s="123"/>
      <c r="AF456" s="123"/>
      <c r="AG456" s="123"/>
      <c r="AH456" s="125"/>
      <c r="AI456" s="127"/>
      <c r="AJ456" s="127"/>
    </row>
    <row r="457" spans="1:36" hidden="1" x14ac:dyDescent="0.25">
      <c r="A457" s="6">
        <v>337</v>
      </c>
      <c r="B457" s="7" t="s">
        <v>700</v>
      </c>
      <c r="C457" s="56" t="str">
        <f t="shared" si="261"/>
        <v>MD02</v>
      </c>
      <c r="D457" s="56" t="str">
        <f>IFERROR(VLOOKUP(C457,Exempted!C:D,2,0),"NOT")</f>
        <v>NOT</v>
      </c>
      <c r="E457" s="7">
        <v>131818</v>
      </c>
      <c r="F457" s="7">
        <v>173236</v>
      </c>
      <c r="G457" s="7">
        <v>305054</v>
      </c>
      <c r="H457" s="7">
        <v>288806</v>
      </c>
      <c r="I457" s="7">
        <v>0</v>
      </c>
      <c r="J457" s="7">
        <v>15252.7</v>
      </c>
      <c r="K457" s="7">
        <v>11270</v>
      </c>
      <c r="L457" s="7">
        <v>11270</v>
      </c>
      <c r="M457" s="7">
        <v>0</v>
      </c>
      <c r="N457" s="7">
        <v>0</v>
      </c>
      <c r="O457" s="7">
        <v>2610</v>
      </c>
      <c r="P457" s="7">
        <v>4000</v>
      </c>
      <c r="Q457" s="7">
        <v>0</v>
      </c>
      <c r="R457" s="7">
        <v>-1390</v>
      </c>
      <c r="S457" s="7">
        <v>52.2</v>
      </c>
      <c r="T457" s="62">
        <f t="shared" ref="T457:T507" si="268">G457-H457+K457-L457+O457-P457</f>
        <v>14858</v>
      </c>
      <c r="U457" s="63">
        <f t="shared" si="263"/>
        <v>6101.08</v>
      </c>
      <c r="V457" s="63">
        <f t="shared" si="264"/>
        <v>52.2</v>
      </c>
      <c r="W457" s="64">
        <f t="shared" ref="W457:W507" si="269">SUM(U457:V457)</f>
        <v>6153.28</v>
      </c>
      <c r="X457" s="63">
        <f t="shared" si="265"/>
        <v>0</v>
      </c>
      <c r="Y457" s="63">
        <f t="shared" si="266"/>
        <v>0</v>
      </c>
      <c r="Z457" s="64">
        <f t="shared" ref="Z457:Z507" si="270">SUM(X457:Y457)</f>
        <v>0</v>
      </c>
      <c r="AA457" s="63">
        <v>0</v>
      </c>
      <c r="AB457" s="63"/>
      <c r="AC457" s="63">
        <f t="shared" ref="AC457:AC507" si="271">W457+Z457+AA457+AB457</f>
        <v>6153.28</v>
      </c>
      <c r="AD457" s="65"/>
      <c r="AE457" s="66"/>
      <c r="AF457" s="66"/>
      <c r="AG457" s="66"/>
      <c r="AH457" s="67">
        <f t="shared" ref="AH457:AH507" si="272">IF(D457="NOT",(T457-Z457-AE457+AF457-AG457),(T457-AC457-AE457+AF457-AG457))</f>
        <v>14858</v>
      </c>
      <c r="AI457" s="68"/>
      <c r="AJ457" s="68"/>
    </row>
    <row r="458" spans="1:36" hidden="1" x14ac:dyDescent="0.25">
      <c r="A458" s="6">
        <v>338</v>
      </c>
      <c r="B458" s="7" t="s">
        <v>702</v>
      </c>
      <c r="C458" s="56" t="str">
        <f t="shared" si="261"/>
        <v>MD05</v>
      </c>
      <c r="D458" s="56" t="str">
        <f>IFERROR(VLOOKUP(C458,Exempted!C:D,2,0),"NOT")</f>
        <v>NOT</v>
      </c>
      <c r="E458" s="7">
        <v>1284559</v>
      </c>
      <c r="F458" s="7">
        <v>1178509</v>
      </c>
      <c r="G458" s="7">
        <v>2463068</v>
      </c>
      <c r="H458" s="7">
        <v>2318229</v>
      </c>
      <c r="I458" s="7">
        <v>200</v>
      </c>
      <c r="J458" s="7">
        <v>123153.4</v>
      </c>
      <c r="K458" s="7">
        <v>93682</v>
      </c>
      <c r="L458" s="7">
        <v>93482</v>
      </c>
      <c r="M458" s="7">
        <v>0</v>
      </c>
      <c r="N458" s="7">
        <v>0</v>
      </c>
      <c r="O458" s="7">
        <v>750</v>
      </c>
      <c r="P458" s="7">
        <v>2000</v>
      </c>
      <c r="Q458" s="7">
        <v>0</v>
      </c>
      <c r="R458" s="7">
        <v>-1250</v>
      </c>
      <c r="S458" s="7">
        <v>15</v>
      </c>
      <c r="T458" s="62">
        <f t="shared" si="268"/>
        <v>143789</v>
      </c>
      <c r="U458" s="63">
        <f t="shared" si="263"/>
        <v>49261.36</v>
      </c>
      <c r="V458" s="63">
        <f t="shared" si="264"/>
        <v>15</v>
      </c>
      <c r="W458" s="64">
        <f t="shared" si="269"/>
        <v>49276.36</v>
      </c>
      <c r="X458" s="63">
        <f t="shared" si="265"/>
        <v>200</v>
      </c>
      <c r="Y458" s="63">
        <f t="shared" si="266"/>
        <v>0</v>
      </c>
      <c r="Z458" s="64">
        <f t="shared" si="270"/>
        <v>200</v>
      </c>
      <c r="AA458" s="63">
        <v>0</v>
      </c>
      <c r="AB458" s="63"/>
      <c r="AC458" s="63">
        <f t="shared" si="271"/>
        <v>49476.36</v>
      </c>
      <c r="AD458" s="65"/>
      <c r="AE458" s="66"/>
      <c r="AF458" s="66"/>
      <c r="AG458" s="66"/>
      <c r="AH458" s="67">
        <f t="shared" si="272"/>
        <v>143589</v>
      </c>
      <c r="AI458" s="68"/>
      <c r="AJ458" s="68"/>
    </row>
    <row r="459" spans="1:36" hidden="1" x14ac:dyDescent="0.25">
      <c r="A459" s="6">
        <v>339</v>
      </c>
      <c r="B459" s="7" t="s">
        <v>703</v>
      </c>
      <c r="C459" s="56" t="str">
        <f t="shared" si="261"/>
        <v>MG01</v>
      </c>
      <c r="D459" s="56" t="str">
        <f>IFERROR(VLOOKUP(C459,Exempted!C:D,2,0),"NOT")</f>
        <v>NOT</v>
      </c>
      <c r="E459" s="7">
        <v>1570978</v>
      </c>
      <c r="F459" s="7">
        <v>2053150</v>
      </c>
      <c r="G459" s="7">
        <v>3624128</v>
      </c>
      <c r="H459" s="7">
        <v>3049415</v>
      </c>
      <c r="I459" s="7">
        <v>1579</v>
      </c>
      <c r="J459" s="7">
        <v>181206.39999999999</v>
      </c>
      <c r="K459" s="7">
        <v>172971</v>
      </c>
      <c r="L459" s="7">
        <v>172971</v>
      </c>
      <c r="M459" s="7">
        <v>0</v>
      </c>
      <c r="N459" s="7">
        <v>0</v>
      </c>
      <c r="O459" s="7">
        <v>12260</v>
      </c>
      <c r="P459" s="7">
        <v>0</v>
      </c>
      <c r="Q459" s="7">
        <v>0</v>
      </c>
      <c r="R459" s="7">
        <v>12260</v>
      </c>
      <c r="S459" s="7">
        <v>245.2</v>
      </c>
      <c r="T459" s="62">
        <f t="shared" si="268"/>
        <v>586973</v>
      </c>
      <c r="U459" s="63">
        <f t="shared" si="263"/>
        <v>72482.559999999998</v>
      </c>
      <c r="V459" s="63">
        <f t="shared" si="264"/>
        <v>245.20000000000002</v>
      </c>
      <c r="W459" s="64">
        <f t="shared" si="269"/>
        <v>72727.759999999995</v>
      </c>
      <c r="X459" s="63">
        <f t="shared" si="265"/>
        <v>1579</v>
      </c>
      <c r="Y459" s="63">
        <f t="shared" si="266"/>
        <v>0</v>
      </c>
      <c r="Z459" s="64">
        <f t="shared" si="270"/>
        <v>1579</v>
      </c>
      <c r="AA459" s="63">
        <v>0</v>
      </c>
      <c r="AB459" s="63"/>
      <c r="AC459" s="63">
        <f t="shared" si="271"/>
        <v>74306.759999999995</v>
      </c>
      <c r="AD459" s="65"/>
      <c r="AE459" s="66"/>
      <c r="AF459" s="66"/>
      <c r="AG459" s="66"/>
      <c r="AH459" s="67">
        <f t="shared" si="272"/>
        <v>585394</v>
      </c>
      <c r="AI459" s="68"/>
      <c r="AJ459" s="68"/>
    </row>
    <row r="460" spans="1:36" hidden="1" x14ac:dyDescent="0.25">
      <c r="A460" s="6">
        <v>340</v>
      </c>
      <c r="B460" s="7" t="s">
        <v>704</v>
      </c>
      <c r="C460" s="56" t="str">
        <f t="shared" si="261"/>
        <v>MG02</v>
      </c>
      <c r="D460" s="56" t="str">
        <f>IFERROR(VLOOKUP(C460,Exempted!C:D,2,0),"NOT")</f>
        <v>NOT</v>
      </c>
      <c r="E460" s="7">
        <v>234515</v>
      </c>
      <c r="F460" s="7">
        <v>237734</v>
      </c>
      <c r="G460" s="7">
        <v>472249</v>
      </c>
      <c r="H460" s="7">
        <v>427692</v>
      </c>
      <c r="I460" s="7">
        <v>0</v>
      </c>
      <c r="J460" s="7">
        <v>23612.45</v>
      </c>
      <c r="K460" s="7">
        <v>23687</v>
      </c>
      <c r="L460" s="7">
        <v>23687</v>
      </c>
      <c r="M460" s="7">
        <v>0</v>
      </c>
      <c r="N460" s="7">
        <v>0</v>
      </c>
      <c r="O460" s="7">
        <v>720</v>
      </c>
      <c r="P460" s="7">
        <v>0</v>
      </c>
      <c r="Q460" s="7">
        <v>0</v>
      </c>
      <c r="R460" s="7">
        <v>720</v>
      </c>
      <c r="S460" s="7">
        <v>14.4</v>
      </c>
      <c r="T460" s="62">
        <f t="shared" si="268"/>
        <v>45277</v>
      </c>
      <c r="U460" s="63">
        <f t="shared" si="263"/>
        <v>9444.98</v>
      </c>
      <c r="V460" s="63">
        <f t="shared" si="264"/>
        <v>14.4</v>
      </c>
      <c r="W460" s="64">
        <f t="shared" si="269"/>
        <v>9459.3799999999992</v>
      </c>
      <c r="X460" s="63">
        <f t="shared" si="265"/>
        <v>0</v>
      </c>
      <c r="Y460" s="63">
        <f t="shared" si="266"/>
        <v>0</v>
      </c>
      <c r="Z460" s="64">
        <f t="shared" si="270"/>
        <v>0</v>
      </c>
      <c r="AA460" s="63">
        <v>0</v>
      </c>
      <c r="AB460" s="63"/>
      <c r="AC460" s="63">
        <f t="shared" si="271"/>
        <v>9459.3799999999992</v>
      </c>
      <c r="AD460" s="65"/>
      <c r="AE460" s="66"/>
      <c r="AF460" s="66"/>
      <c r="AG460" s="66"/>
      <c r="AH460" s="67">
        <f t="shared" si="272"/>
        <v>45277</v>
      </c>
      <c r="AI460" s="68"/>
      <c r="AJ460" s="68"/>
    </row>
    <row r="461" spans="1:36" hidden="1" x14ac:dyDescent="0.25">
      <c r="A461" s="6">
        <v>341</v>
      </c>
      <c r="B461" s="7" t="s">
        <v>705</v>
      </c>
      <c r="C461" s="56" t="str">
        <f t="shared" si="261"/>
        <v>MG03</v>
      </c>
      <c r="D461" s="56" t="str">
        <f>IFERROR(VLOOKUP(C461,Exempted!C:D,2,0),"NOT")</f>
        <v>NOT</v>
      </c>
      <c r="E461" s="7">
        <v>303763</v>
      </c>
      <c r="F461" s="7">
        <v>241670</v>
      </c>
      <c r="G461" s="7">
        <v>545433</v>
      </c>
      <c r="H461" s="7">
        <v>605028</v>
      </c>
      <c r="I461" s="7">
        <v>0</v>
      </c>
      <c r="J461" s="7">
        <v>27271.65</v>
      </c>
      <c r="K461" s="7">
        <v>26221</v>
      </c>
      <c r="L461" s="7">
        <v>26221</v>
      </c>
      <c r="M461" s="7">
        <v>0</v>
      </c>
      <c r="N461" s="7">
        <v>0</v>
      </c>
      <c r="O461" s="7">
        <v>2580</v>
      </c>
      <c r="P461" s="7">
        <v>2880</v>
      </c>
      <c r="Q461" s="7">
        <v>0</v>
      </c>
      <c r="R461" s="7">
        <v>-300</v>
      </c>
      <c r="S461" s="7">
        <v>51.6</v>
      </c>
      <c r="T461" s="62">
        <f t="shared" si="268"/>
        <v>-59895</v>
      </c>
      <c r="U461" s="63">
        <f t="shared" si="263"/>
        <v>10908.66</v>
      </c>
      <c r="V461" s="63">
        <f t="shared" si="264"/>
        <v>51.6</v>
      </c>
      <c r="W461" s="64">
        <f t="shared" si="269"/>
        <v>10960.26</v>
      </c>
      <c r="X461" s="63">
        <f t="shared" si="265"/>
        <v>0</v>
      </c>
      <c r="Y461" s="63">
        <f t="shared" si="266"/>
        <v>0</v>
      </c>
      <c r="Z461" s="64">
        <f t="shared" si="270"/>
        <v>0</v>
      </c>
      <c r="AA461" s="63">
        <v>0</v>
      </c>
      <c r="AB461" s="63"/>
      <c r="AC461" s="63">
        <f t="shared" si="271"/>
        <v>10960.26</v>
      </c>
      <c r="AD461" s="65"/>
      <c r="AE461" s="66"/>
      <c r="AF461" s="66"/>
      <c r="AG461" s="66"/>
      <c r="AH461" s="67">
        <f t="shared" si="272"/>
        <v>-59895</v>
      </c>
      <c r="AI461" s="68"/>
      <c r="AJ461" s="68"/>
    </row>
    <row r="462" spans="1:36" hidden="1" x14ac:dyDescent="0.25">
      <c r="A462" s="6">
        <v>342</v>
      </c>
      <c r="B462" s="7" t="s">
        <v>706</v>
      </c>
      <c r="C462" s="56" t="str">
        <f t="shared" si="261"/>
        <v>MG04</v>
      </c>
      <c r="D462" s="56" t="str">
        <f>IFERROR(VLOOKUP(C462,Exempted!C:D,2,0),"NOT")</f>
        <v>NOT</v>
      </c>
      <c r="E462" s="7">
        <v>269000</v>
      </c>
      <c r="F462" s="7">
        <v>399700</v>
      </c>
      <c r="G462" s="7">
        <v>668700</v>
      </c>
      <c r="H462" s="7">
        <v>676525</v>
      </c>
      <c r="I462" s="7">
        <v>0</v>
      </c>
      <c r="J462" s="7">
        <v>33435</v>
      </c>
      <c r="K462" s="7">
        <v>18745</v>
      </c>
      <c r="L462" s="7">
        <v>18745</v>
      </c>
      <c r="M462" s="7">
        <v>0</v>
      </c>
      <c r="N462" s="7">
        <v>0</v>
      </c>
      <c r="O462" s="7">
        <v>0</v>
      </c>
      <c r="P462" s="7">
        <v>0</v>
      </c>
      <c r="Q462" s="7">
        <v>0</v>
      </c>
      <c r="R462" s="7">
        <v>0</v>
      </c>
      <c r="S462" s="7">
        <v>0</v>
      </c>
      <c r="T462" s="62">
        <f t="shared" si="268"/>
        <v>-7825</v>
      </c>
      <c r="U462" s="63">
        <f t="shared" si="263"/>
        <v>13374</v>
      </c>
      <c r="V462" s="63">
        <f t="shared" si="264"/>
        <v>0</v>
      </c>
      <c r="W462" s="64">
        <f t="shared" si="269"/>
        <v>13374</v>
      </c>
      <c r="X462" s="63">
        <f t="shared" si="265"/>
        <v>0</v>
      </c>
      <c r="Y462" s="63">
        <f t="shared" si="266"/>
        <v>0</v>
      </c>
      <c r="Z462" s="64">
        <f t="shared" si="270"/>
        <v>0</v>
      </c>
      <c r="AA462" s="63">
        <v>0</v>
      </c>
      <c r="AB462" s="63"/>
      <c r="AC462" s="63">
        <f t="shared" si="271"/>
        <v>13374</v>
      </c>
      <c r="AD462" s="65"/>
      <c r="AE462" s="66"/>
      <c r="AF462" s="66"/>
      <c r="AG462" s="66"/>
      <c r="AH462" s="67">
        <f t="shared" si="272"/>
        <v>-7825</v>
      </c>
      <c r="AI462" s="68"/>
      <c r="AJ462" s="68"/>
    </row>
    <row r="463" spans="1:36" hidden="1" x14ac:dyDescent="0.25">
      <c r="A463" s="6">
        <v>343</v>
      </c>
      <c r="B463" s="7" t="s">
        <v>707</v>
      </c>
      <c r="C463" s="56" t="str">
        <f t="shared" si="261"/>
        <v>MU01</v>
      </c>
      <c r="D463" s="56" t="str">
        <f>IFERROR(VLOOKUP(C463,Exempted!C:D,2,0),"NOT")</f>
        <v>NOT</v>
      </c>
      <c r="E463" s="7">
        <v>130393</v>
      </c>
      <c r="F463" s="7">
        <v>157653</v>
      </c>
      <c r="G463" s="7">
        <v>288046</v>
      </c>
      <c r="H463" s="7">
        <v>283653</v>
      </c>
      <c r="I463" s="7">
        <v>0</v>
      </c>
      <c r="J463" s="7">
        <v>14402.3</v>
      </c>
      <c r="K463" s="7">
        <v>5240</v>
      </c>
      <c r="L463" s="7">
        <v>5240</v>
      </c>
      <c r="M463" s="7">
        <v>0</v>
      </c>
      <c r="N463" s="7">
        <v>0</v>
      </c>
      <c r="O463" s="7">
        <v>710</v>
      </c>
      <c r="P463" s="7">
        <v>0</v>
      </c>
      <c r="Q463" s="7">
        <v>0</v>
      </c>
      <c r="R463" s="7">
        <v>710</v>
      </c>
      <c r="S463" s="7">
        <v>14.2</v>
      </c>
      <c r="T463" s="62">
        <f t="shared" si="268"/>
        <v>5103</v>
      </c>
      <c r="U463" s="63">
        <f t="shared" si="263"/>
        <v>5760.92</v>
      </c>
      <c r="V463" s="63">
        <f t="shared" si="264"/>
        <v>14.200000000000001</v>
      </c>
      <c r="W463" s="64">
        <f t="shared" si="269"/>
        <v>5775.12</v>
      </c>
      <c r="X463" s="63">
        <f t="shared" si="265"/>
        <v>0</v>
      </c>
      <c r="Y463" s="63">
        <f t="shared" si="266"/>
        <v>0</v>
      </c>
      <c r="Z463" s="64">
        <f t="shared" si="270"/>
        <v>0</v>
      </c>
      <c r="AA463" s="63">
        <v>0</v>
      </c>
      <c r="AB463" s="63"/>
      <c r="AC463" s="63">
        <f t="shared" si="271"/>
        <v>5775.12</v>
      </c>
      <c r="AD463" s="65"/>
      <c r="AE463" s="66"/>
      <c r="AF463" s="66"/>
      <c r="AG463" s="66"/>
      <c r="AH463" s="67">
        <f t="shared" si="272"/>
        <v>5103</v>
      </c>
      <c r="AI463" s="68"/>
      <c r="AJ463" s="68"/>
    </row>
    <row r="464" spans="1:36" hidden="1" x14ac:dyDescent="0.25">
      <c r="A464" s="6">
        <v>344</v>
      </c>
      <c r="B464" s="7" t="s">
        <v>708</v>
      </c>
      <c r="C464" s="56" t="str">
        <f t="shared" si="261"/>
        <v>MU02</v>
      </c>
      <c r="D464" s="56" t="str">
        <f>IFERROR(VLOOKUP(C464,Exempted!C:D,2,0),"NOT")</f>
        <v>NOT</v>
      </c>
      <c r="E464" s="7">
        <v>443011</v>
      </c>
      <c r="F464" s="7">
        <v>367604</v>
      </c>
      <c r="G464" s="7">
        <v>810615</v>
      </c>
      <c r="H464" s="7">
        <v>778942</v>
      </c>
      <c r="I464" s="7">
        <v>0</v>
      </c>
      <c r="J464" s="7">
        <v>40530.75</v>
      </c>
      <c r="K464" s="7">
        <v>36763</v>
      </c>
      <c r="L464" s="7">
        <v>36763</v>
      </c>
      <c r="M464" s="7">
        <v>0</v>
      </c>
      <c r="N464" s="7">
        <v>0</v>
      </c>
      <c r="O464" s="7">
        <v>300</v>
      </c>
      <c r="P464" s="7">
        <v>0</v>
      </c>
      <c r="Q464" s="7">
        <v>0</v>
      </c>
      <c r="R464" s="7">
        <v>300</v>
      </c>
      <c r="S464" s="7">
        <v>6</v>
      </c>
      <c r="T464" s="62">
        <f t="shared" si="268"/>
        <v>31973</v>
      </c>
      <c r="U464" s="63">
        <f t="shared" si="263"/>
        <v>16212.300000000001</v>
      </c>
      <c r="V464" s="63">
        <f t="shared" si="264"/>
        <v>6</v>
      </c>
      <c r="W464" s="64">
        <f t="shared" si="269"/>
        <v>16218.300000000001</v>
      </c>
      <c r="X464" s="63">
        <f t="shared" si="265"/>
        <v>0</v>
      </c>
      <c r="Y464" s="63">
        <f t="shared" si="266"/>
        <v>0</v>
      </c>
      <c r="Z464" s="64">
        <f t="shared" si="270"/>
        <v>0</v>
      </c>
      <c r="AA464" s="63">
        <v>0</v>
      </c>
      <c r="AB464" s="63"/>
      <c r="AC464" s="63">
        <f t="shared" si="271"/>
        <v>16218.300000000001</v>
      </c>
      <c r="AD464" s="65"/>
      <c r="AE464" s="66"/>
      <c r="AF464" s="66"/>
      <c r="AG464" s="66"/>
      <c r="AH464" s="67">
        <f t="shared" si="272"/>
        <v>31973</v>
      </c>
      <c r="AI464" s="68"/>
      <c r="AJ464" s="68"/>
    </row>
    <row r="465" spans="1:36" hidden="1" x14ac:dyDescent="0.25">
      <c r="A465" s="6">
        <v>345</v>
      </c>
      <c r="B465" s="7" t="s">
        <v>709</v>
      </c>
      <c r="C465" s="56" t="str">
        <f t="shared" si="261"/>
        <v>MU03</v>
      </c>
      <c r="D465" s="56" t="str">
        <f>IFERROR(VLOOKUP(C465,Exempted!C:D,2,0),"NOT")</f>
        <v>NOT</v>
      </c>
      <c r="E465" s="7">
        <v>196538</v>
      </c>
      <c r="F465" s="7">
        <v>155551</v>
      </c>
      <c r="G465" s="7">
        <v>352089</v>
      </c>
      <c r="H465" s="7">
        <v>344825</v>
      </c>
      <c r="I465" s="7">
        <v>0</v>
      </c>
      <c r="J465" s="7">
        <v>17604.45</v>
      </c>
      <c r="K465" s="7">
        <v>16860</v>
      </c>
      <c r="L465" s="7">
        <v>16860</v>
      </c>
      <c r="M465" s="7">
        <v>0</v>
      </c>
      <c r="N465" s="7">
        <v>0</v>
      </c>
      <c r="O465" s="7">
        <v>500</v>
      </c>
      <c r="P465" s="7">
        <v>0</v>
      </c>
      <c r="Q465" s="7">
        <v>0</v>
      </c>
      <c r="R465" s="7">
        <v>500</v>
      </c>
      <c r="S465" s="7">
        <v>10</v>
      </c>
      <c r="T465" s="62">
        <f t="shared" si="268"/>
        <v>7764</v>
      </c>
      <c r="U465" s="63">
        <f t="shared" si="263"/>
        <v>7041.78</v>
      </c>
      <c r="V465" s="63">
        <f t="shared" si="264"/>
        <v>10</v>
      </c>
      <c r="W465" s="64">
        <f t="shared" si="269"/>
        <v>7051.78</v>
      </c>
      <c r="X465" s="63">
        <f t="shared" si="265"/>
        <v>0</v>
      </c>
      <c r="Y465" s="63">
        <f t="shared" si="266"/>
        <v>0</v>
      </c>
      <c r="Z465" s="64">
        <f t="shared" si="270"/>
        <v>0</v>
      </c>
      <c r="AA465" s="63">
        <v>0</v>
      </c>
      <c r="AB465" s="63"/>
      <c r="AC465" s="63">
        <f t="shared" si="271"/>
        <v>7051.78</v>
      </c>
      <c r="AD465" s="65"/>
      <c r="AE465" s="66"/>
      <c r="AF465" s="66"/>
      <c r="AG465" s="66"/>
      <c r="AH465" s="67">
        <f t="shared" si="272"/>
        <v>7764</v>
      </c>
      <c r="AI465" s="68"/>
      <c r="AJ465" s="68"/>
    </row>
    <row r="466" spans="1:36" hidden="1" x14ac:dyDescent="0.25">
      <c r="A466" s="6">
        <v>346</v>
      </c>
      <c r="B466" s="7" t="s">
        <v>710</v>
      </c>
      <c r="C466" s="56" t="str">
        <f t="shared" si="261"/>
        <v>MU05</v>
      </c>
      <c r="D466" s="56" t="str">
        <f>IFERROR(VLOOKUP(C466,Exempted!C:D,2,0),"NOT")</f>
        <v>NOT</v>
      </c>
      <c r="E466" s="7">
        <v>205351</v>
      </c>
      <c r="F466" s="7">
        <v>216735</v>
      </c>
      <c r="G466" s="7">
        <v>422086</v>
      </c>
      <c r="H466" s="7">
        <v>376558</v>
      </c>
      <c r="I466" s="7">
        <v>0</v>
      </c>
      <c r="J466" s="7">
        <v>21104.3</v>
      </c>
      <c r="K466" s="7">
        <v>17307</v>
      </c>
      <c r="L466" s="7">
        <v>17307</v>
      </c>
      <c r="M466" s="7">
        <v>0</v>
      </c>
      <c r="N466" s="7">
        <v>0</v>
      </c>
      <c r="O466" s="7">
        <v>300</v>
      </c>
      <c r="P466" s="7">
        <v>0</v>
      </c>
      <c r="Q466" s="7">
        <v>0</v>
      </c>
      <c r="R466" s="7">
        <v>300</v>
      </c>
      <c r="S466" s="7">
        <v>6</v>
      </c>
      <c r="T466" s="62">
        <f t="shared" si="268"/>
        <v>45828</v>
      </c>
      <c r="U466" s="63">
        <f t="shared" si="263"/>
        <v>8441.7199999999993</v>
      </c>
      <c r="V466" s="63">
        <f t="shared" si="264"/>
        <v>6</v>
      </c>
      <c r="W466" s="64">
        <f t="shared" si="269"/>
        <v>8447.7199999999993</v>
      </c>
      <c r="X466" s="63">
        <f t="shared" si="265"/>
        <v>0</v>
      </c>
      <c r="Y466" s="63">
        <f t="shared" si="266"/>
        <v>0</v>
      </c>
      <c r="Z466" s="64">
        <f t="shared" si="270"/>
        <v>0</v>
      </c>
      <c r="AA466" s="63">
        <v>0</v>
      </c>
      <c r="AB466" s="63"/>
      <c r="AC466" s="63">
        <f t="shared" si="271"/>
        <v>8447.7199999999993</v>
      </c>
      <c r="AD466" s="65"/>
      <c r="AE466" s="66"/>
      <c r="AF466" s="66"/>
      <c r="AG466" s="66"/>
      <c r="AH466" s="67">
        <f t="shared" si="272"/>
        <v>45828</v>
      </c>
      <c r="AI466" s="68"/>
      <c r="AJ466" s="68"/>
    </row>
    <row r="467" spans="1:36" hidden="1" x14ac:dyDescent="0.25">
      <c r="A467" s="6">
        <v>347</v>
      </c>
      <c r="B467" s="7" t="s">
        <v>711</v>
      </c>
      <c r="C467" s="56" t="str">
        <f t="shared" si="261"/>
        <v>MU06</v>
      </c>
      <c r="D467" s="56" t="str">
        <f>IFERROR(VLOOKUP(C467,Exempted!C:D,2,0),"NOT")</f>
        <v>NOT</v>
      </c>
      <c r="E467" s="7">
        <v>1100467</v>
      </c>
      <c r="F467" s="7">
        <v>1017172</v>
      </c>
      <c r="G467" s="7">
        <v>2117639</v>
      </c>
      <c r="H467" s="7">
        <v>2073144</v>
      </c>
      <c r="I467" s="7">
        <v>0</v>
      </c>
      <c r="J467" s="7">
        <v>105881.95</v>
      </c>
      <c r="K467" s="7">
        <v>84864</v>
      </c>
      <c r="L467" s="7">
        <v>84864</v>
      </c>
      <c r="M467" s="7">
        <v>0</v>
      </c>
      <c r="N467" s="7">
        <v>0</v>
      </c>
      <c r="O467" s="7">
        <v>8705</v>
      </c>
      <c r="P467" s="7">
        <v>0</v>
      </c>
      <c r="Q467" s="7">
        <v>0</v>
      </c>
      <c r="R467" s="7">
        <v>8705</v>
      </c>
      <c r="S467" s="7">
        <v>174.1</v>
      </c>
      <c r="T467" s="62">
        <f t="shared" si="268"/>
        <v>53200</v>
      </c>
      <c r="U467" s="63">
        <f t="shared" si="263"/>
        <v>42352.78</v>
      </c>
      <c r="V467" s="63">
        <f t="shared" si="264"/>
        <v>174.1</v>
      </c>
      <c r="W467" s="64">
        <f t="shared" si="269"/>
        <v>42526.879999999997</v>
      </c>
      <c r="X467" s="63">
        <f t="shared" si="265"/>
        <v>0</v>
      </c>
      <c r="Y467" s="63">
        <f t="shared" si="266"/>
        <v>0</v>
      </c>
      <c r="Z467" s="64">
        <f t="shared" si="270"/>
        <v>0</v>
      </c>
      <c r="AA467" s="63">
        <v>0</v>
      </c>
      <c r="AB467" s="63"/>
      <c r="AC467" s="63">
        <f t="shared" si="271"/>
        <v>42526.879999999997</v>
      </c>
      <c r="AD467" s="65"/>
      <c r="AE467" s="66"/>
      <c r="AF467" s="66"/>
      <c r="AG467" s="66"/>
      <c r="AH467" s="67">
        <f t="shared" si="272"/>
        <v>53200</v>
      </c>
      <c r="AI467" s="68"/>
      <c r="AJ467" s="68"/>
    </row>
    <row r="468" spans="1:36" hidden="1" x14ac:dyDescent="0.25">
      <c r="A468" s="6">
        <v>348</v>
      </c>
      <c r="B468" s="7" t="s">
        <v>712</v>
      </c>
      <c r="C468" s="56" t="str">
        <f t="shared" si="261"/>
        <v>MU07</v>
      </c>
      <c r="D468" s="56" t="str">
        <f>IFERROR(VLOOKUP(C468,Exempted!C:D,2,0),"NOT")</f>
        <v>NOT</v>
      </c>
      <c r="E468" s="7">
        <v>226231</v>
      </c>
      <c r="F468" s="7">
        <v>257643</v>
      </c>
      <c r="G468" s="7">
        <v>483874</v>
      </c>
      <c r="H468" s="7">
        <v>539640</v>
      </c>
      <c r="I468" s="7">
        <v>690</v>
      </c>
      <c r="J468" s="7">
        <v>24193.7</v>
      </c>
      <c r="K468" s="7">
        <v>16170</v>
      </c>
      <c r="L468" s="7">
        <v>16170</v>
      </c>
      <c r="M468" s="7">
        <v>0</v>
      </c>
      <c r="N468" s="7">
        <v>0</v>
      </c>
      <c r="O468" s="7">
        <v>2500</v>
      </c>
      <c r="P468" s="7">
        <v>800</v>
      </c>
      <c r="Q468" s="7">
        <v>0</v>
      </c>
      <c r="R468" s="7">
        <v>1700</v>
      </c>
      <c r="S468" s="7">
        <v>50</v>
      </c>
      <c r="T468" s="62">
        <f t="shared" si="268"/>
        <v>-54066</v>
      </c>
      <c r="U468" s="63">
        <f t="shared" si="263"/>
        <v>9677.48</v>
      </c>
      <c r="V468" s="63">
        <f t="shared" si="264"/>
        <v>50</v>
      </c>
      <c r="W468" s="64">
        <f t="shared" si="269"/>
        <v>9727.48</v>
      </c>
      <c r="X468" s="63">
        <f t="shared" si="265"/>
        <v>690</v>
      </c>
      <c r="Y468" s="63">
        <f t="shared" si="266"/>
        <v>0</v>
      </c>
      <c r="Z468" s="64">
        <f t="shared" si="270"/>
        <v>690</v>
      </c>
      <c r="AA468" s="63">
        <v>0</v>
      </c>
      <c r="AB468" s="63"/>
      <c r="AC468" s="63">
        <f t="shared" si="271"/>
        <v>10417.48</v>
      </c>
      <c r="AD468" s="65"/>
      <c r="AE468" s="66"/>
      <c r="AF468" s="66"/>
      <c r="AG468" s="66"/>
      <c r="AH468" s="67">
        <f t="shared" si="272"/>
        <v>-54756</v>
      </c>
      <c r="AI468" s="68"/>
      <c r="AJ468" s="68"/>
    </row>
    <row r="469" spans="1:36" hidden="1" x14ac:dyDescent="0.25">
      <c r="A469" s="6">
        <v>349</v>
      </c>
      <c r="B469" s="7" t="s">
        <v>713</v>
      </c>
      <c r="C469" s="56" t="str">
        <f t="shared" si="261"/>
        <v>MU08</v>
      </c>
      <c r="D469" s="56" t="str">
        <f>IFERROR(VLOOKUP(C469,Exempted!C:D,2,0),"NOT")</f>
        <v>NOT</v>
      </c>
      <c r="E469" s="7">
        <v>275968</v>
      </c>
      <c r="F469" s="7">
        <v>261878</v>
      </c>
      <c r="G469" s="7">
        <v>537846</v>
      </c>
      <c r="H469" s="7">
        <v>547466</v>
      </c>
      <c r="I469" s="7">
        <v>286</v>
      </c>
      <c r="J469" s="7">
        <v>26892.3</v>
      </c>
      <c r="K469" s="7">
        <v>21584</v>
      </c>
      <c r="L469" s="7">
        <v>21584</v>
      </c>
      <c r="M469" s="7">
        <v>0</v>
      </c>
      <c r="N469" s="7">
        <v>0</v>
      </c>
      <c r="O469" s="7">
        <v>3492</v>
      </c>
      <c r="P469" s="7">
        <v>1200</v>
      </c>
      <c r="Q469" s="7">
        <v>0</v>
      </c>
      <c r="R469" s="7">
        <v>2292</v>
      </c>
      <c r="S469" s="7">
        <v>69.84</v>
      </c>
      <c r="T469" s="62">
        <f t="shared" si="268"/>
        <v>-7328</v>
      </c>
      <c r="U469" s="63">
        <f t="shared" si="263"/>
        <v>10756.92</v>
      </c>
      <c r="V469" s="63">
        <f t="shared" si="264"/>
        <v>69.84</v>
      </c>
      <c r="W469" s="64">
        <f t="shared" si="269"/>
        <v>10826.76</v>
      </c>
      <c r="X469" s="63">
        <f t="shared" si="265"/>
        <v>286</v>
      </c>
      <c r="Y469" s="63">
        <f t="shared" si="266"/>
        <v>0</v>
      </c>
      <c r="Z469" s="64">
        <f t="shared" si="270"/>
        <v>286</v>
      </c>
      <c r="AA469" s="63">
        <v>0</v>
      </c>
      <c r="AB469" s="63"/>
      <c r="AC469" s="63">
        <f t="shared" si="271"/>
        <v>11112.76</v>
      </c>
      <c r="AD469" s="65"/>
      <c r="AE469" s="66"/>
      <c r="AF469" s="66"/>
      <c r="AG469" s="66"/>
      <c r="AH469" s="67">
        <f t="shared" si="272"/>
        <v>-7614</v>
      </c>
      <c r="AI469" s="68"/>
      <c r="AJ469" s="68"/>
    </row>
    <row r="470" spans="1:36" hidden="1" x14ac:dyDescent="0.25">
      <c r="A470" s="6">
        <v>350</v>
      </c>
      <c r="B470" s="7" t="s">
        <v>714</v>
      </c>
      <c r="C470" s="56" t="str">
        <f t="shared" si="261"/>
        <v>MU09</v>
      </c>
      <c r="D470" s="56" t="str">
        <f>IFERROR(VLOOKUP(C470,Exempted!C:D,2,0),"NOT")</f>
        <v>NOT</v>
      </c>
      <c r="E470" s="7">
        <v>304947</v>
      </c>
      <c r="F470" s="7">
        <v>305347</v>
      </c>
      <c r="G470" s="7">
        <v>610294</v>
      </c>
      <c r="H470" s="7">
        <v>561144</v>
      </c>
      <c r="I470" s="7">
        <v>0</v>
      </c>
      <c r="J470" s="7">
        <v>30514.7</v>
      </c>
      <c r="K470" s="7">
        <v>12939</v>
      </c>
      <c r="L470" s="7">
        <v>12939</v>
      </c>
      <c r="M470" s="7">
        <v>0</v>
      </c>
      <c r="N470" s="7">
        <v>0</v>
      </c>
      <c r="O470" s="7">
        <v>3820</v>
      </c>
      <c r="P470" s="7">
        <v>1600</v>
      </c>
      <c r="Q470" s="7">
        <v>0</v>
      </c>
      <c r="R470" s="7">
        <v>2220</v>
      </c>
      <c r="S470" s="7">
        <v>76.400000000000006</v>
      </c>
      <c r="T470" s="62">
        <f t="shared" si="268"/>
        <v>51370</v>
      </c>
      <c r="U470" s="63">
        <f t="shared" si="263"/>
        <v>12205.880000000001</v>
      </c>
      <c r="V470" s="63">
        <f t="shared" si="264"/>
        <v>76.400000000000006</v>
      </c>
      <c r="W470" s="64">
        <f t="shared" si="269"/>
        <v>12282.28</v>
      </c>
      <c r="X470" s="63">
        <f t="shared" si="265"/>
        <v>0</v>
      </c>
      <c r="Y470" s="63">
        <f t="shared" si="266"/>
        <v>0</v>
      </c>
      <c r="Z470" s="64">
        <f t="shared" si="270"/>
        <v>0</v>
      </c>
      <c r="AA470" s="63">
        <v>0</v>
      </c>
      <c r="AB470" s="63"/>
      <c r="AC470" s="63">
        <f t="shared" si="271"/>
        <v>12282.28</v>
      </c>
      <c r="AD470" s="65"/>
      <c r="AE470" s="66"/>
      <c r="AF470" s="66"/>
      <c r="AG470" s="66"/>
      <c r="AH470" s="67">
        <f t="shared" si="272"/>
        <v>51370</v>
      </c>
      <c r="AI470" s="68"/>
      <c r="AJ470" s="68"/>
    </row>
    <row r="471" spans="1:36" hidden="1" x14ac:dyDescent="0.25">
      <c r="A471" s="6">
        <v>351</v>
      </c>
      <c r="B471" s="7" t="s">
        <v>715</v>
      </c>
      <c r="C471" s="56" t="str">
        <f t="shared" si="261"/>
        <v>MU10</v>
      </c>
      <c r="D471" s="56" t="str">
        <f>IFERROR(VLOOKUP(C471,Exempted!C:D,2,0),"NOT")</f>
        <v>NOT</v>
      </c>
      <c r="E471" s="7">
        <v>98459</v>
      </c>
      <c r="F471" s="7">
        <v>76283</v>
      </c>
      <c r="G471" s="7">
        <v>174742</v>
      </c>
      <c r="H471" s="7">
        <v>175637</v>
      </c>
      <c r="I471" s="7">
        <v>0</v>
      </c>
      <c r="J471" s="7">
        <v>8737.1</v>
      </c>
      <c r="K471" s="7">
        <v>3823</v>
      </c>
      <c r="L471" s="7">
        <v>3823</v>
      </c>
      <c r="M471" s="7">
        <v>0</v>
      </c>
      <c r="N471" s="7">
        <v>0</v>
      </c>
      <c r="O471" s="7">
        <v>100</v>
      </c>
      <c r="P471" s="7">
        <v>0</v>
      </c>
      <c r="Q471" s="7">
        <v>0</v>
      </c>
      <c r="R471" s="7">
        <v>100</v>
      </c>
      <c r="S471" s="7">
        <v>2</v>
      </c>
      <c r="T471" s="62">
        <f t="shared" si="268"/>
        <v>-795</v>
      </c>
      <c r="U471" s="63">
        <f t="shared" si="263"/>
        <v>3494.84</v>
      </c>
      <c r="V471" s="63">
        <f t="shared" si="264"/>
        <v>2</v>
      </c>
      <c r="W471" s="64">
        <f t="shared" si="269"/>
        <v>3496.84</v>
      </c>
      <c r="X471" s="63">
        <f t="shared" si="265"/>
        <v>0</v>
      </c>
      <c r="Y471" s="63">
        <f t="shared" si="266"/>
        <v>0</v>
      </c>
      <c r="Z471" s="64">
        <f t="shared" si="270"/>
        <v>0</v>
      </c>
      <c r="AA471" s="63">
        <v>0</v>
      </c>
      <c r="AB471" s="63"/>
      <c r="AC471" s="63">
        <f t="shared" si="271"/>
        <v>3496.84</v>
      </c>
      <c r="AD471" s="65"/>
      <c r="AE471" s="66"/>
      <c r="AF471" s="66"/>
      <c r="AG471" s="66"/>
      <c r="AH471" s="67">
        <f t="shared" si="272"/>
        <v>-795</v>
      </c>
      <c r="AI471" s="68"/>
      <c r="AJ471" s="68"/>
    </row>
    <row r="472" spans="1:36" hidden="1" x14ac:dyDescent="0.25">
      <c r="A472" s="6">
        <v>352</v>
      </c>
      <c r="B472" s="7" t="s">
        <v>716</v>
      </c>
      <c r="C472" s="56" t="str">
        <f t="shared" si="261"/>
        <v>MU11</v>
      </c>
      <c r="D472" s="56" t="str">
        <f>IFERROR(VLOOKUP(C472,Exempted!C:D,2,0),"NOT")</f>
        <v>NOT</v>
      </c>
      <c r="E472" s="7">
        <v>273610</v>
      </c>
      <c r="F472" s="7">
        <v>452112</v>
      </c>
      <c r="G472" s="7">
        <v>725722</v>
      </c>
      <c r="H472" s="7">
        <v>747296</v>
      </c>
      <c r="I472" s="7">
        <v>9678</v>
      </c>
      <c r="J472" s="7">
        <v>36286.1</v>
      </c>
      <c r="K472" s="7">
        <v>16770</v>
      </c>
      <c r="L472" s="7">
        <v>16770</v>
      </c>
      <c r="M472" s="7">
        <v>0</v>
      </c>
      <c r="N472" s="7">
        <v>0</v>
      </c>
      <c r="O472" s="7">
        <v>1540</v>
      </c>
      <c r="P472" s="7">
        <v>0</v>
      </c>
      <c r="Q472" s="7">
        <v>0</v>
      </c>
      <c r="R472" s="7">
        <v>1540</v>
      </c>
      <c r="S472" s="7">
        <v>30.8</v>
      </c>
      <c r="T472" s="62">
        <f t="shared" si="268"/>
        <v>-20034</v>
      </c>
      <c r="U472" s="63">
        <f t="shared" si="263"/>
        <v>14514.44</v>
      </c>
      <c r="V472" s="63">
        <f t="shared" si="264"/>
        <v>30.8</v>
      </c>
      <c r="W472" s="64">
        <f t="shared" si="269"/>
        <v>14545.24</v>
      </c>
      <c r="X472" s="63">
        <f t="shared" si="265"/>
        <v>9678</v>
      </c>
      <c r="Y472" s="63">
        <f t="shared" si="266"/>
        <v>0</v>
      </c>
      <c r="Z472" s="64">
        <f t="shared" si="270"/>
        <v>9678</v>
      </c>
      <c r="AA472" s="63">
        <v>0</v>
      </c>
      <c r="AB472" s="63"/>
      <c r="AC472" s="63">
        <f t="shared" si="271"/>
        <v>24223.239999999998</v>
      </c>
      <c r="AD472" s="65"/>
      <c r="AE472" s="66"/>
      <c r="AF472" s="66"/>
      <c r="AG472" s="66"/>
      <c r="AH472" s="67">
        <f t="shared" si="272"/>
        <v>-29712</v>
      </c>
      <c r="AI472" s="68"/>
      <c r="AJ472" s="68"/>
    </row>
    <row r="473" spans="1:36" hidden="1" x14ac:dyDescent="0.25">
      <c r="A473" s="6">
        <v>353</v>
      </c>
      <c r="B473" s="7" t="s">
        <v>717</v>
      </c>
      <c r="C473" s="56" t="str">
        <f t="shared" si="261"/>
        <v>MU12</v>
      </c>
      <c r="D473" s="56" t="str">
        <f>IFERROR(VLOOKUP(C473,Exempted!C:D,2,0),"NOT")</f>
        <v>NOT</v>
      </c>
      <c r="E473" s="7">
        <v>61709</v>
      </c>
      <c r="F473" s="7">
        <v>94213</v>
      </c>
      <c r="G473" s="7">
        <v>155922</v>
      </c>
      <c r="H473" s="7">
        <v>125683</v>
      </c>
      <c r="I473" s="7">
        <v>0</v>
      </c>
      <c r="J473" s="7">
        <v>7796.1</v>
      </c>
      <c r="K473" s="7">
        <v>5844</v>
      </c>
      <c r="L473" s="7">
        <v>5844</v>
      </c>
      <c r="M473" s="7">
        <v>0</v>
      </c>
      <c r="N473" s="7">
        <v>0</v>
      </c>
      <c r="O473" s="7">
        <v>100</v>
      </c>
      <c r="P473" s="7">
        <v>0</v>
      </c>
      <c r="Q473" s="7">
        <v>0</v>
      </c>
      <c r="R473" s="7">
        <v>100</v>
      </c>
      <c r="S473" s="7">
        <v>2</v>
      </c>
      <c r="T473" s="62">
        <f t="shared" si="268"/>
        <v>30339</v>
      </c>
      <c r="U473" s="63">
        <f t="shared" si="263"/>
        <v>3118.44</v>
      </c>
      <c r="V473" s="63">
        <f t="shared" si="264"/>
        <v>2</v>
      </c>
      <c r="W473" s="64">
        <f t="shared" si="269"/>
        <v>3120.44</v>
      </c>
      <c r="X473" s="63">
        <f t="shared" si="265"/>
        <v>0</v>
      </c>
      <c r="Y473" s="63">
        <f t="shared" si="266"/>
        <v>0</v>
      </c>
      <c r="Z473" s="64">
        <f t="shared" si="270"/>
        <v>0</v>
      </c>
      <c r="AA473" s="63">
        <v>0</v>
      </c>
      <c r="AB473" s="63"/>
      <c r="AC473" s="63">
        <f t="shared" si="271"/>
        <v>3120.44</v>
      </c>
      <c r="AD473" s="65"/>
      <c r="AE473" s="66"/>
      <c r="AF473" s="66"/>
      <c r="AG473" s="66"/>
      <c r="AH473" s="67">
        <f t="shared" si="272"/>
        <v>30339</v>
      </c>
      <c r="AI473" s="68"/>
      <c r="AJ473" s="68"/>
    </row>
    <row r="474" spans="1:36" hidden="1" x14ac:dyDescent="0.25">
      <c r="A474" s="6">
        <v>354</v>
      </c>
      <c r="B474" s="7" t="s">
        <v>718</v>
      </c>
      <c r="C474" s="56" t="str">
        <f t="shared" si="261"/>
        <v>NBC01</v>
      </c>
      <c r="D474" s="56" t="str">
        <f>IFERROR(VLOOKUP(C474,Exempted!C:D,2,0),"NOT")</f>
        <v>GRACE SISON</v>
      </c>
      <c r="E474" s="7">
        <v>951445</v>
      </c>
      <c r="F474" s="7">
        <v>950695</v>
      </c>
      <c r="G474" s="7">
        <v>1902140</v>
      </c>
      <c r="H474" s="7">
        <v>1734897</v>
      </c>
      <c r="I474" s="7">
        <v>0</v>
      </c>
      <c r="J474" s="7">
        <v>95107</v>
      </c>
      <c r="K474" s="7">
        <v>66939</v>
      </c>
      <c r="L474" s="7">
        <v>66939</v>
      </c>
      <c r="M474" s="7">
        <v>0</v>
      </c>
      <c r="N474" s="7">
        <v>0</v>
      </c>
      <c r="O474" s="7">
        <v>4570</v>
      </c>
      <c r="P474" s="7">
        <v>4800</v>
      </c>
      <c r="Q474" s="7">
        <v>0</v>
      </c>
      <c r="R474" s="7">
        <v>-230</v>
      </c>
      <c r="S474" s="7">
        <v>91.4</v>
      </c>
      <c r="T474" s="62">
        <f t="shared" si="268"/>
        <v>167013</v>
      </c>
      <c r="U474" s="63">
        <f t="shared" si="263"/>
        <v>38042.800000000003</v>
      </c>
      <c r="V474" s="63">
        <f t="shared" si="264"/>
        <v>91.4</v>
      </c>
      <c r="W474" s="64">
        <f t="shared" si="269"/>
        <v>38134.200000000004</v>
      </c>
      <c r="X474" s="63">
        <f t="shared" si="265"/>
        <v>0</v>
      </c>
      <c r="Y474" s="63">
        <f t="shared" si="266"/>
        <v>0</v>
      </c>
      <c r="Z474" s="64">
        <f t="shared" si="270"/>
        <v>0</v>
      </c>
      <c r="AA474" s="63">
        <v>0</v>
      </c>
      <c r="AB474" s="63"/>
      <c r="AC474" s="63">
        <f t="shared" si="271"/>
        <v>38134.200000000004</v>
      </c>
      <c r="AD474" s="65"/>
      <c r="AE474" s="66"/>
      <c r="AF474" s="66"/>
      <c r="AG474" s="66"/>
      <c r="AH474" s="67">
        <f t="shared" si="272"/>
        <v>128878.79999999999</v>
      </c>
      <c r="AI474" s="68"/>
      <c r="AJ474" s="68"/>
    </row>
    <row r="475" spans="1:36" hidden="1" x14ac:dyDescent="0.25">
      <c r="A475" s="6">
        <v>355</v>
      </c>
      <c r="B475" s="7" t="s">
        <v>719</v>
      </c>
      <c r="C475" s="56" t="str">
        <f t="shared" si="261"/>
        <v>NBC02</v>
      </c>
      <c r="D475" s="56" t="str">
        <f>IFERROR(VLOOKUP(C475,Exempted!C:D,2,0),"NOT")</f>
        <v>GRACE SISON</v>
      </c>
      <c r="E475" s="7">
        <v>1159494</v>
      </c>
      <c r="F475" s="7">
        <v>1245769</v>
      </c>
      <c r="G475" s="7">
        <v>2405263</v>
      </c>
      <c r="H475" s="7">
        <v>2333048</v>
      </c>
      <c r="I475" s="7">
        <v>0</v>
      </c>
      <c r="J475" s="7">
        <v>120263.15</v>
      </c>
      <c r="K475" s="7">
        <v>100615</v>
      </c>
      <c r="L475" s="7">
        <v>100615</v>
      </c>
      <c r="M475" s="7">
        <v>0</v>
      </c>
      <c r="N475" s="7">
        <v>0</v>
      </c>
      <c r="O475" s="7">
        <v>6560</v>
      </c>
      <c r="P475" s="7">
        <v>2160</v>
      </c>
      <c r="Q475" s="7">
        <v>0</v>
      </c>
      <c r="R475" s="7">
        <v>4400</v>
      </c>
      <c r="S475" s="7">
        <v>131.19999999999999</v>
      </c>
      <c r="T475" s="62">
        <f t="shared" si="268"/>
        <v>76615</v>
      </c>
      <c r="U475" s="63">
        <f t="shared" si="263"/>
        <v>48105.26</v>
      </c>
      <c r="V475" s="63">
        <f t="shared" si="264"/>
        <v>131.19999999999999</v>
      </c>
      <c r="W475" s="64">
        <f t="shared" si="269"/>
        <v>48236.46</v>
      </c>
      <c r="X475" s="63">
        <f t="shared" si="265"/>
        <v>0</v>
      </c>
      <c r="Y475" s="63">
        <f t="shared" si="266"/>
        <v>0</v>
      </c>
      <c r="Z475" s="64">
        <f t="shared" si="270"/>
        <v>0</v>
      </c>
      <c r="AA475" s="63">
        <v>0</v>
      </c>
      <c r="AB475" s="63"/>
      <c r="AC475" s="63">
        <f t="shared" si="271"/>
        <v>48236.46</v>
      </c>
      <c r="AD475" s="65"/>
      <c r="AE475" s="66"/>
      <c r="AF475" s="66"/>
      <c r="AG475" s="66"/>
      <c r="AH475" s="67">
        <f t="shared" si="272"/>
        <v>28378.54</v>
      </c>
      <c r="AI475" s="68"/>
      <c r="AJ475" s="68"/>
    </row>
    <row r="476" spans="1:36" hidden="1" x14ac:dyDescent="0.25">
      <c r="A476" s="6">
        <v>356</v>
      </c>
      <c r="B476" s="7" t="s">
        <v>720</v>
      </c>
      <c r="C476" s="56" t="str">
        <f t="shared" si="261"/>
        <v>NE01</v>
      </c>
      <c r="D476" s="56" t="str">
        <f>IFERROR(VLOOKUP(C476,Exempted!C:D,2,0),"NOT")</f>
        <v>GoFW</v>
      </c>
      <c r="E476" s="7">
        <v>327471</v>
      </c>
      <c r="F476" s="7">
        <v>493906</v>
      </c>
      <c r="G476" s="7">
        <v>821377</v>
      </c>
      <c r="H476" s="7">
        <v>880557</v>
      </c>
      <c r="I476" s="7">
        <v>0</v>
      </c>
      <c r="J476" s="7">
        <v>41068.85</v>
      </c>
      <c r="K476" s="7">
        <v>60666</v>
      </c>
      <c r="L476" s="7">
        <v>60666</v>
      </c>
      <c r="M476" s="7">
        <v>0</v>
      </c>
      <c r="N476" s="7">
        <v>0</v>
      </c>
      <c r="O476" s="7">
        <v>1540</v>
      </c>
      <c r="P476" s="7">
        <v>0</v>
      </c>
      <c r="Q476" s="7">
        <v>0</v>
      </c>
      <c r="R476" s="7">
        <v>1540</v>
      </c>
      <c r="S476" s="7">
        <v>30.8</v>
      </c>
      <c r="T476" s="62">
        <f t="shared" si="268"/>
        <v>-57640</v>
      </c>
      <c r="U476" s="63">
        <f>G476*0.0075</f>
        <v>6160.3274999999994</v>
      </c>
      <c r="V476" s="63">
        <f>O476*0.0075</f>
        <v>11.549999999999999</v>
      </c>
      <c r="W476" s="64">
        <f t="shared" si="269"/>
        <v>6171.8774999999996</v>
      </c>
      <c r="X476" s="63">
        <f t="shared" si="265"/>
        <v>0</v>
      </c>
      <c r="Y476" s="63">
        <f t="shared" si="266"/>
        <v>0</v>
      </c>
      <c r="Z476" s="64">
        <f t="shared" si="270"/>
        <v>0</v>
      </c>
      <c r="AA476" s="63">
        <v>0</v>
      </c>
      <c r="AB476" s="63"/>
      <c r="AC476" s="63">
        <f t="shared" si="271"/>
        <v>6171.8774999999996</v>
      </c>
      <c r="AD476" s="65">
        <f>(G476+O476)*(0.005+0.0075)</f>
        <v>10286.462500000001</v>
      </c>
      <c r="AE476" s="66"/>
      <c r="AF476" s="66"/>
      <c r="AG476" s="66"/>
      <c r="AH476" s="67">
        <f t="shared" si="272"/>
        <v>-63811.877500000002</v>
      </c>
      <c r="AI476" s="68"/>
      <c r="AJ476" s="68"/>
    </row>
    <row r="477" spans="1:36" hidden="1" x14ac:dyDescent="0.25">
      <c r="A477" s="6">
        <v>357</v>
      </c>
      <c r="B477" s="7" t="s">
        <v>722</v>
      </c>
      <c r="C477" s="56" t="str">
        <f t="shared" si="261"/>
        <v>NE02</v>
      </c>
      <c r="D477" s="56" t="str">
        <f>IFERROR(VLOOKUP(C477,Exempted!C:D,2,0),"NOT")</f>
        <v>Edwin Tose</v>
      </c>
      <c r="E477" s="7">
        <v>1412441</v>
      </c>
      <c r="F477" s="7">
        <v>1704613</v>
      </c>
      <c r="G477" s="7">
        <v>3117054</v>
      </c>
      <c r="H477" s="7">
        <v>2998224</v>
      </c>
      <c r="I477" s="7">
        <v>0</v>
      </c>
      <c r="J477" s="7">
        <v>155852.70000000001</v>
      </c>
      <c r="K477" s="7">
        <v>97710</v>
      </c>
      <c r="L477" s="7">
        <v>97710</v>
      </c>
      <c r="M477" s="7">
        <v>0</v>
      </c>
      <c r="N477" s="7">
        <v>0</v>
      </c>
      <c r="O477" s="7">
        <v>400</v>
      </c>
      <c r="P477" s="7">
        <v>0</v>
      </c>
      <c r="Q477" s="7">
        <v>0</v>
      </c>
      <c r="R477" s="7">
        <v>400</v>
      </c>
      <c r="S477" s="7">
        <v>8</v>
      </c>
      <c r="T477" s="62">
        <f t="shared" si="268"/>
        <v>119230</v>
      </c>
      <c r="U477" s="63">
        <f t="shared" si="263"/>
        <v>62341.08</v>
      </c>
      <c r="V477" s="63">
        <f t="shared" si="264"/>
        <v>8</v>
      </c>
      <c r="W477" s="64">
        <f t="shared" si="269"/>
        <v>62349.08</v>
      </c>
      <c r="X477" s="63">
        <f t="shared" si="265"/>
        <v>0</v>
      </c>
      <c r="Y477" s="63">
        <f t="shared" si="266"/>
        <v>0</v>
      </c>
      <c r="Z477" s="64">
        <f t="shared" si="270"/>
        <v>0</v>
      </c>
      <c r="AA477" s="63">
        <v>0</v>
      </c>
      <c r="AB477" s="63"/>
      <c r="AC477" s="63">
        <f t="shared" si="271"/>
        <v>62349.08</v>
      </c>
      <c r="AD477" s="65"/>
      <c r="AE477" s="66"/>
      <c r="AF477" s="66"/>
      <c r="AG477" s="66"/>
      <c r="AH477" s="67">
        <f t="shared" si="272"/>
        <v>56880.92</v>
      </c>
      <c r="AI477" s="68"/>
      <c r="AJ477" s="68"/>
    </row>
    <row r="478" spans="1:36" hidden="1" x14ac:dyDescent="0.25">
      <c r="A478" s="6">
        <v>358</v>
      </c>
      <c r="B478" s="7" t="s">
        <v>724</v>
      </c>
      <c r="C478" s="56" t="str">
        <f t="shared" si="261"/>
        <v>ORM01</v>
      </c>
      <c r="D478" s="56" t="str">
        <f>IFERROR(VLOOKUP(C478,Exempted!C:D,2,0),"NOT")</f>
        <v>NOT</v>
      </c>
      <c r="E478" s="7">
        <v>9322645</v>
      </c>
      <c r="F478" s="7">
        <v>8602921</v>
      </c>
      <c r="G478" s="7">
        <v>17925566</v>
      </c>
      <c r="H478" s="7">
        <v>15792750</v>
      </c>
      <c r="I478" s="7">
        <v>2496</v>
      </c>
      <c r="J478" s="7">
        <v>896278.3</v>
      </c>
      <c r="K478" s="7">
        <v>621595</v>
      </c>
      <c r="L478" s="7">
        <v>620895</v>
      </c>
      <c r="M478" s="7">
        <v>200</v>
      </c>
      <c r="N478" s="7">
        <v>0</v>
      </c>
      <c r="O478" s="7">
        <v>6830</v>
      </c>
      <c r="P478" s="7">
        <v>14880</v>
      </c>
      <c r="Q478" s="7">
        <v>0</v>
      </c>
      <c r="R478" s="7">
        <v>-8050</v>
      </c>
      <c r="S478" s="7">
        <v>136.6</v>
      </c>
      <c r="T478" s="62">
        <f t="shared" si="268"/>
        <v>2125466</v>
      </c>
      <c r="U478" s="63">
        <f t="shared" si="263"/>
        <v>358511.32</v>
      </c>
      <c r="V478" s="63">
        <f t="shared" si="264"/>
        <v>136.6</v>
      </c>
      <c r="W478" s="64">
        <f t="shared" si="269"/>
        <v>358647.92</v>
      </c>
      <c r="X478" s="63">
        <f t="shared" si="265"/>
        <v>2496</v>
      </c>
      <c r="Y478" s="63">
        <f t="shared" si="266"/>
        <v>200</v>
      </c>
      <c r="Z478" s="64">
        <f t="shared" si="270"/>
        <v>2696</v>
      </c>
      <c r="AA478" s="63">
        <v>0</v>
      </c>
      <c r="AB478" s="63"/>
      <c r="AC478" s="63">
        <f t="shared" si="271"/>
        <v>361343.92</v>
      </c>
      <c r="AD478" s="65"/>
      <c r="AE478" s="66"/>
      <c r="AF478" s="66"/>
      <c r="AG478" s="66"/>
      <c r="AH478" s="67">
        <f t="shared" si="272"/>
        <v>2122770</v>
      </c>
      <c r="AI478" s="68"/>
      <c r="AJ478" s="68"/>
    </row>
    <row r="479" spans="1:36" hidden="1" x14ac:dyDescent="0.25">
      <c r="A479" s="6">
        <v>359</v>
      </c>
      <c r="B479" s="7" t="s">
        <v>725</v>
      </c>
      <c r="C479" s="56" t="str">
        <f t="shared" si="261"/>
        <v>ORM02</v>
      </c>
      <c r="D479" s="56" t="str">
        <f>IFERROR(VLOOKUP(C479,Exempted!C:D,2,0),"NOT")</f>
        <v>NOT</v>
      </c>
      <c r="E479" s="7">
        <v>697371</v>
      </c>
      <c r="F479" s="7">
        <v>811024</v>
      </c>
      <c r="G479" s="7">
        <v>1508395</v>
      </c>
      <c r="H479" s="7">
        <v>1387552</v>
      </c>
      <c r="I479" s="7">
        <v>0</v>
      </c>
      <c r="J479" s="7">
        <v>75419.75</v>
      </c>
      <c r="K479" s="7">
        <v>61505</v>
      </c>
      <c r="L479" s="7">
        <v>61505</v>
      </c>
      <c r="M479" s="7">
        <v>0</v>
      </c>
      <c r="N479" s="7">
        <v>0</v>
      </c>
      <c r="O479" s="7">
        <v>3250</v>
      </c>
      <c r="P479" s="7">
        <v>800</v>
      </c>
      <c r="Q479" s="7">
        <v>0</v>
      </c>
      <c r="R479" s="7">
        <v>2450</v>
      </c>
      <c r="S479" s="7">
        <v>65</v>
      </c>
      <c r="T479" s="62">
        <f t="shared" si="268"/>
        <v>123293</v>
      </c>
      <c r="U479" s="63">
        <f t="shared" si="263"/>
        <v>30167.9</v>
      </c>
      <c r="V479" s="63">
        <f t="shared" si="264"/>
        <v>65</v>
      </c>
      <c r="W479" s="64">
        <f t="shared" si="269"/>
        <v>30232.9</v>
      </c>
      <c r="X479" s="63">
        <f t="shared" si="265"/>
        <v>0</v>
      </c>
      <c r="Y479" s="63">
        <f t="shared" si="266"/>
        <v>0</v>
      </c>
      <c r="Z479" s="64">
        <f t="shared" si="270"/>
        <v>0</v>
      </c>
      <c r="AA479" s="63">
        <v>0</v>
      </c>
      <c r="AB479" s="63"/>
      <c r="AC479" s="63">
        <f t="shared" si="271"/>
        <v>30232.9</v>
      </c>
      <c r="AD479" s="65"/>
      <c r="AE479" s="66"/>
      <c r="AF479" s="66"/>
      <c r="AG479" s="66"/>
      <c r="AH479" s="67">
        <f t="shared" si="272"/>
        <v>123293</v>
      </c>
      <c r="AI479" s="68"/>
      <c r="AJ479" s="68"/>
    </row>
    <row r="480" spans="1:36" hidden="1" x14ac:dyDescent="0.25">
      <c r="A480" s="6">
        <v>360</v>
      </c>
      <c r="B480" s="7" t="s">
        <v>726</v>
      </c>
      <c r="C480" s="56" t="str">
        <f t="shared" si="261"/>
        <v>ORM03</v>
      </c>
      <c r="D480" s="56" t="str">
        <f>IFERROR(VLOOKUP(C480,Exempted!C:D,2,0),"NOT")</f>
        <v>NOT</v>
      </c>
      <c r="E480" s="7">
        <v>747205</v>
      </c>
      <c r="F480" s="7">
        <v>758202</v>
      </c>
      <c r="G480" s="7">
        <v>1505407</v>
      </c>
      <c r="H480" s="7">
        <v>1415543</v>
      </c>
      <c r="I480" s="7">
        <v>300</v>
      </c>
      <c r="J480" s="7">
        <v>75270.350000000006</v>
      </c>
      <c r="K480" s="7">
        <v>59860</v>
      </c>
      <c r="L480" s="7">
        <v>59560</v>
      </c>
      <c r="M480" s="7">
        <v>0</v>
      </c>
      <c r="N480" s="7">
        <v>0</v>
      </c>
      <c r="O480" s="7">
        <v>7330</v>
      </c>
      <c r="P480" s="7">
        <v>12000</v>
      </c>
      <c r="Q480" s="7">
        <v>0</v>
      </c>
      <c r="R480" s="7">
        <v>-4670</v>
      </c>
      <c r="S480" s="7">
        <v>146.6</v>
      </c>
      <c r="T480" s="62">
        <f t="shared" si="268"/>
        <v>85494</v>
      </c>
      <c r="U480" s="63">
        <f t="shared" si="263"/>
        <v>30108.14</v>
      </c>
      <c r="V480" s="63">
        <f t="shared" si="264"/>
        <v>146.6</v>
      </c>
      <c r="W480" s="64">
        <f t="shared" si="269"/>
        <v>30254.739999999998</v>
      </c>
      <c r="X480" s="63">
        <f t="shared" si="265"/>
        <v>300</v>
      </c>
      <c r="Y480" s="63">
        <f t="shared" si="266"/>
        <v>0</v>
      </c>
      <c r="Z480" s="64">
        <f t="shared" si="270"/>
        <v>300</v>
      </c>
      <c r="AA480" s="63">
        <v>0</v>
      </c>
      <c r="AB480" s="63"/>
      <c r="AC480" s="63">
        <f t="shared" si="271"/>
        <v>30554.739999999998</v>
      </c>
      <c r="AD480" s="65"/>
      <c r="AE480" s="66"/>
      <c r="AF480" s="66"/>
      <c r="AG480" s="66"/>
      <c r="AH480" s="67">
        <f t="shared" si="272"/>
        <v>85194</v>
      </c>
      <c r="AI480" s="68"/>
      <c r="AJ480" s="68"/>
    </row>
    <row r="481" spans="1:36" hidden="1" x14ac:dyDescent="0.25">
      <c r="A481" s="6">
        <v>361</v>
      </c>
      <c r="B481" s="7" t="s">
        <v>727</v>
      </c>
      <c r="C481" s="56" t="str">
        <f t="shared" si="261"/>
        <v>ORM04</v>
      </c>
      <c r="D481" s="56" t="str">
        <f>IFERROR(VLOOKUP(C481,Exempted!C:D,2,0),"NOT")</f>
        <v>NOT</v>
      </c>
      <c r="E481" s="7">
        <v>704012</v>
      </c>
      <c r="F481" s="7">
        <v>703363</v>
      </c>
      <c r="G481" s="7">
        <v>1407375</v>
      </c>
      <c r="H481" s="7">
        <v>1446602</v>
      </c>
      <c r="I481" s="7">
        <v>0</v>
      </c>
      <c r="J481" s="7">
        <v>70368.75</v>
      </c>
      <c r="K481" s="7">
        <v>74174</v>
      </c>
      <c r="L481" s="7">
        <v>74174</v>
      </c>
      <c r="M481" s="7">
        <v>0</v>
      </c>
      <c r="N481" s="7">
        <v>0</v>
      </c>
      <c r="O481" s="7">
        <v>200</v>
      </c>
      <c r="P481" s="7">
        <v>0</v>
      </c>
      <c r="Q481" s="7">
        <v>0</v>
      </c>
      <c r="R481" s="7">
        <v>200</v>
      </c>
      <c r="S481" s="7">
        <v>4</v>
      </c>
      <c r="T481" s="62">
        <f t="shared" si="268"/>
        <v>-39027</v>
      </c>
      <c r="U481" s="63">
        <f t="shared" si="263"/>
        <v>28147.5</v>
      </c>
      <c r="V481" s="63">
        <f t="shared" si="264"/>
        <v>4</v>
      </c>
      <c r="W481" s="64">
        <f t="shared" si="269"/>
        <v>28151.5</v>
      </c>
      <c r="X481" s="63">
        <f t="shared" si="265"/>
        <v>0</v>
      </c>
      <c r="Y481" s="63">
        <f t="shared" si="266"/>
        <v>0</v>
      </c>
      <c r="Z481" s="64">
        <f t="shared" si="270"/>
        <v>0</v>
      </c>
      <c r="AA481" s="63">
        <v>0</v>
      </c>
      <c r="AB481" s="63"/>
      <c r="AC481" s="63">
        <f t="shared" si="271"/>
        <v>28151.5</v>
      </c>
      <c r="AD481" s="65"/>
      <c r="AE481" s="66"/>
      <c r="AF481" s="66"/>
      <c r="AG481" s="66"/>
      <c r="AH481" s="67">
        <f t="shared" si="272"/>
        <v>-39027</v>
      </c>
      <c r="AI481" s="68"/>
      <c r="AJ481" s="68"/>
    </row>
    <row r="482" spans="1:36" hidden="1" x14ac:dyDescent="0.25">
      <c r="A482" s="6">
        <v>362</v>
      </c>
      <c r="B482" s="7" t="s">
        <v>729</v>
      </c>
      <c r="C482" s="56" t="str">
        <f t="shared" si="261"/>
        <v>ORM05</v>
      </c>
      <c r="D482" s="56" t="str">
        <f>IFERROR(VLOOKUP(C482,Exempted!C:D,2,0),"NOT")</f>
        <v>NOT</v>
      </c>
      <c r="E482" s="7">
        <v>636239</v>
      </c>
      <c r="F482" s="7">
        <v>634195</v>
      </c>
      <c r="G482" s="7">
        <v>1270434</v>
      </c>
      <c r="H482" s="7">
        <v>1192603</v>
      </c>
      <c r="I482" s="7">
        <v>662</v>
      </c>
      <c r="J482" s="7">
        <v>63521.7</v>
      </c>
      <c r="K482" s="7">
        <v>63029</v>
      </c>
      <c r="L482" s="7">
        <v>63029</v>
      </c>
      <c r="M482" s="7">
        <v>0</v>
      </c>
      <c r="N482" s="7">
        <v>0</v>
      </c>
      <c r="O482" s="7">
        <v>0</v>
      </c>
      <c r="P482" s="7">
        <v>0</v>
      </c>
      <c r="Q482" s="7">
        <v>0</v>
      </c>
      <c r="R482" s="7">
        <v>0</v>
      </c>
      <c r="S482" s="7">
        <v>0</v>
      </c>
      <c r="T482" s="62">
        <f t="shared" si="268"/>
        <v>77831</v>
      </c>
      <c r="U482" s="63">
        <f t="shared" si="263"/>
        <v>25408.68</v>
      </c>
      <c r="V482" s="63">
        <f t="shared" si="264"/>
        <v>0</v>
      </c>
      <c r="W482" s="64">
        <f t="shared" si="269"/>
        <v>25408.68</v>
      </c>
      <c r="X482" s="63">
        <f t="shared" si="265"/>
        <v>662</v>
      </c>
      <c r="Y482" s="63">
        <f t="shared" si="266"/>
        <v>0</v>
      </c>
      <c r="Z482" s="64">
        <f t="shared" si="270"/>
        <v>662</v>
      </c>
      <c r="AA482" s="63">
        <v>0</v>
      </c>
      <c r="AB482" s="63"/>
      <c r="AC482" s="63">
        <f t="shared" si="271"/>
        <v>26070.68</v>
      </c>
      <c r="AD482" s="65"/>
      <c r="AE482" s="66"/>
      <c r="AF482" s="66"/>
      <c r="AG482" s="66"/>
      <c r="AH482" s="67">
        <f t="shared" si="272"/>
        <v>77169</v>
      </c>
      <c r="AI482" s="68"/>
      <c r="AJ482" s="68"/>
    </row>
    <row r="483" spans="1:36" hidden="1" x14ac:dyDescent="0.25">
      <c r="A483" s="6">
        <v>363</v>
      </c>
      <c r="B483" s="7" t="s">
        <v>730</v>
      </c>
      <c r="C483" s="56" t="str">
        <f t="shared" si="261"/>
        <v>ORM06</v>
      </c>
      <c r="D483" s="56" t="str">
        <f>IFERROR(VLOOKUP(C483,Exempted!C:D,2,0),"NOT")</f>
        <v>NOT</v>
      </c>
      <c r="E483" s="7">
        <v>206900</v>
      </c>
      <c r="F483" s="7">
        <v>271235</v>
      </c>
      <c r="G483" s="7">
        <v>478135</v>
      </c>
      <c r="H483" s="7">
        <v>466945</v>
      </c>
      <c r="I483" s="7">
        <v>0</v>
      </c>
      <c r="J483" s="7">
        <v>23906.75</v>
      </c>
      <c r="K483" s="7">
        <v>17775</v>
      </c>
      <c r="L483" s="7">
        <v>17775</v>
      </c>
      <c r="M483" s="7">
        <v>0</v>
      </c>
      <c r="N483" s="7">
        <v>0</v>
      </c>
      <c r="O483" s="7">
        <v>730</v>
      </c>
      <c r="P483" s="7">
        <v>0</v>
      </c>
      <c r="Q483" s="7">
        <v>0</v>
      </c>
      <c r="R483" s="7">
        <v>730</v>
      </c>
      <c r="S483" s="7">
        <v>14.6</v>
      </c>
      <c r="T483" s="62">
        <f t="shared" si="268"/>
        <v>11920</v>
      </c>
      <c r="U483" s="63">
        <f t="shared" si="263"/>
        <v>9562.7000000000007</v>
      </c>
      <c r="V483" s="63">
        <f t="shared" si="264"/>
        <v>14.6</v>
      </c>
      <c r="W483" s="64">
        <f t="shared" si="269"/>
        <v>9577.3000000000011</v>
      </c>
      <c r="X483" s="63">
        <f t="shared" si="265"/>
        <v>0</v>
      </c>
      <c r="Y483" s="63">
        <f t="shared" si="266"/>
        <v>0</v>
      </c>
      <c r="Z483" s="64">
        <f t="shared" si="270"/>
        <v>0</v>
      </c>
      <c r="AA483" s="63">
        <v>0</v>
      </c>
      <c r="AB483" s="63"/>
      <c r="AC483" s="63">
        <f t="shared" si="271"/>
        <v>9577.3000000000011</v>
      </c>
      <c r="AD483" s="65"/>
      <c r="AE483" s="66"/>
      <c r="AF483" s="66"/>
      <c r="AG483" s="66"/>
      <c r="AH483" s="67">
        <f t="shared" si="272"/>
        <v>11920</v>
      </c>
      <c r="AI483" s="68"/>
      <c r="AJ483" s="68"/>
    </row>
    <row r="484" spans="1:36" hidden="1" x14ac:dyDescent="0.25">
      <c r="A484" s="6">
        <v>364</v>
      </c>
      <c r="B484" s="7" t="s">
        <v>731</v>
      </c>
      <c r="C484" s="56" t="str">
        <f t="shared" si="261"/>
        <v>ORM07</v>
      </c>
      <c r="D484" s="56" t="str">
        <f>IFERROR(VLOOKUP(C484,Exempted!C:D,2,0),"NOT")</f>
        <v>NOT</v>
      </c>
      <c r="E484" s="7">
        <v>1187783</v>
      </c>
      <c r="F484" s="7">
        <v>1221106</v>
      </c>
      <c r="G484" s="7">
        <v>2408889</v>
      </c>
      <c r="H484" s="7">
        <v>2231650</v>
      </c>
      <c r="I484" s="7">
        <v>1041</v>
      </c>
      <c r="J484" s="7">
        <v>120444.45</v>
      </c>
      <c r="K484" s="7">
        <v>80634</v>
      </c>
      <c r="L484" s="7">
        <v>80634</v>
      </c>
      <c r="M484" s="7">
        <v>0</v>
      </c>
      <c r="N484" s="7">
        <v>0</v>
      </c>
      <c r="O484" s="7">
        <v>2470</v>
      </c>
      <c r="P484" s="7">
        <v>0</v>
      </c>
      <c r="Q484" s="7">
        <v>0</v>
      </c>
      <c r="R484" s="7">
        <v>2470</v>
      </c>
      <c r="S484" s="7">
        <v>49.4</v>
      </c>
      <c r="T484" s="62">
        <f t="shared" si="268"/>
        <v>179709</v>
      </c>
      <c r="U484" s="63">
        <f t="shared" si="263"/>
        <v>48177.78</v>
      </c>
      <c r="V484" s="63">
        <f t="shared" si="264"/>
        <v>49.4</v>
      </c>
      <c r="W484" s="64">
        <f t="shared" si="269"/>
        <v>48227.18</v>
      </c>
      <c r="X484" s="63">
        <f t="shared" si="265"/>
        <v>1041</v>
      </c>
      <c r="Y484" s="63">
        <f t="shared" si="266"/>
        <v>0</v>
      </c>
      <c r="Z484" s="64">
        <f t="shared" si="270"/>
        <v>1041</v>
      </c>
      <c r="AA484" s="63">
        <v>0</v>
      </c>
      <c r="AB484" s="63"/>
      <c r="AC484" s="63">
        <f t="shared" si="271"/>
        <v>49268.18</v>
      </c>
      <c r="AD484" s="65"/>
      <c r="AE484" s="66"/>
      <c r="AF484" s="66"/>
      <c r="AG484" s="66"/>
      <c r="AH484" s="67">
        <f t="shared" si="272"/>
        <v>178668</v>
      </c>
      <c r="AI484" s="68"/>
      <c r="AJ484" s="68"/>
    </row>
    <row r="485" spans="1:36" hidden="1" x14ac:dyDescent="0.25">
      <c r="A485" s="6">
        <v>365</v>
      </c>
      <c r="B485" s="7" t="s">
        <v>732</v>
      </c>
      <c r="C485" s="56" t="str">
        <f t="shared" si="261"/>
        <v>ORM08</v>
      </c>
      <c r="D485" s="56" t="str">
        <f>IFERROR(VLOOKUP(C485,Exempted!C:D,2,0),"NOT")</f>
        <v>NOT</v>
      </c>
      <c r="E485" s="7">
        <v>1252471</v>
      </c>
      <c r="F485" s="7">
        <v>1200892</v>
      </c>
      <c r="G485" s="7">
        <v>2453363</v>
      </c>
      <c r="H485" s="7">
        <v>2138366</v>
      </c>
      <c r="I485" s="7">
        <v>1858</v>
      </c>
      <c r="J485" s="7">
        <v>122668.15</v>
      </c>
      <c r="K485" s="7">
        <v>106287</v>
      </c>
      <c r="L485" s="7">
        <v>105467</v>
      </c>
      <c r="M485" s="7">
        <v>820</v>
      </c>
      <c r="N485" s="7">
        <v>0</v>
      </c>
      <c r="O485" s="7">
        <v>1620</v>
      </c>
      <c r="P485" s="7">
        <v>0</v>
      </c>
      <c r="Q485" s="7">
        <v>0</v>
      </c>
      <c r="R485" s="7">
        <v>1620</v>
      </c>
      <c r="S485" s="7">
        <v>32.4</v>
      </c>
      <c r="T485" s="62">
        <f t="shared" si="268"/>
        <v>317437</v>
      </c>
      <c r="U485" s="63">
        <f t="shared" si="263"/>
        <v>49067.26</v>
      </c>
      <c r="V485" s="63">
        <f t="shared" si="264"/>
        <v>32.4</v>
      </c>
      <c r="W485" s="64">
        <f t="shared" si="269"/>
        <v>49099.66</v>
      </c>
      <c r="X485" s="63">
        <f t="shared" si="265"/>
        <v>1858</v>
      </c>
      <c r="Y485" s="63">
        <f t="shared" si="266"/>
        <v>820</v>
      </c>
      <c r="Z485" s="64">
        <f t="shared" si="270"/>
        <v>2678</v>
      </c>
      <c r="AA485" s="63">
        <v>0</v>
      </c>
      <c r="AB485" s="63"/>
      <c r="AC485" s="63">
        <f t="shared" si="271"/>
        <v>51777.66</v>
      </c>
      <c r="AD485" s="65"/>
      <c r="AE485" s="66"/>
      <c r="AF485" s="66"/>
      <c r="AG485" s="66"/>
      <c r="AH485" s="67">
        <f t="shared" si="272"/>
        <v>314759</v>
      </c>
      <c r="AI485" s="68"/>
      <c r="AJ485" s="68"/>
    </row>
    <row r="486" spans="1:36" hidden="1" x14ac:dyDescent="0.25">
      <c r="A486" s="6">
        <v>366</v>
      </c>
      <c r="B486" s="7" t="s">
        <v>733</v>
      </c>
      <c r="C486" s="56" t="str">
        <f t="shared" si="261"/>
        <v>ORM09</v>
      </c>
      <c r="D486" s="56" t="str">
        <f>IFERROR(VLOOKUP(C486,Exempted!C:D,2,0),"NOT")</f>
        <v>NOT</v>
      </c>
      <c r="E486" s="7">
        <v>410819</v>
      </c>
      <c r="F486" s="7">
        <v>377790</v>
      </c>
      <c r="G486" s="7">
        <v>788609</v>
      </c>
      <c r="H486" s="7">
        <v>828050</v>
      </c>
      <c r="I486" s="7">
        <v>0</v>
      </c>
      <c r="J486" s="7">
        <v>39430.449999999997</v>
      </c>
      <c r="K486" s="7">
        <v>17298</v>
      </c>
      <c r="L486" s="7">
        <v>17298</v>
      </c>
      <c r="M486" s="7">
        <v>0</v>
      </c>
      <c r="N486" s="7">
        <v>0</v>
      </c>
      <c r="O486" s="7">
        <v>2350</v>
      </c>
      <c r="P486" s="7">
        <v>0</v>
      </c>
      <c r="Q486" s="7">
        <v>0</v>
      </c>
      <c r="R486" s="7">
        <v>2350</v>
      </c>
      <c r="S486" s="7">
        <v>47</v>
      </c>
      <c r="T486" s="62">
        <f t="shared" si="268"/>
        <v>-37091</v>
      </c>
      <c r="U486" s="63">
        <f t="shared" si="263"/>
        <v>15772.18</v>
      </c>
      <c r="V486" s="63">
        <f t="shared" si="264"/>
        <v>47</v>
      </c>
      <c r="W486" s="64">
        <f t="shared" si="269"/>
        <v>15819.18</v>
      </c>
      <c r="X486" s="63">
        <f t="shared" si="265"/>
        <v>0</v>
      </c>
      <c r="Y486" s="63">
        <f t="shared" si="266"/>
        <v>0</v>
      </c>
      <c r="Z486" s="64">
        <f t="shared" si="270"/>
        <v>0</v>
      </c>
      <c r="AA486" s="63">
        <v>0</v>
      </c>
      <c r="AB486" s="63"/>
      <c r="AC486" s="63">
        <f t="shared" si="271"/>
        <v>15819.18</v>
      </c>
      <c r="AD486" s="65"/>
      <c r="AE486" s="66"/>
      <c r="AF486" s="66"/>
      <c r="AG486" s="66"/>
      <c r="AH486" s="67">
        <f t="shared" si="272"/>
        <v>-37091</v>
      </c>
      <c r="AI486" s="69"/>
      <c r="AJ486" s="69"/>
    </row>
    <row r="487" spans="1:36" hidden="1" x14ac:dyDescent="0.25">
      <c r="A487" s="6">
        <v>367</v>
      </c>
      <c r="B487" s="7" t="s">
        <v>734</v>
      </c>
      <c r="C487" s="56" t="str">
        <f t="shared" si="261"/>
        <v>ORM10</v>
      </c>
      <c r="D487" s="56" t="str">
        <f>IFERROR(VLOOKUP(C487,Exempted!C:D,2,0),"NOT")</f>
        <v>NOT</v>
      </c>
      <c r="E487" s="7">
        <v>245580</v>
      </c>
      <c r="F487" s="7">
        <v>264464</v>
      </c>
      <c r="G487" s="7">
        <v>510044</v>
      </c>
      <c r="H487" s="7">
        <v>477202</v>
      </c>
      <c r="I487" s="7">
        <v>0</v>
      </c>
      <c r="J487" s="7">
        <v>25502.2</v>
      </c>
      <c r="K487" s="7">
        <v>20880</v>
      </c>
      <c r="L487" s="7">
        <v>20880</v>
      </c>
      <c r="M487" s="7">
        <v>0</v>
      </c>
      <c r="N487" s="7">
        <v>0</v>
      </c>
      <c r="O487" s="7">
        <v>0</v>
      </c>
      <c r="P487" s="7">
        <v>0</v>
      </c>
      <c r="Q487" s="7">
        <v>0</v>
      </c>
      <c r="R487" s="7">
        <v>0</v>
      </c>
      <c r="S487" s="7">
        <v>0</v>
      </c>
      <c r="T487" s="62">
        <f t="shared" si="268"/>
        <v>32842</v>
      </c>
      <c r="U487" s="63">
        <f t="shared" si="263"/>
        <v>10200.880000000001</v>
      </c>
      <c r="V487" s="63">
        <f t="shared" si="264"/>
        <v>0</v>
      </c>
      <c r="W487" s="64">
        <f t="shared" si="269"/>
        <v>10200.880000000001</v>
      </c>
      <c r="X487" s="63">
        <f t="shared" si="265"/>
        <v>0</v>
      </c>
      <c r="Y487" s="63">
        <f t="shared" si="266"/>
        <v>0</v>
      </c>
      <c r="Z487" s="64">
        <f t="shared" si="270"/>
        <v>0</v>
      </c>
      <c r="AA487" s="63">
        <v>0</v>
      </c>
      <c r="AB487" s="63"/>
      <c r="AC487" s="63">
        <f t="shared" si="271"/>
        <v>10200.880000000001</v>
      </c>
      <c r="AD487" s="65"/>
      <c r="AE487" s="66"/>
      <c r="AF487" s="66"/>
      <c r="AG487" s="66"/>
      <c r="AH487" s="67">
        <f t="shared" si="272"/>
        <v>32842</v>
      </c>
      <c r="AI487" s="69"/>
      <c r="AJ487" s="69"/>
    </row>
    <row r="488" spans="1:36" hidden="1" x14ac:dyDescent="0.25">
      <c r="A488" s="6">
        <v>368</v>
      </c>
      <c r="B488" s="7" t="s">
        <v>735</v>
      </c>
      <c r="C488" s="56" t="str">
        <f t="shared" ref="C488:C551" si="273">LEFT(B488, FIND(" ",B488)-1)</f>
        <v>ORM11</v>
      </c>
      <c r="D488" s="56" t="str">
        <f>IFERROR(VLOOKUP(C488,Exempted!C:D,2,0),"NOT")</f>
        <v>NOT</v>
      </c>
      <c r="E488" s="7">
        <v>158605</v>
      </c>
      <c r="F488" s="7">
        <v>147551</v>
      </c>
      <c r="G488" s="7">
        <v>306156</v>
      </c>
      <c r="H488" s="7">
        <v>264761</v>
      </c>
      <c r="I488" s="7">
        <v>0</v>
      </c>
      <c r="J488" s="7">
        <v>15307.8</v>
      </c>
      <c r="K488" s="7">
        <v>16890</v>
      </c>
      <c r="L488" s="7">
        <v>16890</v>
      </c>
      <c r="M488" s="7">
        <v>0</v>
      </c>
      <c r="N488" s="7">
        <v>0</v>
      </c>
      <c r="O488" s="7">
        <v>0</v>
      </c>
      <c r="P488" s="7">
        <v>0</v>
      </c>
      <c r="Q488" s="7">
        <v>0</v>
      </c>
      <c r="R488" s="7">
        <v>0</v>
      </c>
      <c r="S488" s="7">
        <v>0</v>
      </c>
      <c r="T488" s="62">
        <f t="shared" si="268"/>
        <v>41395</v>
      </c>
      <c r="U488" s="63">
        <f t="shared" si="263"/>
        <v>6123.12</v>
      </c>
      <c r="V488" s="63">
        <f t="shared" si="264"/>
        <v>0</v>
      </c>
      <c r="W488" s="64">
        <f t="shared" si="269"/>
        <v>6123.12</v>
      </c>
      <c r="X488" s="63">
        <f t="shared" si="265"/>
        <v>0</v>
      </c>
      <c r="Y488" s="63">
        <f t="shared" si="266"/>
        <v>0</v>
      </c>
      <c r="Z488" s="64">
        <f t="shared" si="270"/>
        <v>0</v>
      </c>
      <c r="AA488" s="63">
        <v>0</v>
      </c>
      <c r="AB488" s="63"/>
      <c r="AC488" s="63">
        <f t="shared" si="271"/>
        <v>6123.12</v>
      </c>
      <c r="AD488" s="65"/>
      <c r="AE488" s="66"/>
      <c r="AF488" s="66"/>
      <c r="AG488" s="66"/>
      <c r="AH488" s="67">
        <f t="shared" si="272"/>
        <v>41395</v>
      </c>
      <c r="AI488" s="68"/>
      <c r="AJ488" s="68"/>
    </row>
    <row r="489" spans="1:36" hidden="1" x14ac:dyDescent="0.25">
      <c r="A489" s="6">
        <v>369</v>
      </c>
      <c r="B489" s="7" t="s">
        <v>736</v>
      </c>
      <c r="C489" s="56" t="str">
        <f t="shared" si="273"/>
        <v>PG02</v>
      </c>
      <c r="D489" s="56" t="str">
        <f>IFERROR(VLOOKUP(C489,Exempted!C:D,2,0),"NOT")</f>
        <v>Gemini</v>
      </c>
      <c r="E489" s="7">
        <v>636223</v>
      </c>
      <c r="F489" s="7">
        <v>795579</v>
      </c>
      <c r="G489" s="7">
        <v>1431802</v>
      </c>
      <c r="H489" s="7">
        <v>1223231</v>
      </c>
      <c r="I489" s="7">
        <v>0</v>
      </c>
      <c r="J489" s="7">
        <v>71590.100000000006</v>
      </c>
      <c r="K489" s="7">
        <v>63255</v>
      </c>
      <c r="L489" s="7">
        <v>63255</v>
      </c>
      <c r="M489" s="7">
        <v>0</v>
      </c>
      <c r="N489" s="7">
        <v>0</v>
      </c>
      <c r="O489" s="7">
        <v>440</v>
      </c>
      <c r="P489" s="7">
        <v>0</v>
      </c>
      <c r="Q489" s="7">
        <v>0</v>
      </c>
      <c r="R489" s="7">
        <v>440</v>
      </c>
      <c r="S489" s="7">
        <v>8.8000000000000007</v>
      </c>
      <c r="T489" s="62">
        <f t="shared" si="268"/>
        <v>209011</v>
      </c>
      <c r="U489" s="63">
        <f t="shared" si="263"/>
        <v>28636.04</v>
      </c>
      <c r="V489" s="63">
        <f t="shared" si="264"/>
        <v>8.8000000000000007</v>
      </c>
      <c r="W489" s="64">
        <f t="shared" si="269"/>
        <v>28644.84</v>
      </c>
      <c r="X489" s="63">
        <f t="shared" si="265"/>
        <v>0</v>
      </c>
      <c r="Y489" s="63">
        <f t="shared" si="266"/>
        <v>0</v>
      </c>
      <c r="Z489" s="64">
        <f t="shared" si="270"/>
        <v>0</v>
      </c>
      <c r="AA489" s="63">
        <v>0</v>
      </c>
      <c r="AB489" s="63"/>
      <c r="AC489" s="63">
        <f t="shared" si="271"/>
        <v>28644.84</v>
      </c>
      <c r="AD489" s="65"/>
      <c r="AE489" s="66"/>
      <c r="AF489" s="66"/>
      <c r="AG489" s="66"/>
      <c r="AH489" s="67">
        <f t="shared" si="272"/>
        <v>180366.16</v>
      </c>
      <c r="AI489" s="68"/>
      <c r="AJ489" s="68"/>
    </row>
    <row r="490" spans="1:36" hidden="1" x14ac:dyDescent="0.25">
      <c r="A490" s="6">
        <v>370</v>
      </c>
      <c r="B490" s="7" t="s">
        <v>737</v>
      </c>
      <c r="C490" s="56" t="str">
        <f t="shared" si="273"/>
        <v>PG03</v>
      </c>
      <c r="D490" s="56" t="str">
        <f>IFERROR(VLOOKUP(C490,Exempted!C:D,2,0),"NOT")</f>
        <v>Gemini</v>
      </c>
      <c r="E490" s="7">
        <v>1202301</v>
      </c>
      <c r="F490" s="7">
        <v>1419754</v>
      </c>
      <c r="G490" s="7">
        <v>2622055</v>
      </c>
      <c r="H490" s="7">
        <v>2458741</v>
      </c>
      <c r="I490" s="7">
        <v>0</v>
      </c>
      <c r="J490" s="7">
        <v>131102.75</v>
      </c>
      <c r="K490" s="7">
        <v>77441</v>
      </c>
      <c r="L490" s="7">
        <v>77441</v>
      </c>
      <c r="M490" s="7">
        <v>0</v>
      </c>
      <c r="N490" s="7">
        <v>0</v>
      </c>
      <c r="O490" s="7">
        <v>2500</v>
      </c>
      <c r="P490" s="7">
        <v>0</v>
      </c>
      <c r="Q490" s="7">
        <v>0</v>
      </c>
      <c r="R490" s="7">
        <v>2500</v>
      </c>
      <c r="S490" s="7">
        <v>50</v>
      </c>
      <c r="T490" s="62">
        <f t="shared" si="268"/>
        <v>165814</v>
      </c>
      <c r="U490" s="63">
        <f t="shared" si="263"/>
        <v>52441.1</v>
      </c>
      <c r="V490" s="63">
        <f t="shared" si="264"/>
        <v>50</v>
      </c>
      <c r="W490" s="64">
        <f t="shared" si="269"/>
        <v>52491.1</v>
      </c>
      <c r="X490" s="63">
        <f t="shared" si="265"/>
        <v>0</v>
      </c>
      <c r="Y490" s="63">
        <f t="shared" si="266"/>
        <v>0</v>
      </c>
      <c r="Z490" s="64">
        <f t="shared" si="270"/>
        <v>0</v>
      </c>
      <c r="AA490" s="63">
        <v>0</v>
      </c>
      <c r="AB490" s="63"/>
      <c r="AC490" s="63">
        <f t="shared" si="271"/>
        <v>52491.1</v>
      </c>
      <c r="AD490" s="65"/>
      <c r="AE490" s="66"/>
      <c r="AF490" s="66"/>
      <c r="AG490" s="66"/>
      <c r="AH490" s="67">
        <f t="shared" si="272"/>
        <v>113322.9</v>
      </c>
      <c r="AI490" s="68"/>
      <c r="AJ490" s="68"/>
    </row>
    <row r="491" spans="1:36" hidden="1" x14ac:dyDescent="0.25">
      <c r="A491" s="6">
        <v>371</v>
      </c>
      <c r="B491" s="7" t="s">
        <v>738</v>
      </c>
      <c r="C491" s="56" t="str">
        <f t="shared" si="273"/>
        <v>PG04</v>
      </c>
      <c r="D491" s="56" t="str">
        <f>IFERROR(VLOOKUP(C491,Exempted!C:D,2,0),"NOT")</f>
        <v>Gemini</v>
      </c>
      <c r="E491" s="7">
        <v>382131</v>
      </c>
      <c r="F491" s="7">
        <v>379638</v>
      </c>
      <c r="G491" s="7">
        <v>761769</v>
      </c>
      <c r="H491" s="7">
        <v>763583</v>
      </c>
      <c r="I491" s="7">
        <v>369</v>
      </c>
      <c r="J491" s="7">
        <v>38088.449999999997</v>
      </c>
      <c r="K491" s="7">
        <v>35260</v>
      </c>
      <c r="L491" s="7">
        <v>35260</v>
      </c>
      <c r="M491" s="7">
        <v>0</v>
      </c>
      <c r="N491" s="7">
        <v>0</v>
      </c>
      <c r="O491" s="7">
        <v>400</v>
      </c>
      <c r="P491" s="7">
        <v>0</v>
      </c>
      <c r="Q491" s="7">
        <v>0</v>
      </c>
      <c r="R491" s="7">
        <v>400</v>
      </c>
      <c r="S491" s="7">
        <v>8</v>
      </c>
      <c r="T491" s="62">
        <f t="shared" si="268"/>
        <v>-1414</v>
      </c>
      <c r="U491" s="63">
        <f t="shared" si="263"/>
        <v>15235.380000000001</v>
      </c>
      <c r="V491" s="63">
        <f t="shared" si="264"/>
        <v>8</v>
      </c>
      <c r="W491" s="64">
        <f t="shared" si="269"/>
        <v>15243.380000000001</v>
      </c>
      <c r="X491" s="63">
        <f t="shared" si="265"/>
        <v>369</v>
      </c>
      <c r="Y491" s="63">
        <f t="shared" si="266"/>
        <v>0</v>
      </c>
      <c r="Z491" s="64">
        <f t="shared" si="270"/>
        <v>369</v>
      </c>
      <c r="AA491" s="63">
        <v>0</v>
      </c>
      <c r="AB491" s="63"/>
      <c r="AC491" s="63">
        <f t="shared" si="271"/>
        <v>15612.380000000001</v>
      </c>
      <c r="AD491" s="65"/>
      <c r="AE491" s="66"/>
      <c r="AF491" s="66"/>
      <c r="AG491" s="66"/>
      <c r="AH491" s="67">
        <f t="shared" si="272"/>
        <v>-17026.38</v>
      </c>
      <c r="AI491" s="68"/>
      <c r="AJ491" s="68"/>
    </row>
    <row r="492" spans="1:36" hidden="1" x14ac:dyDescent="0.25">
      <c r="A492" s="6">
        <v>372</v>
      </c>
      <c r="B492" s="7" t="s">
        <v>739</v>
      </c>
      <c r="C492" s="56" t="str">
        <f t="shared" si="273"/>
        <v>PG05</v>
      </c>
      <c r="D492" s="56" t="str">
        <f>IFERROR(VLOOKUP(C492,Exempted!C:D,2,0),"NOT")</f>
        <v>Gemini</v>
      </c>
      <c r="E492" s="7">
        <v>826215</v>
      </c>
      <c r="F492" s="7">
        <v>988345</v>
      </c>
      <c r="G492" s="7">
        <v>1814560</v>
      </c>
      <c r="H492" s="7">
        <v>1738279</v>
      </c>
      <c r="I492" s="7">
        <v>0</v>
      </c>
      <c r="J492" s="7">
        <v>90728</v>
      </c>
      <c r="K492" s="7">
        <v>38033</v>
      </c>
      <c r="L492" s="7">
        <v>38033</v>
      </c>
      <c r="M492" s="7">
        <v>0</v>
      </c>
      <c r="N492" s="7">
        <v>0</v>
      </c>
      <c r="O492" s="7">
        <v>5140</v>
      </c>
      <c r="P492" s="7">
        <v>3760</v>
      </c>
      <c r="Q492" s="7">
        <v>0</v>
      </c>
      <c r="R492" s="7">
        <v>1380</v>
      </c>
      <c r="S492" s="7">
        <v>102.8</v>
      </c>
      <c r="T492" s="62">
        <f t="shared" si="268"/>
        <v>77661</v>
      </c>
      <c r="U492" s="63">
        <f t="shared" si="263"/>
        <v>36291.200000000004</v>
      </c>
      <c r="V492" s="63">
        <f t="shared" si="264"/>
        <v>102.8</v>
      </c>
      <c r="W492" s="64">
        <f t="shared" si="269"/>
        <v>36394.000000000007</v>
      </c>
      <c r="X492" s="63">
        <f t="shared" si="265"/>
        <v>0</v>
      </c>
      <c r="Y492" s="63">
        <f t="shared" si="266"/>
        <v>0</v>
      </c>
      <c r="Z492" s="64">
        <f t="shared" si="270"/>
        <v>0</v>
      </c>
      <c r="AA492" s="63">
        <v>0</v>
      </c>
      <c r="AB492" s="63"/>
      <c r="AC492" s="63">
        <f t="shared" si="271"/>
        <v>36394.000000000007</v>
      </c>
      <c r="AD492" s="65"/>
      <c r="AE492" s="66"/>
      <c r="AF492" s="66"/>
      <c r="AG492" s="66"/>
      <c r="AH492" s="67">
        <f t="shared" si="272"/>
        <v>41266.999999999993</v>
      </c>
      <c r="AI492" s="68"/>
      <c r="AJ492" s="68"/>
    </row>
    <row r="493" spans="1:36" hidden="1" x14ac:dyDescent="0.25">
      <c r="A493" s="6">
        <v>373</v>
      </c>
      <c r="B493" s="7" t="s">
        <v>740</v>
      </c>
      <c r="C493" s="56" t="str">
        <f t="shared" si="273"/>
        <v>PG06</v>
      </c>
      <c r="D493" s="56" t="str">
        <f>IFERROR(VLOOKUP(C493,Exempted!C:D,2,0),"NOT")</f>
        <v>Gemini</v>
      </c>
      <c r="E493" s="7">
        <v>738446</v>
      </c>
      <c r="F493" s="7">
        <v>785403</v>
      </c>
      <c r="G493" s="7">
        <v>1523849</v>
      </c>
      <c r="H493" s="7">
        <v>1439131</v>
      </c>
      <c r="I493" s="7">
        <v>0</v>
      </c>
      <c r="J493" s="7">
        <v>76192.45</v>
      </c>
      <c r="K493" s="7">
        <v>73270</v>
      </c>
      <c r="L493" s="7">
        <v>73270</v>
      </c>
      <c r="M493" s="7">
        <v>0</v>
      </c>
      <c r="N493" s="7">
        <v>0</v>
      </c>
      <c r="O493" s="7">
        <v>700</v>
      </c>
      <c r="P493" s="7">
        <v>0</v>
      </c>
      <c r="Q493" s="7">
        <v>0</v>
      </c>
      <c r="R493" s="7">
        <v>700</v>
      </c>
      <c r="S493" s="7">
        <v>14</v>
      </c>
      <c r="T493" s="62">
        <f t="shared" si="268"/>
        <v>85418</v>
      </c>
      <c r="U493" s="63">
        <f t="shared" si="263"/>
        <v>30476.98</v>
      </c>
      <c r="V493" s="63">
        <f t="shared" si="264"/>
        <v>14</v>
      </c>
      <c r="W493" s="64">
        <f t="shared" si="269"/>
        <v>30490.98</v>
      </c>
      <c r="X493" s="63">
        <f t="shared" si="265"/>
        <v>0</v>
      </c>
      <c r="Y493" s="63">
        <f t="shared" si="266"/>
        <v>0</v>
      </c>
      <c r="Z493" s="64">
        <f t="shared" si="270"/>
        <v>0</v>
      </c>
      <c r="AA493" s="63">
        <v>0</v>
      </c>
      <c r="AB493" s="63"/>
      <c r="AC493" s="63">
        <f t="shared" si="271"/>
        <v>30490.98</v>
      </c>
      <c r="AD493" s="65"/>
      <c r="AE493" s="66"/>
      <c r="AF493" s="66"/>
      <c r="AG493" s="66"/>
      <c r="AH493" s="67">
        <f t="shared" si="272"/>
        <v>54927.020000000004</v>
      </c>
      <c r="AI493" s="68"/>
      <c r="AJ493" s="68"/>
    </row>
    <row r="494" spans="1:36" hidden="1" x14ac:dyDescent="0.25">
      <c r="A494" s="6">
        <v>374</v>
      </c>
      <c r="B494" s="7" t="s">
        <v>741</v>
      </c>
      <c r="C494" s="56" t="str">
        <f t="shared" si="273"/>
        <v>PG07</v>
      </c>
      <c r="D494" s="56" t="str">
        <f>IFERROR(VLOOKUP(C494,Exempted!C:D,2,0),"NOT")</f>
        <v>Gemini</v>
      </c>
      <c r="E494" s="7">
        <v>369192</v>
      </c>
      <c r="F494" s="7">
        <v>779857</v>
      </c>
      <c r="G494" s="7">
        <v>1149049</v>
      </c>
      <c r="H494" s="7">
        <v>956014</v>
      </c>
      <c r="I494" s="7">
        <v>0</v>
      </c>
      <c r="J494" s="7">
        <v>57452.45</v>
      </c>
      <c r="K494" s="7">
        <v>35605</v>
      </c>
      <c r="L494" s="7">
        <v>35605</v>
      </c>
      <c r="M494" s="7">
        <v>0</v>
      </c>
      <c r="N494" s="7">
        <v>0</v>
      </c>
      <c r="O494" s="7">
        <v>530</v>
      </c>
      <c r="P494" s="7">
        <v>0</v>
      </c>
      <c r="Q494" s="7">
        <v>0</v>
      </c>
      <c r="R494" s="7">
        <v>530</v>
      </c>
      <c r="S494" s="7">
        <v>10.6</v>
      </c>
      <c r="T494" s="62">
        <f t="shared" si="268"/>
        <v>193565</v>
      </c>
      <c r="U494" s="63">
        <f t="shared" si="263"/>
        <v>22980.98</v>
      </c>
      <c r="V494" s="63">
        <f t="shared" si="264"/>
        <v>10.6</v>
      </c>
      <c r="W494" s="64">
        <f t="shared" si="269"/>
        <v>22991.579999999998</v>
      </c>
      <c r="X494" s="63">
        <f t="shared" si="265"/>
        <v>0</v>
      </c>
      <c r="Y494" s="63">
        <f t="shared" si="266"/>
        <v>0</v>
      </c>
      <c r="Z494" s="64">
        <f t="shared" si="270"/>
        <v>0</v>
      </c>
      <c r="AA494" s="63">
        <v>0</v>
      </c>
      <c r="AB494" s="63"/>
      <c r="AC494" s="63">
        <f t="shared" si="271"/>
        <v>22991.579999999998</v>
      </c>
      <c r="AD494" s="65"/>
      <c r="AE494" s="66"/>
      <c r="AF494" s="66"/>
      <c r="AG494" s="66"/>
      <c r="AH494" s="67">
        <f t="shared" si="272"/>
        <v>170573.42</v>
      </c>
      <c r="AI494" s="68"/>
      <c r="AJ494" s="68"/>
    </row>
    <row r="495" spans="1:36" hidden="1" x14ac:dyDescent="0.25">
      <c r="A495" s="6">
        <v>375</v>
      </c>
      <c r="B495" s="7" t="s">
        <v>742</v>
      </c>
      <c r="C495" s="56" t="str">
        <f t="shared" si="273"/>
        <v>PG08</v>
      </c>
      <c r="D495" s="56" t="str">
        <f>IFERROR(VLOOKUP(C495,Exempted!C:D,2,0),"NOT")</f>
        <v>Gemini</v>
      </c>
      <c r="E495" s="7">
        <v>545086</v>
      </c>
      <c r="F495" s="7">
        <v>666488</v>
      </c>
      <c r="G495" s="7">
        <v>1211574</v>
      </c>
      <c r="H495" s="7">
        <v>1183765</v>
      </c>
      <c r="I495" s="7">
        <v>0</v>
      </c>
      <c r="J495" s="7">
        <v>60578.7</v>
      </c>
      <c r="K495" s="7">
        <v>52646</v>
      </c>
      <c r="L495" s="7">
        <v>52646</v>
      </c>
      <c r="M495" s="7">
        <v>0</v>
      </c>
      <c r="N495" s="7">
        <v>0</v>
      </c>
      <c r="O495" s="7">
        <v>1600</v>
      </c>
      <c r="P495" s="7">
        <v>800</v>
      </c>
      <c r="Q495" s="7">
        <v>0</v>
      </c>
      <c r="R495" s="7">
        <v>800</v>
      </c>
      <c r="S495" s="7">
        <v>32</v>
      </c>
      <c r="T495" s="62">
        <f t="shared" si="268"/>
        <v>28609</v>
      </c>
      <c r="U495" s="63">
        <f t="shared" si="263"/>
        <v>24231.48</v>
      </c>
      <c r="V495" s="63">
        <f t="shared" si="264"/>
        <v>32</v>
      </c>
      <c r="W495" s="64">
        <f t="shared" si="269"/>
        <v>24263.48</v>
      </c>
      <c r="X495" s="63">
        <f t="shared" si="265"/>
        <v>0</v>
      </c>
      <c r="Y495" s="63">
        <f t="shared" si="266"/>
        <v>0</v>
      </c>
      <c r="Z495" s="64">
        <f t="shared" si="270"/>
        <v>0</v>
      </c>
      <c r="AA495" s="63">
        <v>0</v>
      </c>
      <c r="AB495" s="63"/>
      <c r="AC495" s="63">
        <f t="shared" si="271"/>
        <v>24263.48</v>
      </c>
      <c r="AD495" s="65"/>
      <c r="AE495" s="66"/>
      <c r="AF495" s="66"/>
      <c r="AG495" s="66"/>
      <c r="AH495" s="67">
        <f t="shared" si="272"/>
        <v>4345.5200000000004</v>
      </c>
      <c r="AI495" s="68"/>
      <c r="AJ495" s="68"/>
    </row>
    <row r="496" spans="1:36" hidden="1" x14ac:dyDescent="0.25">
      <c r="A496" s="6">
        <v>376</v>
      </c>
      <c r="B496" s="7" t="s">
        <v>743</v>
      </c>
      <c r="C496" s="56" t="str">
        <f t="shared" si="273"/>
        <v>PG09</v>
      </c>
      <c r="D496" s="56" t="str">
        <f>IFERROR(VLOOKUP(C496,Exempted!C:D,2,0),"NOT")</f>
        <v>Gemini</v>
      </c>
      <c r="E496" s="7">
        <v>657039</v>
      </c>
      <c r="F496" s="7">
        <v>756542</v>
      </c>
      <c r="G496" s="7">
        <v>1413581</v>
      </c>
      <c r="H496" s="7">
        <v>1349167</v>
      </c>
      <c r="I496" s="7">
        <v>0</v>
      </c>
      <c r="J496" s="7">
        <v>70679.05</v>
      </c>
      <c r="K496" s="7">
        <v>57018</v>
      </c>
      <c r="L496" s="7">
        <v>57018</v>
      </c>
      <c r="M496" s="7">
        <v>0</v>
      </c>
      <c r="N496" s="7">
        <v>0</v>
      </c>
      <c r="O496" s="7">
        <v>2950</v>
      </c>
      <c r="P496" s="7">
        <v>0</v>
      </c>
      <c r="Q496" s="7">
        <v>0</v>
      </c>
      <c r="R496" s="7">
        <v>2950</v>
      </c>
      <c r="S496" s="7">
        <v>59</v>
      </c>
      <c r="T496" s="62">
        <f t="shared" si="268"/>
        <v>67364</v>
      </c>
      <c r="U496" s="63">
        <f t="shared" si="263"/>
        <v>28271.62</v>
      </c>
      <c r="V496" s="63">
        <f t="shared" si="264"/>
        <v>59</v>
      </c>
      <c r="W496" s="64">
        <f t="shared" si="269"/>
        <v>28330.62</v>
      </c>
      <c r="X496" s="63">
        <f t="shared" si="265"/>
        <v>0</v>
      </c>
      <c r="Y496" s="63">
        <f t="shared" si="266"/>
        <v>0</v>
      </c>
      <c r="Z496" s="64">
        <f t="shared" si="270"/>
        <v>0</v>
      </c>
      <c r="AA496" s="63">
        <v>0</v>
      </c>
      <c r="AB496" s="63"/>
      <c r="AC496" s="63">
        <f t="shared" si="271"/>
        <v>28330.62</v>
      </c>
      <c r="AD496" s="65"/>
      <c r="AE496" s="66"/>
      <c r="AF496" s="66"/>
      <c r="AG496" s="66"/>
      <c r="AH496" s="67">
        <f t="shared" si="272"/>
        <v>39033.380000000005</v>
      </c>
      <c r="AI496" s="68"/>
      <c r="AJ496" s="68"/>
    </row>
    <row r="497" spans="1:36" hidden="1" x14ac:dyDescent="0.25">
      <c r="A497" s="6">
        <v>377</v>
      </c>
      <c r="B497" s="7" t="s">
        <v>744</v>
      </c>
      <c r="C497" s="56" t="str">
        <f t="shared" si="273"/>
        <v>PG10</v>
      </c>
      <c r="D497" s="56" t="str">
        <f>IFERROR(VLOOKUP(C497,Exempted!C:D,2,0),"NOT")</f>
        <v>Gemini</v>
      </c>
      <c r="E497" s="7">
        <v>854600</v>
      </c>
      <c r="F497" s="7">
        <v>893036</v>
      </c>
      <c r="G497" s="7">
        <v>1747636</v>
      </c>
      <c r="H497" s="7">
        <v>1657217</v>
      </c>
      <c r="I497" s="7">
        <v>0</v>
      </c>
      <c r="J497" s="7">
        <v>87381.8</v>
      </c>
      <c r="K497" s="7">
        <v>63485</v>
      </c>
      <c r="L497" s="7">
        <v>63485</v>
      </c>
      <c r="M497" s="7">
        <v>0</v>
      </c>
      <c r="N497" s="7">
        <v>0</v>
      </c>
      <c r="O497" s="7">
        <v>1400</v>
      </c>
      <c r="P497" s="7">
        <v>1600</v>
      </c>
      <c r="Q497" s="7">
        <v>0</v>
      </c>
      <c r="R497" s="7">
        <v>-200</v>
      </c>
      <c r="S497" s="7">
        <v>28</v>
      </c>
      <c r="T497" s="62">
        <f t="shared" si="268"/>
        <v>90219</v>
      </c>
      <c r="U497" s="63">
        <f t="shared" si="263"/>
        <v>34952.720000000001</v>
      </c>
      <c r="V497" s="63">
        <f t="shared" si="264"/>
        <v>28</v>
      </c>
      <c r="W497" s="64">
        <f t="shared" si="269"/>
        <v>34980.720000000001</v>
      </c>
      <c r="X497" s="63">
        <f t="shared" si="265"/>
        <v>0</v>
      </c>
      <c r="Y497" s="63">
        <f t="shared" si="266"/>
        <v>0</v>
      </c>
      <c r="Z497" s="64">
        <f t="shared" si="270"/>
        <v>0</v>
      </c>
      <c r="AA497" s="63">
        <v>0</v>
      </c>
      <c r="AB497" s="63"/>
      <c r="AC497" s="63">
        <f t="shared" si="271"/>
        <v>34980.720000000001</v>
      </c>
      <c r="AD497" s="65"/>
      <c r="AE497" s="66"/>
      <c r="AF497" s="66"/>
      <c r="AG497" s="66"/>
      <c r="AH497" s="67">
        <f t="shared" si="272"/>
        <v>55238.28</v>
      </c>
      <c r="AI497" s="69"/>
      <c r="AJ497" s="69"/>
    </row>
    <row r="498" spans="1:36" hidden="1" x14ac:dyDescent="0.25">
      <c r="A498" s="6">
        <v>378</v>
      </c>
      <c r="B498" s="7" t="s">
        <v>745</v>
      </c>
      <c r="C498" s="56" t="str">
        <f t="shared" si="273"/>
        <v>PG11</v>
      </c>
      <c r="D498" s="56" t="str">
        <f>IFERROR(VLOOKUP(C498,Exempted!C:D,2,0),"NOT")</f>
        <v>Gemini</v>
      </c>
      <c r="E498" s="7">
        <v>340229</v>
      </c>
      <c r="F498" s="7">
        <v>424688</v>
      </c>
      <c r="G498" s="7">
        <v>764917</v>
      </c>
      <c r="H498" s="7">
        <v>593745</v>
      </c>
      <c r="I498" s="7">
        <v>574</v>
      </c>
      <c r="J498" s="7">
        <v>38245.85</v>
      </c>
      <c r="K498" s="7">
        <v>25713</v>
      </c>
      <c r="L498" s="7">
        <v>25713</v>
      </c>
      <c r="M498" s="7">
        <v>0</v>
      </c>
      <c r="N498" s="7">
        <v>0</v>
      </c>
      <c r="O498" s="7">
        <v>200</v>
      </c>
      <c r="P498" s="7">
        <v>0</v>
      </c>
      <c r="Q498" s="7">
        <v>0</v>
      </c>
      <c r="R498" s="7">
        <v>200</v>
      </c>
      <c r="S498" s="7">
        <v>4</v>
      </c>
      <c r="T498" s="62">
        <f t="shared" si="268"/>
        <v>171372</v>
      </c>
      <c r="U498" s="63">
        <f t="shared" si="263"/>
        <v>15298.34</v>
      </c>
      <c r="V498" s="63">
        <f t="shared" si="264"/>
        <v>4</v>
      </c>
      <c r="W498" s="64">
        <f t="shared" si="269"/>
        <v>15302.34</v>
      </c>
      <c r="X498" s="63">
        <f t="shared" si="265"/>
        <v>574</v>
      </c>
      <c r="Y498" s="63">
        <f t="shared" si="266"/>
        <v>0</v>
      </c>
      <c r="Z498" s="64">
        <f t="shared" si="270"/>
        <v>574</v>
      </c>
      <c r="AA498" s="63">
        <v>0</v>
      </c>
      <c r="AB498" s="63"/>
      <c r="AC498" s="63">
        <f t="shared" si="271"/>
        <v>15876.34</v>
      </c>
      <c r="AD498" s="65"/>
      <c r="AE498" s="66"/>
      <c r="AF498" s="66"/>
      <c r="AG498" s="66"/>
      <c r="AH498" s="67">
        <f t="shared" si="272"/>
        <v>155495.66</v>
      </c>
      <c r="AI498" s="69"/>
      <c r="AJ498" s="69"/>
    </row>
    <row r="499" spans="1:36" hidden="1" x14ac:dyDescent="0.25">
      <c r="A499" s="6">
        <v>379</v>
      </c>
      <c r="B499" s="7" t="s">
        <v>746</v>
      </c>
      <c r="C499" s="56" t="str">
        <f t="shared" si="273"/>
        <v>PG12</v>
      </c>
      <c r="D499" s="56" t="str">
        <f>IFERROR(VLOOKUP(C499,Exempted!C:D,2,0),"NOT")</f>
        <v>Gemini</v>
      </c>
      <c r="E499" s="7">
        <v>240643</v>
      </c>
      <c r="F499" s="7">
        <v>303099</v>
      </c>
      <c r="G499" s="7">
        <v>543742</v>
      </c>
      <c r="H499" s="7">
        <v>476299</v>
      </c>
      <c r="I499" s="7">
        <v>0</v>
      </c>
      <c r="J499" s="7">
        <v>27187.1</v>
      </c>
      <c r="K499" s="7">
        <v>26280</v>
      </c>
      <c r="L499" s="7">
        <v>26280</v>
      </c>
      <c r="M499" s="7">
        <v>0</v>
      </c>
      <c r="N499" s="7">
        <v>0</v>
      </c>
      <c r="O499" s="7">
        <v>200</v>
      </c>
      <c r="P499" s="7">
        <v>0</v>
      </c>
      <c r="Q499" s="7">
        <v>0</v>
      </c>
      <c r="R499" s="7">
        <v>200</v>
      </c>
      <c r="S499" s="7">
        <v>4</v>
      </c>
      <c r="T499" s="62">
        <f t="shared" si="268"/>
        <v>67643</v>
      </c>
      <c r="U499" s="63">
        <f t="shared" si="263"/>
        <v>10874.84</v>
      </c>
      <c r="V499" s="63">
        <f t="shared" si="264"/>
        <v>4</v>
      </c>
      <c r="W499" s="64">
        <f t="shared" si="269"/>
        <v>10878.84</v>
      </c>
      <c r="X499" s="63">
        <f t="shared" si="265"/>
        <v>0</v>
      </c>
      <c r="Y499" s="63">
        <f t="shared" si="266"/>
        <v>0</v>
      </c>
      <c r="Z499" s="64">
        <f t="shared" si="270"/>
        <v>0</v>
      </c>
      <c r="AA499" s="63">
        <v>0</v>
      </c>
      <c r="AB499" s="63"/>
      <c r="AC499" s="63">
        <f t="shared" si="271"/>
        <v>10878.84</v>
      </c>
      <c r="AD499" s="65"/>
      <c r="AE499" s="66"/>
      <c r="AF499" s="66"/>
      <c r="AG499" s="66"/>
      <c r="AH499" s="67">
        <f t="shared" si="272"/>
        <v>56764.160000000003</v>
      </c>
      <c r="AI499" s="68"/>
      <c r="AJ499" s="68"/>
    </row>
    <row r="500" spans="1:36" hidden="1" x14ac:dyDescent="0.25">
      <c r="A500" s="6">
        <v>380</v>
      </c>
      <c r="B500" s="7" t="s">
        <v>747</v>
      </c>
      <c r="C500" s="56" t="str">
        <f t="shared" si="273"/>
        <v>PG13</v>
      </c>
      <c r="D500" s="56" t="str">
        <f>IFERROR(VLOOKUP(C500,Exempted!C:D,2,0),"NOT")</f>
        <v>Gemini</v>
      </c>
      <c r="E500" s="7">
        <v>940807</v>
      </c>
      <c r="F500" s="7">
        <v>982734</v>
      </c>
      <c r="G500" s="7">
        <v>1923541</v>
      </c>
      <c r="H500" s="7">
        <v>1787003</v>
      </c>
      <c r="I500" s="7">
        <v>383</v>
      </c>
      <c r="J500" s="7">
        <v>96177.05</v>
      </c>
      <c r="K500" s="7">
        <v>111554</v>
      </c>
      <c r="L500" s="7">
        <v>111554</v>
      </c>
      <c r="M500" s="7">
        <v>0</v>
      </c>
      <c r="N500" s="7">
        <v>0</v>
      </c>
      <c r="O500" s="7">
        <v>13560</v>
      </c>
      <c r="P500" s="7">
        <v>4800</v>
      </c>
      <c r="Q500" s="7">
        <v>0</v>
      </c>
      <c r="R500" s="7">
        <v>8760</v>
      </c>
      <c r="S500" s="7">
        <v>271.2</v>
      </c>
      <c r="T500" s="62">
        <f t="shared" si="268"/>
        <v>145298</v>
      </c>
      <c r="U500" s="63">
        <f t="shared" si="263"/>
        <v>38470.82</v>
      </c>
      <c r="V500" s="63">
        <f t="shared" si="264"/>
        <v>271.2</v>
      </c>
      <c r="W500" s="64">
        <f t="shared" si="269"/>
        <v>38742.019999999997</v>
      </c>
      <c r="X500" s="63">
        <f t="shared" si="265"/>
        <v>383</v>
      </c>
      <c r="Y500" s="63">
        <f t="shared" si="266"/>
        <v>0</v>
      </c>
      <c r="Z500" s="64">
        <f t="shared" si="270"/>
        <v>383</v>
      </c>
      <c r="AA500" s="63">
        <v>0</v>
      </c>
      <c r="AB500" s="63"/>
      <c r="AC500" s="63">
        <f t="shared" si="271"/>
        <v>39125.019999999997</v>
      </c>
      <c r="AD500" s="65"/>
      <c r="AE500" s="66"/>
      <c r="AF500" s="66"/>
      <c r="AG500" s="66"/>
      <c r="AH500" s="67">
        <f t="shared" si="272"/>
        <v>106172.98000000001</v>
      </c>
      <c r="AI500" s="68"/>
      <c r="AJ500" s="68"/>
    </row>
    <row r="501" spans="1:36" hidden="1" x14ac:dyDescent="0.25">
      <c r="A501" s="6">
        <v>381</v>
      </c>
      <c r="B501" s="7" t="s">
        <v>748</v>
      </c>
      <c r="C501" s="56" t="str">
        <f t="shared" si="273"/>
        <v>PG14</v>
      </c>
      <c r="D501" s="56" t="str">
        <f>IFERROR(VLOOKUP(C501,Exempted!C:D,2,0),"NOT")</f>
        <v>Gemini</v>
      </c>
      <c r="E501" s="7">
        <v>482859</v>
      </c>
      <c r="F501" s="7">
        <v>583798</v>
      </c>
      <c r="G501" s="7">
        <v>1066657</v>
      </c>
      <c r="H501" s="7">
        <v>936948</v>
      </c>
      <c r="I501" s="7">
        <v>0</v>
      </c>
      <c r="J501" s="7">
        <v>53332.85</v>
      </c>
      <c r="K501" s="7">
        <v>64227</v>
      </c>
      <c r="L501" s="7">
        <v>64227</v>
      </c>
      <c r="M501" s="7">
        <v>0</v>
      </c>
      <c r="N501" s="7">
        <v>0</v>
      </c>
      <c r="O501" s="7">
        <v>600</v>
      </c>
      <c r="P501" s="7">
        <v>0</v>
      </c>
      <c r="Q501" s="7">
        <v>0</v>
      </c>
      <c r="R501" s="7">
        <v>600</v>
      </c>
      <c r="S501" s="7">
        <v>12</v>
      </c>
      <c r="T501" s="62">
        <f t="shared" si="268"/>
        <v>130309</v>
      </c>
      <c r="U501" s="63">
        <f t="shared" si="263"/>
        <v>21333.14</v>
      </c>
      <c r="V501" s="63">
        <f t="shared" si="264"/>
        <v>12</v>
      </c>
      <c r="W501" s="64">
        <f t="shared" si="269"/>
        <v>21345.14</v>
      </c>
      <c r="X501" s="63">
        <f t="shared" si="265"/>
        <v>0</v>
      </c>
      <c r="Y501" s="63">
        <f t="shared" si="266"/>
        <v>0</v>
      </c>
      <c r="Z501" s="64">
        <f t="shared" si="270"/>
        <v>0</v>
      </c>
      <c r="AA501" s="63">
        <v>0</v>
      </c>
      <c r="AB501" s="63"/>
      <c r="AC501" s="63">
        <f t="shared" si="271"/>
        <v>21345.14</v>
      </c>
      <c r="AD501" s="65"/>
      <c r="AE501" s="66"/>
      <c r="AF501" s="66"/>
      <c r="AG501" s="66"/>
      <c r="AH501" s="67">
        <f t="shared" si="272"/>
        <v>108963.86</v>
      </c>
      <c r="AI501" s="68"/>
      <c r="AJ501" s="68"/>
    </row>
    <row r="502" spans="1:36" hidden="1" x14ac:dyDescent="0.25">
      <c r="A502" s="6">
        <v>382</v>
      </c>
      <c r="B502" s="7" t="s">
        <v>749</v>
      </c>
      <c r="C502" s="56" t="str">
        <f t="shared" si="273"/>
        <v>PG15</v>
      </c>
      <c r="D502" s="56" t="str">
        <f>IFERROR(VLOOKUP(C502,Exempted!C:D,2,0),"NOT")</f>
        <v>Gemini</v>
      </c>
      <c r="E502" s="7">
        <v>698021</v>
      </c>
      <c r="F502" s="7">
        <v>798417</v>
      </c>
      <c r="G502" s="7">
        <v>1496438</v>
      </c>
      <c r="H502" s="7">
        <v>1349126</v>
      </c>
      <c r="I502" s="7">
        <v>0</v>
      </c>
      <c r="J502" s="7">
        <v>74821.899999999994</v>
      </c>
      <c r="K502" s="7">
        <v>51028</v>
      </c>
      <c r="L502" s="7">
        <v>51028</v>
      </c>
      <c r="M502" s="7">
        <v>0</v>
      </c>
      <c r="N502" s="7">
        <v>0</v>
      </c>
      <c r="O502" s="7">
        <v>3450</v>
      </c>
      <c r="P502" s="7">
        <v>3200</v>
      </c>
      <c r="Q502" s="7">
        <v>0</v>
      </c>
      <c r="R502" s="7">
        <v>250</v>
      </c>
      <c r="S502" s="7">
        <v>69</v>
      </c>
      <c r="T502" s="62">
        <f t="shared" si="268"/>
        <v>147562</v>
      </c>
      <c r="U502" s="63">
        <f t="shared" si="263"/>
        <v>29928.760000000002</v>
      </c>
      <c r="V502" s="63">
        <f t="shared" si="264"/>
        <v>69</v>
      </c>
      <c r="W502" s="64">
        <f t="shared" si="269"/>
        <v>29997.760000000002</v>
      </c>
      <c r="X502" s="63">
        <f t="shared" si="265"/>
        <v>0</v>
      </c>
      <c r="Y502" s="63">
        <f t="shared" si="266"/>
        <v>0</v>
      </c>
      <c r="Z502" s="64">
        <f t="shared" si="270"/>
        <v>0</v>
      </c>
      <c r="AA502" s="63">
        <v>0</v>
      </c>
      <c r="AB502" s="63"/>
      <c r="AC502" s="63">
        <f t="shared" si="271"/>
        <v>29997.760000000002</v>
      </c>
      <c r="AD502" s="65"/>
      <c r="AE502" s="66"/>
      <c r="AF502" s="66"/>
      <c r="AG502" s="66"/>
      <c r="AH502" s="67">
        <f t="shared" si="272"/>
        <v>117564.23999999999</v>
      </c>
      <c r="AI502" s="68"/>
      <c r="AJ502" s="68"/>
    </row>
    <row r="503" spans="1:36" hidden="1" x14ac:dyDescent="0.25">
      <c r="A503" s="6">
        <v>383</v>
      </c>
      <c r="B503" s="7" t="s">
        <v>750</v>
      </c>
      <c r="C503" s="56" t="str">
        <f t="shared" si="273"/>
        <v>PG16</v>
      </c>
      <c r="D503" s="56" t="str">
        <f>IFERROR(VLOOKUP(C503,Exempted!C:D,2,0),"NOT")</f>
        <v>Gemini</v>
      </c>
      <c r="E503" s="7">
        <v>645424</v>
      </c>
      <c r="F503" s="7">
        <v>688621</v>
      </c>
      <c r="G503" s="7">
        <v>1334045</v>
      </c>
      <c r="H503" s="7">
        <v>1297053</v>
      </c>
      <c r="I503" s="7">
        <v>0</v>
      </c>
      <c r="J503" s="7">
        <v>66702.25</v>
      </c>
      <c r="K503" s="7">
        <v>59072</v>
      </c>
      <c r="L503" s="7">
        <v>59072</v>
      </c>
      <c r="M503" s="7">
        <v>0</v>
      </c>
      <c r="N503" s="7">
        <v>0</v>
      </c>
      <c r="O503" s="7">
        <v>3410</v>
      </c>
      <c r="P503" s="7">
        <v>2400</v>
      </c>
      <c r="Q503" s="7">
        <v>0</v>
      </c>
      <c r="R503" s="7">
        <v>1010</v>
      </c>
      <c r="S503" s="7">
        <v>68.2</v>
      </c>
      <c r="T503" s="62">
        <f t="shared" si="268"/>
        <v>38002</v>
      </c>
      <c r="U503" s="63">
        <f t="shared" si="263"/>
        <v>26680.9</v>
      </c>
      <c r="V503" s="63">
        <f t="shared" si="264"/>
        <v>68.2</v>
      </c>
      <c r="W503" s="64">
        <f t="shared" si="269"/>
        <v>26749.100000000002</v>
      </c>
      <c r="X503" s="63">
        <f t="shared" si="265"/>
        <v>0</v>
      </c>
      <c r="Y503" s="63">
        <f t="shared" si="266"/>
        <v>0</v>
      </c>
      <c r="Z503" s="64">
        <f t="shared" si="270"/>
        <v>0</v>
      </c>
      <c r="AA503" s="63">
        <v>0</v>
      </c>
      <c r="AB503" s="63"/>
      <c r="AC503" s="63">
        <f t="shared" si="271"/>
        <v>26749.100000000002</v>
      </c>
      <c r="AD503" s="65"/>
      <c r="AE503" s="66"/>
      <c r="AF503" s="66"/>
      <c r="AG503" s="66"/>
      <c r="AH503" s="67">
        <f t="shared" si="272"/>
        <v>11252.899999999998</v>
      </c>
      <c r="AI503" s="68"/>
      <c r="AJ503" s="68"/>
    </row>
    <row r="504" spans="1:36" hidden="1" x14ac:dyDescent="0.25">
      <c r="A504" s="6">
        <v>384</v>
      </c>
      <c r="B504" s="7" t="s">
        <v>751</v>
      </c>
      <c r="C504" s="56" t="str">
        <f t="shared" si="273"/>
        <v>PG17</v>
      </c>
      <c r="D504" s="56" t="str">
        <f>IFERROR(VLOOKUP(C504,Exempted!C:D,2,0),"NOT")</f>
        <v>Gemini</v>
      </c>
      <c r="E504" s="7">
        <v>578802</v>
      </c>
      <c r="F504" s="7">
        <v>595453</v>
      </c>
      <c r="G504" s="7">
        <v>1174255</v>
      </c>
      <c r="H504" s="7">
        <v>1219972</v>
      </c>
      <c r="I504" s="7">
        <v>0</v>
      </c>
      <c r="J504" s="7">
        <v>58712.75</v>
      </c>
      <c r="K504" s="7">
        <v>29578</v>
      </c>
      <c r="L504" s="7">
        <v>29578</v>
      </c>
      <c r="M504" s="7">
        <v>0</v>
      </c>
      <c r="N504" s="7">
        <v>0</v>
      </c>
      <c r="O504" s="7">
        <v>200</v>
      </c>
      <c r="P504" s="7">
        <v>0</v>
      </c>
      <c r="Q504" s="7">
        <v>0</v>
      </c>
      <c r="R504" s="7">
        <v>200</v>
      </c>
      <c r="S504" s="7">
        <v>4</v>
      </c>
      <c r="T504" s="62">
        <f t="shared" si="268"/>
        <v>-45517</v>
      </c>
      <c r="U504" s="63">
        <f t="shared" si="263"/>
        <v>23485.100000000002</v>
      </c>
      <c r="V504" s="63">
        <f t="shared" si="264"/>
        <v>4</v>
      </c>
      <c r="W504" s="64">
        <f t="shared" si="269"/>
        <v>23489.100000000002</v>
      </c>
      <c r="X504" s="63">
        <f t="shared" si="265"/>
        <v>0</v>
      </c>
      <c r="Y504" s="63">
        <f t="shared" si="266"/>
        <v>0</v>
      </c>
      <c r="Z504" s="64">
        <f t="shared" si="270"/>
        <v>0</v>
      </c>
      <c r="AA504" s="63">
        <v>0</v>
      </c>
      <c r="AB504" s="63"/>
      <c r="AC504" s="63">
        <f t="shared" si="271"/>
        <v>23489.100000000002</v>
      </c>
      <c r="AD504" s="65"/>
      <c r="AE504" s="66"/>
      <c r="AF504" s="66"/>
      <c r="AG504" s="66"/>
      <c r="AH504" s="67">
        <f t="shared" si="272"/>
        <v>-69006.100000000006</v>
      </c>
      <c r="AI504" s="69"/>
      <c r="AJ504" s="69"/>
    </row>
    <row r="505" spans="1:36" hidden="1" x14ac:dyDescent="0.25">
      <c r="A505" s="6">
        <v>385</v>
      </c>
      <c r="B505" s="7" t="s">
        <v>753</v>
      </c>
      <c r="C505" s="56" t="str">
        <f t="shared" si="273"/>
        <v>PG18</v>
      </c>
      <c r="D505" s="56" t="str">
        <f>IFERROR(VLOOKUP(C505,Exempted!C:D,2,0),"NOT")</f>
        <v>Gemini</v>
      </c>
      <c r="E505" s="7">
        <v>472781</v>
      </c>
      <c r="F505" s="7">
        <v>597658</v>
      </c>
      <c r="G505" s="7">
        <v>1070439</v>
      </c>
      <c r="H505" s="7">
        <v>961676</v>
      </c>
      <c r="I505" s="7">
        <v>0</v>
      </c>
      <c r="J505" s="7">
        <v>53521.95</v>
      </c>
      <c r="K505" s="7">
        <v>36047</v>
      </c>
      <c r="L505" s="7">
        <v>36047</v>
      </c>
      <c r="M505" s="7">
        <v>0</v>
      </c>
      <c r="N505" s="7">
        <v>0</v>
      </c>
      <c r="O505" s="7">
        <v>700</v>
      </c>
      <c r="P505" s="7">
        <v>0</v>
      </c>
      <c r="Q505" s="7">
        <v>0</v>
      </c>
      <c r="R505" s="7">
        <v>700</v>
      </c>
      <c r="S505" s="7">
        <v>14</v>
      </c>
      <c r="T505" s="62">
        <f t="shared" si="268"/>
        <v>109463</v>
      </c>
      <c r="U505" s="63">
        <f t="shared" si="263"/>
        <v>21408.78</v>
      </c>
      <c r="V505" s="63">
        <f t="shared" si="264"/>
        <v>14</v>
      </c>
      <c r="W505" s="64">
        <f t="shared" si="269"/>
        <v>21422.78</v>
      </c>
      <c r="X505" s="63">
        <f t="shared" si="265"/>
        <v>0</v>
      </c>
      <c r="Y505" s="63">
        <f t="shared" si="266"/>
        <v>0</v>
      </c>
      <c r="Z505" s="64">
        <f t="shared" si="270"/>
        <v>0</v>
      </c>
      <c r="AA505" s="63">
        <v>0</v>
      </c>
      <c r="AB505" s="63"/>
      <c r="AC505" s="63">
        <f t="shared" si="271"/>
        <v>21422.78</v>
      </c>
      <c r="AD505" s="65"/>
      <c r="AE505" s="66"/>
      <c r="AF505" s="66"/>
      <c r="AG505" s="66"/>
      <c r="AH505" s="67">
        <f t="shared" si="272"/>
        <v>88040.22</v>
      </c>
      <c r="AI505" s="69"/>
      <c r="AJ505" s="69"/>
    </row>
    <row r="506" spans="1:36" hidden="1" x14ac:dyDescent="0.25">
      <c r="A506" s="6">
        <v>386</v>
      </c>
      <c r="B506" s="7" t="s">
        <v>754</v>
      </c>
      <c r="C506" s="56" t="str">
        <f t="shared" si="273"/>
        <v>PG19</v>
      </c>
      <c r="D506" s="56" t="str">
        <f>IFERROR(VLOOKUP(C506,Exempted!C:D,2,0),"NOT")</f>
        <v>Gemini</v>
      </c>
      <c r="E506" s="7">
        <v>634543</v>
      </c>
      <c r="F506" s="7">
        <v>830512</v>
      </c>
      <c r="G506" s="7">
        <v>1465055</v>
      </c>
      <c r="H506" s="7">
        <v>1434281</v>
      </c>
      <c r="I506" s="7">
        <v>498</v>
      </c>
      <c r="J506" s="7">
        <v>73252.75</v>
      </c>
      <c r="K506" s="7">
        <v>57614</v>
      </c>
      <c r="L506" s="7">
        <v>57614</v>
      </c>
      <c r="M506" s="7">
        <v>0</v>
      </c>
      <c r="N506" s="7">
        <v>0</v>
      </c>
      <c r="O506" s="7">
        <v>3440</v>
      </c>
      <c r="P506" s="7">
        <v>800</v>
      </c>
      <c r="Q506" s="7">
        <v>0</v>
      </c>
      <c r="R506" s="7">
        <v>2640</v>
      </c>
      <c r="S506" s="7">
        <v>68.8</v>
      </c>
      <c r="T506" s="62">
        <f t="shared" si="268"/>
        <v>33414</v>
      </c>
      <c r="U506" s="63">
        <f t="shared" si="263"/>
        <v>29301.100000000002</v>
      </c>
      <c r="V506" s="63">
        <f t="shared" si="264"/>
        <v>68.8</v>
      </c>
      <c r="W506" s="64">
        <f t="shared" si="269"/>
        <v>29369.9</v>
      </c>
      <c r="X506" s="63">
        <f t="shared" si="265"/>
        <v>498</v>
      </c>
      <c r="Y506" s="63">
        <f t="shared" si="266"/>
        <v>0</v>
      </c>
      <c r="Z506" s="64">
        <f t="shared" si="270"/>
        <v>498</v>
      </c>
      <c r="AA506" s="63">
        <v>0</v>
      </c>
      <c r="AB506" s="63"/>
      <c r="AC506" s="63">
        <f t="shared" si="271"/>
        <v>29867.9</v>
      </c>
      <c r="AD506" s="65"/>
      <c r="AE506" s="66"/>
      <c r="AF506" s="66"/>
      <c r="AG506" s="66"/>
      <c r="AH506" s="67">
        <f t="shared" si="272"/>
        <v>3546.0999999999985</v>
      </c>
      <c r="AI506" s="68"/>
      <c r="AJ506" s="68"/>
    </row>
    <row r="507" spans="1:36" hidden="1" x14ac:dyDescent="0.25">
      <c r="A507" s="6">
        <v>387</v>
      </c>
      <c r="B507" s="7" t="s">
        <v>755</v>
      </c>
      <c r="C507" s="56" t="str">
        <f t="shared" si="273"/>
        <v>PG20</v>
      </c>
      <c r="D507" s="56" t="str">
        <f>IFERROR(VLOOKUP(C507,Exempted!C:D,2,0),"NOT")</f>
        <v>Gemini</v>
      </c>
      <c r="E507" s="7">
        <v>2328777</v>
      </c>
      <c r="F507" s="7">
        <v>2965398</v>
      </c>
      <c r="G507" s="7">
        <v>5294175</v>
      </c>
      <c r="H507" s="7">
        <v>5040473</v>
      </c>
      <c r="I507" s="7">
        <v>390</v>
      </c>
      <c r="J507" s="7">
        <v>264708.75</v>
      </c>
      <c r="K507" s="7">
        <v>177885</v>
      </c>
      <c r="L507" s="7">
        <v>177885</v>
      </c>
      <c r="M507" s="7">
        <v>0</v>
      </c>
      <c r="N507" s="7">
        <v>0</v>
      </c>
      <c r="O507" s="7">
        <v>1510</v>
      </c>
      <c r="P507" s="7">
        <v>0</v>
      </c>
      <c r="Q507" s="7">
        <v>0</v>
      </c>
      <c r="R507" s="7">
        <v>1510</v>
      </c>
      <c r="S507" s="7">
        <v>30.2</v>
      </c>
      <c r="T507" s="62">
        <f t="shared" si="268"/>
        <v>255212</v>
      </c>
      <c r="U507" s="63">
        <f t="shared" si="263"/>
        <v>105883.5</v>
      </c>
      <c r="V507" s="63">
        <f t="shared" si="264"/>
        <v>30.2</v>
      </c>
      <c r="W507" s="64">
        <f t="shared" si="269"/>
        <v>105913.7</v>
      </c>
      <c r="X507" s="63">
        <f t="shared" si="265"/>
        <v>390</v>
      </c>
      <c r="Y507" s="63">
        <f t="shared" si="266"/>
        <v>0</v>
      </c>
      <c r="Z507" s="64">
        <f t="shared" si="270"/>
        <v>390</v>
      </c>
      <c r="AA507" s="63">
        <v>0</v>
      </c>
      <c r="AB507" s="63"/>
      <c r="AC507" s="63">
        <f t="shared" si="271"/>
        <v>106303.7</v>
      </c>
      <c r="AD507" s="65"/>
      <c r="AE507" s="66"/>
      <c r="AF507" s="66"/>
      <c r="AG507" s="66"/>
      <c r="AH507" s="67">
        <f t="shared" si="272"/>
        <v>148908.29999999999</v>
      </c>
      <c r="AI507" s="68"/>
      <c r="AJ507" s="68"/>
    </row>
    <row r="508" spans="1:36" hidden="1" x14ac:dyDescent="0.25">
      <c r="A508" s="6">
        <v>388</v>
      </c>
      <c r="B508" s="7" t="s">
        <v>756</v>
      </c>
      <c r="C508" s="56" t="str">
        <f t="shared" si="273"/>
        <v>PG22</v>
      </c>
      <c r="D508" s="56" t="str">
        <f>IFERROR(VLOOKUP(C508,Exempted!C:D,2,0),"NOT")</f>
        <v>NOT</v>
      </c>
      <c r="E508" s="7">
        <v>251660</v>
      </c>
      <c r="F508" s="7">
        <v>223581</v>
      </c>
      <c r="G508" s="7">
        <v>475241</v>
      </c>
      <c r="H508" s="7">
        <v>408644</v>
      </c>
      <c r="I508" s="7">
        <v>0</v>
      </c>
      <c r="J508" s="7">
        <v>23762.05</v>
      </c>
      <c r="K508" s="7">
        <v>32893</v>
      </c>
      <c r="L508" s="7">
        <v>32893</v>
      </c>
      <c r="M508" s="7">
        <v>0</v>
      </c>
      <c r="N508" s="7">
        <v>0</v>
      </c>
      <c r="O508" s="7">
        <v>200</v>
      </c>
      <c r="P508" s="7">
        <v>0</v>
      </c>
      <c r="Q508" s="7">
        <v>0</v>
      </c>
      <c r="R508" s="7">
        <v>200</v>
      </c>
      <c r="S508" s="7">
        <v>4</v>
      </c>
      <c r="T508" s="128">
        <f t="shared" ref="T508" si="274">G508-H508+K508-L508+O508-P508</f>
        <v>66797</v>
      </c>
      <c r="U508" s="63">
        <f t="shared" ref="U508:U511" si="275">G508*0.02</f>
        <v>9504.82</v>
      </c>
      <c r="V508" s="63">
        <f t="shared" ref="V508:V511" si="276">O508*0.02</f>
        <v>4</v>
      </c>
      <c r="W508" s="130">
        <f>SUM(U508:V509)</f>
        <v>10826.76</v>
      </c>
      <c r="X508" s="63">
        <f t="shared" ref="X508:X511" si="277">I508</f>
        <v>0</v>
      </c>
      <c r="Y508" s="63">
        <f t="shared" ref="Y508:Y511" si="278">M508</f>
        <v>0</v>
      </c>
      <c r="Z508" s="130">
        <f>SUM(X508:Y509)</f>
        <v>0</v>
      </c>
      <c r="AA508" s="63">
        <v>0</v>
      </c>
      <c r="AB508" s="63"/>
      <c r="AC508" s="132">
        <f>W508+Z508+AA508+AB508+AA509+AB509</f>
        <v>10826.76</v>
      </c>
      <c r="AD508" s="134"/>
      <c r="AE508" s="122"/>
      <c r="AF508" s="122">
        <v>3600</v>
      </c>
      <c r="AG508" s="122">
        <v>9443</v>
      </c>
      <c r="AH508" s="124">
        <f t="shared" ref="AH508" si="279">IF(D508="NOT",(T508-Z508-AE508+AF508-AG508),(T508-AC508-AE508+AF508-AG508))</f>
        <v>60954</v>
      </c>
      <c r="AI508" s="126"/>
      <c r="AJ508" s="126"/>
    </row>
    <row r="509" spans="1:36" hidden="1" x14ac:dyDescent="0.25">
      <c r="A509" s="23">
        <v>288</v>
      </c>
      <c r="B509" s="19" t="s">
        <v>756</v>
      </c>
      <c r="C509" s="56" t="str">
        <f t="shared" si="273"/>
        <v>PG22</v>
      </c>
      <c r="D509" s="56" t="str">
        <f>IFERROR(VLOOKUP(C509,Exempted!C:D,2,0),"NOT")</f>
        <v>NOT</v>
      </c>
      <c r="E509" s="19">
        <v>32363</v>
      </c>
      <c r="F509" s="19">
        <v>33234</v>
      </c>
      <c r="G509" s="19">
        <v>65597</v>
      </c>
      <c r="H509" s="19">
        <v>0</v>
      </c>
      <c r="I509" s="19">
        <v>0</v>
      </c>
      <c r="J509" s="19">
        <v>3279.85</v>
      </c>
      <c r="K509" s="19">
        <v>1900</v>
      </c>
      <c r="L509" s="19">
        <v>0</v>
      </c>
      <c r="M509" s="19">
        <v>0</v>
      </c>
      <c r="N509" s="19">
        <v>0</v>
      </c>
      <c r="O509" s="19">
        <v>300</v>
      </c>
      <c r="P509" s="19">
        <v>0</v>
      </c>
      <c r="Q509" s="19">
        <v>0</v>
      </c>
      <c r="R509" s="19">
        <v>300</v>
      </c>
      <c r="S509" s="19">
        <v>6</v>
      </c>
      <c r="T509" s="129"/>
      <c r="U509" s="63">
        <f t="shared" si="275"/>
        <v>1311.94</v>
      </c>
      <c r="V509" s="63">
        <f t="shared" si="276"/>
        <v>6</v>
      </c>
      <c r="W509" s="131"/>
      <c r="X509" s="63">
        <f t="shared" si="277"/>
        <v>0</v>
      </c>
      <c r="Y509" s="63">
        <f t="shared" si="278"/>
        <v>0</v>
      </c>
      <c r="Z509" s="131"/>
      <c r="AA509" s="63">
        <v>0</v>
      </c>
      <c r="AB509" s="63"/>
      <c r="AC509" s="133"/>
      <c r="AD509" s="135"/>
      <c r="AE509" s="123"/>
      <c r="AF509" s="123"/>
      <c r="AG509" s="123"/>
      <c r="AH509" s="125"/>
      <c r="AI509" s="127"/>
      <c r="AJ509" s="127"/>
    </row>
    <row r="510" spans="1:36" hidden="1" x14ac:dyDescent="0.25">
      <c r="A510" s="6">
        <v>389</v>
      </c>
      <c r="B510" s="7" t="s">
        <v>763</v>
      </c>
      <c r="C510" s="56" t="str">
        <f t="shared" si="273"/>
        <v>PG23</v>
      </c>
      <c r="D510" s="56" t="str">
        <f>IFERROR(VLOOKUP(C510,Exempted!C:D,2,0),"NOT")</f>
        <v>NOT</v>
      </c>
      <c r="E510" s="7">
        <v>1304760</v>
      </c>
      <c r="F510" s="7">
        <v>1460287</v>
      </c>
      <c r="G510" s="7">
        <v>2765047</v>
      </c>
      <c r="H510" s="7">
        <v>2555845</v>
      </c>
      <c r="I510" s="7">
        <v>0</v>
      </c>
      <c r="J510" s="7">
        <v>138252.35</v>
      </c>
      <c r="K510" s="7">
        <v>88231</v>
      </c>
      <c r="L510" s="7">
        <v>88231</v>
      </c>
      <c r="M510" s="7">
        <v>0</v>
      </c>
      <c r="N510" s="7">
        <v>0</v>
      </c>
      <c r="O510" s="7">
        <v>9910</v>
      </c>
      <c r="P510" s="7">
        <v>800</v>
      </c>
      <c r="Q510" s="7">
        <v>0</v>
      </c>
      <c r="R510" s="7">
        <v>9110</v>
      </c>
      <c r="S510" s="7">
        <v>198.2</v>
      </c>
      <c r="T510" s="62">
        <f t="shared" ref="T510:T511" si="280">G510-H510+K510-L510+O510-P510</f>
        <v>218312</v>
      </c>
      <c r="U510" s="63">
        <f t="shared" si="275"/>
        <v>55300.94</v>
      </c>
      <c r="V510" s="63">
        <f t="shared" si="276"/>
        <v>198.20000000000002</v>
      </c>
      <c r="W510" s="64">
        <f t="shared" ref="W510:W511" si="281">SUM(U510:V510)</f>
        <v>55499.14</v>
      </c>
      <c r="X510" s="63">
        <f t="shared" si="277"/>
        <v>0</v>
      </c>
      <c r="Y510" s="63">
        <f t="shared" si="278"/>
        <v>0</v>
      </c>
      <c r="Z510" s="64">
        <f t="shared" ref="Z510:Z511" si="282">SUM(X510:Y510)</f>
        <v>0</v>
      </c>
      <c r="AA510" s="63">
        <v>0</v>
      </c>
      <c r="AB510" s="63"/>
      <c r="AC510" s="63">
        <f t="shared" ref="AC510:AC511" si="283">W510+Z510+AA510+AB510</f>
        <v>55499.14</v>
      </c>
      <c r="AD510" s="65"/>
      <c r="AE510" s="66"/>
      <c r="AF510" s="66"/>
      <c r="AG510" s="66"/>
      <c r="AH510" s="67">
        <f t="shared" ref="AH510:AH511" si="284">IF(D510="NOT",(T510-Z510-AE510+AF510-AG510),(T510-AC510-AE510+AF510-AG510))</f>
        <v>218312</v>
      </c>
      <c r="AI510" s="68"/>
      <c r="AJ510" s="68"/>
    </row>
    <row r="511" spans="1:36" hidden="1" x14ac:dyDescent="0.25">
      <c r="A511" s="6">
        <v>390</v>
      </c>
      <c r="B511" s="7" t="s">
        <v>764</v>
      </c>
      <c r="C511" s="56" t="str">
        <f t="shared" si="273"/>
        <v>PG24</v>
      </c>
      <c r="D511" s="56" t="str">
        <f>IFERROR(VLOOKUP(C511,Exempted!C:D,2,0),"NOT")</f>
        <v>NOT</v>
      </c>
      <c r="E511" s="7">
        <v>350515</v>
      </c>
      <c r="F511" s="7">
        <v>487880</v>
      </c>
      <c r="G511" s="7">
        <v>838395</v>
      </c>
      <c r="H511" s="7">
        <v>805552</v>
      </c>
      <c r="I511" s="7">
        <v>940</v>
      </c>
      <c r="J511" s="7">
        <v>41919.75</v>
      </c>
      <c r="K511" s="7">
        <v>33453</v>
      </c>
      <c r="L511" s="7">
        <v>33453</v>
      </c>
      <c r="M511" s="7">
        <v>0</v>
      </c>
      <c r="N511" s="7">
        <v>0</v>
      </c>
      <c r="O511" s="7">
        <v>600</v>
      </c>
      <c r="P511" s="7">
        <v>0</v>
      </c>
      <c r="Q511" s="7">
        <v>0</v>
      </c>
      <c r="R511" s="7">
        <v>600</v>
      </c>
      <c r="S511" s="7">
        <v>12</v>
      </c>
      <c r="T511" s="62">
        <f t="shared" si="280"/>
        <v>33443</v>
      </c>
      <c r="U511" s="63">
        <f t="shared" si="275"/>
        <v>16767.900000000001</v>
      </c>
      <c r="V511" s="63">
        <f t="shared" si="276"/>
        <v>12</v>
      </c>
      <c r="W511" s="64">
        <f t="shared" si="281"/>
        <v>16779.900000000001</v>
      </c>
      <c r="X511" s="63">
        <f t="shared" si="277"/>
        <v>940</v>
      </c>
      <c r="Y511" s="63">
        <f t="shared" si="278"/>
        <v>0</v>
      </c>
      <c r="Z511" s="64">
        <f t="shared" si="282"/>
        <v>940</v>
      </c>
      <c r="AA511" s="63">
        <v>0</v>
      </c>
      <c r="AB511" s="63"/>
      <c r="AC511" s="63">
        <f t="shared" si="283"/>
        <v>17719.900000000001</v>
      </c>
      <c r="AD511" s="65"/>
      <c r="AE511" s="66"/>
      <c r="AF511" s="66"/>
      <c r="AG511" s="66"/>
      <c r="AH511" s="67">
        <f t="shared" si="284"/>
        <v>32503</v>
      </c>
      <c r="AI511" s="68"/>
      <c r="AJ511" s="68"/>
    </row>
    <row r="512" spans="1:36" hidden="1" x14ac:dyDescent="0.25">
      <c r="A512" s="6">
        <v>391</v>
      </c>
      <c r="B512" s="7" t="s">
        <v>765</v>
      </c>
      <c r="C512" s="56" t="str">
        <f t="shared" si="273"/>
        <v>PG25</v>
      </c>
      <c r="D512" s="56" t="str">
        <f>IFERROR(VLOOKUP(C512,Exempted!C:D,2,0),"NOT")</f>
        <v>NOT</v>
      </c>
      <c r="E512" s="7">
        <v>4714081</v>
      </c>
      <c r="F512" s="7">
        <v>8404447</v>
      </c>
      <c r="G512" s="7">
        <v>13118528</v>
      </c>
      <c r="H512" s="7">
        <v>12890689</v>
      </c>
      <c r="I512" s="7">
        <v>0</v>
      </c>
      <c r="J512" s="7">
        <v>655926.4</v>
      </c>
      <c r="K512" s="7">
        <v>678214</v>
      </c>
      <c r="L512" s="7">
        <v>678214</v>
      </c>
      <c r="M512" s="7">
        <v>0</v>
      </c>
      <c r="N512" s="7">
        <v>0</v>
      </c>
      <c r="O512" s="7">
        <v>2700</v>
      </c>
      <c r="P512" s="7">
        <v>0</v>
      </c>
      <c r="Q512" s="7">
        <v>0</v>
      </c>
      <c r="R512" s="7">
        <v>2700</v>
      </c>
      <c r="S512" s="7">
        <v>54</v>
      </c>
      <c r="T512" s="128">
        <f t="shared" ref="T512" si="285">G512-H512+K512-L512+O512-P512</f>
        <v>230539</v>
      </c>
      <c r="U512" s="63">
        <f t="shared" ref="U512:U523" si="286">G512*0.02</f>
        <v>262370.56</v>
      </c>
      <c r="V512" s="63">
        <f t="shared" ref="V512:V523" si="287">O512*0.02</f>
        <v>54</v>
      </c>
      <c r="W512" s="130">
        <f>SUM(U512:V513)</f>
        <v>263257.32</v>
      </c>
      <c r="X512" s="63">
        <f t="shared" ref="X512:X523" si="288">I512</f>
        <v>0</v>
      </c>
      <c r="Y512" s="63">
        <f t="shared" ref="Y512:Y523" si="289">M512</f>
        <v>0</v>
      </c>
      <c r="Z512" s="130">
        <f>SUM(X512:Y513)</f>
        <v>0</v>
      </c>
      <c r="AA512" s="63">
        <v>0</v>
      </c>
      <c r="AB512" s="63"/>
      <c r="AC512" s="132">
        <f>W512+Z512+AA512+AB512+AA513+AB513</f>
        <v>263257.32</v>
      </c>
      <c r="AD512" s="134"/>
      <c r="AE512" s="122"/>
      <c r="AF512" s="122">
        <v>3100</v>
      </c>
      <c r="AG512" s="122">
        <v>3000</v>
      </c>
      <c r="AH512" s="124">
        <f t="shared" ref="AH512" si="290">IF(D512="NOT",(T512-Z512-AE512+AF512-AG512),(T512-AC512-AE512+AF512-AG512))</f>
        <v>230639</v>
      </c>
      <c r="AI512" s="126"/>
      <c r="AJ512" s="126"/>
    </row>
    <row r="513" spans="1:36" hidden="1" x14ac:dyDescent="0.25">
      <c r="A513" s="23">
        <v>391</v>
      </c>
      <c r="B513" s="19" t="s">
        <v>765</v>
      </c>
      <c r="C513" s="56" t="str">
        <f t="shared" si="273"/>
        <v>PG25</v>
      </c>
      <c r="D513" s="56" t="str">
        <f>IFERROR(VLOOKUP(C513,Exempted!C:D,2,0),"NOT")</f>
        <v>NOT</v>
      </c>
      <c r="E513" s="19">
        <v>16318</v>
      </c>
      <c r="F513" s="19">
        <v>25320</v>
      </c>
      <c r="G513" s="19">
        <v>41638</v>
      </c>
      <c r="H513" s="19">
        <v>0</v>
      </c>
      <c r="I513" s="19">
        <v>0</v>
      </c>
      <c r="J513" s="19">
        <v>2081.9</v>
      </c>
      <c r="K513" s="19">
        <v>3996</v>
      </c>
      <c r="L513" s="19">
        <v>0</v>
      </c>
      <c r="M513" s="19">
        <v>0</v>
      </c>
      <c r="N513" s="19">
        <v>0</v>
      </c>
      <c r="O513" s="19">
        <v>0</v>
      </c>
      <c r="P513" s="19">
        <v>0</v>
      </c>
      <c r="Q513" s="19">
        <v>0</v>
      </c>
      <c r="R513" s="19">
        <v>0</v>
      </c>
      <c r="S513" s="19">
        <v>0</v>
      </c>
      <c r="T513" s="129"/>
      <c r="U513" s="63">
        <f t="shared" si="286"/>
        <v>832.76</v>
      </c>
      <c r="V513" s="63">
        <f t="shared" si="287"/>
        <v>0</v>
      </c>
      <c r="W513" s="131"/>
      <c r="X513" s="63">
        <f t="shared" si="288"/>
        <v>0</v>
      </c>
      <c r="Y513" s="63">
        <f t="shared" si="289"/>
        <v>0</v>
      </c>
      <c r="Z513" s="131"/>
      <c r="AA513" s="63">
        <v>0</v>
      </c>
      <c r="AB513" s="63"/>
      <c r="AC513" s="133"/>
      <c r="AD513" s="135"/>
      <c r="AE513" s="123"/>
      <c r="AF513" s="123"/>
      <c r="AG513" s="123"/>
      <c r="AH513" s="125"/>
      <c r="AI513" s="127"/>
      <c r="AJ513" s="127"/>
    </row>
    <row r="514" spans="1:36" hidden="1" x14ac:dyDescent="0.25">
      <c r="A514" s="6">
        <v>392</v>
      </c>
      <c r="B514" s="7" t="s">
        <v>772</v>
      </c>
      <c r="C514" s="56" t="str">
        <f t="shared" si="273"/>
        <v>PG27</v>
      </c>
      <c r="D514" s="56" t="str">
        <f>IFERROR(VLOOKUP(C514,Exempted!C:D,2,0),"NOT")</f>
        <v>NOT</v>
      </c>
      <c r="E514" s="7">
        <v>237497</v>
      </c>
      <c r="F514" s="7">
        <v>304134</v>
      </c>
      <c r="G514" s="7">
        <v>541631</v>
      </c>
      <c r="H514" s="7">
        <v>544723</v>
      </c>
      <c r="I514" s="7">
        <v>1047</v>
      </c>
      <c r="J514" s="7">
        <v>27081.55</v>
      </c>
      <c r="K514" s="7">
        <v>26898</v>
      </c>
      <c r="L514" s="7">
        <v>26898</v>
      </c>
      <c r="M514" s="7">
        <v>0</v>
      </c>
      <c r="N514" s="7">
        <v>0</v>
      </c>
      <c r="O514" s="7">
        <v>340</v>
      </c>
      <c r="P514" s="7">
        <v>0</v>
      </c>
      <c r="Q514" s="7">
        <v>0</v>
      </c>
      <c r="R514" s="7">
        <v>340</v>
      </c>
      <c r="S514" s="7">
        <v>6.8</v>
      </c>
      <c r="T514" s="62">
        <f t="shared" ref="T514:T523" si="291">G514-H514+K514-L514+O514-P514</f>
        <v>-2752</v>
      </c>
      <c r="U514" s="63">
        <f t="shared" si="286"/>
        <v>10832.62</v>
      </c>
      <c r="V514" s="63">
        <f t="shared" si="287"/>
        <v>6.8</v>
      </c>
      <c r="W514" s="64">
        <f t="shared" ref="W514:W523" si="292">SUM(U514:V514)</f>
        <v>10839.42</v>
      </c>
      <c r="X514" s="63">
        <f t="shared" si="288"/>
        <v>1047</v>
      </c>
      <c r="Y514" s="63">
        <f t="shared" si="289"/>
        <v>0</v>
      </c>
      <c r="Z514" s="64">
        <f t="shared" ref="Z514:Z523" si="293">SUM(X514:Y514)</f>
        <v>1047</v>
      </c>
      <c r="AA514" s="63">
        <v>0</v>
      </c>
      <c r="AB514" s="63"/>
      <c r="AC514" s="63">
        <f t="shared" ref="AC514:AC523" si="294">W514+Z514+AA514+AB514</f>
        <v>11886.42</v>
      </c>
      <c r="AD514" s="65"/>
      <c r="AE514" s="66"/>
      <c r="AF514" s="66"/>
      <c r="AG514" s="66"/>
      <c r="AH514" s="67">
        <f t="shared" ref="AH514:AH523" si="295">IF(D514="NOT",(T514-Z514-AE514+AF514-AG514),(T514-AC514-AE514+AF514-AG514))</f>
        <v>-3799</v>
      </c>
      <c r="AI514" s="68"/>
      <c r="AJ514" s="68"/>
    </row>
    <row r="515" spans="1:36" hidden="1" x14ac:dyDescent="0.25">
      <c r="A515" s="6">
        <v>393</v>
      </c>
      <c r="B515" s="7" t="s">
        <v>773</v>
      </c>
      <c r="C515" s="56" t="str">
        <f t="shared" si="273"/>
        <v>PG28</v>
      </c>
      <c r="D515" s="56" t="str">
        <f>IFERROR(VLOOKUP(C515,Exempted!C:D,2,0),"NOT")</f>
        <v>NOT</v>
      </c>
      <c r="E515" s="7">
        <v>197987</v>
      </c>
      <c r="F515" s="7">
        <v>245797</v>
      </c>
      <c r="G515" s="7">
        <v>443784</v>
      </c>
      <c r="H515" s="7">
        <v>384545</v>
      </c>
      <c r="I515" s="7">
        <v>0</v>
      </c>
      <c r="J515" s="7">
        <v>22189.200000000001</v>
      </c>
      <c r="K515" s="7">
        <v>17416</v>
      </c>
      <c r="L515" s="7">
        <v>17416</v>
      </c>
      <c r="M515" s="7">
        <v>0</v>
      </c>
      <c r="N515" s="7">
        <v>0</v>
      </c>
      <c r="O515" s="7">
        <v>400</v>
      </c>
      <c r="P515" s="7">
        <v>0</v>
      </c>
      <c r="Q515" s="7">
        <v>0</v>
      </c>
      <c r="R515" s="7">
        <v>400</v>
      </c>
      <c r="S515" s="7">
        <v>8</v>
      </c>
      <c r="T515" s="62">
        <f t="shared" si="291"/>
        <v>59639</v>
      </c>
      <c r="U515" s="63">
        <f t="shared" si="286"/>
        <v>8875.68</v>
      </c>
      <c r="V515" s="63">
        <f t="shared" si="287"/>
        <v>8</v>
      </c>
      <c r="W515" s="64">
        <f t="shared" si="292"/>
        <v>8883.68</v>
      </c>
      <c r="X515" s="63">
        <f t="shared" si="288"/>
        <v>0</v>
      </c>
      <c r="Y515" s="63">
        <f t="shared" si="289"/>
        <v>0</v>
      </c>
      <c r="Z515" s="64">
        <f t="shared" si="293"/>
        <v>0</v>
      </c>
      <c r="AA515" s="63">
        <v>0</v>
      </c>
      <c r="AB515" s="63"/>
      <c r="AC515" s="63">
        <f t="shared" si="294"/>
        <v>8883.68</v>
      </c>
      <c r="AD515" s="65"/>
      <c r="AE515" s="66"/>
      <c r="AF515" s="66"/>
      <c r="AG515" s="66"/>
      <c r="AH515" s="67">
        <f t="shared" si="295"/>
        <v>59639</v>
      </c>
      <c r="AI515" s="68"/>
      <c r="AJ515" s="68"/>
    </row>
    <row r="516" spans="1:36" hidden="1" x14ac:dyDescent="0.25">
      <c r="A516" s="6">
        <v>394</v>
      </c>
      <c r="B516" s="7" t="s">
        <v>774</v>
      </c>
      <c r="C516" s="56" t="str">
        <f t="shared" si="273"/>
        <v>PG29</v>
      </c>
      <c r="D516" s="56" t="str">
        <f>IFERROR(VLOOKUP(C516,Exempted!C:D,2,0),"NOT")</f>
        <v>NOT</v>
      </c>
      <c r="E516" s="7">
        <v>202936</v>
      </c>
      <c r="F516" s="7">
        <v>223018</v>
      </c>
      <c r="G516" s="7">
        <v>425954</v>
      </c>
      <c r="H516" s="7">
        <v>404382</v>
      </c>
      <c r="I516" s="7">
        <v>317</v>
      </c>
      <c r="J516" s="7">
        <v>21297.7</v>
      </c>
      <c r="K516" s="7">
        <v>25204</v>
      </c>
      <c r="L516" s="7">
        <v>25204</v>
      </c>
      <c r="M516" s="7">
        <v>0</v>
      </c>
      <c r="N516" s="7">
        <v>0</v>
      </c>
      <c r="O516" s="7">
        <v>400</v>
      </c>
      <c r="P516" s="7">
        <v>0</v>
      </c>
      <c r="Q516" s="7">
        <v>0</v>
      </c>
      <c r="R516" s="7">
        <v>400</v>
      </c>
      <c r="S516" s="7">
        <v>8</v>
      </c>
      <c r="T516" s="62">
        <f t="shared" si="291"/>
        <v>21972</v>
      </c>
      <c r="U516" s="63">
        <f t="shared" si="286"/>
        <v>8519.08</v>
      </c>
      <c r="V516" s="63">
        <f t="shared" si="287"/>
        <v>8</v>
      </c>
      <c r="W516" s="64">
        <f t="shared" si="292"/>
        <v>8527.08</v>
      </c>
      <c r="X516" s="63">
        <f t="shared" si="288"/>
        <v>317</v>
      </c>
      <c r="Y516" s="63">
        <f t="shared" si="289"/>
        <v>0</v>
      </c>
      <c r="Z516" s="64">
        <f t="shared" si="293"/>
        <v>317</v>
      </c>
      <c r="AA516" s="63">
        <v>0</v>
      </c>
      <c r="AB516" s="63"/>
      <c r="AC516" s="63">
        <f t="shared" si="294"/>
        <v>8844.08</v>
      </c>
      <c r="AD516" s="65"/>
      <c r="AE516" s="66"/>
      <c r="AF516" s="66"/>
      <c r="AG516" s="66"/>
      <c r="AH516" s="67">
        <f t="shared" si="295"/>
        <v>21655</v>
      </c>
      <c r="AI516" s="68"/>
      <c r="AJ516" s="68"/>
    </row>
    <row r="517" spans="1:36" hidden="1" x14ac:dyDescent="0.25">
      <c r="A517" s="6">
        <v>395</v>
      </c>
      <c r="B517" s="7" t="s">
        <v>775</v>
      </c>
      <c r="C517" s="56" t="str">
        <f t="shared" si="273"/>
        <v>PG30</v>
      </c>
      <c r="D517" s="56" t="str">
        <f>IFERROR(VLOOKUP(C517,Exempted!C:D,2,0),"NOT")</f>
        <v>NOT</v>
      </c>
      <c r="E517" s="7">
        <v>142833</v>
      </c>
      <c r="F517" s="7">
        <v>159459</v>
      </c>
      <c r="G517" s="7">
        <v>302292</v>
      </c>
      <c r="H517" s="7">
        <v>279623</v>
      </c>
      <c r="I517" s="7">
        <v>0</v>
      </c>
      <c r="J517" s="7">
        <v>15114.6</v>
      </c>
      <c r="K517" s="7">
        <v>16949</v>
      </c>
      <c r="L517" s="7">
        <v>16949</v>
      </c>
      <c r="M517" s="7">
        <v>0</v>
      </c>
      <c r="N517" s="7">
        <v>0</v>
      </c>
      <c r="O517" s="7">
        <v>0</v>
      </c>
      <c r="P517" s="7">
        <v>0</v>
      </c>
      <c r="Q517" s="7">
        <v>0</v>
      </c>
      <c r="R517" s="7">
        <v>0</v>
      </c>
      <c r="S517" s="7">
        <v>0</v>
      </c>
      <c r="T517" s="62">
        <f t="shared" si="291"/>
        <v>22669</v>
      </c>
      <c r="U517" s="63">
        <f t="shared" si="286"/>
        <v>6045.84</v>
      </c>
      <c r="V517" s="63">
        <f t="shared" si="287"/>
        <v>0</v>
      </c>
      <c r="W517" s="64">
        <f t="shared" si="292"/>
        <v>6045.84</v>
      </c>
      <c r="X517" s="63">
        <f t="shared" si="288"/>
        <v>0</v>
      </c>
      <c r="Y517" s="63">
        <f t="shared" si="289"/>
        <v>0</v>
      </c>
      <c r="Z517" s="64">
        <f t="shared" si="293"/>
        <v>0</v>
      </c>
      <c r="AA517" s="63">
        <v>0</v>
      </c>
      <c r="AB517" s="63"/>
      <c r="AC517" s="63">
        <f t="shared" si="294"/>
        <v>6045.84</v>
      </c>
      <c r="AD517" s="65"/>
      <c r="AE517" s="66"/>
      <c r="AF517" s="66"/>
      <c r="AG517" s="66"/>
      <c r="AH517" s="67">
        <f t="shared" si="295"/>
        <v>22669</v>
      </c>
      <c r="AI517" s="68"/>
      <c r="AJ517" s="68"/>
    </row>
    <row r="518" spans="1:36" hidden="1" x14ac:dyDescent="0.25">
      <c r="A518" s="6">
        <v>396</v>
      </c>
      <c r="B518" s="7" t="s">
        <v>777</v>
      </c>
      <c r="C518" s="56" t="str">
        <f t="shared" si="273"/>
        <v>PG31</v>
      </c>
      <c r="D518" s="56" t="str">
        <f>IFERROR(VLOOKUP(C518,Exempted!C:D,2,0),"NOT")</f>
        <v>NOT</v>
      </c>
      <c r="E518" s="7">
        <v>551116</v>
      </c>
      <c r="F518" s="7">
        <v>765114</v>
      </c>
      <c r="G518" s="7">
        <v>1316230</v>
      </c>
      <c r="H518" s="7">
        <v>1094835</v>
      </c>
      <c r="I518" s="7">
        <v>955</v>
      </c>
      <c r="J518" s="7">
        <v>65811.5</v>
      </c>
      <c r="K518" s="7">
        <v>64398</v>
      </c>
      <c r="L518" s="7">
        <v>64398</v>
      </c>
      <c r="M518" s="7">
        <v>0</v>
      </c>
      <c r="N518" s="7">
        <v>0</v>
      </c>
      <c r="O518" s="7">
        <v>2466</v>
      </c>
      <c r="P518" s="7">
        <v>800</v>
      </c>
      <c r="Q518" s="7">
        <v>0</v>
      </c>
      <c r="R518" s="7">
        <v>1666</v>
      </c>
      <c r="S518" s="7">
        <v>49.32</v>
      </c>
      <c r="T518" s="62">
        <f t="shared" si="291"/>
        <v>223061</v>
      </c>
      <c r="U518" s="63">
        <f t="shared" si="286"/>
        <v>26324.600000000002</v>
      </c>
      <c r="V518" s="63">
        <f t="shared" si="287"/>
        <v>49.32</v>
      </c>
      <c r="W518" s="64">
        <f t="shared" si="292"/>
        <v>26373.920000000002</v>
      </c>
      <c r="X518" s="63">
        <f t="shared" si="288"/>
        <v>955</v>
      </c>
      <c r="Y518" s="63">
        <f t="shared" si="289"/>
        <v>0</v>
      </c>
      <c r="Z518" s="64">
        <f t="shared" si="293"/>
        <v>955</v>
      </c>
      <c r="AA518" s="63">
        <v>0</v>
      </c>
      <c r="AB518" s="63"/>
      <c r="AC518" s="63">
        <f t="shared" si="294"/>
        <v>27328.920000000002</v>
      </c>
      <c r="AD518" s="65"/>
      <c r="AE518" s="66"/>
      <c r="AF518" s="66"/>
      <c r="AG518" s="66"/>
      <c r="AH518" s="67">
        <f t="shared" si="295"/>
        <v>222106</v>
      </c>
      <c r="AI518" s="68"/>
      <c r="AJ518" s="68"/>
    </row>
    <row r="519" spans="1:36" hidden="1" x14ac:dyDescent="0.25">
      <c r="A519" s="6">
        <v>397</v>
      </c>
      <c r="B519" s="7" t="s">
        <v>779</v>
      </c>
      <c r="C519" s="56" t="str">
        <f t="shared" si="273"/>
        <v>PG32</v>
      </c>
      <c r="D519" s="56" t="str">
        <f>IFERROR(VLOOKUP(C519,Exempted!C:D,2,0),"NOT")</f>
        <v>NOT</v>
      </c>
      <c r="E519" s="7">
        <v>300882</v>
      </c>
      <c r="F519" s="7">
        <v>294455</v>
      </c>
      <c r="G519" s="7">
        <v>595337</v>
      </c>
      <c r="H519" s="7">
        <v>578697</v>
      </c>
      <c r="I519" s="7">
        <v>0</v>
      </c>
      <c r="J519" s="7">
        <v>29766.85</v>
      </c>
      <c r="K519" s="7">
        <v>27288</v>
      </c>
      <c r="L519" s="7">
        <v>27288</v>
      </c>
      <c r="M519" s="7">
        <v>0</v>
      </c>
      <c r="N519" s="7">
        <v>0</v>
      </c>
      <c r="O519" s="7">
        <v>450</v>
      </c>
      <c r="P519" s="7">
        <v>800</v>
      </c>
      <c r="Q519" s="7">
        <v>0</v>
      </c>
      <c r="R519" s="7">
        <v>-350</v>
      </c>
      <c r="S519" s="7">
        <v>9</v>
      </c>
      <c r="T519" s="62">
        <f t="shared" si="291"/>
        <v>16290</v>
      </c>
      <c r="U519" s="63">
        <f t="shared" si="286"/>
        <v>11906.74</v>
      </c>
      <c r="V519" s="63">
        <f t="shared" si="287"/>
        <v>9</v>
      </c>
      <c r="W519" s="64">
        <f t="shared" si="292"/>
        <v>11915.74</v>
      </c>
      <c r="X519" s="63">
        <f t="shared" si="288"/>
        <v>0</v>
      </c>
      <c r="Y519" s="63">
        <f t="shared" si="289"/>
        <v>0</v>
      </c>
      <c r="Z519" s="64">
        <f t="shared" si="293"/>
        <v>0</v>
      </c>
      <c r="AA519" s="63">
        <v>0</v>
      </c>
      <c r="AB519" s="63"/>
      <c r="AC519" s="63">
        <f t="shared" si="294"/>
        <v>11915.74</v>
      </c>
      <c r="AD519" s="65"/>
      <c r="AE519" s="66"/>
      <c r="AF519" s="66"/>
      <c r="AG519" s="66"/>
      <c r="AH519" s="67">
        <f t="shared" si="295"/>
        <v>16290</v>
      </c>
      <c r="AI519" s="68"/>
      <c r="AJ519" s="68"/>
    </row>
    <row r="520" spans="1:36" hidden="1" x14ac:dyDescent="0.25">
      <c r="A520" s="6">
        <v>398</v>
      </c>
      <c r="B520" s="7" t="s">
        <v>780</v>
      </c>
      <c r="C520" s="56" t="str">
        <f t="shared" si="273"/>
        <v>PG33</v>
      </c>
      <c r="D520" s="56" t="str">
        <f>IFERROR(VLOOKUP(C520,Exempted!C:D,2,0),"NOT")</f>
        <v>Gemini</v>
      </c>
      <c r="E520" s="7">
        <v>269147</v>
      </c>
      <c r="F520" s="7">
        <v>297106</v>
      </c>
      <c r="G520" s="7">
        <v>566253</v>
      </c>
      <c r="H520" s="7">
        <v>519210</v>
      </c>
      <c r="I520" s="7">
        <v>959</v>
      </c>
      <c r="J520" s="7">
        <v>28312.65</v>
      </c>
      <c r="K520" s="7">
        <v>21864</v>
      </c>
      <c r="L520" s="7">
        <v>21864</v>
      </c>
      <c r="M520" s="7">
        <v>0</v>
      </c>
      <c r="N520" s="7">
        <v>0</v>
      </c>
      <c r="O520" s="7">
        <v>2825</v>
      </c>
      <c r="P520" s="7">
        <v>0</v>
      </c>
      <c r="Q520" s="7">
        <v>0</v>
      </c>
      <c r="R520" s="7">
        <v>2825</v>
      </c>
      <c r="S520" s="7">
        <v>56.5</v>
      </c>
      <c r="T520" s="62">
        <f t="shared" si="291"/>
        <v>49868</v>
      </c>
      <c r="U520" s="63">
        <f t="shared" si="286"/>
        <v>11325.06</v>
      </c>
      <c r="V520" s="63">
        <f t="shared" si="287"/>
        <v>56.5</v>
      </c>
      <c r="W520" s="64">
        <f t="shared" si="292"/>
        <v>11381.56</v>
      </c>
      <c r="X520" s="63">
        <f t="shared" si="288"/>
        <v>959</v>
      </c>
      <c r="Y520" s="63">
        <f t="shared" si="289"/>
        <v>0</v>
      </c>
      <c r="Z520" s="64">
        <f t="shared" si="293"/>
        <v>959</v>
      </c>
      <c r="AA520" s="63">
        <v>0</v>
      </c>
      <c r="AB520" s="63"/>
      <c r="AC520" s="63">
        <f t="shared" si="294"/>
        <v>12340.56</v>
      </c>
      <c r="AD520" s="65"/>
      <c r="AE520" s="66"/>
      <c r="AF520" s="66"/>
      <c r="AG520" s="66"/>
      <c r="AH520" s="67">
        <f t="shared" si="295"/>
        <v>37527.440000000002</v>
      </c>
      <c r="AI520" s="68"/>
      <c r="AJ520" s="68"/>
    </row>
    <row r="521" spans="1:36" hidden="1" x14ac:dyDescent="0.25">
      <c r="A521" s="6">
        <v>399</v>
      </c>
      <c r="B521" s="7" t="s">
        <v>781</v>
      </c>
      <c r="C521" s="56" t="str">
        <f t="shared" si="273"/>
        <v>PG34</v>
      </c>
      <c r="D521" s="56" t="str">
        <f>IFERROR(VLOOKUP(C521,Exempted!C:D,2,0),"NOT")</f>
        <v>Gemini</v>
      </c>
      <c r="E521" s="7">
        <v>466459</v>
      </c>
      <c r="F521" s="7">
        <v>513265</v>
      </c>
      <c r="G521" s="7">
        <v>979724</v>
      </c>
      <c r="H521" s="7">
        <v>778353</v>
      </c>
      <c r="I521" s="7">
        <v>0</v>
      </c>
      <c r="J521" s="7">
        <v>48986.2</v>
      </c>
      <c r="K521" s="7">
        <v>30530</v>
      </c>
      <c r="L521" s="7">
        <v>30530</v>
      </c>
      <c r="M521" s="7">
        <v>0</v>
      </c>
      <c r="N521" s="7">
        <v>0</v>
      </c>
      <c r="O521" s="7">
        <v>700</v>
      </c>
      <c r="P521" s="7">
        <v>0</v>
      </c>
      <c r="Q521" s="7">
        <v>0</v>
      </c>
      <c r="R521" s="7">
        <v>700</v>
      </c>
      <c r="S521" s="7">
        <v>14</v>
      </c>
      <c r="T521" s="62">
        <f t="shared" si="291"/>
        <v>202071</v>
      </c>
      <c r="U521" s="63">
        <f t="shared" si="286"/>
        <v>19594.48</v>
      </c>
      <c r="V521" s="63">
        <f t="shared" si="287"/>
        <v>14</v>
      </c>
      <c r="W521" s="64">
        <f t="shared" si="292"/>
        <v>19608.48</v>
      </c>
      <c r="X521" s="63">
        <f t="shared" si="288"/>
        <v>0</v>
      </c>
      <c r="Y521" s="63">
        <f t="shared" si="289"/>
        <v>0</v>
      </c>
      <c r="Z521" s="64">
        <f t="shared" si="293"/>
        <v>0</v>
      </c>
      <c r="AA521" s="63">
        <v>0</v>
      </c>
      <c r="AB521" s="63"/>
      <c r="AC521" s="63">
        <f t="shared" si="294"/>
        <v>19608.48</v>
      </c>
      <c r="AD521" s="65"/>
      <c r="AE521" s="66"/>
      <c r="AF521" s="66"/>
      <c r="AG521" s="66"/>
      <c r="AH521" s="67">
        <f t="shared" si="295"/>
        <v>182462.52</v>
      </c>
      <c r="AI521" s="68"/>
      <c r="AJ521" s="68"/>
    </row>
    <row r="522" spans="1:36" hidden="1" x14ac:dyDescent="0.25">
      <c r="A522" s="6">
        <v>400</v>
      </c>
      <c r="B522" s="7" t="s">
        <v>782</v>
      </c>
      <c r="C522" s="56" t="str">
        <f t="shared" si="273"/>
        <v>PG35</v>
      </c>
      <c r="D522" s="56" t="str">
        <f>IFERROR(VLOOKUP(C522,Exempted!C:D,2,0),"NOT")</f>
        <v>Gemini</v>
      </c>
      <c r="E522" s="7">
        <v>665755</v>
      </c>
      <c r="F522" s="7">
        <v>703747</v>
      </c>
      <c r="G522" s="7">
        <v>1369502</v>
      </c>
      <c r="H522" s="7">
        <v>1304265</v>
      </c>
      <c r="I522" s="7">
        <v>0</v>
      </c>
      <c r="J522" s="7">
        <v>68475.100000000006</v>
      </c>
      <c r="K522" s="7">
        <v>84595</v>
      </c>
      <c r="L522" s="7">
        <v>84595</v>
      </c>
      <c r="M522" s="7">
        <v>0</v>
      </c>
      <c r="N522" s="7">
        <v>0</v>
      </c>
      <c r="O522" s="7">
        <v>450</v>
      </c>
      <c r="P522" s="7">
        <v>0</v>
      </c>
      <c r="Q522" s="7">
        <v>0</v>
      </c>
      <c r="R522" s="7">
        <v>450</v>
      </c>
      <c r="S522" s="7">
        <v>9</v>
      </c>
      <c r="T522" s="62">
        <f t="shared" si="291"/>
        <v>65687</v>
      </c>
      <c r="U522" s="63">
        <f t="shared" si="286"/>
        <v>27390.04</v>
      </c>
      <c r="V522" s="63">
        <f t="shared" si="287"/>
        <v>9</v>
      </c>
      <c r="W522" s="64">
        <f t="shared" si="292"/>
        <v>27399.040000000001</v>
      </c>
      <c r="X522" s="63">
        <f t="shared" si="288"/>
        <v>0</v>
      </c>
      <c r="Y522" s="63">
        <f t="shared" si="289"/>
        <v>0</v>
      </c>
      <c r="Z522" s="64">
        <f t="shared" si="293"/>
        <v>0</v>
      </c>
      <c r="AA522" s="63">
        <v>0</v>
      </c>
      <c r="AB522" s="63"/>
      <c r="AC522" s="63">
        <f t="shared" si="294"/>
        <v>27399.040000000001</v>
      </c>
      <c r="AD522" s="65"/>
      <c r="AE522" s="66"/>
      <c r="AF522" s="66"/>
      <c r="AG522" s="66"/>
      <c r="AH522" s="67">
        <f t="shared" si="295"/>
        <v>38287.96</v>
      </c>
      <c r="AI522" s="68"/>
      <c r="AJ522" s="68"/>
    </row>
    <row r="523" spans="1:36" hidden="1" x14ac:dyDescent="0.25">
      <c r="A523" s="6">
        <v>401</v>
      </c>
      <c r="B523" s="7" t="s">
        <v>783</v>
      </c>
      <c r="C523" s="56" t="str">
        <f t="shared" si="273"/>
        <v>PG36</v>
      </c>
      <c r="D523" s="56" t="str">
        <f>IFERROR(VLOOKUP(C523,Exempted!C:D,2,0),"NOT")</f>
        <v>Gemini</v>
      </c>
      <c r="E523" s="7">
        <v>348375</v>
      </c>
      <c r="F523" s="7">
        <v>394822</v>
      </c>
      <c r="G523" s="7">
        <v>743197</v>
      </c>
      <c r="H523" s="7">
        <v>680528</v>
      </c>
      <c r="I523" s="7">
        <v>274</v>
      </c>
      <c r="J523" s="7">
        <v>37159.85</v>
      </c>
      <c r="K523" s="7">
        <v>32335</v>
      </c>
      <c r="L523" s="7">
        <v>32335</v>
      </c>
      <c r="M523" s="7">
        <v>0</v>
      </c>
      <c r="N523" s="7">
        <v>0</v>
      </c>
      <c r="O523" s="7">
        <v>1000</v>
      </c>
      <c r="P523" s="7">
        <v>0</v>
      </c>
      <c r="Q523" s="7">
        <v>0</v>
      </c>
      <c r="R523" s="7">
        <v>1000</v>
      </c>
      <c r="S523" s="7">
        <v>20</v>
      </c>
      <c r="T523" s="62">
        <f t="shared" si="291"/>
        <v>63669</v>
      </c>
      <c r="U523" s="63">
        <f t="shared" si="286"/>
        <v>14863.94</v>
      </c>
      <c r="V523" s="63">
        <f t="shared" si="287"/>
        <v>20</v>
      </c>
      <c r="W523" s="64">
        <f t="shared" si="292"/>
        <v>14883.94</v>
      </c>
      <c r="X523" s="63">
        <f t="shared" si="288"/>
        <v>274</v>
      </c>
      <c r="Y523" s="63">
        <f t="shared" si="289"/>
        <v>0</v>
      </c>
      <c r="Z523" s="64">
        <f t="shared" si="293"/>
        <v>274</v>
      </c>
      <c r="AA523" s="63">
        <v>0</v>
      </c>
      <c r="AB523" s="63"/>
      <c r="AC523" s="63">
        <f t="shared" si="294"/>
        <v>15157.94</v>
      </c>
      <c r="AD523" s="65"/>
      <c r="AE523" s="66"/>
      <c r="AF523" s="66"/>
      <c r="AG523" s="66"/>
      <c r="AH523" s="67">
        <f t="shared" si="295"/>
        <v>48511.06</v>
      </c>
      <c r="AI523" s="68"/>
      <c r="AJ523" s="68"/>
    </row>
    <row r="524" spans="1:36" hidden="1" x14ac:dyDescent="0.25">
      <c r="A524" s="6">
        <v>402</v>
      </c>
      <c r="B524" s="7" t="s">
        <v>784</v>
      </c>
      <c r="C524" s="56" t="str">
        <f t="shared" si="273"/>
        <v>PG38</v>
      </c>
      <c r="D524" s="56" t="str">
        <f>IFERROR(VLOOKUP(C524,Exempted!C:D,2,0),"NOT")</f>
        <v>NOT</v>
      </c>
      <c r="E524" s="7">
        <v>364181</v>
      </c>
      <c r="F524" s="7">
        <v>437575</v>
      </c>
      <c r="G524" s="7">
        <v>801756</v>
      </c>
      <c r="H524" s="7">
        <v>874332</v>
      </c>
      <c r="I524" s="7">
        <v>0</v>
      </c>
      <c r="J524" s="7">
        <v>40087.800000000003</v>
      </c>
      <c r="K524" s="7">
        <v>48633</v>
      </c>
      <c r="L524" s="7">
        <v>48633</v>
      </c>
      <c r="M524" s="7">
        <v>0</v>
      </c>
      <c r="N524" s="7">
        <v>0</v>
      </c>
      <c r="O524" s="7">
        <v>100</v>
      </c>
      <c r="P524" s="7">
        <v>0</v>
      </c>
      <c r="Q524" s="7">
        <v>0</v>
      </c>
      <c r="R524" s="7">
        <v>100</v>
      </c>
      <c r="S524" s="7">
        <v>2</v>
      </c>
      <c r="T524" s="128">
        <f t="shared" ref="T524" si="296">G524-H524+K524-L524+O524-P524</f>
        <v>-72476</v>
      </c>
      <c r="U524" s="63">
        <f t="shared" ref="U524:U546" si="297">G524*0.02</f>
        <v>16035.12</v>
      </c>
      <c r="V524" s="63">
        <f t="shared" ref="V524:V546" si="298">O524*0.02</f>
        <v>2</v>
      </c>
      <c r="W524" s="130">
        <f>SUM(U524:V525)</f>
        <v>16986.600000000002</v>
      </c>
      <c r="X524" s="63">
        <f t="shared" ref="X524:X546" si="299">I524</f>
        <v>0</v>
      </c>
      <c r="Y524" s="63">
        <f t="shared" ref="Y524:Y546" si="300">M524</f>
        <v>0</v>
      </c>
      <c r="Z524" s="130">
        <f>SUM(X524:Y525)</f>
        <v>0</v>
      </c>
      <c r="AA524" s="63">
        <v>0</v>
      </c>
      <c r="AB524" s="63"/>
      <c r="AC524" s="132">
        <f>W524+Z524+AA524+AB524+AA525+AB525</f>
        <v>16986.600000000002</v>
      </c>
      <c r="AD524" s="134"/>
      <c r="AE524" s="122"/>
      <c r="AF524" s="122">
        <v>9000</v>
      </c>
      <c r="AG524" s="122">
        <v>11000</v>
      </c>
      <c r="AH524" s="124">
        <f t="shared" ref="AH524" si="301">IF(D524="NOT",(T524-Z524-AE524+AF524-AG524),(T524-AC524-AE524+AF524-AG524))</f>
        <v>-74476</v>
      </c>
      <c r="AI524" s="126"/>
      <c r="AJ524" s="126"/>
    </row>
    <row r="525" spans="1:36" hidden="1" x14ac:dyDescent="0.25">
      <c r="A525" s="23">
        <v>402</v>
      </c>
      <c r="B525" s="19" t="s">
        <v>784</v>
      </c>
      <c r="C525" s="56" t="str">
        <f t="shared" si="273"/>
        <v>PG38</v>
      </c>
      <c r="D525" s="56" t="str">
        <f>IFERROR(VLOOKUP(C525,Exempted!C:D,2,0),"NOT")</f>
        <v>NOT</v>
      </c>
      <c r="E525" s="19">
        <v>28432</v>
      </c>
      <c r="F525" s="19">
        <v>19042</v>
      </c>
      <c r="G525" s="19">
        <v>47474</v>
      </c>
      <c r="H525" s="19">
        <v>0</v>
      </c>
      <c r="I525" s="19">
        <v>0</v>
      </c>
      <c r="J525" s="19">
        <v>2373.6999999999998</v>
      </c>
      <c r="K525" s="19">
        <v>1446</v>
      </c>
      <c r="L525" s="19">
        <v>0</v>
      </c>
      <c r="M525" s="19">
        <v>0</v>
      </c>
      <c r="N525" s="19">
        <v>0</v>
      </c>
      <c r="O525" s="19">
        <v>0</v>
      </c>
      <c r="P525" s="19">
        <v>0</v>
      </c>
      <c r="Q525" s="19">
        <v>0</v>
      </c>
      <c r="R525" s="19">
        <v>0</v>
      </c>
      <c r="S525" s="19">
        <v>0</v>
      </c>
      <c r="T525" s="129"/>
      <c r="U525" s="63">
        <f t="shared" si="297"/>
        <v>949.48</v>
      </c>
      <c r="V525" s="63">
        <f t="shared" si="298"/>
        <v>0</v>
      </c>
      <c r="W525" s="131"/>
      <c r="X525" s="63">
        <f t="shared" si="299"/>
        <v>0</v>
      </c>
      <c r="Y525" s="63">
        <f t="shared" si="300"/>
        <v>0</v>
      </c>
      <c r="Z525" s="131"/>
      <c r="AA525" s="63">
        <v>0</v>
      </c>
      <c r="AB525" s="63"/>
      <c r="AC525" s="133"/>
      <c r="AD525" s="135"/>
      <c r="AE525" s="123"/>
      <c r="AF525" s="123"/>
      <c r="AG525" s="123"/>
      <c r="AH525" s="125"/>
      <c r="AI525" s="127"/>
      <c r="AJ525" s="127"/>
    </row>
    <row r="526" spans="1:36" hidden="1" x14ac:dyDescent="0.25">
      <c r="A526" s="6">
        <v>403</v>
      </c>
      <c r="B526" s="7" t="s">
        <v>791</v>
      </c>
      <c r="C526" s="56" t="str">
        <f t="shared" si="273"/>
        <v>PT02</v>
      </c>
      <c r="D526" s="56" t="str">
        <f>IFERROR(VLOOKUP(C526,Exempted!C:D,2,0),"NOT")</f>
        <v>NOT</v>
      </c>
      <c r="E526" s="7">
        <v>332633</v>
      </c>
      <c r="F526" s="7">
        <v>263969</v>
      </c>
      <c r="G526" s="7">
        <v>596602</v>
      </c>
      <c r="H526" s="7">
        <v>617361</v>
      </c>
      <c r="I526" s="7">
        <v>422</v>
      </c>
      <c r="J526" s="7">
        <v>29830.1</v>
      </c>
      <c r="K526" s="7">
        <v>21501</v>
      </c>
      <c r="L526" s="7">
        <v>21501</v>
      </c>
      <c r="M526" s="7">
        <v>0</v>
      </c>
      <c r="N526" s="7">
        <v>0</v>
      </c>
      <c r="O526" s="7">
        <v>1000</v>
      </c>
      <c r="P526" s="7">
        <v>1600</v>
      </c>
      <c r="Q526" s="7">
        <v>0</v>
      </c>
      <c r="R526" s="7">
        <v>-600</v>
      </c>
      <c r="S526" s="7">
        <v>20</v>
      </c>
      <c r="T526" s="62">
        <f t="shared" ref="T526:T546" si="302">G526-H526+K526-L526+O526-P526</f>
        <v>-21359</v>
      </c>
      <c r="U526" s="63">
        <f t="shared" si="297"/>
        <v>11932.04</v>
      </c>
      <c r="V526" s="63">
        <f t="shared" si="298"/>
        <v>20</v>
      </c>
      <c r="W526" s="64">
        <f t="shared" ref="W526:W546" si="303">SUM(U526:V526)</f>
        <v>11952.04</v>
      </c>
      <c r="X526" s="63">
        <f t="shared" si="299"/>
        <v>422</v>
      </c>
      <c r="Y526" s="63">
        <f t="shared" si="300"/>
        <v>0</v>
      </c>
      <c r="Z526" s="64">
        <f t="shared" ref="Z526:Z546" si="304">SUM(X526:Y526)</f>
        <v>422</v>
      </c>
      <c r="AA526" s="63">
        <v>0</v>
      </c>
      <c r="AB526" s="63"/>
      <c r="AC526" s="63">
        <f t="shared" ref="AC526:AC546" si="305">W526+Z526+AA526+AB526</f>
        <v>12374.04</v>
      </c>
      <c r="AD526" s="65"/>
      <c r="AE526" s="66"/>
      <c r="AF526" s="66"/>
      <c r="AG526" s="66"/>
      <c r="AH526" s="67">
        <f t="shared" ref="AH526:AH546" si="306">IF(D526="NOT",(T526-Z526-AE526+AF526-AG526),(T526-AC526-AE526+AF526-AG526))</f>
        <v>-21781</v>
      </c>
      <c r="AI526" s="68"/>
      <c r="AJ526" s="68"/>
    </row>
    <row r="527" spans="1:36" hidden="1" x14ac:dyDescent="0.25">
      <c r="A527" s="6">
        <v>404</v>
      </c>
      <c r="B527" s="7" t="s">
        <v>792</v>
      </c>
      <c r="C527" s="56" t="str">
        <f t="shared" si="273"/>
        <v>QC01</v>
      </c>
      <c r="D527" s="56" t="str">
        <f>IFERROR(VLOOKUP(C527,Exempted!C:D,2,0),"NOT")</f>
        <v>NOT</v>
      </c>
      <c r="E527" s="7">
        <v>180709</v>
      </c>
      <c r="F527" s="7">
        <v>143204</v>
      </c>
      <c r="G527" s="7">
        <v>323913</v>
      </c>
      <c r="H527" s="7">
        <v>306324</v>
      </c>
      <c r="I527" s="7">
        <v>0</v>
      </c>
      <c r="J527" s="7">
        <v>16195.65</v>
      </c>
      <c r="K527" s="7">
        <v>31577</v>
      </c>
      <c r="L527" s="7">
        <v>31577</v>
      </c>
      <c r="M527" s="7">
        <v>0</v>
      </c>
      <c r="N527" s="7">
        <v>0</v>
      </c>
      <c r="O527" s="7">
        <v>149</v>
      </c>
      <c r="P527" s="7">
        <v>0</v>
      </c>
      <c r="Q527" s="7">
        <v>0</v>
      </c>
      <c r="R527" s="7">
        <v>149</v>
      </c>
      <c r="S527" s="7">
        <v>2.98</v>
      </c>
      <c r="T527" s="62">
        <f t="shared" si="302"/>
        <v>17738</v>
      </c>
      <c r="U527" s="63">
        <f t="shared" si="297"/>
        <v>6478.26</v>
      </c>
      <c r="V527" s="63">
        <f t="shared" si="298"/>
        <v>2.98</v>
      </c>
      <c r="W527" s="64">
        <f t="shared" si="303"/>
        <v>6481.24</v>
      </c>
      <c r="X527" s="63">
        <f t="shared" si="299"/>
        <v>0</v>
      </c>
      <c r="Y527" s="63">
        <f t="shared" si="300"/>
        <v>0</v>
      </c>
      <c r="Z527" s="64">
        <f t="shared" si="304"/>
        <v>0</v>
      </c>
      <c r="AA527" s="63">
        <v>0</v>
      </c>
      <c r="AB527" s="63"/>
      <c r="AC527" s="63">
        <f t="shared" si="305"/>
        <v>6481.24</v>
      </c>
      <c r="AD527" s="65"/>
      <c r="AE527" s="66"/>
      <c r="AF527" s="66"/>
      <c r="AG527" s="66"/>
      <c r="AH527" s="67">
        <f t="shared" si="306"/>
        <v>17738</v>
      </c>
      <c r="AI527" s="68"/>
      <c r="AJ527" s="68"/>
    </row>
    <row r="528" spans="1:36" hidden="1" x14ac:dyDescent="0.25">
      <c r="A528" s="6">
        <v>405</v>
      </c>
      <c r="B528" s="7" t="s">
        <v>793</v>
      </c>
      <c r="C528" s="56" t="str">
        <f t="shared" si="273"/>
        <v>QP01</v>
      </c>
      <c r="D528" s="56" t="str">
        <f>IFERROR(VLOOKUP(C528,Exempted!C:D,2,0),"NOT")</f>
        <v>NOT</v>
      </c>
      <c r="E528" s="7">
        <v>605844</v>
      </c>
      <c r="F528" s="7">
        <v>875339</v>
      </c>
      <c r="G528" s="7">
        <v>1481183</v>
      </c>
      <c r="H528" s="7">
        <v>1418955</v>
      </c>
      <c r="I528" s="7">
        <v>0</v>
      </c>
      <c r="J528" s="7">
        <v>74059.149999999994</v>
      </c>
      <c r="K528" s="7">
        <v>62788</v>
      </c>
      <c r="L528" s="7">
        <v>62788</v>
      </c>
      <c r="M528" s="7">
        <v>0</v>
      </c>
      <c r="N528" s="7">
        <v>0</v>
      </c>
      <c r="O528" s="7">
        <v>4050</v>
      </c>
      <c r="P528" s="7">
        <v>1200</v>
      </c>
      <c r="Q528" s="7">
        <v>0</v>
      </c>
      <c r="R528" s="7">
        <v>2850</v>
      </c>
      <c r="S528" s="7">
        <v>81</v>
      </c>
      <c r="T528" s="62">
        <f t="shared" si="302"/>
        <v>65078</v>
      </c>
      <c r="U528" s="63">
        <f t="shared" si="297"/>
        <v>29623.66</v>
      </c>
      <c r="V528" s="63">
        <f t="shared" si="298"/>
        <v>81</v>
      </c>
      <c r="W528" s="64">
        <f t="shared" si="303"/>
        <v>29704.66</v>
      </c>
      <c r="X528" s="63">
        <f t="shared" si="299"/>
        <v>0</v>
      </c>
      <c r="Y528" s="63">
        <f t="shared" si="300"/>
        <v>0</v>
      </c>
      <c r="Z528" s="64">
        <f t="shared" si="304"/>
        <v>0</v>
      </c>
      <c r="AA528" s="63">
        <v>0</v>
      </c>
      <c r="AB528" s="63"/>
      <c r="AC528" s="63">
        <f t="shared" si="305"/>
        <v>29704.66</v>
      </c>
      <c r="AD528" s="65"/>
      <c r="AE528" s="66"/>
      <c r="AF528" s="66"/>
      <c r="AG528" s="66"/>
      <c r="AH528" s="67">
        <f t="shared" si="306"/>
        <v>65078</v>
      </c>
      <c r="AI528" s="68"/>
      <c r="AJ528" s="68"/>
    </row>
    <row r="529" spans="1:36" hidden="1" x14ac:dyDescent="0.25">
      <c r="A529" s="6">
        <v>406</v>
      </c>
      <c r="B529" s="7" t="s">
        <v>794</v>
      </c>
      <c r="C529" s="56" t="str">
        <f t="shared" si="273"/>
        <v>QP02</v>
      </c>
      <c r="D529" s="56" t="str">
        <f>IFERROR(VLOOKUP(C529,Exempted!C:D,2,0),"NOT")</f>
        <v>NOT</v>
      </c>
      <c r="E529" s="7">
        <v>1257158</v>
      </c>
      <c r="F529" s="7">
        <v>1497451</v>
      </c>
      <c r="G529" s="7">
        <v>2754609</v>
      </c>
      <c r="H529" s="7">
        <v>2470474</v>
      </c>
      <c r="I529" s="7">
        <v>870</v>
      </c>
      <c r="J529" s="7">
        <v>137730.45000000001</v>
      </c>
      <c r="K529" s="7">
        <v>99798</v>
      </c>
      <c r="L529" s="7">
        <v>99798</v>
      </c>
      <c r="M529" s="7">
        <v>0</v>
      </c>
      <c r="N529" s="7">
        <v>0</v>
      </c>
      <c r="O529" s="7">
        <v>700</v>
      </c>
      <c r="P529" s="7">
        <v>0</v>
      </c>
      <c r="Q529" s="7">
        <v>0</v>
      </c>
      <c r="R529" s="7">
        <v>700</v>
      </c>
      <c r="S529" s="7">
        <v>14</v>
      </c>
      <c r="T529" s="62">
        <f t="shared" si="302"/>
        <v>284835</v>
      </c>
      <c r="U529" s="63">
        <f t="shared" si="297"/>
        <v>55092.18</v>
      </c>
      <c r="V529" s="63">
        <f t="shared" si="298"/>
        <v>14</v>
      </c>
      <c r="W529" s="64">
        <f t="shared" si="303"/>
        <v>55106.18</v>
      </c>
      <c r="X529" s="63">
        <f t="shared" si="299"/>
        <v>870</v>
      </c>
      <c r="Y529" s="63">
        <f t="shared" si="300"/>
        <v>0</v>
      </c>
      <c r="Z529" s="64">
        <f t="shared" si="304"/>
        <v>870</v>
      </c>
      <c r="AA529" s="63">
        <v>0</v>
      </c>
      <c r="AB529" s="63"/>
      <c r="AC529" s="63">
        <f t="shared" si="305"/>
        <v>55976.18</v>
      </c>
      <c r="AD529" s="65"/>
      <c r="AE529" s="66"/>
      <c r="AF529" s="66"/>
      <c r="AG529" s="66"/>
      <c r="AH529" s="67">
        <f t="shared" si="306"/>
        <v>283965</v>
      </c>
      <c r="AI529" s="68"/>
      <c r="AJ529" s="68"/>
    </row>
    <row r="530" spans="1:36" hidden="1" x14ac:dyDescent="0.25">
      <c r="A530" s="6">
        <v>407</v>
      </c>
      <c r="B530" s="7" t="s">
        <v>795</v>
      </c>
      <c r="C530" s="56" t="str">
        <f t="shared" si="273"/>
        <v>QP03</v>
      </c>
      <c r="D530" s="56" t="str">
        <f>IFERROR(VLOOKUP(C530,Exempted!C:D,2,0),"NOT")</f>
        <v>NOT</v>
      </c>
      <c r="E530" s="7">
        <v>2290092</v>
      </c>
      <c r="F530" s="7">
        <v>2866113</v>
      </c>
      <c r="G530" s="7">
        <v>5156205</v>
      </c>
      <c r="H530" s="7">
        <v>4979818</v>
      </c>
      <c r="I530" s="7">
        <v>0</v>
      </c>
      <c r="J530" s="7">
        <v>257810.25</v>
      </c>
      <c r="K530" s="7">
        <v>195865</v>
      </c>
      <c r="L530" s="7">
        <v>195865</v>
      </c>
      <c r="M530" s="7">
        <v>0</v>
      </c>
      <c r="N530" s="7">
        <v>0</v>
      </c>
      <c r="O530" s="7">
        <v>2875</v>
      </c>
      <c r="P530" s="7">
        <v>800</v>
      </c>
      <c r="Q530" s="7">
        <v>0</v>
      </c>
      <c r="R530" s="7">
        <v>2075</v>
      </c>
      <c r="S530" s="7">
        <v>57.5</v>
      </c>
      <c r="T530" s="62">
        <f t="shared" si="302"/>
        <v>178462</v>
      </c>
      <c r="U530" s="63">
        <f t="shared" si="297"/>
        <v>103124.1</v>
      </c>
      <c r="V530" s="63">
        <f t="shared" si="298"/>
        <v>57.5</v>
      </c>
      <c r="W530" s="64">
        <f t="shared" si="303"/>
        <v>103181.6</v>
      </c>
      <c r="X530" s="63">
        <f t="shared" si="299"/>
        <v>0</v>
      </c>
      <c r="Y530" s="63">
        <f t="shared" si="300"/>
        <v>0</v>
      </c>
      <c r="Z530" s="64">
        <f t="shared" si="304"/>
        <v>0</v>
      </c>
      <c r="AA530" s="63">
        <v>0</v>
      </c>
      <c r="AB530" s="63"/>
      <c r="AC530" s="63">
        <f t="shared" si="305"/>
        <v>103181.6</v>
      </c>
      <c r="AD530" s="65"/>
      <c r="AE530" s="66"/>
      <c r="AF530" s="66"/>
      <c r="AG530" s="66"/>
      <c r="AH530" s="67">
        <f t="shared" si="306"/>
        <v>178462</v>
      </c>
      <c r="AI530" s="68"/>
      <c r="AJ530" s="68"/>
    </row>
    <row r="531" spans="1:36" hidden="1" x14ac:dyDescent="0.25">
      <c r="A531" s="6">
        <v>408</v>
      </c>
      <c r="B531" s="7" t="s">
        <v>797</v>
      </c>
      <c r="C531" s="56" t="str">
        <f t="shared" si="273"/>
        <v>QP04</v>
      </c>
      <c r="D531" s="56" t="str">
        <f>IFERROR(VLOOKUP(C531,Exempted!C:D,2,0),"NOT")</f>
        <v>NOT</v>
      </c>
      <c r="E531" s="7">
        <v>1539902</v>
      </c>
      <c r="F531" s="7">
        <v>1883939</v>
      </c>
      <c r="G531" s="7">
        <v>3423841</v>
      </c>
      <c r="H531" s="7">
        <v>2994123</v>
      </c>
      <c r="I531" s="7">
        <v>0</v>
      </c>
      <c r="J531" s="7">
        <v>171192.05</v>
      </c>
      <c r="K531" s="7">
        <v>233236</v>
      </c>
      <c r="L531" s="7">
        <v>233236</v>
      </c>
      <c r="M531" s="7">
        <v>0</v>
      </c>
      <c r="N531" s="7">
        <v>0</v>
      </c>
      <c r="O531" s="7">
        <v>800</v>
      </c>
      <c r="P531" s="7">
        <v>0</v>
      </c>
      <c r="Q531" s="7">
        <v>0</v>
      </c>
      <c r="R531" s="7">
        <v>800</v>
      </c>
      <c r="S531" s="7">
        <v>16</v>
      </c>
      <c r="T531" s="62">
        <f t="shared" si="302"/>
        <v>430518</v>
      </c>
      <c r="U531" s="63">
        <f t="shared" si="297"/>
        <v>68476.820000000007</v>
      </c>
      <c r="V531" s="63">
        <f t="shared" si="298"/>
        <v>16</v>
      </c>
      <c r="W531" s="64">
        <f t="shared" si="303"/>
        <v>68492.820000000007</v>
      </c>
      <c r="X531" s="63">
        <f t="shared" si="299"/>
        <v>0</v>
      </c>
      <c r="Y531" s="63">
        <f t="shared" si="300"/>
        <v>0</v>
      </c>
      <c r="Z531" s="64">
        <f t="shared" si="304"/>
        <v>0</v>
      </c>
      <c r="AA531" s="63">
        <v>0</v>
      </c>
      <c r="AB531" s="63"/>
      <c r="AC531" s="63">
        <f t="shared" si="305"/>
        <v>68492.820000000007</v>
      </c>
      <c r="AD531" s="65"/>
      <c r="AE531" s="66"/>
      <c r="AF531" s="66"/>
      <c r="AG531" s="66"/>
      <c r="AH531" s="67">
        <f t="shared" si="306"/>
        <v>430518</v>
      </c>
      <c r="AI531" s="68"/>
      <c r="AJ531" s="68"/>
    </row>
    <row r="532" spans="1:36" hidden="1" x14ac:dyDescent="0.25">
      <c r="A532" s="6">
        <v>409</v>
      </c>
      <c r="B532" s="7" t="s">
        <v>798</v>
      </c>
      <c r="C532" s="56" t="str">
        <f t="shared" si="273"/>
        <v>QP05</v>
      </c>
      <c r="D532" s="56" t="str">
        <f>IFERROR(VLOOKUP(C532,Exempted!C:D,2,0),"NOT")</f>
        <v>NOT</v>
      </c>
      <c r="E532" s="7">
        <v>646752</v>
      </c>
      <c r="F532" s="7">
        <v>903583</v>
      </c>
      <c r="G532" s="7">
        <v>1550335</v>
      </c>
      <c r="H532" s="7">
        <v>1441065</v>
      </c>
      <c r="I532" s="7">
        <v>0</v>
      </c>
      <c r="J532" s="7">
        <v>77516.75</v>
      </c>
      <c r="K532" s="7">
        <v>74676</v>
      </c>
      <c r="L532" s="7">
        <v>74676</v>
      </c>
      <c r="M532" s="7">
        <v>0</v>
      </c>
      <c r="N532" s="7">
        <v>0</v>
      </c>
      <c r="O532" s="7">
        <v>2470</v>
      </c>
      <c r="P532" s="7">
        <v>0</v>
      </c>
      <c r="Q532" s="7">
        <v>0</v>
      </c>
      <c r="R532" s="7">
        <v>2470</v>
      </c>
      <c r="S532" s="7">
        <v>49.4</v>
      </c>
      <c r="T532" s="62">
        <f t="shared" si="302"/>
        <v>111740</v>
      </c>
      <c r="U532" s="63">
        <f t="shared" si="297"/>
        <v>31006.7</v>
      </c>
      <c r="V532" s="63">
        <f t="shared" si="298"/>
        <v>49.4</v>
      </c>
      <c r="W532" s="64">
        <f t="shared" si="303"/>
        <v>31056.100000000002</v>
      </c>
      <c r="X532" s="63">
        <f t="shared" si="299"/>
        <v>0</v>
      </c>
      <c r="Y532" s="63">
        <f t="shared" si="300"/>
        <v>0</v>
      </c>
      <c r="Z532" s="64">
        <f t="shared" si="304"/>
        <v>0</v>
      </c>
      <c r="AA532" s="63">
        <v>0</v>
      </c>
      <c r="AB532" s="63"/>
      <c r="AC532" s="63">
        <f t="shared" si="305"/>
        <v>31056.100000000002</v>
      </c>
      <c r="AD532" s="65"/>
      <c r="AE532" s="66"/>
      <c r="AF532" s="66"/>
      <c r="AG532" s="66"/>
      <c r="AH532" s="67">
        <f t="shared" si="306"/>
        <v>111740</v>
      </c>
      <c r="AI532" s="68"/>
      <c r="AJ532" s="68"/>
    </row>
    <row r="533" spans="1:36" hidden="1" x14ac:dyDescent="0.25">
      <c r="A533" s="6">
        <v>410</v>
      </c>
      <c r="B533" s="7" t="s">
        <v>800</v>
      </c>
      <c r="C533" s="56" t="str">
        <f t="shared" si="273"/>
        <v>QP06</v>
      </c>
      <c r="D533" s="56" t="str">
        <f>IFERROR(VLOOKUP(C533,Exempted!C:D,2,0),"NOT")</f>
        <v>Ojie</v>
      </c>
      <c r="E533" s="7">
        <v>268850</v>
      </c>
      <c r="F533" s="7">
        <v>305227</v>
      </c>
      <c r="G533" s="7">
        <v>574077</v>
      </c>
      <c r="H533" s="7">
        <v>520780</v>
      </c>
      <c r="I533" s="7">
        <v>0</v>
      </c>
      <c r="J533" s="7">
        <v>28703.85</v>
      </c>
      <c r="K533" s="7">
        <v>17962</v>
      </c>
      <c r="L533" s="7">
        <v>17962</v>
      </c>
      <c r="M533" s="7">
        <v>0</v>
      </c>
      <c r="N533" s="7">
        <v>0</v>
      </c>
      <c r="O533" s="7">
        <v>300</v>
      </c>
      <c r="P533" s="7">
        <v>0</v>
      </c>
      <c r="Q533" s="7">
        <v>0</v>
      </c>
      <c r="R533" s="7">
        <v>300</v>
      </c>
      <c r="S533" s="7">
        <v>6</v>
      </c>
      <c r="T533" s="62">
        <f t="shared" si="302"/>
        <v>53597</v>
      </c>
      <c r="U533" s="63">
        <f t="shared" si="297"/>
        <v>11481.54</v>
      </c>
      <c r="V533" s="63">
        <f t="shared" si="298"/>
        <v>6</v>
      </c>
      <c r="W533" s="64">
        <f t="shared" si="303"/>
        <v>11487.54</v>
      </c>
      <c r="X533" s="63">
        <f t="shared" si="299"/>
        <v>0</v>
      </c>
      <c r="Y533" s="63">
        <f t="shared" si="300"/>
        <v>0</v>
      </c>
      <c r="Z533" s="64">
        <f t="shared" si="304"/>
        <v>0</v>
      </c>
      <c r="AA533" s="63">
        <v>0</v>
      </c>
      <c r="AB533" s="63"/>
      <c r="AC533" s="63">
        <f t="shared" si="305"/>
        <v>11487.54</v>
      </c>
      <c r="AD533" s="65"/>
      <c r="AE533" s="66"/>
      <c r="AF533" s="66"/>
      <c r="AG533" s="66"/>
      <c r="AH533" s="67">
        <f t="shared" si="306"/>
        <v>42109.46</v>
      </c>
      <c r="AI533" s="69"/>
      <c r="AJ533" s="69"/>
    </row>
    <row r="534" spans="1:36" hidden="1" x14ac:dyDescent="0.25">
      <c r="A534" s="6">
        <v>411</v>
      </c>
      <c r="B534" s="7" t="s">
        <v>801</v>
      </c>
      <c r="C534" s="56" t="str">
        <f t="shared" si="273"/>
        <v>QP07</v>
      </c>
      <c r="D534" s="56" t="str">
        <f>IFERROR(VLOOKUP(C534,Exempted!C:D,2,0),"NOT")</f>
        <v>NOT</v>
      </c>
      <c r="E534" s="7">
        <v>538414</v>
      </c>
      <c r="F534" s="7">
        <v>508556</v>
      </c>
      <c r="G534" s="7">
        <v>1046970</v>
      </c>
      <c r="H534" s="7">
        <v>990012</v>
      </c>
      <c r="I534" s="7">
        <v>0</v>
      </c>
      <c r="J534" s="7">
        <v>52348.5</v>
      </c>
      <c r="K534" s="7">
        <v>46635</v>
      </c>
      <c r="L534" s="7">
        <v>46635</v>
      </c>
      <c r="M534" s="7">
        <v>0</v>
      </c>
      <c r="N534" s="7">
        <v>0</v>
      </c>
      <c r="O534" s="7">
        <v>1154</v>
      </c>
      <c r="P534" s="7">
        <v>800</v>
      </c>
      <c r="Q534" s="7">
        <v>0</v>
      </c>
      <c r="R534" s="7">
        <v>354</v>
      </c>
      <c r="S534" s="7">
        <v>23.08</v>
      </c>
      <c r="T534" s="62">
        <f t="shared" si="302"/>
        <v>57312</v>
      </c>
      <c r="U534" s="63">
        <f t="shared" si="297"/>
        <v>20939.400000000001</v>
      </c>
      <c r="V534" s="63">
        <f t="shared" si="298"/>
        <v>23.080000000000002</v>
      </c>
      <c r="W534" s="64">
        <f t="shared" si="303"/>
        <v>20962.480000000003</v>
      </c>
      <c r="X534" s="63">
        <f t="shared" si="299"/>
        <v>0</v>
      </c>
      <c r="Y534" s="63">
        <f t="shared" si="300"/>
        <v>0</v>
      </c>
      <c r="Z534" s="64">
        <f t="shared" si="304"/>
        <v>0</v>
      </c>
      <c r="AA534" s="63">
        <v>0</v>
      </c>
      <c r="AB534" s="63"/>
      <c r="AC534" s="63">
        <f t="shared" si="305"/>
        <v>20962.480000000003</v>
      </c>
      <c r="AD534" s="65"/>
      <c r="AE534" s="66"/>
      <c r="AF534" s="66"/>
      <c r="AG534" s="66"/>
      <c r="AH534" s="67">
        <f t="shared" si="306"/>
        <v>57312</v>
      </c>
      <c r="AI534" s="69"/>
      <c r="AJ534" s="69"/>
    </row>
    <row r="535" spans="1:36" hidden="1" x14ac:dyDescent="0.25">
      <c r="A535" s="6">
        <v>412</v>
      </c>
      <c r="B535" s="7" t="s">
        <v>802</v>
      </c>
      <c r="C535" s="56" t="str">
        <f t="shared" si="273"/>
        <v>QP08</v>
      </c>
      <c r="D535" s="56" t="str">
        <f>IFERROR(VLOOKUP(C535,Exempted!C:D,2,0),"NOT")</f>
        <v>NOT</v>
      </c>
      <c r="E535" s="7">
        <v>1157354</v>
      </c>
      <c r="F535" s="7">
        <v>2425896</v>
      </c>
      <c r="G535" s="7">
        <v>3583250</v>
      </c>
      <c r="H535" s="7">
        <v>3043947</v>
      </c>
      <c r="I535" s="7">
        <v>497</v>
      </c>
      <c r="J535" s="7">
        <v>179162.5</v>
      </c>
      <c r="K535" s="7">
        <v>314038</v>
      </c>
      <c r="L535" s="7">
        <v>314038</v>
      </c>
      <c r="M535" s="7">
        <v>0</v>
      </c>
      <c r="N535" s="7">
        <v>0</v>
      </c>
      <c r="O535" s="7">
        <v>2500</v>
      </c>
      <c r="P535" s="7">
        <v>0</v>
      </c>
      <c r="Q535" s="7">
        <v>0</v>
      </c>
      <c r="R535" s="7">
        <v>2500</v>
      </c>
      <c r="S535" s="7">
        <v>50</v>
      </c>
      <c r="T535" s="62">
        <f t="shared" si="302"/>
        <v>541803</v>
      </c>
      <c r="U535" s="63">
        <f t="shared" si="297"/>
        <v>71665</v>
      </c>
      <c r="V535" s="63">
        <f t="shared" si="298"/>
        <v>50</v>
      </c>
      <c r="W535" s="64">
        <f t="shared" si="303"/>
        <v>71715</v>
      </c>
      <c r="X535" s="63">
        <f t="shared" si="299"/>
        <v>497</v>
      </c>
      <c r="Y535" s="63">
        <f t="shared" si="300"/>
        <v>0</v>
      </c>
      <c r="Z535" s="64">
        <f t="shared" si="304"/>
        <v>497</v>
      </c>
      <c r="AA535" s="63">
        <v>0</v>
      </c>
      <c r="AB535" s="63"/>
      <c r="AC535" s="63">
        <f t="shared" si="305"/>
        <v>72212</v>
      </c>
      <c r="AD535" s="65"/>
      <c r="AE535" s="66"/>
      <c r="AF535" s="66"/>
      <c r="AG535" s="66"/>
      <c r="AH535" s="67">
        <f t="shared" si="306"/>
        <v>541306</v>
      </c>
      <c r="AI535" s="68"/>
      <c r="AJ535" s="68"/>
    </row>
    <row r="536" spans="1:36" hidden="1" x14ac:dyDescent="0.25">
      <c r="A536" s="6">
        <v>413</v>
      </c>
      <c r="B536" s="7" t="s">
        <v>803</v>
      </c>
      <c r="C536" s="56" t="str">
        <f t="shared" si="273"/>
        <v>SC01</v>
      </c>
      <c r="D536" s="56" t="str">
        <f>IFERROR(VLOOKUP(C536,Exempted!C:D,2,0),"NOT")</f>
        <v>NOT</v>
      </c>
      <c r="E536" s="7">
        <v>206175</v>
      </c>
      <c r="F536" s="7">
        <v>210153</v>
      </c>
      <c r="G536" s="7">
        <v>416328</v>
      </c>
      <c r="H536" s="7">
        <v>380850</v>
      </c>
      <c r="I536" s="7">
        <v>0</v>
      </c>
      <c r="J536" s="7">
        <v>20816.400000000001</v>
      </c>
      <c r="K536" s="7">
        <v>25124</v>
      </c>
      <c r="L536" s="7">
        <v>25124</v>
      </c>
      <c r="M536" s="7">
        <v>0</v>
      </c>
      <c r="N536" s="7">
        <v>0</v>
      </c>
      <c r="O536" s="7">
        <v>100</v>
      </c>
      <c r="P536" s="7">
        <v>0</v>
      </c>
      <c r="Q536" s="7">
        <v>0</v>
      </c>
      <c r="R536" s="7">
        <v>100</v>
      </c>
      <c r="S536" s="7">
        <v>2</v>
      </c>
      <c r="T536" s="62">
        <f t="shared" si="302"/>
        <v>35578</v>
      </c>
      <c r="U536" s="63">
        <f t="shared" si="297"/>
        <v>8326.56</v>
      </c>
      <c r="V536" s="63">
        <f t="shared" si="298"/>
        <v>2</v>
      </c>
      <c r="W536" s="64">
        <f t="shared" si="303"/>
        <v>8328.56</v>
      </c>
      <c r="X536" s="63">
        <f t="shared" si="299"/>
        <v>0</v>
      </c>
      <c r="Y536" s="63">
        <f t="shared" si="300"/>
        <v>0</v>
      </c>
      <c r="Z536" s="64">
        <f t="shared" si="304"/>
        <v>0</v>
      </c>
      <c r="AA536" s="63">
        <v>0</v>
      </c>
      <c r="AB536" s="63"/>
      <c r="AC536" s="63">
        <f t="shared" si="305"/>
        <v>8328.56</v>
      </c>
      <c r="AD536" s="65"/>
      <c r="AE536" s="66"/>
      <c r="AF536" s="66"/>
      <c r="AG536" s="66"/>
      <c r="AH536" s="67">
        <f t="shared" si="306"/>
        <v>35578</v>
      </c>
      <c r="AI536" s="68"/>
      <c r="AJ536" s="68"/>
    </row>
    <row r="537" spans="1:36" hidden="1" x14ac:dyDescent="0.25">
      <c r="A537" s="6">
        <v>414</v>
      </c>
      <c r="B537" s="7" t="s">
        <v>804</v>
      </c>
      <c r="C537" s="56" t="str">
        <f t="shared" si="273"/>
        <v>SC02</v>
      </c>
      <c r="D537" s="56" t="str">
        <f>IFERROR(VLOOKUP(C537,Exempted!C:D,2,0),"NOT")</f>
        <v>NOT</v>
      </c>
      <c r="E537" s="7">
        <v>389514</v>
      </c>
      <c r="F537" s="7">
        <v>450570</v>
      </c>
      <c r="G537" s="7">
        <v>840084</v>
      </c>
      <c r="H537" s="7">
        <v>752753</v>
      </c>
      <c r="I537" s="7">
        <v>0</v>
      </c>
      <c r="J537" s="7">
        <v>42004.2</v>
      </c>
      <c r="K537" s="7">
        <v>28400</v>
      </c>
      <c r="L537" s="7">
        <v>28400</v>
      </c>
      <c r="M537" s="7">
        <v>0</v>
      </c>
      <c r="N537" s="7">
        <v>0</v>
      </c>
      <c r="O537" s="7">
        <v>0</v>
      </c>
      <c r="P537" s="7">
        <v>0</v>
      </c>
      <c r="Q537" s="7">
        <v>0</v>
      </c>
      <c r="R537" s="7">
        <v>0</v>
      </c>
      <c r="S537" s="7">
        <v>0</v>
      </c>
      <c r="T537" s="62">
        <f t="shared" si="302"/>
        <v>87331</v>
      </c>
      <c r="U537" s="63">
        <f t="shared" si="297"/>
        <v>16801.68</v>
      </c>
      <c r="V537" s="63">
        <f t="shared" si="298"/>
        <v>0</v>
      </c>
      <c r="W537" s="64">
        <f t="shared" si="303"/>
        <v>16801.68</v>
      </c>
      <c r="X537" s="63">
        <f t="shared" si="299"/>
        <v>0</v>
      </c>
      <c r="Y537" s="63">
        <f t="shared" si="300"/>
        <v>0</v>
      </c>
      <c r="Z537" s="64">
        <f t="shared" si="304"/>
        <v>0</v>
      </c>
      <c r="AA537" s="63">
        <v>0</v>
      </c>
      <c r="AB537" s="63"/>
      <c r="AC537" s="63">
        <f t="shared" si="305"/>
        <v>16801.68</v>
      </c>
      <c r="AD537" s="65"/>
      <c r="AE537" s="66"/>
      <c r="AF537" s="66"/>
      <c r="AG537" s="66"/>
      <c r="AH537" s="67">
        <f t="shared" si="306"/>
        <v>87331</v>
      </c>
      <c r="AI537" s="68"/>
      <c r="AJ537" s="68"/>
    </row>
    <row r="538" spans="1:36" hidden="1" x14ac:dyDescent="0.25">
      <c r="A538" s="6">
        <v>415</v>
      </c>
      <c r="B538" s="7" t="s">
        <v>805</v>
      </c>
      <c r="C538" s="56" t="str">
        <f t="shared" si="273"/>
        <v>SC03</v>
      </c>
      <c r="D538" s="56" t="str">
        <f>IFERROR(VLOOKUP(C538,Exempted!C:D,2,0),"NOT")</f>
        <v>NOT</v>
      </c>
      <c r="E538" s="7">
        <v>657602</v>
      </c>
      <c r="F538" s="7">
        <v>599515</v>
      </c>
      <c r="G538" s="7">
        <v>1257117</v>
      </c>
      <c r="H538" s="7">
        <v>1187998</v>
      </c>
      <c r="I538" s="7">
        <v>0</v>
      </c>
      <c r="J538" s="7">
        <v>62855.85</v>
      </c>
      <c r="K538" s="7">
        <v>51749</v>
      </c>
      <c r="L538" s="7">
        <v>51749</v>
      </c>
      <c r="M538" s="7">
        <v>0</v>
      </c>
      <c r="N538" s="7">
        <v>0</v>
      </c>
      <c r="O538" s="7">
        <v>600</v>
      </c>
      <c r="P538" s="7">
        <v>1600</v>
      </c>
      <c r="Q538" s="7">
        <v>0</v>
      </c>
      <c r="R538" s="7">
        <v>-1000</v>
      </c>
      <c r="S538" s="7">
        <v>12</v>
      </c>
      <c r="T538" s="62">
        <f t="shared" si="302"/>
        <v>68119</v>
      </c>
      <c r="U538" s="63">
        <f t="shared" si="297"/>
        <v>25142.34</v>
      </c>
      <c r="V538" s="63">
        <f t="shared" si="298"/>
        <v>12</v>
      </c>
      <c r="W538" s="64">
        <f t="shared" si="303"/>
        <v>25154.34</v>
      </c>
      <c r="X538" s="63">
        <f t="shared" si="299"/>
        <v>0</v>
      </c>
      <c r="Y538" s="63">
        <f t="shared" si="300"/>
        <v>0</v>
      </c>
      <c r="Z538" s="64">
        <f t="shared" si="304"/>
        <v>0</v>
      </c>
      <c r="AA538" s="63">
        <v>0</v>
      </c>
      <c r="AB538" s="63"/>
      <c r="AC538" s="63">
        <f t="shared" si="305"/>
        <v>25154.34</v>
      </c>
      <c r="AD538" s="65"/>
      <c r="AE538" s="66"/>
      <c r="AF538" s="66"/>
      <c r="AG538" s="66"/>
      <c r="AH538" s="67">
        <f t="shared" si="306"/>
        <v>68119</v>
      </c>
      <c r="AI538" s="69"/>
      <c r="AJ538" s="69"/>
    </row>
    <row r="539" spans="1:36" hidden="1" x14ac:dyDescent="0.25">
      <c r="A539" s="6">
        <v>416</v>
      </c>
      <c r="B539" s="7" t="s">
        <v>806</v>
      </c>
      <c r="C539" s="56" t="str">
        <f t="shared" si="273"/>
        <v>SC04</v>
      </c>
      <c r="D539" s="56" t="str">
        <f>IFERROR(VLOOKUP(C539,Exempted!C:D,2,0),"NOT")</f>
        <v>NOT</v>
      </c>
      <c r="E539" s="7">
        <v>397738</v>
      </c>
      <c r="F539" s="7">
        <v>429837</v>
      </c>
      <c r="G539" s="7">
        <v>827575</v>
      </c>
      <c r="H539" s="7">
        <v>816070</v>
      </c>
      <c r="I539" s="7">
        <v>0</v>
      </c>
      <c r="J539" s="7">
        <v>41378.75</v>
      </c>
      <c r="K539" s="7">
        <v>42756</v>
      </c>
      <c r="L539" s="7">
        <v>42756</v>
      </c>
      <c r="M539" s="7">
        <v>0</v>
      </c>
      <c r="N539" s="7">
        <v>0</v>
      </c>
      <c r="O539" s="7">
        <v>200</v>
      </c>
      <c r="P539" s="7">
        <v>0</v>
      </c>
      <c r="Q539" s="7">
        <v>0</v>
      </c>
      <c r="R539" s="7">
        <v>200</v>
      </c>
      <c r="S539" s="7">
        <v>4</v>
      </c>
      <c r="T539" s="62">
        <f t="shared" si="302"/>
        <v>11705</v>
      </c>
      <c r="U539" s="63">
        <f t="shared" si="297"/>
        <v>16551.5</v>
      </c>
      <c r="V539" s="63">
        <f t="shared" si="298"/>
        <v>4</v>
      </c>
      <c r="W539" s="64">
        <f t="shared" si="303"/>
        <v>16555.5</v>
      </c>
      <c r="X539" s="63">
        <f t="shared" si="299"/>
        <v>0</v>
      </c>
      <c r="Y539" s="63">
        <f t="shared" si="300"/>
        <v>0</v>
      </c>
      <c r="Z539" s="64">
        <f t="shared" si="304"/>
        <v>0</v>
      </c>
      <c r="AA539" s="63">
        <v>0</v>
      </c>
      <c r="AB539" s="63"/>
      <c r="AC539" s="63">
        <f t="shared" si="305"/>
        <v>16555.5</v>
      </c>
      <c r="AD539" s="65"/>
      <c r="AE539" s="66"/>
      <c r="AF539" s="66"/>
      <c r="AG539" s="66"/>
      <c r="AH539" s="67">
        <f t="shared" si="306"/>
        <v>11705</v>
      </c>
      <c r="AI539" s="69"/>
      <c r="AJ539" s="69"/>
    </row>
    <row r="540" spans="1:36" hidden="1" x14ac:dyDescent="0.25">
      <c r="A540" s="6">
        <v>417</v>
      </c>
      <c r="B540" s="7" t="s">
        <v>807</v>
      </c>
      <c r="C540" s="56" t="str">
        <f t="shared" si="273"/>
        <v>SC05</v>
      </c>
      <c r="D540" s="56" t="str">
        <f>IFERROR(VLOOKUP(C540,Exempted!C:D,2,0),"NOT")</f>
        <v>NOT</v>
      </c>
      <c r="E540" s="7">
        <v>1543030</v>
      </c>
      <c r="F540" s="7">
        <v>1537742</v>
      </c>
      <c r="G540" s="7">
        <v>3080772</v>
      </c>
      <c r="H540" s="7">
        <v>2527057</v>
      </c>
      <c r="I540" s="7">
        <v>0</v>
      </c>
      <c r="J540" s="7">
        <v>154038.6</v>
      </c>
      <c r="K540" s="7">
        <v>86333</v>
      </c>
      <c r="L540" s="7">
        <v>86333</v>
      </c>
      <c r="M540" s="7">
        <v>0</v>
      </c>
      <c r="N540" s="7">
        <v>0</v>
      </c>
      <c r="O540" s="7">
        <v>950</v>
      </c>
      <c r="P540" s="7">
        <v>0</v>
      </c>
      <c r="Q540" s="7">
        <v>0</v>
      </c>
      <c r="R540" s="7">
        <v>950</v>
      </c>
      <c r="S540" s="7">
        <v>19</v>
      </c>
      <c r="T540" s="62">
        <f t="shared" si="302"/>
        <v>554665</v>
      </c>
      <c r="U540" s="63">
        <f t="shared" si="297"/>
        <v>61615.44</v>
      </c>
      <c r="V540" s="63">
        <f t="shared" si="298"/>
        <v>19</v>
      </c>
      <c r="W540" s="64">
        <f t="shared" si="303"/>
        <v>61634.44</v>
      </c>
      <c r="X540" s="63">
        <f t="shared" si="299"/>
        <v>0</v>
      </c>
      <c r="Y540" s="63">
        <f t="shared" si="300"/>
        <v>0</v>
      </c>
      <c r="Z540" s="64">
        <f t="shared" si="304"/>
        <v>0</v>
      </c>
      <c r="AA540" s="63">
        <v>0</v>
      </c>
      <c r="AB540" s="63"/>
      <c r="AC540" s="63">
        <f t="shared" si="305"/>
        <v>61634.44</v>
      </c>
      <c r="AD540" s="65"/>
      <c r="AE540" s="66"/>
      <c r="AF540" s="66"/>
      <c r="AG540" s="66"/>
      <c r="AH540" s="67">
        <f t="shared" si="306"/>
        <v>554665</v>
      </c>
      <c r="AI540" s="68"/>
      <c r="AJ540" s="68"/>
    </row>
    <row r="541" spans="1:36" hidden="1" x14ac:dyDescent="0.25">
      <c r="A541" s="6">
        <v>418</v>
      </c>
      <c r="B541" s="7" t="s">
        <v>808</v>
      </c>
      <c r="C541" s="56" t="str">
        <f t="shared" si="273"/>
        <v>SC06</v>
      </c>
      <c r="D541" s="56" t="str">
        <f>IFERROR(VLOOKUP(C541,Exempted!C:D,2,0),"NOT")</f>
        <v>NOT</v>
      </c>
      <c r="E541" s="7">
        <v>920828</v>
      </c>
      <c r="F541" s="7">
        <v>824370</v>
      </c>
      <c r="G541" s="7">
        <v>1745198</v>
      </c>
      <c r="H541" s="7">
        <v>1464472</v>
      </c>
      <c r="I541" s="7">
        <v>0</v>
      </c>
      <c r="J541" s="7">
        <v>87259.9</v>
      </c>
      <c r="K541" s="7">
        <v>177160</v>
      </c>
      <c r="L541" s="7">
        <v>176260</v>
      </c>
      <c r="M541" s="7">
        <v>900</v>
      </c>
      <c r="N541" s="7">
        <v>0</v>
      </c>
      <c r="O541" s="7">
        <v>300</v>
      </c>
      <c r="P541" s="7">
        <v>0</v>
      </c>
      <c r="Q541" s="7">
        <v>0</v>
      </c>
      <c r="R541" s="7">
        <v>300</v>
      </c>
      <c r="S541" s="7">
        <v>6</v>
      </c>
      <c r="T541" s="62">
        <f t="shared" si="302"/>
        <v>281926</v>
      </c>
      <c r="U541" s="63">
        <f t="shared" si="297"/>
        <v>34903.96</v>
      </c>
      <c r="V541" s="63">
        <f t="shared" si="298"/>
        <v>6</v>
      </c>
      <c r="W541" s="64">
        <f t="shared" si="303"/>
        <v>34909.96</v>
      </c>
      <c r="X541" s="63">
        <f t="shared" si="299"/>
        <v>0</v>
      </c>
      <c r="Y541" s="63">
        <f t="shared" si="300"/>
        <v>900</v>
      </c>
      <c r="Z541" s="64">
        <f t="shared" si="304"/>
        <v>900</v>
      </c>
      <c r="AA541" s="63">
        <v>0</v>
      </c>
      <c r="AB541" s="63"/>
      <c r="AC541" s="63">
        <f t="shared" si="305"/>
        <v>35809.96</v>
      </c>
      <c r="AD541" s="65"/>
      <c r="AE541" s="66"/>
      <c r="AF541" s="66"/>
      <c r="AG541" s="66"/>
      <c r="AH541" s="67">
        <f t="shared" si="306"/>
        <v>281026</v>
      </c>
      <c r="AI541" s="68"/>
      <c r="AJ541" s="68"/>
    </row>
    <row r="542" spans="1:36" hidden="1" x14ac:dyDescent="0.25">
      <c r="A542" s="6">
        <v>419</v>
      </c>
      <c r="B542" s="7" t="s">
        <v>809</v>
      </c>
      <c r="C542" s="56" t="str">
        <f t="shared" si="273"/>
        <v>SC07</v>
      </c>
      <c r="D542" s="56" t="str">
        <f>IFERROR(VLOOKUP(C542,Exempted!C:D,2,0),"NOT")</f>
        <v>NOT</v>
      </c>
      <c r="E542" s="7">
        <v>421546</v>
      </c>
      <c r="F542" s="7">
        <v>494541</v>
      </c>
      <c r="G542" s="7">
        <v>916087</v>
      </c>
      <c r="H542" s="7">
        <v>834824</v>
      </c>
      <c r="I542" s="7">
        <v>0</v>
      </c>
      <c r="J542" s="7">
        <v>45804.35</v>
      </c>
      <c r="K542" s="7">
        <v>28618</v>
      </c>
      <c r="L542" s="7">
        <v>28618</v>
      </c>
      <c r="M542" s="7">
        <v>0</v>
      </c>
      <c r="N542" s="7">
        <v>0</v>
      </c>
      <c r="O542" s="7">
        <v>1000</v>
      </c>
      <c r="P542" s="7">
        <v>0</v>
      </c>
      <c r="Q542" s="7">
        <v>0</v>
      </c>
      <c r="R542" s="7">
        <v>1000</v>
      </c>
      <c r="S542" s="7">
        <v>20</v>
      </c>
      <c r="T542" s="62">
        <f t="shared" si="302"/>
        <v>82263</v>
      </c>
      <c r="U542" s="63">
        <f t="shared" si="297"/>
        <v>18321.740000000002</v>
      </c>
      <c r="V542" s="63">
        <f t="shared" si="298"/>
        <v>20</v>
      </c>
      <c r="W542" s="64">
        <f t="shared" si="303"/>
        <v>18341.740000000002</v>
      </c>
      <c r="X542" s="63">
        <f t="shared" si="299"/>
        <v>0</v>
      </c>
      <c r="Y542" s="63">
        <f t="shared" si="300"/>
        <v>0</v>
      </c>
      <c r="Z542" s="64">
        <f t="shared" si="304"/>
        <v>0</v>
      </c>
      <c r="AA542" s="63">
        <v>0</v>
      </c>
      <c r="AB542" s="63"/>
      <c r="AC542" s="63">
        <f t="shared" si="305"/>
        <v>18341.740000000002</v>
      </c>
      <c r="AD542" s="65"/>
      <c r="AE542" s="66"/>
      <c r="AF542" s="66"/>
      <c r="AG542" s="66"/>
      <c r="AH542" s="67">
        <f t="shared" si="306"/>
        <v>82263</v>
      </c>
      <c r="AI542" s="68"/>
      <c r="AJ542" s="68"/>
    </row>
    <row r="543" spans="1:36" hidden="1" x14ac:dyDescent="0.25">
      <c r="A543" s="6">
        <v>420</v>
      </c>
      <c r="B543" s="7" t="s">
        <v>810</v>
      </c>
      <c r="C543" s="56" t="str">
        <f t="shared" si="273"/>
        <v>SC08</v>
      </c>
      <c r="D543" s="56" t="str">
        <f>IFERROR(VLOOKUP(C543,Exempted!C:D,2,0),"NOT")</f>
        <v>NOT</v>
      </c>
      <c r="E543" s="7">
        <v>640770</v>
      </c>
      <c r="F543" s="7">
        <v>585640</v>
      </c>
      <c r="G543" s="7">
        <v>1226410</v>
      </c>
      <c r="H543" s="7">
        <v>1168250</v>
      </c>
      <c r="I543" s="7">
        <v>2384</v>
      </c>
      <c r="J543" s="7">
        <v>61320.5</v>
      </c>
      <c r="K543" s="7">
        <v>58280</v>
      </c>
      <c r="L543" s="7">
        <v>58280</v>
      </c>
      <c r="M543" s="7">
        <v>0</v>
      </c>
      <c r="N543" s="7">
        <v>0</v>
      </c>
      <c r="O543" s="7">
        <v>1550</v>
      </c>
      <c r="P543" s="7">
        <v>800</v>
      </c>
      <c r="Q543" s="7">
        <v>0</v>
      </c>
      <c r="R543" s="7">
        <v>750</v>
      </c>
      <c r="S543" s="7">
        <v>31</v>
      </c>
      <c r="T543" s="62">
        <f t="shared" si="302"/>
        <v>58910</v>
      </c>
      <c r="U543" s="63">
        <f t="shared" si="297"/>
        <v>24528.2</v>
      </c>
      <c r="V543" s="63">
        <f t="shared" si="298"/>
        <v>31</v>
      </c>
      <c r="W543" s="64">
        <f t="shared" si="303"/>
        <v>24559.200000000001</v>
      </c>
      <c r="X543" s="63">
        <f t="shared" si="299"/>
        <v>2384</v>
      </c>
      <c r="Y543" s="63">
        <f t="shared" si="300"/>
        <v>0</v>
      </c>
      <c r="Z543" s="64">
        <f t="shared" si="304"/>
        <v>2384</v>
      </c>
      <c r="AA543" s="63">
        <v>0</v>
      </c>
      <c r="AB543" s="63"/>
      <c r="AC543" s="63">
        <f t="shared" si="305"/>
        <v>26943.200000000001</v>
      </c>
      <c r="AD543" s="65"/>
      <c r="AE543" s="66"/>
      <c r="AF543" s="66"/>
      <c r="AG543" s="66"/>
      <c r="AH543" s="67">
        <f t="shared" si="306"/>
        <v>56526</v>
      </c>
      <c r="AI543" s="68"/>
      <c r="AJ543" s="68"/>
    </row>
    <row r="544" spans="1:36" hidden="1" x14ac:dyDescent="0.25">
      <c r="A544" s="6">
        <v>421</v>
      </c>
      <c r="B544" s="7" t="s">
        <v>811</v>
      </c>
      <c r="C544" s="56" t="str">
        <f t="shared" si="273"/>
        <v>SK01</v>
      </c>
      <c r="D544" s="56" t="str">
        <f>IFERROR(VLOOKUP(C544,Exempted!C:D,2,0),"NOT")</f>
        <v>NOT</v>
      </c>
      <c r="E544" s="7">
        <v>344479</v>
      </c>
      <c r="F544" s="7">
        <v>347803</v>
      </c>
      <c r="G544" s="7">
        <v>692282</v>
      </c>
      <c r="H544" s="7">
        <v>727430</v>
      </c>
      <c r="I544" s="7">
        <v>431</v>
      </c>
      <c r="J544" s="7">
        <v>34614.1</v>
      </c>
      <c r="K544" s="7">
        <v>26414</v>
      </c>
      <c r="L544" s="7">
        <v>26414</v>
      </c>
      <c r="M544" s="7">
        <v>0</v>
      </c>
      <c r="N544" s="7">
        <v>0</v>
      </c>
      <c r="O544" s="7">
        <v>200</v>
      </c>
      <c r="P544" s="7">
        <v>0</v>
      </c>
      <c r="Q544" s="7">
        <v>0</v>
      </c>
      <c r="R544" s="7">
        <v>200</v>
      </c>
      <c r="S544" s="7">
        <v>4</v>
      </c>
      <c r="T544" s="62">
        <f t="shared" si="302"/>
        <v>-34948</v>
      </c>
      <c r="U544" s="63">
        <f t="shared" si="297"/>
        <v>13845.64</v>
      </c>
      <c r="V544" s="63">
        <f t="shared" si="298"/>
        <v>4</v>
      </c>
      <c r="W544" s="64">
        <f t="shared" si="303"/>
        <v>13849.64</v>
      </c>
      <c r="X544" s="63">
        <f t="shared" si="299"/>
        <v>431</v>
      </c>
      <c r="Y544" s="63">
        <f t="shared" si="300"/>
        <v>0</v>
      </c>
      <c r="Z544" s="64">
        <f t="shared" si="304"/>
        <v>431</v>
      </c>
      <c r="AA544" s="63">
        <v>0</v>
      </c>
      <c r="AB544" s="63"/>
      <c r="AC544" s="63">
        <f t="shared" si="305"/>
        <v>14280.64</v>
      </c>
      <c r="AD544" s="65"/>
      <c r="AE544" s="66"/>
      <c r="AF544" s="66"/>
      <c r="AG544" s="66"/>
      <c r="AH544" s="67">
        <f t="shared" si="306"/>
        <v>-35379</v>
      </c>
      <c r="AI544" s="68"/>
      <c r="AJ544" s="68"/>
    </row>
    <row r="545" spans="1:36" hidden="1" x14ac:dyDescent="0.25">
      <c r="A545" s="6">
        <v>422</v>
      </c>
      <c r="B545" s="7" t="s">
        <v>812</v>
      </c>
      <c r="C545" s="56" t="str">
        <f t="shared" si="273"/>
        <v>SO03</v>
      </c>
      <c r="D545" s="56" t="str">
        <f>IFERROR(VLOOKUP(C545,Exempted!C:D,2,0),"NOT")</f>
        <v>cholo</v>
      </c>
      <c r="E545" s="7">
        <v>233354</v>
      </c>
      <c r="F545" s="7">
        <v>302689</v>
      </c>
      <c r="G545" s="7">
        <v>536043</v>
      </c>
      <c r="H545" s="7">
        <v>465699</v>
      </c>
      <c r="I545" s="7">
        <v>0</v>
      </c>
      <c r="J545" s="7">
        <v>26802.15</v>
      </c>
      <c r="K545" s="7">
        <v>17761</v>
      </c>
      <c r="L545" s="7">
        <v>17761</v>
      </c>
      <c r="M545" s="7">
        <v>0</v>
      </c>
      <c r="N545" s="7">
        <v>0</v>
      </c>
      <c r="O545" s="7">
        <v>1250</v>
      </c>
      <c r="P545" s="7">
        <v>0</v>
      </c>
      <c r="Q545" s="7">
        <v>0</v>
      </c>
      <c r="R545" s="7">
        <v>1250</v>
      </c>
      <c r="S545" s="7">
        <v>25</v>
      </c>
      <c r="T545" s="62">
        <f t="shared" si="302"/>
        <v>71594</v>
      </c>
      <c r="U545" s="63">
        <f t="shared" si="297"/>
        <v>10720.86</v>
      </c>
      <c r="V545" s="63">
        <f t="shared" si="298"/>
        <v>25</v>
      </c>
      <c r="W545" s="64">
        <f t="shared" si="303"/>
        <v>10745.86</v>
      </c>
      <c r="X545" s="63">
        <f t="shared" si="299"/>
        <v>0</v>
      </c>
      <c r="Y545" s="63">
        <f t="shared" si="300"/>
        <v>0</v>
      </c>
      <c r="Z545" s="64">
        <f t="shared" si="304"/>
        <v>0</v>
      </c>
      <c r="AA545" s="63">
        <v>0</v>
      </c>
      <c r="AB545" s="63"/>
      <c r="AC545" s="63">
        <f t="shared" si="305"/>
        <v>10745.86</v>
      </c>
      <c r="AD545" s="65"/>
      <c r="AE545" s="66"/>
      <c r="AF545" s="66"/>
      <c r="AG545" s="66"/>
      <c r="AH545" s="67">
        <f t="shared" si="306"/>
        <v>60848.14</v>
      </c>
      <c r="AI545" s="68"/>
      <c r="AJ545" s="68"/>
    </row>
    <row r="546" spans="1:36" hidden="1" x14ac:dyDescent="0.25">
      <c r="A546" s="6">
        <v>423</v>
      </c>
      <c r="B546" s="7" t="s">
        <v>813</v>
      </c>
      <c r="C546" s="56" t="str">
        <f t="shared" si="273"/>
        <v>SO04</v>
      </c>
      <c r="D546" s="56" t="str">
        <f>IFERROR(VLOOKUP(C546,Exempted!C:D,2,0),"NOT")</f>
        <v>cholo</v>
      </c>
      <c r="E546" s="7">
        <v>141551</v>
      </c>
      <c r="F546" s="7">
        <v>136449</v>
      </c>
      <c r="G546" s="7">
        <v>278000</v>
      </c>
      <c r="H546" s="7">
        <v>233398</v>
      </c>
      <c r="I546" s="7">
        <v>0</v>
      </c>
      <c r="J546" s="7">
        <v>13900</v>
      </c>
      <c r="K546" s="7">
        <v>10562</v>
      </c>
      <c r="L546" s="7">
        <v>10562</v>
      </c>
      <c r="M546" s="7">
        <v>0</v>
      </c>
      <c r="N546" s="7">
        <v>0</v>
      </c>
      <c r="O546" s="7">
        <v>1100</v>
      </c>
      <c r="P546" s="7">
        <v>800</v>
      </c>
      <c r="Q546" s="7">
        <v>0</v>
      </c>
      <c r="R546" s="7">
        <v>300</v>
      </c>
      <c r="S546" s="7">
        <v>22</v>
      </c>
      <c r="T546" s="62">
        <f t="shared" si="302"/>
        <v>44902</v>
      </c>
      <c r="U546" s="63">
        <f t="shared" si="297"/>
        <v>5560</v>
      </c>
      <c r="V546" s="63">
        <f t="shared" si="298"/>
        <v>22</v>
      </c>
      <c r="W546" s="64">
        <f t="shared" si="303"/>
        <v>5582</v>
      </c>
      <c r="X546" s="63">
        <f t="shared" si="299"/>
        <v>0</v>
      </c>
      <c r="Y546" s="63">
        <f t="shared" si="300"/>
        <v>0</v>
      </c>
      <c r="Z546" s="64">
        <f t="shared" si="304"/>
        <v>0</v>
      </c>
      <c r="AA546" s="63">
        <v>0</v>
      </c>
      <c r="AB546" s="63"/>
      <c r="AC546" s="63">
        <f t="shared" si="305"/>
        <v>5582</v>
      </c>
      <c r="AD546" s="65"/>
      <c r="AE546" s="66"/>
      <c r="AF546" s="66"/>
      <c r="AG546" s="66"/>
      <c r="AH546" s="67">
        <f t="shared" si="306"/>
        <v>39320</v>
      </c>
      <c r="AI546" s="68"/>
      <c r="AJ546" s="68"/>
    </row>
    <row r="547" spans="1:36" hidden="1" x14ac:dyDescent="0.25">
      <c r="A547" s="6">
        <v>424</v>
      </c>
      <c r="B547" s="7" t="s">
        <v>814</v>
      </c>
      <c r="C547" s="56" t="str">
        <f t="shared" si="273"/>
        <v>SO05</v>
      </c>
      <c r="D547" s="56" t="str">
        <f>IFERROR(VLOOKUP(C547,Exempted!C:D,2,0),"NOT")</f>
        <v>CHOLO</v>
      </c>
      <c r="E547" s="7">
        <v>622205</v>
      </c>
      <c r="F547" s="7">
        <v>596660</v>
      </c>
      <c r="G547" s="7">
        <v>1218865</v>
      </c>
      <c r="H547" s="7">
        <v>1072358</v>
      </c>
      <c r="I547" s="7">
        <v>0</v>
      </c>
      <c r="J547" s="7">
        <v>60943.25</v>
      </c>
      <c r="K547" s="7">
        <v>68400</v>
      </c>
      <c r="L547" s="7">
        <v>68400</v>
      </c>
      <c r="M547" s="7">
        <v>0</v>
      </c>
      <c r="N547" s="7">
        <v>0</v>
      </c>
      <c r="O547" s="7">
        <v>200</v>
      </c>
      <c r="P547" s="7">
        <v>0</v>
      </c>
      <c r="Q547" s="7">
        <v>0</v>
      </c>
      <c r="R547" s="7">
        <v>200</v>
      </c>
      <c r="S547" s="7">
        <v>4</v>
      </c>
      <c r="T547" s="128">
        <f t="shared" ref="T547" si="307">G547-H547+K547-L547+O547-P547</f>
        <v>146707</v>
      </c>
      <c r="U547" s="63">
        <f t="shared" ref="U547:U564" si="308">G547*0.02</f>
        <v>24377.3</v>
      </c>
      <c r="V547" s="63">
        <f t="shared" ref="V547:V564" si="309">O547*0.02</f>
        <v>4</v>
      </c>
      <c r="W547" s="130">
        <f>SUM(U547:V548)</f>
        <v>24682.86</v>
      </c>
      <c r="X547" s="63">
        <f t="shared" ref="X547:X564" si="310">I547</f>
        <v>0</v>
      </c>
      <c r="Y547" s="63">
        <f t="shared" ref="Y547:Y564" si="311">M547</f>
        <v>0</v>
      </c>
      <c r="Z547" s="130">
        <f>SUM(X547:Y548)</f>
        <v>0</v>
      </c>
      <c r="AA547" s="63">
        <v>0</v>
      </c>
      <c r="AB547" s="63"/>
      <c r="AC547" s="132">
        <f>W547+Z547+AA547+AB547+AA548+AB548</f>
        <v>24682.86</v>
      </c>
      <c r="AD547" s="134"/>
      <c r="AE547" s="122"/>
      <c r="AF547" s="122">
        <v>2370</v>
      </c>
      <c r="AG547" s="122">
        <v>1600</v>
      </c>
      <c r="AH547" s="124">
        <f t="shared" ref="AH547" si="312">IF(D547="NOT",(T547-Z547-AE547+AF547-AG547),(T547-AC547-AE547+AF547-AG547))</f>
        <v>122794.14</v>
      </c>
      <c r="AI547" s="126"/>
      <c r="AJ547" s="126"/>
    </row>
    <row r="548" spans="1:36" hidden="1" x14ac:dyDescent="0.25">
      <c r="A548" s="23">
        <v>424</v>
      </c>
      <c r="B548" s="19" t="s">
        <v>814</v>
      </c>
      <c r="C548" s="56" t="str">
        <f t="shared" si="273"/>
        <v>SO05</v>
      </c>
      <c r="D548" s="56" t="str">
        <f>IFERROR(VLOOKUP(C548,Exempted!C:D,2,0),"NOT")</f>
        <v>CHOLO</v>
      </c>
      <c r="E548" s="19">
        <v>5091</v>
      </c>
      <c r="F548" s="19">
        <v>9887</v>
      </c>
      <c r="G548" s="19">
        <v>14978</v>
      </c>
      <c r="H548" s="19">
        <v>0</v>
      </c>
      <c r="I548" s="19">
        <v>0</v>
      </c>
      <c r="J548" s="19">
        <v>748.9</v>
      </c>
      <c r="K548" s="19">
        <v>238</v>
      </c>
      <c r="L548" s="19">
        <v>0</v>
      </c>
      <c r="M548" s="19">
        <v>0</v>
      </c>
      <c r="N548" s="19">
        <v>0</v>
      </c>
      <c r="O548" s="19">
        <v>100</v>
      </c>
      <c r="P548" s="19">
        <v>0</v>
      </c>
      <c r="Q548" s="19">
        <v>0</v>
      </c>
      <c r="R548" s="19">
        <v>100</v>
      </c>
      <c r="S548" s="19">
        <v>2</v>
      </c>
      <c r="T548" s="129"/>
      <c r="U548" s="63">
        <f t="shared" si="308"/>
        <v>299.56</v>
      </c>
      <c r="V548" s="63">
        <f t="shared" si="309"/>
        <v>2</v>
      </c>
      <c r="W548" s="131"/>
      <c r="X548" s="63">
        <f t="shared" si="310"/>
        <v>0</v>
      </c>
      <c r="Y548" s="63">
        <f t="shared" si="311"/>
        <v>0</v>
      </c>
      <c r="Z548" s="131"/>
      <c r="AA548" s="63">
        <v>0</v>
      </c>
      <c r="AB548" s="63"/>
      <c r="AC548" s="133"/>
      <c r="AD548" s="135"/>
      <c r="AE548" s="123"/>
      <c r="AF548" s="123"/>
      <c r="AG548" s="123"/>
      <c r="AH548" s="125"/>
      <c r="AI548" s="127"/>
      <c r="AJ548" s="127"/>
    </row>
    <row r="549" spans="1:36" hidden="1" x14ac:dyDescent="0.25">
      <c r="A549" s="6">
        <v>425</v>
      </c>
      <c r="B549" s="7" t="s">
        <v>820</v>
      </c>
      <c r="C549" s="56" t="str">
        <f t="shared" si="273"/>
        <v>SO06</v>
      </c>
      <c r="D549" s="56" t="str">
        <f>IFERROR(VLOOKUP(C549,Exempted!C:D,2,0),"NOT")</f>
        <v>CHOLO</v>
      </c>
      <c r="E549" s="7">
        <v>182838</v>
      </c>
      <c r="F549" s="7">
        <v>214394</v>
      </c>
      <c r="G549" s="7">
        <v>397232</v>
      </c>
      <c r="H549" s="7">
        <v>332508</v>
      </c>
      <c r="I549" s="7">
        <v>0</v>
      </c>
      <c r="J549" s="7">
        <v>19861.599999999999</v>
      </c>
      <c r="K549" s="7">
        <v>11947</v>
      </c>
      <c r="L549" s="7">
        <v>11947</v>
      </c>
      <c r="M549" s="7">
        <v>0</v>
      </c>
      <c r="N549" s="7">
        <v>0</v>
      </c>
      <c r="O549" s="7">
        <v>500</v>
      </c>
      <c r="P549" s="7">
        <v>0</v>
      </c>
      <c r="Q549" s="7">
        <v>0</v>
      </c>
      <c r="R549" s="7">
        <v>500</v>
      </c>
      <c r="S549" s="7">
        <v>10</v>
      </c>
      <c r="T549" s="62">
        <f t="shared" ref="T549:T564" si="313">G549-H549+K549-L549+O549-P549</f>
        <v>65224</v>
      </c>
      <c r="U549" s="63">
        <f t="shared" si="308"/>
        <v>7944.64</v>
      </c>
      <c r="V549" s="63">
        <f t="shared" si="309"/>
        <v>10</v>
      </c>
      <c r="W549" s="64">
        <f t="shared" ref="W549:W564" si="314">SUM(U549:V549)</f>
        <v>7954.64</v>
      </c>
      <c r="X549" s="63">
        <f t="shared" si="310"/>
        <v>0</v>
      </c>
      <c r="Y549" s="63">
        <f t="shared" si="311"/>
        <v>0</v>
      </c>
      <c r="Z549" s="64">
        <f t="shared" ref="Z549:Z564" si="315">SUM(X549:Y549)</f>
        <v>0</v>
      </c>
      <c r="AA549" s="63">
        <v>0</v>
      </c>
      <c r="AB549" s="63"/>
      <c r="AC549" s="63">
        <f t="shared" ref="AC549:AC564" si="316">W549+Z549+AA549+AB549</f>
        <v>7954.64</v>
      </c>
      <c r="AD549" s="65"/>
      <c r="AE549" s="66"/>
      <c r="AF549" s="66"/>
      <c r="AG549" s="66"/>
      <c r="AH549" s="67">
        <f t="shared" ref="AH549:AH564" si="317">IF(D549="NOT",(T549-Z549-AE549+AF549-AG549),(T549-AC549-AE549+AF549-AG549))</f>
        <v>57269.36</v>
      </c>
      <c r="AI549" s="68"/>
      <c r="AJ549" s="68"/>
    </row>
    <row r="550" spans="1:36" hidden="1" x14ac:dyDescent="0.25">
      <c r="A550" s="6">
        <v>426</v>
      </c>
      <c r="B550" s="7" t="s">
        <v>821</v>
      </c>
      <c r="C550" s="56" t="str">
        <f t="shared" si="273"/>
        <v>SS02</v>
      </c>
      <c r="D550" s="56" t="str">
        <f>IFERROR(VLOOKUP(C550,Exempted!C:D,2,0),"NOT")</f>
        <v>NOT</v>
      </c>
      <c r="E550" s="7">
        <v>198817</v>
      </c>
      <c r="F550" s="7">
        <v>265662</v>
      </c>
      <c r="G550" s="7">
        <v>464479</v>
      </c>
      <c r="H550" s="7">
        <v>421915</v>
      </c>
      <c r="I550" s="7">
        <v>356</v>
      </c>
      <c r="J550" s="7">
        <v>23223.95</v>
      </c>
      <c r="K550" s="7">
        <v>15807</v>
      </c>
      <c r="L550" s="7">
        <v>15807</v>
      </c>
      <c r="M550" s="7">
        <v>0</v>
      </c>
      <c r="N550" s="7">
        <v>0</v>
      </c>
      <c r="O550" s="7">
        <v>300</v>
      </c>
      <c r="P550" s="7">
        <v>0</v>
      </c>
      <c r="Q550" s="7">
        <v>0</v>
      </c>
      <c r="R550" s="7">
        <v>300</v>
      </c>
      <c r="S550" s="7">
        <v>6</v>
      </c>
      <c r="T550" s="62">
        <f t="shared" si="313"/>
        <v>42864</v>
      </c>
      <c r="U550" s="63">
        <f t="shared" si="308"/>
        <v>9289.58</v>
      </c>
      <c r="V550" s="63">
        <f t="shared" si="309"/>
        <v>6</v>
      </c>
      <c r="W550" s="64">
        <f t="shared" si="314"/>
        <v>9295.58</v>
      </c>
      <c r="X550" s="63">
        <f t="shared" si="310"/>
        <v>356</v>
      </c>
      <c r="Y550" s="63">
        <f t="shared" si="311"/>
        <v>0</v>
      </c>
      <c r="Z550" s="64">
        <f t="shared" si="315"/>
        <v>356</v>
      </c>
      <c r="AA550" s="63">
        <v>0</v>
      </c>
      <c r="AB550" s="63"/>
      <c r="AC550" s="63">
        <f t="shared" si="316"/>
        <v>9651.58</v>
      </c>
      <c r="AD550" s="65"/>
      <c r="AE550" s="66"/>
      <c r="AF550" s="66"/>
      <c r="AG550" s="66"/>
      <c r="AH550" s="67">
        <f t="shared" si="317"/>
        <v>42508</v>
      </c>
      <c r="AI550" s="68"/>
      <c r="AJ550" s="68"/>
    </row>
    <row r="551" spans="1:36" hidden="1" x14ac:dyDescent="0.25">
      <c r="A551" s="6">
        <v>427</v>
      </c>
      <c r="B551" s="7" t="s">
        <v>822</v>
      </c>
      <c r="C551" s="56" t="str">
        <f t="shared" si="273"/>
        <v>SS04</v>
      </c>
      <c r="D551" s="56" t="str">
        <f>IFERROR(VLOOKUP(C551,Exempted!C:D,2,0),"NOT")</f>
        <v>NOT</v>
      </c>
      <c r="E551" s="7">
        <v>167976</v>
      </c>
      <c r="F551" s="7">
        <v>275530</v>
      </c>
      <c r="G551" s="7">
        <v>443506</v>
      </c>
      <c r="H551" s="7">
        <v>338591</v>
      </c>
      <c r="I551" s="7">
        <v>0</v>
      </c>
      <c r="J551" s="7">
        <v>22175.3</v>
      </c>
      <c r="K551" s="7">
        <v>19068</v>
      </c>
      <c r="L551" s="7">
        <v>19068</v>
      </c>
      <c r="M551" s="7">
        <v>0</v>
      </c>
      <c r="N551" s="7">
        <v>0</v>
      </c>
      <c r="O551" s="7">
        <v>0</v>
      </c>
      <c r="P551" s="7">
        <v>0</v>
      </c>
      <c r="Q551" s="7">
        <v>0</v>
      </c>
      <c r="R551" s="7">
        <v>0</v>
      </c>
      <c r="S551" s="7">
        <v>0</v>
      </c>
      <c r="T551" s="62">
        <f t="shared" si="313"/>
        <v>104915</v>
      </c>
      <c r="U551" s="63">
        <f t="shared" si="308"/>
        <v>8870.1200000000008</v>
      </c>
      <c r="V551" s="63">
        <f t="shared" si="309"/>
        <v>0</v>
      </c>
      <c r="W551" s="64">
        <f t="shared" si="314"/>
        <v>8870.1200000000008</v>
      </c>
      <c r="X551" s="63">
        <f t="shared" si="310"/>
        <v>0</v>
      </c>
      <c r="Y551" s="63">
        <f t="shared" si="311"/>
        <v>0</v>
      </c>
      <c r="Z551" s="64">
        <f t="shared" si="315"/>
        <v>0</v>
      </c>
      <c r="AA551" s="63">
        <v>0</v>
      </c>
      <c r="AB551" s="63"/>
      <c r="AC551" s="63">
        <f t="shared" si="316"/>
        <v>8870.1200000000008</v>
      </c>
      <c r="AD551" s="65"/>
      <c r="AE551" s="66"/>
      <c r="AF551" s="66"/>
      <c r="AG551" s="66"/>
      <c r="AH551" s="67">
        <f t="shared" si="317"/>
        <v>104915</v>
      </c>
      <c r="AI551" s="68"/>
      <c r="AJ551" s="68"/>
    </row>
    <row r="552" spans="1:36" hidden="1" x14ac:dyDescent="0.25">
      <c r="A552" s="6">
        <v>428</v>
      </c>
      <c r="B552" s="7" t="s">
        <v>823</v>
      </c>
      <c r="C552" s="56" t="str">
        <f t="shared" ref="C552:C578" si="318">LEFT(B552, FIND(" ",B552)-1)</f>
        <v>TL01</v>
      </c>
      <c r="D552" s="56" t="str">
        <f>IFERROR(VLOOKUP(C552,Exempted!C:D,2,0),"NOT")</f>
        <v>Mayor Max</v>
      </c>
      <c r="E552" s="7">
        <v>444670</v>
      </c>
      <c r="F552" s="7">
        <v>545090</v>
      </c>
      <c r="G552" s="7">
        <v>989760</v>
      </c>
      <c r="H552" s="7">
        <v>827124</v>
      </c>
      <c r="I552" s="7">
        <v>223</v>
      </c>
      <c r="J552" s="7">
        <v>49488</v>
      </c>
      <c r="K552" s="7">
        <v>18640</v>
      </c>
      <c r="L552" s="7">
        <v>18640</v>
      </c>
      <c r="M552" s="7">
        <v>0</v>
      </c>
      <c r="N552" s="7">
        <v>0</v>
      </c>
      <c r="O552" s="7">
        <v>300</v>
      </c>
      <c r="P552" s="7">
        <v>0</v>
      </c>
      <c r="Q552" s="7">
        <v>0</v>
      </c>
      <c r="R552" s="7">
        <v>300</v>
      </c>
      <c r="S552" s="7">
        <v>6</v>
      </c>
      <c r="T552" s="62">
        <f t="shared" si="313"/>
        <v>162936</v>
      </c>
      <c r="U552" s="63">
        <f t="shared" si="308"/>
        <v>19795.2</v>
      </c>
      <c r="V552" s="63">
        <f t="shared" si="309"/>
        <v>6</v>
      </c>
      <c r="W552" s="64">
        <f t="shared" si="314"/>
        <v>19801.2</v>
      </c>
      <c r="X552" s="63">
        <f t="shared" si="310"/>
        <v>223</v>
      </c>
      <c r="Y552" s="63">
        <f t="shared" si="311"/>
        <v>0</v>
      </c>
      <c r="Z552" s="64">
        <f t="shared" si="315"/>
        <v>223</v>
      </c>
      <c r="AA552" s="63">
        <v>0</v>
      </c>
      <c r="AB552" s="63"/>
      <c r="AC552" s="63">
        <f t="shared" si="316"/>
        <v>20024.2</v>
      </c>
      <c r="AD552" s="65"/>
      <c r="AE552" s="66"/>
      <c r="AF552" s="66"/>
      <c r="AG552" s="66"/>
      <c r="AH552" s="67">
        <f t="shared" si="317"/>
        <v>142911.79999999999</v>
      </c>
      <c r="AI552" s="68"/>
      <c r="AJ552" s="68"/>
    </row>
    <row r="553" spans="1:36" hidden="1" x14ac:dyDescent="0.25">
      <c r="A553" s="6">
        <v>429</v>
      </c>
      <c r="B553" s="7" t="s">
        <v>824</v>
      </c>
      <c r="C553" s="56" t="str">
        <f t="shared" si="318"/>
        <v>TL02</v>
      </c>
      <c r="D553" s="56" t="str">
        <f>IFERROR(VLOOKUP(C553,Exempted!C:D,2,0),"NOT")</f>
        <v>Mayor Max</v>
      </c>
      <c r="E553" s="7">
        <v>246862</v>
      </c>
      <c r="F553" s="7">
        <v>311906</v>
      </c>
      <c r="G553" s="7">
        <v>558768</v>
      </c>
      <c r="H553" s="7">
        <v>513053</v>
      </c>
      <c r="I553" s="7">
        <v>0</v>
      </c>
      <c r="J553" s="7">
        <v>27938.400000000001</v>
      </c>
      <c r="K553" s="7">
        <v>32047</v>
      </c>
      <c r="L553" s="7">
        <v>32047</v>
      </c>
      <c r="M553" s="7">
        <v>0</v>
      </c>
      <c r="N553" s="7">
        <v>0</v>
      </c>
      <c r="O553" s="7">
        <v>1100</v>
      </c>
      <c r="P553" s="7">
        <v>0</v>
      </c>
      <c r="Q553" s="7">
        <v>0</v>
      </c>
      <c r="R553" s="7">
        <v>1100</v>
      </c>
      <c r="S553" s="7">
        <v>22</v>
      </c>
      <c r="T553" s="62">
        <f t="shared" si="313"/>
        <v>46815</v>
      </c>
      <c r="U553" s="63">
        <f t="shared" si="308"/>
        <v>11175.36</v>
      </c>
      <c r="V553" s="63">
        <f t="shared" si="309"/>
        <v>22</v>
      </c>
      <c r="W553" s="64">
        <f t="shared" si="314"/>
        <v>11197.36</v>
      </c>
      <c r="X553" s="63">
        <f t="shared" si="310"/>
        <v>0</v>
      </c>
      <c r="Y553" s="63">
        <f t="shared" si="311"/>
        <v>0</v>
      </c>
      <c r="Z553" s="64">
        <f t="shared" si="315"/>
        <v>0</v>
      </c>
      <c r="AA553" s="63">
        <v>0</v>
      </c>
      <c r="AB553" s="63"/>
      <c r="AC553" s="63">
        <f t="shared" si="316"/>
        <v>11197.36</v>
      </c>
      <c r="AD553" s="65"/>
      <c r="AE553" s="66"/>
      <c r="AF553" s="66"/>
      <c r="AG553" s="66"/>
      <c r="AH553" s="67">
        <f t="shared" si="317"/>
        <v>35617.64</v>
      </c>
      <c r="AI553" s="68"/>
      <c r="AJ553" s="68"/>
    </row>
    <row r="554" spans="1:36" hidden="1" x14ac:dyDescent="0.25">
      <c r="A554" s="6">
        <v>430</v>
      </c>
      <c r="B554" s="7" t="s">
        <v>825</v>
      </c>
      <c r="C554" s="56" t="str">
        <f t="shared" si="318"/>
        <v>TL03</v>
      </c>
      <c r="D554" s="56" t="str">
        <f>IFERROR(VLOOKUP(C554,Exempted!C:D,2,0),"NOT")</f>
        <v>Mayor Max</v>
      </c>
      <c r="E554" s="7">
        <v>696203</v>
      </c>
      <c r="F554" s="7">
        <v>726739</v>
      </c>
      <c r="G554" s="7">
        <v>1422942</v>
      </c>
      <c r="H554" s="7">
        <v>1380914</v>
      </c>
      <c r="I554" s="7">
        <v>719</v>
      </c>
      <c r="J554" s="7">
        <v>71147.100000000006</v>
      </c>
      <c r="K554" s="7">
        <v>69157</v>
      </c>
      <c r="L554" s="7">
        <v>68857</v>
      </c>
      <c r="M554" s="7">
        <v>0</v>
      </c>
      <c r="N554" s="7">
        <v>0</v>
      </c>
      <c r="O554" s="7">
        <v>4900</v>
      </c>
      <c r="P554" s="7">
        <v>0</v>
      </c>
      <c r="Q554" s="7">
        <v>0</v>
      </c>
      <c r="R554" s="7">
        <v>4900</v>
      </c>
      <c r="S554" s="7">
        <v>98</v>
      </c>
      <c r="T554" s="62">
        <f t="shared" si="313"/>
        <v>47228</v>
      </c>
      <c r="U554" s="63">
        <f t="shared" si="308"/>
        <v>28458.84</v>
      </c>
      <c r="V554" s="63">
        <f t="shared" si="309"/>
        <v>98</v>
      </c>
      <c r="W554" s="64">
        <f t="shared" si="314"/>
        <v>28556.84</v>
      </c>
      <c r="X554" s="63">
        <f t="shared" si="310"/>
        <v>719</v>
      </c>
      <c r="Y554" s="63">
        <f t="shared" si="311"/>
        <v>0</v>
      </c>
      <c r="Z554" s="64">
        <f t="shared" si="315"/>
        <v>719</v>
      </c>
      <c r="AA554" s="63">
        <v>0</v>
      </c>
      <c r="AB554" s="63"/>
      <c r="AC554" s="63">
        <f t="shared" si="316"/>
        <v>29275.84</v>
      </c>
      <c r="AD554" s="65"/>
      <c r="AE554" s="66"/>
      <c r="AF554" s="66"/>
      <c r="AG554" s="66"/>
      <c r="AH554" s="67">
        <f t="shared" si="317"/>
        <v>17952.16</v>
      </c>
      <c r="AI554" s="68"/>
      <c r="AJ554" s="68"/>
    </row>
    <row r="555" spans="1:36" hidden="1" x14ac:dyDescent="0.25">
      <c r="A555" s="6">
        <v>431</v>
      </c>
      <c r="B555" s="7" t="s">
        <v>826</v>
      </c>
      <c r="C555" s="56" t="str">
        <f t="shared" si="318"/>
        <v>TL04</v>
      </c>
      <c r="D555" s="56" t="str">
        <f>IFERROR(VLOOKUP(C555,Exempted!C:D,2,0),"NOT")</f>
        <v>Mayor Max</v>
      </c>
      <c r="E555" s="7">
        <v>61030</v>
      </c>
      <c r="F555" s="7">
        <v>48290</v>
      </c>
      <c r="G555" s="7">
        <v>109320</v>
      </c>
      <c r="H555" s="7">
        <v>84287</v>
      </c>
      <c r="I555" s="7">
        <v>0</v>
      </c>
      <c r="J555" s="7">
        <v>5466</v>
      </c>
      <c r="K555" s="7">
        <v>7595</v>
      </c>
      <c r="L555" s="7">
        <v>7595</v>
      </c>
      <c r="M555" s="7">
        <v>0</v>
      </c>
      <c r="N555" s="7">
        <v>0</v>
      </c>
      <c r="O555" s="7">
        <v>0</v>
      </c>
      <c r="P555" s="7">
        <v>0</v>
      </c>
      <c r="Q555" s="7">
        <v>0</v>
      </c>
      <c r="R555" s="7">
        <v>0</v>
      </c>
      <c r="S555" s="7">
        <v>0</v>
      </c>
      <c r="T555" s="62">
        <f t="shared" si="313"/>
        <v>25033</v>
      </c>
      <c r="U555" s="63">
        <f t="shared" si="308"/>
        <v>2186.4</v>
      </c>
      <c r="V555" s="63">
        <f t="shared" si="309"/>
        <v>0</v>
      </c>
      <c r="W555" s="64">
        <f t="shared" si="314"/>
        <v>2186.4</v>
      </c>
      <c r="X555" s="63">
        <f t="shared" si="310"/>
        <v>0</v>
      </c>
      <c r="Y555" s="63">
        <f t="shared" si="311"/>
        <v>0</v>
      </c>
      <c r="Z555" s="64">
        <f t="shared" si="315"/>
        <v>0</v>
      </c>
      <c r="AA555" s="63">
        <v>0</v>
      </c>
      <c r="AB555" s="63"/>
      <c r="AC555" s="63">
        <f t="shared" si="316"/>
        <v>2186.4</v>
      </c>
      <c r="AD555" s="65"/>
      <c r="AE555" s="66"/>
      <c r="AF555" s="66"/>
      <c r="AG555" s="66"/>
      <c r="AH555" s="67">
        <f t="shared" si="317"/>
        <v>22846.6</v>
      </c>
      <c r="AI555" s="68"/>
      <c r="AJ555" s="68"/>
    </row>
    <row r="556" spans="1:36" hidden="1" x14ac:dyDescent="0.25">
      <c r="A556" s="6">
        <v>432</v>
      </c>
      <c r="B556" s="7" t="s">
        <v>827</v>
      </c>
      <c r="C556" s="56" t="str">
        <f t="shared" si="318"/>
        <v>TL05</v>
      </c>
      <c r="D556" s="56" t="str">
        <f>IFERROR(VLOOKUP(C556,Exempted!C:D,2,0),"NOT")</f>
        <v>Mayor Max</v>
      </c>
      <c r="E556" s="7">
        <v>263318</v>
      </c>
      <c r="F556" s="7">
        <v>341839</v>
      </c>
      <c r="G556" s="7">
        <v>605157</v>
      </c>
      <c r="H556" s="7">
        <v>554833</v>
      </c>
      <c r="I556" s="7">
        <v>0</v>
      </c>
      <c r="J556" s="7">
        <v>30257.85</v>
      </c>
      <c r="K556" s="7">
        <v>27029</v>
      </c>
      <c r="L556" s="7">
        <v>27029</v>
      </c>
      <c r="M556" s="7">
        <v>0</v>
      </c>
      <c r="N556" s="7">
        <v>0</v>
      </c>
      <c r="O556" s="7">
        <v>1950</v>
      </c>
      <c r="P556" s="7">
        <v>0</v>
      </c>
      <c r="Q556" s="7">
        <v>0</v>
      </c>
      <c r="R556" s="7">
        <v>1950</v>
      </c>
      <c r="S556" s="7">
        <v>39</v>
      </c>
      <c r="T556" s="62">
        <f t="shared" si="313"/>
        <v>52274</v>
      </c>
      <c r="U556" s="63">
        <f t="shared" si="308"/>
        <v>12103.14</v>
      </c>
      <c r="V556" s="63">
        <f t="shared" si="309"/>
        <v>39</v>
      </c>
      <c r="W556" s="64">
        <f t="shared" si="314"/>
        <v>12142.14</v>
      </c>
      <c r="X556" s="63">
        <f t="shared" si="310"/>
        <v>0</v>
      </c>
      <c r="Y556" s="63">
        <f t="shared" si="311"/>
        <v>0</v>
      </c>
      <c r="Z556" s="64">
        <f t="shared" si="315"/>
        <v>0</v>
      </c>
      <c r="AA556" s="63">
        <v>0</v>
      </c>
      <c r="AB556" s="63"/>
      <c r="AC556" s="63">
        <f t="shared" si="316"/>
        <v>12142.14</v>
      </c>
      <c r="AD556" s="65"/>
      <c r="AE556" s="66"/>
      <c r="AF556" s="66"/>
      <c r="AG556" s="66"/>
      <c r="AH556" s="67">
        <f t="shared" si="317"/>
        <v>40131.86</v>
      </c>
      <c r="AI556" s="68"/>
      <c r="AJ556" s="68"/>
    </row>
    <row r="557" spans="1:36" hidden="1" x14ac:dyDescent="0.25">
      <c r="A557" s="6">
        <v>433</v>
      </c>
      <c r="B557" s="7" t="s">
        <v>828</v>
      </c>
      <c r="C557" s="56" t="str">
        <f t="shared" si="318"/>
        <v>TL06</v>
      </c>
      <c r="D557" s="56" t="str">
        <f>IFERROR(VLOOKUP(C557,Exempted!C:D,2,0),"NOT")</f>
        <v>Mayor Max</v>
      </c>
      <c r="E557" s="7">
        <v>600743</v>
      </c>
      <c r="F557" s="7">
        <v>717087</v>
      </c>
      <c r="G557" s="7">
        <v>1317830</v>
      </c>
      <c r="H557" s="7">
        <v>1276270</v>
      </c>
      <c r="I557" s="7">
        <v>1147</v>
      </c>
      <c r="J557" s="7">
        <v>65891.5</v>
      </c>
      <c r="K557" s="7">
        <v>46627</v>
      </c>
      <c r="L557" s="7">
        <v>44664</v>
      </c>
      <c r="M557" s="7">
        <v>1790</v>
      </c>
      <c r="N557" s="7">
        <v>0</v>
      </c>
      <c r="O557" s="7">
        <v>5480</v>
      </c>
      <c r="P557" s="7">
        <v>4000</v>
      </c>
      <c r="Q557" s="7">
        <v>0</v>
      </c>
      <c r="R557" s="7">
        <v>1480</v>
      </c>
      <c r="S557" s="7">
        <v>109.6</v>
      </c>
      <c r="T557" s="62">
        <f t="shared" si="313"/>
        <v>45003</v>
      </c>
      <c r="U557" s="63">
        <f t="shared" si="308"/>
        <v>26356.600000000002</v>
      </c>
      <c r="V557" s="63">
        <f t="shared" si="309"/>
        <v>109.60000000000001</v>
      </c>
      <c r="W557" s="64">
        <f t="shared" si="314"/>
        <v>26466.2</v>
      </c>
      <c r="X557" s="63">
        <f t="shared" si="310"/>
        <v>1147</v>
      </c>
      <c r="Y557" s="63">
        <f t="shared" si="311"/>
        <v>1790</v>
      </c>
      <c r="Z557" s="64">
        <f t="shared" si="315"/>
        <v>2937</v>
      </c>
      <c r="AA557" s="63">
        <v>0</v>
      </c>
      <c r="AB557" s="63"/>
      <c r="AC557" s="63">
        <f t="shared" si="316"/>
        <v>29403.200000000001</v>
      </c>
      <c r="AD557" s="65"/>
      <c r="AE557" s="66"/>
      <c r="AF557" s="66"/>
      <c r="AG557" s="66"/>
      <c r="AH557" s="67">
        <f t="shared" si="317"/>
        <v>15599.8</v>
      </c>
      <c r="AI557" s="68"/>
      <c r="AJ557" s="68"/>
    </row>
    <row r="558" spans="1:36" hidden="1" x14ac:dyDescent="0.25">
      <c r="A558" s="6">
        <v>434</v>
      </c>
      <c r="B558" s="7" t="s">
        <v>830</v>
      </c>
      <c r="C558" s="56" t="str">
        <f t="shared" si="318"/>
        <v>TL07</v>
      </c>
      <c r="D558" s="56" t="str">
        <f>IFERROR(VLOOKUP(C558,Exempted!C:D,2,0),"NOT")</f>
        <v>Mayor Max</v>
      </c>
      <c r="E558" s="7">
        <v>352795</v>
      </c>
      <c r="F558" s="7">
        <v>534455</v>
      </c>
      <c r="G558" s="7">
        <v>887250</v>
      </c>
      <c r="H558" s="7">
        <v>805179</v>
      </c>
      <c r="I558" s="7">
        <v>592</v>
      </c>
      <c r="J558" s="7">
        <v>44362.5</v>
      </c>
      <c r="K558" s="7">
        <v>48760</v>
      </c>
      <c r="L558" s="7">
        <v>48760</v>
      </c>
      <c r="M558" s="7">
        <v>0</v>
      </c>
      <c r="N558" s="7">
        <v>0</v>
      </c>
      <c r="O558" s="7">
        <v>2400</v>
      </c>
      <c r="P558" s="7">
        <v>800</v>
      </c>
      <c r="Q558" s="7">
        <v>0</v>
      </c>
      <c r="R558" s="7">
        <v>1600</v>
      </c>
      <c r="S558" s="7">
        <v>48</v>
      </c>
      <c r="T558" s="62">
        <f t="shared" si="313"/>
        <v>83671</v>
      </c>
      <c r="U558" s="63">
        <f t="shared" si="308"/>
        <v>17745</v>
      </c>
      <c r="V558" s="63">
        <f t="shared" si="309"/>
        <v>48</v>
      </c>
      <c r="W558" s="64">
        <f t="shared" si="314"/>
        <v>17793</v>
      </c>
      <c r="X558" s="63">
        <f t="shared" si="310"/>
        <v>592</v>
      </c>
      <c r="Y558" s="63">
        <f t="shared" si="311"/>
        <v>0</v>
      </c>
      <c r="Z558" s="64">
        <f t="shared" si="315"/>
        <v>592</v>
      </c>
      <c r="AA558" s="63">
        <v>0</v>
      </c>
      <c r="AB558" s="63"/>
      <c r="AC558" s="63">
        <f t="shared" si="316"/>
        <v>18385</v>
      </c>
      <c r="AD558" s="65"/>
      <c r="AE558" s="66"/>
      <c r="AF558" s="66"/>
      <c r="AG558" s="66"/>
      <c r="AH558" s="67">
        <f t="shared" si="317"/>
        <v>65286</v>
      </c>
      <c r="AI558" s="68"/>
      <c r="AJ558" s="68"/>
    </row>
    <row r="559" spans="1:36" hidden="1" x14ac:dyDescent="0.25">
      <c r="A559" s="6">
        <v>435</v>
      </c>
      <c r="B559" s="7" t="s">
        <v>831</v>
      </c>
      <c r="C559" s="56" t="str">
        <f t="shared" si="318"/>
        <v>TL08</v>
      </c>
      <c r="D559" s="56" t="str">
        <f>IFERROR(VLOOKUP(C559,Exempted!C:D,2,0),"NOT")</f>
        <v>GoFW</v>
      </c>
      <c r="E559" s="7">
        <v>370592</v>
      </c>
      <c r="F559" s="7">
        <v>478726</v>
      </c>
      <c r="G559" s="7">
        <v>849318</v>
      </c>
      <c r="H559" s="7">
        <v>736575</v>
      </c>
      <c r="I559" s="7">
        <v>0</v>
      </c>
      <c r="J559" s="7">
        <v>42465.9</v>
      </c>
      <c r="K559" s="7">
        <v>33100</v>
      </c>
      <c r="L559" s="7">
        <v>33100</v>
      </c>
      <c r="M559" s="7">
        <v>0</v>
      </c>
      <c r="N559" s="7">
        <v>0</v>
      </c>
      <c r="O559" s="7">
        <v>3690</v>
      </c>
      <c r="P559" s="7">
        <v>1600</v>
      </c>
      <c r="Q559" s="7">
        <v>0</v>
      </c>
      <c r="R559" s="7">
        <v>2090</v>
      </c>
      <c r="S559" s="7">
        <v>73.8</v>
      </c>
      <c r="T559" s="62">
        <f t="shared" si="313"/>
        <v>114833</v>
      </c>
      <c r="U559" s="63">
        <f>G559*0.015</f>
        <v>12739.77</v>
      </c>
      <c r="V559" s="63">
        <f>O559*0.015</f>
        <v>55.35</v>
      </c>
      <c r="W559" s="64">
        <f t="shared" si="314"/>
        <v>12795.12</v>
      </c>
      <c r="X559" s="63">
        <f t="shared" si="310"/>
        <v>0</v>
      </c>
      <c r="Y559" s="63">
        <f t="shared" si="311"/>
        <v>0</v>
      </c>
      <c r="Z559" s="64">
        <f t="shared" si="315"/>
        <v>0</v>
      </c>
      <c r="AA559" s="63">
        <v>0</v>
      </c>
      <c r="AB559" s="63"/>
      <c r="AC559" s="63">
        <f t="shared" si="316"/>
        <v>12795.12</v>
      </c>
      <c r="AD559" s="65">
        <f>(G559+O559)*0.005</f>
        <v>4265.04</v>
      </c>
      <c r="AE559" s="66"/>
      <c r="AF559" s="66"/>
      <c r="AG559" s="66"/>
      <c r="AH559" s="67">
        <f t="shared" si="317"/>
        <v>102037.88</v>
      </c>
      <c r="AI559" s="68"/>
      <c r="AJ559" s="68"/>
    </row>
    <row r="560" spans="1:36" hidden="1" x14ac:dyDescent="0.25">
      <c r="A560" s="6">
        <v>436</v>
      </c>
      <c r="B560" s="7" t="s">
        <v>832</v>
      </c>
      <c r="C560" s="56" t="str">
        <f t="shared" si="318"/>
        <v>TL09</v>
      </c>
      <c r="D560" s="56" t="str">
        <f>IFERROR(VLOOKUP(C560,Exempted!C:D,2,0),"NOT")</f>
        <v>Mayor Max</v>
      </c>
      <c r="E560" s="7">
        <v>1464052</v>
      </c>
      <c r="F560" s="7">
        <v>1588094</v>
      </c>
      <c r="G560" s="7">
        <v>3052146</v>
      </c>
      <c r="H560" s="7">
        <v>2837162</v>
      </c>
      <c r="I560" s="7">
        <v>0</v>
      </c>
      <c r="J560" s="7">
        <v>152607.29999999999</v>
      </c>
      <c r="K560" s="7">
        <v>162420</v>
      </c>
      <c r="L560" s="7">
        <v>162420</v>
      </c>
      <c r="M560" s="7">
        <v>0</v>
      </c>
      <c r="N560" s="7">
        <v>0</v>
      </c>
      <c r="O560" s="7">
        <v>2950</v>
      </c>
      <c r="P560" s="7">
        <v>800</v>
      </c>
      <c r="Q560" s="7">
        <v>0</v>
      </c>
      <c r="R560" s="7">
        <v>2150</v>
      </c>
      <c r="S560" s="7">
        <v>59</v>
      </c>
      <c r="T560" s="62">
        <f t="shared" si="313"/>
        <v>217134</v>
      </c>
      <c r="U560" s="63">
        <f t="shared" si="308"/>
        <v>61042.92</v>
      </c>
      <c r="V560" s="63">
        <f t="shared" si="309"/>
        <v>59</v>
      </c>
      <c r="W560" s="64">
        <f t="shared" si="314"/>
        <v>61101.919999999998</v>
      </c>
      <c r="X560" s="63">
        <f t="shared" si="310"/>
        <v>0</v>
      </c>
      <c r="Y560" s="63">
        <f t="shared" si="311"/>
        <v>0</v>
      </c>
      <c r="Z560" s="64">
        <f t="shared" si="315"/>
        <v>0</v>
      </c>
      <c r="AA560" s="63">
        <v>0</v>
      </c>
      <c r="AB560" s="63"/>
      <c r="AC560" s="63">
        <f t="shared" si="316"/>
        <v>61101.919999999998</v>
      </c>
      <c r="AD560" s="65"/>
      <c r="AE560" s="66"/>
      <c r="AF560" s="66"/>
      <c r="AG560" s="66"/>
      <c r="AH560" s="67">
        <f t="shared" si="317"/>
        <v>156032.08000000002</v>
      </c>
      <c r="AI560" s="68"/>
      <c r="AJ560" s="68"/>
    </row>
    <row r="561" spans="1:36" hidden="1" x14ac:dyDescent="0.25">
      <c r="A561" s="6">
        <v>437</v>
      </c>
      <c r="B561" s="7" t="s">
        <v>833</v>
      </c>
      <c r="C561" s="56" t="str">
        <f t="shared" si="318"/>
        <v>TL10</v>
      </c>
      <c r="D561" s="56" t="str">
        <f>IFERROR(VLOOKUP(C561,Exempted!C:D,2,0),"NOT")</f>
        <v>Mayor Max</v>
      </c>
      <c r="E561" s="7">
        <v>646732</v>
      </c>
      <c r="F561" s="7">
        <v>842348</v>
      </c>
      <c r="G561" s="7">
        <v>1489080</v>
      </c>
      <c r="H561" s="7">
        <v>1381742</v>
      </c>
      <c r="I561" s="7">
        <v>0</v>
      </c>
      <c r="J561" s="7">
        <v>74454</v>
      </c>
      <c r="K561" s="7">
        <v>55422</v>
      </c>
      <c r="L561" s="7">
        <v>55422</v>
      </c>
      <c r="M561" s="7">
        <v>0</v>
      </c>
      <c r="N561" s="7">
        <v>0</v>
      </c>
      <c r="O561" s="7">
        <v>2000</v>
      </c>
      <c r="P561" s="7">
        <v>2400</v>
      </c>
      <c r="Q561" s="7">
        <v>0</v>
      </c>
      <c r="R561" s="7">
        <v>-400</v>
      </c>
      <c r="S561" s="7">
        <v>40</v>
      </c>
      <c r="T561" s="62">
        <f t="shared" si="313"/>
        <v>106938</v>
      </c>
      <c r="U561" s="63">
        <f t="shared" si="308"/>
        <v>29781.600000000002</v>
      </c>
      <c r="V561" s="63">
        <f t="shared" si="309"/>
        <v>40</v>
      </c>
      <c r="W561" s="64">
        <f t="shared" si="314"/>
        <v>29821.600000000002</v>
      </c>
      <c r="X561" s="63">
        <f t="shared" si="310"/>
        <v>0</v>
      </c>
      <c r="Y561" s="63">
        <f t="shared" si="311"/>
        <v>0</v>
      </c>
      <c r="Z561" s="64">
        <f t="shared" si="315"/>
        <v>0</v>
      </c>
      <c r="AA561" s="63">
        <v>0</v>
      </c>
      <c r="AB561" s="63"/>
      <c r="AC561" s="63">
        <f t="shared" si="316"/>
        <v>29821.600000000002</v>
      </c>
      <c r="AD561" s="65"/>
      <c r="AE561" s="66"/>
      <c r="AF561" s="66"/>
      <c r="AG561" s="66"/>
      <c r="AH561" s="67">
        <f t="shared" si="317"/>
        <v>77116.399999999994</v>
      </c>
      <c r="AI561" s="68"/>
      <c r="AJ561" s="68"/>
    </row>
    <row r="562" spans="1:36" hidden="1" x14ac:dyDescent="0.25">
      <c r="A562" s="6">
        <v>438</v>
      </c>
      <c r="B562" s="7" t="s">
        <v>834</v>
      </c>
      <c r="C562" s="56" t="str">
        <f t="shared" si="318"/>
        <v>TL11</v>
      </c>
      <c r="D562" s="56" t="str">
        <f>IFERROR(VLOOKUP(C562,Exempted!C:D,2,0),"NOT")</f>
        <v>NOT</v>
      </c>
      <c r="E562" s="7">
        <v>153966</v>
      </c>
      <c r="F562" s="7">
        <v>149671</v>
      </c>
      <c r="G562" s="7">
        <v>303637</v>
      </c>
      <c r="H562" s="7">
        <v>278746</v>
      </c>
      <c r="I562" s="7">
        <v>0</v>
      </c>
      <c r="J562" s="7">
        <v>15181.85</v>
      </c>
      <c r="K562" s="7">
        <v>10755</v>
      </c>
      <c r="L562" s="7">
        <v>10755</v>
      </c>
      <c r="M562" s="7">
        <v>0</v>
      </c>
      <c r="N562" s="7">
        <v>0</v>
      </c>
      <c r="O562" s="7">
        <v>0</v>
      </c>
      <c r="P562" s="7">
        <v>0</v>
      </c>
      <c r="Q562" s="7">
        <v>0</v>
      </c>
      <c r="R562" s="7">
        <v>0</v>
      </c>
      <c r="S562" s="7">
        <v>0</v>
      </c>
      <c r="T562" s="62">
        <f t="shared" si="313"/>
        <v>24891</v>
      </c>
      <c r="U562" s="63">
        <f t="shared" si="308"/>
        <v>6072.74</v>
      </c>
      <c r="V562" s="63">
        <f t="shared" si="309"/>
        <v>0</v>
      </c>
      <c r="W562" s="64">
        <f t="shared" si="314"/>
        <v>6072.74</v>
      </c>
      <c r="X562" s="63">
        <f t="shared" si="310"/>
        <v>0</v>
      </c>
      <c r="Y562" s="63">
        <f t="shared" si="311"/>
        <v>0</v>
      </c>
      <c r="Z562" s="64">
        <f t="shared" si="315"/>
        <v>0</v>
      </c>
      <c r="AA562" s="63">
        <v>0</v>
      </c>
      <c r="AB562" s="63"/>
      <c r="AC562" s="63">
        <f t="shared" si="316"/>
        <v>6072.74</v>
      </c>
      <c r="AD562" s="65"/>
      <c r="AE562" s="66"/>
      <c r="AF562" s="66"/>
      <c r="AG562" s="66"/>
      <c r="AH562" s="67">
        <f t="shared" si="317"/>
        <v>24891</v>
      </c>
      <c r="AI562" s="68"/>
      <c r="AJ562" s="68"/>
    </row>
    <row r="563" spans="1:36" hidden="1" x14ac:dyDescent="0.25">
      <c r="A563" s="6">
        <v>439</v>
      </c>
      <c r="B563" s="7" t="s">
        <v>835</v>
      </c>
      <c r="C563" s="56" t="str">
        <f t="shared" si="318"/>
        <v>TL12</v>
      </c>
      <c r="D563" s="56" t="str">
        <f>IFERROR(VLOOKUP(C563,Exempted!C:D,2,0),"NOT")</f>
        <v>Mayor Max</v>
      </c>
      <c r="E563" s="7">
        <v>845937</v>
      </c>
      <c r="F563" s="7">
        <v>993497</v>
      </c>
      <c r="G563" s="7">
        <v>1839434</v>
      </c>
      <c r="H563" s="7">
        <v>1642841</v>
      </c>
      <c r="I563" s="7">
        <v>475</v>
      </c>
      <c r="J563" s="7">
        <v>91971.7</v>
      </c>
      <c r="K563" s="7">
        <v>60095</v>
      </c>
      <c r="L563" s="7">
        <v>60095</v>
      </c>
      <c r="M563" s="7">
        <v>0</v>
      </c>
      <c r="N563" s="7">
        <v>0</v>
      </c>
      <c r="O563" s="7">
        <v>2100</v>
      </c>
      <c r="P563" s="7">
        <v>0</v>
      </c>
      <c r="Q563" s="7">
        <v>0</v>
      </c>
      <c r="R563" s="7">
        <v>2100</v>
      </c>
      <c r="S563" s="7">
        <v>42</v>
      </c>
      <c r="T563" s="62">
        <f t="shared" si="313"/>
        <v>198693</v>
      </c>
      <c r="U563" s="63">
        <f t="shared" si="308"/>
        <v>36788.68</v>
      </c>
      <c r="V563" s="63">
        <f t="shared" si="309"/>
        <v>42</v>
      </c>
      <c r="W563" s="64">
        <f t="shared" si="314"/>
        <v>36830.68</v>
      </c>
      <c r="X563" s="63">
        <f t="shared" si="310"/>
        <v>475</v>
      </c>
      <c r="Y563" s="63">
        <f t="shared" si="311"/>
        <v>0</v>
      </c>
      <c r="Z563" s="64">
        <f t="shared" si="315"/>
        <v>475</v>
      </c>
      <c r="AA563" s="63">
        <v>0</v>
      </c>
      <c r="AB563" s="63"/>
      <c r="AC563" s="63">
        <f t="shared" si="316"/>
        <v>37305.68</v>
      </c>
      <c r="AD563" s="65"/>
      <c r="AE563" s="66"/>
      <c r="AF563" s="66"/>
      <c r="AG563" s="66"/>
      <c r="AH563" s="67">
        <f t="shared" si="317"/>
        <v>161387.32</v>
      </c>
      <c r="AI563" s="68"/>
      <c r="AJ563" s="68"/>
    </row>
    <row r="564" spans="1:36" hidden="1" x14ac:dyDescent="0.25">
      <c r="A564" s="6">
        <v>440</v>
      </c>
      <c r="B564" s="7" t="s">
        <v>837</v>
      </c>
      <c r="C564" s="56" t="str">
        <f t="shared" si="318"/>
        <v>TL13</v>
      </c>
      <c r="D564" s="56" t="str">
        <f>IFERROR(VLOOKUP(C564,Exempted!C:D,2,0),"NOT")</f>
        <v>Mayor Max</v>
      </c>
      <c r="E564" s="7">
        <v>287873</v>
      </c>
      <c r="F564" s="7">
        <v>225304</v>
      </c>
      <c r="G564" s="7">
        <v>513177</v>
      </c>
      <c r="H564" s="7">
        <v>509400</v>
      </c>
      <c r="I564" s="7">
        <v>0</v>
      </c>
      <c r="J564" s="7">
        <v>25658.85</v>
      </c>
      <c r="K564" s="7">
        <v>18831</v>
      </c>
      <c r="L564" s="7">
        <v>18831</v>
      </c>
      <c r="M564" s="7">
        <v>0</v>
      </c>
      <c r="N564" s="7">
        <v>0</v>
      </c>
      <c r="O564" s="7">
        <v>300</v>
      </c>
      <c r="P564" s="7">
        <v>0</v>
      </c>
      <c r="Q564" s="7">
        <v>0</v>
      </c>
      <c r="R564" s="7">
        <v>300</v>
      </c>
      <c r="S564" s="7">
        <v>6</v>
      </c>
      <c r="T564" s="62">
        <f t="shared" si="313"/>
        <v>4077</v>
      </c>
      <c r="U564" s="63">
        <f t="shared" si="308"/>
        <v>10263.540000000001</v>
      </c>
      <c r="V564" s="63">
        <f t="shared" si="309"/>
        <v>6</v>
      </c>
      <c r="W564" s="64">
        <f t="shared" si="314"/>
        <v>10269.540000000001</v>
      </c>
      <c r="X564" s="63">
        <f t="shared" si="310"/>
        <v>0</v>
      </c>
      <c r="Y564" s="63">
        <f t="shared" si="311"/>
        <v>0</v>
      </c>
      <c r="Z564" s="64">
        <f t="shared" si="315"/>
        <v>0</v>
      </c>
      <c r="AA564" s="63">
        <v>0</v>
      </c>
      <c r="AB564" s="63"/>
      <c r="AC564" s="63">
        <f t="shared" si="316"/>
        <v>10269.540000000001</v>
      </c>
      <c r="AD564" s="65"/>
      <c r="AE564" s="66"/>
      <c r="AF564" s="66"/>
      <c r="AG564" s="66"/>
      <c r="AH564" s="67">
        <f t="shared" si="317"/>
        <v>-6192.5400000000009</v>
      </c>
      <c r="AI564" s="68"/>
      <c r="AJ564" s="68"/>
    </row>
    <row r="565" spans="1:36" hidden="1" x14ac:dyDescent="0.25">
      <c r="A565" s="6">
        <v>441</v>
      </c>
      <c r="B565" s="7" t="s">
        <v>838</v>
      </c>
      <c r="C565" s="56" t="str">
        <f t="shared" si="318"/>
        <v>TL14</v>
      </c>
      <c r="D565" s="56" t="str">
        <f>IFERROR(VLOOKUP(C565,Exempted!C:D,2,0),"NOT")</f>
        <v>NOT</v>
      </c>
      <c r="E565" s="7">
        <v>159884</v>
      </c>
      <c r="F565" s="7">
        <v>161569</v>
      </c>
      <c r="G565" s="7">
        <v>321453</v>
      </c>
      <c r="H565" s="7">
        <v>294588</v>
      </c>
      <c r="I565" s="7">
        <v>0</v>
      </c>
      <c r="J565" s="7">
        <v>16072.65</v>
      </c>
      <c r="K565" s="7">
        <v>9725</v>
      </c>
      <c r="L565" s="7">
        <v>9725</v>
      </c>
      <c r="M565" s="7">
        <v>0</v>
      </c>
      <c r="N565" s="7">
        <v>0</v>
      </c>
      <c r="O565" s="7">
        <v>500</v>
      </c>
      <c r="P565" s="7">
        <v>0</v>
      </c>
      <c r="Q565" s="7">
        <v>0</v>
      </c>
      <c r="R565" s="7">
        <v>500</v>
      </c>
      <c r="S565" s="7">
        <v>10</v>
      </c>
      <c r="T565" s="128">
        <f t="shared" ref="T565" si="319">G565-H565+K565-L565+O565-P565</f>
        <v>27365</v>
      </c>
      <c r="U565" s="63">
        <f t="shared" ref="U565:U578" si="320">G565*0.02</f>
        <v>6429.06</v>
      </c>
      <c r="V565" s="63">
        <f t="shared" ref="V565:V578" si="321">O565*0.02</f>
        <v>10</v>
      </c>
      <c r="W565" s="130">
        <f>SUM(U565:V566)</f>
        <v>6443.06</v>
      </c>
      <c r="X565" s="63">
        <f t="shared" ref="X565:X578" si="322">I565</f>
        <v>0</v>
      </c>
      <c r="Y565" s="63">
        <f t="shared" ref="Y565:Y578" si="323">M565</f>
        <v>0</v>
      </c>
      <c r="Z565" s="130">
        <f>SUM(X565:Y566)</f>
        <v>0</v>
      </c>
      <c r="AA565" s="63">
        <v>0</v>
      </c>
      <c r="AB565" s="63"/>
      <c r="AC565" s="132">
        <f>W565+Z565+AA565+AB565+AA566+AB566</f>
        <v>6443.06</v>
      </c>
      <c r="AD565" s="134"/>
      <c r="AE565" s="122"/>
      <c r="AF565" s="122"/>
      <c r="AG565" s="122">
        <v>608</v>
      </c>
      <c r="AH565" s="124">
        <f t="shared" ref="AH565" si="324">IF(D565="NOT",(T565-Z565-AE565+AF565-AG565),(T565-AC565-AE565+AF565-AG565))</f>
        <v>26757</v>
      </c>
      <c r="AI565" s="126"/>
      <c r="AJ565" s="126"/>
    </row>
    <row r="566" spans="1:36" hidden="1" x14ac:dyDescent="0.25">
      <c r="A566" s="23">
        <v>441</v>
      </c>
      <c r="B566" s="19" t="s">
        <v>838</v>
      </c>
      <c r="C566" s="56" t="str">
        <f t="shared" si="318"/>
        <v>TL14</v>
      </c>
      <c r="D566" s="56" t="str">
        <f>IFERROR(VLOOKUP(C566,Exempted!C:D,2,0),"NOT")</f>
        <v>NOT</v>
      </c>
      <c r="E566" s="19">
        <v>200</v>
      </c>
      <c r="F566" s="19">
        <v>0</v>
      </c>
      <c r="G566" s="19">
        <v>200</v>
      </c>
      <c r="H566" s="19">
        <v>0</v>
      </c>
      <c r="I566" s="19">
        <v>0</v>
      </c>
      <c r="J566" s="19">
        <v>10</v>
      </c>
      <c r="K566" s="19">
        <v>0</v>
      </c>
      <c r="L566" s="19">
        <v>0</v>
      </c>
      <c r="M566" s="19">
        <v>0</v>
      </c>
      <c r="N566" s="19">
        <v>0</v>
      </c>
      <c r="O566" s="19">
        <v>0</v>
      </c>
      <c r="P566" s="19">
        <v>0</v>
      </c>
      <c r="Q566" s="19">
        <v>0</v>
      </c>
      <c r="R566" s="19">
        <v>0</v>
      </c>
      <c r="S566" s="19">
        <v>0</v>
      </c>
      <c r="T566" s="129"/>
      <c r="U566" s="63">
        <f t="shared" si="320"/>
        <v>4</v>
      </c>
      <c r="V566" s="63">
        <f t="shared" si="321"/>
        <v>0</v>
      </c>
      <c r="W566" s="131"/>
      <c r="X566" s="63">
        <f t="shared" si="322"/>
        <v>0</v>
      </c>
      <c r="Y566" s="63">
        <f t="shared" si="323"/>
        <v>0</v>
      </c>
      <c r="Z566" s="131"/>
      <c r="AA566" s="63">
        <v>0</v>
      </c>
      <c r="AB566" s="63"/>
      <c r="AC566" s="133"/>
      <c r="AD566" s="135"/>
      <c r="AE566" s="123"/>
      <c r="AF566" s="123"/>
      <c r="AG566" s="123"/>
      <c r="AH566" s="125"/>
      <c r="AI566" s="127"/>
      <c r="AJ566" s="127"/>
    </row>
    <row r="567" spans="1:36" hidden="1" x14ac:dyDescent="0.25">
      <c r="A567" s="6">
        <v>442</v>
      </c>
      <c r="B567" s="7" t="s">
        <v>840</v>
      </c>
      <c r="C567" s="56" t="str">
        <f t="shared" si="318"/>
        <v>TL15</v>
      </c>
      <c r="D567" s="56" t="str">
        <f>IFERROR(VLOOKUP(C567,Exempted!C:D,2,0),"NOT")</f>
        <v>Mayor Max</v>
      </c>
      <c r="E567" s="7">
        <v>232730</v>
      </c>
      <c r="F567" s="7">
        <v>202596</v>
      </c>
      <c r="G567" s="7">
        <v>435326</v>
      </c>
      <c r="H567" s="7">
        <v>463273</v>
      </c>
      <c r="I567" s="7">
        <v>0</v>
      </c>
      <c r="J567" s="7">
        <v>21766.3</v>
      </c>
      <c r="K567" s="7">
        <v>19930</v>
      </c>
      <c r="L567" s="7">
        <v>19930</v>
      </c>
      <c r="M567" s="7">
        <v>0</v>
      </c>
      <c r="N567" s="7">
        <v>0</v>
      </c>
      <c r="O567" s="7">
        <v>300</v>
      </c>
      <c r="P567" s="7">
        <v>0</v>
      </c>
      <c r="Q567" s="7">
        <v>0</v>
      </c>
      <c r="R567" s="7">
        <v>300</v>
      </c>
      <c r="S567" s="7">
        <v>6</v>
      </c>
      <c r="T567" s="62">
        <f t="shared" ref="T567:T578" si="325">G567-H567+K567-L567+O567-P567</f>
        <v>-27647</v>
      </c>
      <c r="U567" s="63">
        <f t="shared" si="320"/>
        <v>8706.52</v>
      </c>
      <c r="V567" s="63">
        <f t="shared" si="321"/>
        <v>6</v>
      </c>
      <c r="W567" s="64">
        <f t="shared" ref="W567:W578" si="326">SUM(U567:V567)</f>
        <v>8712.52</v>
      </c>
      <c r="X567" s="63">
        <f t="shared" si="322"/>
        <v>0</v>
      </c>
      <c r="Y567" s="63">
        <f t="shared" si="323"/>
        <v>0</v>
      </c>
      <c r="Z567" s="64">
        <f t="shared" ref="Z567:Z578" si="327">SUM(X567:Y567)</f>
        <v>0</v>
      </c>
      <c r="AA567" s="63">
        <v>0</v>
      </c>
      <c r="AB567" s="63"/>
      <c r="AC567" s="63">
        <f t="shared" ref="AC567:AC578" si="328">W567+Z567+AA567+AB567</f>
        <v>8712.52</v>
      </c>
      <c r="AD567" s="65"/>
      <c r="AE567" s="66"/>
      <c r="AF567" s="66"/>
      <c r="AG567" s="66"/>
      <c r="AH567" s="67">
        <f t="shared" ref="AH567:AH578" si="329">IF(D567="NOT",(T567-Z567-AE567+AF567-AG567),(T567-AC567-AE567+AF567-AG567))</f>
        <v>-36359.520000000004</v>
      </c>
      <c r="AI567" s="68"/>
      <c r="AJ567" s="68"/>
    </row>
    <row r="568" spans="1:36" hidden="1" x14ac:dyDescent="0.25">
      <c r="A568" s="6">
        <v>443</v>
      </c>
      <c r="B568" s="7" t="s">
        <v>841</v>
      </c>
      <c r="C568" s="56" t="str">
        <f t="shared" si="318"/>
        <v>TL16</v>
      </c>
      <c r="D568" s="56" t="str">
        <f>IFERROR(VLOOKUP(C568,Exempted!C:D,2,0),"NOT")</f>
        <v>Mayor Max</v>
      </c>
      <c r="E568" s="7">
        <v>485740</v>
      </c>
      <c r="F568" s="7">
        <v>485010</v>
      </c>
      <c r="G568" s="7">
        <v>970750</v>
      </c>
      <c r="H568" s="7">
        <v>937455</v>
      </c>
      <c r="I568" s="7">
        <v>0</v>
      </c>
      <c r="J568" s="7">
        <v>48537.5</v>
      </c>
      <c r="K568" s="7">
        <v>41180</v>
      </c>
      <c r="L568" s="7">
        <v>41180</v>
      </c>
      <c r="M568" s="7">
        <v>0</v>
      </c>
      <c r="N568" s="7">
        <v>0</v>
      </c>
      <c r="O568" s="7">
        <v>1805</v>
      </c>
      <c r="P568" s="7">
        <v>0</v>
      </c>
      <c r="Q568" s="7">
        <v>0</v>
      </c>
      <c r="R568" s="7">
        <v>1805</v>
      </c>
      <c r="S568" s="7">
        <v>36.1</v>
      </c>
      <c r="T568" s="62">
        <f t="shared" si="325"/>
        <v>35100</v>
      </c>
      <c r="U568" s="63">
        <f t="shared" si="320"/>
        <v>19415</v>
      </c>
      <c r="V568" s="63">
        <f t="shared" si="321"/>
        <v>36.1</v>
      </c>
      <c r="W568" s="64">
        <f t="shared" si="326"/>
        <v>19451.099999999999</v>
      </c>
      <c r="X568" s="63">
        <f t="shared" si="322"/>
        <v>0</v>
      </c>
      <c r="Y568" s="63">
        <f t="shared" si="323"/>
        <v>0</v>
      </c>
      <c r="Z568" s="64">
        <f t="shared" si="327"/>
        <v>0</v>
      </c>
      <c r="AA568" s="63">
        <v>0</v>
      </c>
      <c r="AB568" s="63"/>
      <c r="AC568" s="63">
        <f t="shared" si="328"/>
        <v>19451.099999999999</v>
      </c>
      <c r="AD568" s="65"/>
      <c r="AE568" s="66"/>
      <c r="AF568" s="66"/>
      <c r="AG568" s="66"/>
      <c r="AH568" s="67">
        <f t="shared" si="329"/>
        <v>15648.900000000001</v>
      </c>
      <c r="AI568" s="68"/>
      <c r="AJ568" s="68"/>
    </row>
    <row r="569" spans="1:36" hidden="1" x14ac:dyDescent="0.25">
      <c r="A569" s="6">
        <v>444</v>
      </c>
      <c r="B569" s="7" t="s">
        <v>842</v>
      </c>
      <c r="C569" s="56" t="str">
        <f t="shared" si="318"/>
        <v>TL17</v>
      </c>
      <c r="D569" s="56" t="str">
        <f>IFERROR(VLOOKUP(C569,Exempted!C:D,2,0),"NOT")</f>
        <v>Mayor Max</v>
      </c>
      <c r="E569" s="7">
        <v>715406</v>
      </c>
      <c r="F569" s="7">
        <v>1203895</v>
      </c>
      <c r="G569" s="7">
        <v>1919301</v>
      </c>
      <c r="H569" s="7">
        <v>1800635</v>
      </c>
      <c r="I569" s="7">
        <v>0</v>
      </c>
      <c r="J569" s="7">
        <v>95965.05</v>
      </c>
      <c r="K569" s="7">
        <v>65983</v>
      </c>
      <c r="L569" s="7">
        <v>65983</v>
      </c>
      <c r="M569" s="7">
        <v>0</v>
      </c>
      <c r="N569" s="7">
        <v>0</v>
      </c>
      <c r="O569" s="7">
        <v>550</v>
      </c>
      <c r="P569" s="7">
        <v>0</v>
      </c>
      <c r="Q569" s="7">
        <v>0</v>
      </c>
      <c r="R569" s="7">
        <v>550</v>
      </c>
      <c r="S569" s="7">
        <v>11</v>
      </c>
      <c r="T569" s="62">
        <f t="shared" si="325"/>
        <v>119216</v>
      </c>
      <c r="U569" s="63">
        <f t="shared" si="320"/>
        <v>38386.020000000004</v>
      </c>
      <c r="V569" s="63">
        <f t="shared" si="321"/>
        <v>11</v>
      </c>
      <c r="W569" s="64">
        <f t="shared" si="326"/>
        <v>38397.020000000004</v>
      </c>
      <c r="X569" s="63">
        <f t="shared" si="322"/>
        <v>0</v>
      </c>
      <c r="Y569" s="63">
        <f t="shared" si="323"/>
        <v>0</v>
      </c>
      <c r="Z569" s="64">
        <f t="shared" si="327"/>
        <v>0</v>
      </c>
      <c r="AA569" s="63">
        <v>0</v>
      </c>
      <c r="AB569" s="63"/>
      <c r="AC569" s="63">
        <f t="shared" si="328"/>
        <v>38397.020000000004</v>
      </c>
      <c r="AD569" s="65"/>
      <c r="AE569" s="66"/>
      <c r="AF569" s="66"/>
      <c r="AG569" s="66"/>
      <c r="AH569" s="67">
        <f t="shared" si="329"/>
        <v>80818.98</v>
      </c>
      <c r="AI569" s="68"/>
      <c r="AJ569" s="68"/>
    </row>
    <row r="570" spans="1:36" hidden="1" x14ac:dyDescent="0.25">
      <c r="A570" s="6">
        <v>445</v>
      </c>
      <c r="B570" s="7" t="s">
        <v>844</v>
      </c>
      <c r="C570" s="56" t="str">
        <f t="shared" si="318"/>
        <v>TL18</v>
      </c>
      <c r="D570" s="56" t="str">
        <f>IFERROR(VLOOKUP(C570,Exempted!C:D,2,0),"NOT")</f>
        <v>Mayor Max</v>
      </c>
      <c r="E570" s="7">
        <v>194760</v>
      </c>
      <c r="F570" s="7">
        <v>254038</v>
      </c>
      <c r="G570" s="7">
        <v>448798</v>
      </c>
      <c r="H570" s="7">
        <v>365166</v>
      </c>
      <c r="I570" s="7">
        <v>1161</v>
      </c>
      <c r="J570" s="7">
        <v>22439.9</v>
      </c>
      <c r="K570" s="7">
        <v>14956</v>
      </c>
      <c r="L570" s="7">
        <v>14956</v>
      </c>
      <c r="M570" s="7">
        <v>0</v>
      </c>
      <c r="N570" s="7">
        <v>0</v>
      </c>
      <c r="O570" s="7">
        <v>0</v>
      </c>
      <c r="P570" s="7">
        <v>0</v>
      </c>
      <c r="Q570" s="7">
        <v>0</v>
      </c>
      <c r="R570" s="7">
        <v>0</v>
      </c>
      <c r="S570" s="7">
        <v>0</v>
      </c>
      <c r="T570" s="62">
        <f t="shared" si="325"/>
        <v>83632</v>
      </c>
      <c r="U570" s="63">
        <f t="shared" si="320"/>
        <v>8975.9600000000009</v>
      </c>
      <c r="V570" s="63">
        <f t="shared" si="321"/>
        <v>0</v>
      </c>
      <c r="W570" s="64">
        <f t="shared" si="326"/>
        <v>8975.9600000000009</v>
      </c>
      <c r="X570" s="63">
        <f t="shared" si="322"/>
        <v>1161</v>
      </c>
      <c r="Y570" s="63">
        <f t="shared" si="323"/>
        <v>0</v>
      </c>
      <c r="Z570" s="64">
        <f t="shared" si="327"/>
        <v>1161</v>
      </c>
      <c r="AA570" s="63">
        <v>0</v>
      </c>
      <c r="AB570" s="63"/>
      <c r="AC570" s="63">
        <f t="shared" si="328"/>
        <v>10136.960000000001</v>
      </c>
      <c r="AD570" s="65"/>
      <c r="AE570" s="66"/>
      <c r="AF570" s="66"/>
      <c r="AG570" s="66"/>
      <c r="AH570" s="67">
        <f t="shared" si="329"/>
        <v>73495.039999999994</v>
      </c>
      <c r="AI570" s="68"/>
      <c r="AJ570" s="68"/>
    </row>
    <row r="571" spans="1:36" hidden="1" x14ac:dyDescent="0.25">
      <c r="A571" s="6">
        <v>446</v>
      </c>
      <c r="B571" s="7" t="s">
        <v>845</v>
      </c>
      <c r="C571" s="56" t="str">
        <f t="shared" si="318"/>
        <v>TL19</v>
      </c>
      <c r="D571" s="56" t="str">
        <f>IFERROR(VLOOKUP(C571,Exempted!C:D,2,0),"NOT")</f>
        <v>Mayor Max</v>
      </c>
      <c r="E571" s="7">
        <v>440045</v>
      </c>
      <c r="F571" s="7">
        <v>415313</v>
      </c>
      <c r="G571" s="7">
        <v>855358</v>
      </c>
      <c r="H571" s="7">
        <v>757757</v>
      </c>
      <c r="I571" s="7">
        <v>388</v>
      </c>
      <c r="J571" s="7">
        <v>42767.9</v>
      </c>
      <c r="K571" s="7">
        <v>36053</v>
      </c>
      <c r="L571" s="7">
        <v>36053</v>
      </c>
      <c r="M571" s="7">
        <v>0</v>
      </c>
      <c r="N571" s="7">
        <v>0</v>
      </c>
      <c r="O571" s="7">
        <v>2010</v>
      </c>
      <c r="P571" s="7">
        <v>1600</v>
      </c>
      <c r="Q571" s="7">
        <v>0</v>
      </c>
      <c r="R571" s="7">
        <v>410</v>
      </c>
      <c r="S571" s="7">
        <v>40.200000000000003</v>
      </c>
      <c r="T571" s="62">
        <f t="shared" si="325"/>
        <v>98011</v>
      </c>
      <c r="U571" s="63">
        <f t="shared" si="320"/>
        <v>17107.16</v>
      </c>
      <c r="V571" s="63">
        <f t="shared" si="321"/>
        <v>40.200000000000003</v>
      </c>
      <c r="W571" s="64">
        <f t="shared" si="326"/>
        <v>17147.36</v>
      </c>
      <c r="X571" s="63">
        <f t="shared" si="322"/>
        <v>388</v>
      </c>
      <c r="Y571" s="63">
        <f t="shared" si="323"/>
        <v>0</v>
      </c>
      <c r="Z571" s="64">
        <f t="shared" si="327"/>
        <v>388</v>
      </c>
      <c r="AA571" s="63">
        <v>0</v>
      </c>
      <c r="AB571" s="63"/>
      <c r="AC571" s="63">
        <f t="shared" si="328"/>
        <v>17535.36</v>
      </c>
      <c r="AD571" s="65"/>
      <c r="AE571" s="66"/>
      <c r="AF571" s="66"/>
      <c r="AG571" s="66"/>
      <c r="AH571" s="67">
        <f t="shared" si="329"/>
        <v>80475.64</v>
      </c>
      <c r="AI571" s="68"/>
      <c r="AJ571" s="68"/>
    </row>
    <row r="572" spans="1:36" hidden="1" x14ac:dyDescent="0.25">
      <c r="A572" s="6">
        <v>447</v>
      </c>
      <c r="B572" s="7" t="s">
        <v>846</v>
      </c>
      <c r="C572" s="56" t="str">
        <f t="shared" si="318"/>
        <v>TL20</v>
      </c>
      <c r="D572" s="56" t="str">
        <f>IFERROR(VLOOKUP(C572,Exempted!C:D,2,0),"NOT")</f>
        <v>Mayor Max</v>
      </c>
      <c r="E572" s="7">
        <v>352682</v>
      </c>
      <c r="F572" s="7">
        <v>323853</v>
      </c>
      <c r="G572" s="7">
        <v>676535</v>
      </c>
      <c r="H572" s="7">
        <v>676509</v>
      </c>
      <c r="I572" s="7">
        <v>0</v>
      </c>
      <c r="J572" s="7">
        <v>33826.75</v>
      </c>
      <c r="K572" s="7">
        <v>21134</v>
      </c>
      <c r="L572" s="7">
        <v>21134</v>
      </c>
      <c r="M572" s="7">
        <v>0</v>
      </c>
      <c r="N572" s="7">
        <v>0</v>
      </c>
      <c r="O572" s="7">
        <v>0</v>
      </c>
      <c r="P572" s="7">
        <v>0</v>
      </c>
      <c r="Q572" s="7">
        <v>0</v>
      </c>
      <c r="R572" s="7">
        <v>0</v>
      </c>
      <c r="S572" s="7">
        <v>0</v>
      </c>
      <c r="T572" s="62">
        <f t="shared" si="325"/>
        <v>26</v>
      </c>
      <c r="U572" s="63">
        <f t="shared" si="320"/>
        <v>13530.7</v>
      </c>
      <c r="V572" s="63">
        <f t="shared" si="321"/>
        <v>0</v>
      </c>
      <c r="W572" s="64">
        <f t="shared" si="326"/>
        <v>13530.7</v>
      </c>
      <c r="X572" s="63">
        <f t="shared" si="322"/>
        <v>0</v>
      </c>
      <c r="Y572" s="63">
        <f t="shared" si="323"/>
        <v>0</v>
      </c>
      <c r="Z572" s="64">
        <f t="shared" si="327"/>
        <v>0</v>
      </c>
      <c r="AA572" s="63">
        <v>0</v>
      </c>
      <c r="AB572" s="63"/>
      <c r="AC572" s="63">
        <f t="shared" si="328"/>
        <v>13530.7</v>
      </c>
      <c r="AD572" s="65"/>
      <c r="AE572" s="66"/>
      <c r="AF572" s="66"/>
      <c r="AG572" s="66"/>
      <c r="AH572" s="67">
        <f t="shared" si="329"/>
        <v>-13504.7</v>
      </c>
      <c r="AI572" s="68"/>
      <c r="AJ572" s="68"/>
    </row>
    <row r="573" spans="1:36" hidden="1" x14ac:dyDescent="0.25">
      <c r="A573" s="6">
        <v>448</v>
      </c>
      <c r="B573" s="7" t="s">
        <v>847</v>
      </c>
      <c r="C573" s="56" t="str">
        <f t="shared" si="318"/>
        <v>TL22</v>
      </c>
      <c r="D573" s="56" t="str">
        <f>IFERROR(VLOOKUP(C573,Exempted!C:D,2,0),"NOT")</f>
        <v>Mayor Max</v>
      </c>
      <c r="E573" s="7">
        <v>226453</v>
      </c>
      <c r="F573" s="7">
        <v>220269</v>
      </c>
      <c r="G573" s="7">
        <v>446722</v>
      </c>
      <c r="H573" s="7">
        <v>433526</v>
      </c>
      <c r="I573" s="7">
        <v>684</v>
      </c>
      <c r="J573" s="7">
        <v>22336.1</v>
      </c>
      <c r="K573" s="7">
        <v>25200</v>
      </c>
      <c r="L573" s="7">
        <v>25200</v>
      </c>
      <c r="M573" s="7">
        <v>0</v>
      </c>
      <c r="N573" s="7">
        <v>0</v>
      </c>
      <c r="O573" s="7">
        <v>100</v>
      </c>
      <c r="P573" s="7">
        <v>0</v>
      </c>
      <c r="Q573" s="7">
        <v>0</v>
      </c>
      <c r="R573" s="7">
        <v>100</v>
      </c>
      <c r="S573" s="7">
        <v>2</v>
      </c>
      <c r="T573" s="62">
        <f t="shared" si="325"/>
        <v>13296</v>
      </c>
      <c r="U573" s="63">
        <f t="shared" si="320"/>
        <v>8934.44</v>
      </c>
      <c r="V573" s="63">
        <f t="shared" si="321"/>
        <v>2</v>
      </c>
      <c r="W573" s="64">
        <f t="shared" si="326"/>
        <v>8936.44</v>
      </c>
      <c r="X573" s="63">
        <f t="shared" si="322"/>
        <v>684</v>
      </c>
      <c r="Y573" s="63">
        <f t="shared" si="323"/>
        <v>0</v>
      </c>
      <c r="Z573" s="64">
        <f t="shared" si="327"/>
        <v>684</v>
      </c>
      <c r="AA573" s="63">
        <v>0</v>
      </c>
      <c r="AB573" s="63"/>
      <c r="AC573" s="63">
        <f t="shared" si="328"/>
        <v>9620.44</v>
      </c>
      <c r="AD573" s="65"/>
      <c r="AE573" s="66"/>
      <c r="AF573" s="66"/>
      <c r="AG573" s="66"/>
      <c r="AH573" s="67">
        <f t="shared" si="329"/>
        <v>3675.5599999999995</v>
      </c>
      <c r="AI573" s="68"/>
      <c r="AJ573" s="68"/>
    </row>
    <row r="574" spans="1:36" hidden="1" x14ac:dyDescent="0.25">
      <c r="A574" s="6">
        <v>449</v>
      </c>
      <c r="B574" s="7" t="s">
        <v>848</v>
      </c>
      <c r="C574" s="56" t="str">
        <f t="shared" si="318"/>
        <v>TL23</v>
      </c>
      <c r="D574" s="56" t="str">
        <f>IFERROR(VLOOKUP(C574,Exempted!C:D,2,0),"NOT")</f>
        <v>Ojie</v>
      </c>
      <c r="E574" s="7">
        <v>872950</v>
      </c>
      <c r="F574" s="7">
        <v>1330667</v>
      </c>
      <c r="G574" s="7">
        <v>2203617</v>
      </c>
      <c r="H574" s="7">
        <v>1845132</v>
      </c>
      <c r="I574" s="7">
        <v>0</v>
      </c>
      <c r="J574" s="7">
        <v>110180.85</v>
      </c>
      <c r="K574" s="7">
        <v>46755</v>
      </c>
      <c r="L574" s="7">
        <v>46755</v>
      </c>
      <c r="M574" s="7">
        <v>0</v>
      </c>
      <c r="N574" s="7">
        <v>0</v>
      </c>
      <c r="O574" s="7">
        <v>500</v>
      </c>
      <c r="P574" s="7">
        <v>0</v>
      </c>
      <c r="Q574" s="7">
        <v>0</v>
      </c>
      <c r="R574" s="7">
        <v>500</v>
      </c>
      <c r="S574" s="7">
        <v>10</v>
      </c>
      <c r="T574" s="62">
        <f t="shared" si="325"/>
        <v>358985</v>
      </c>
      <c r="U574" s="63">
        <f t="shared" si="320"/>
        <v>44072.340000000004</v>
      </c>
      <c r="V574" s="63">
        <f t="shared" si="321"/>
        <v>10</v>
      </c>
      <c r="W574" s="64">
        <f t="shared" si="326"/>
        <v>44082.340000000004</v>
      </c>
      <c r="X574" s="63">
        <f t="shared" si="322"/>
        <v>0</v>
      </c>
      <c r="Y574" s="63">
        <f t="shared" si="323"/>
        <v>0</v>
      </c>
      <c r="Z574" s="64">
        <f t="shared" si="327"/>
        <v>0</v>
      </c>
      <c r="AA574" s="63">
        <v>0</v>
      </c>
      <c r="AB574" s="63"/>
      <c r="AC574" s="63">
        <f t="shared" si="328"/>
        <v>44082.340000000004</v>
      </c>
      <c r="AD574" s="65"/>
      <c r="AE574" s="66"/>
      <c r="AF574" s="66"/>
      <c r="AG574" s="66"/>
      <c r="AH574" s="67">
        <f t="shared" si="329"/>
        <v>314902.65999999997</v>
      </c>
      <c r="AI574" s="68"/>
      <c r="AJ574" s="68"/>
    </row>
    <row r="575" spans="1:36" hidden="1" x14ac:dyDescent="0.25">
      <c r="A575" s="6">
        <v>450</v>
      </c>
      <c r="B575" s="7" t="s">
        <v>850</v>
      </c>
      <c r="C575" s="56" t="str">
        <f t="shared" si="318"/>
        <v>TL24</v>
      </c>
      <c r="D575" s="56" t="str">
        <f>IFERROR(VLOOKUP(C575,Exempted!C:D,2,0),"NOT")</f>
        <v>Mayor Max</v>
      </c>
      <c r="E575" s="7">
        <v>2214988</v>
      </c>
      <c r="F575" s="7">
        <v>1859218</v>
      </c>
      <c r="G575" s="7">
        <v>4074206</v>
      </c>
      <c r="H575" s="7">
        <v>4050157</v>
      </c>
      <c r="I575" s="7">
        <v>2635</v>
      </c>
      <c r="J575" s="7">
        <v>203710.3</v>
      </c>
      <c r="K575" s="7">
        <v>166734</v>
      </c>
      <c r="L575" s="7">
        <v>165934</v>
      </c>
      <c r="M575" s="7">
        <v>300</v>
      </c>
      <c r="N575" s="7">
        <v>0</v>
      </c>
      <c r="O575" s="7">
        <v>1100</v>
      </c>
      <c r="P575" s="7">
        <v>0</v>
      </c>
      <c r="Q575" s="7">
        <v>0</v>
      </c>
      <c r="R575" s="7">
        <v>1100</v>
      </c>
      <c r="S575" s="7">
        <v>22</v>
      </c>
      <c r="T575" s="62">
        <f t="shared" si="325"/>
        <v>25949</v>
      </c>
      <c r="U575" s="63">
        <f t="shared" si="320"/>
        <v>81484.12</v>
      </c>
      <c r="V575" s="63">
        <f t="shared" si="321"/>
        <v>22</v>
      </c>
      <c r="W575" s="64">
        <f t="shared" si="326"/>
        <v>81506.12</v>
      </c>
      <c r="X575" s="63">
        <f t="shared" si="322"/>
        <v>2635</v>
      </c>
      <c r="Y575" s="63">
        <f t="shared" si="323"/>
        <v>300</v>
      </c>
      <c r="Z575" s="64">
        <f t="shared" si="327"/>
        <v>2935</v>
      </c>
      <c r="AA575" s="63">
        <v>0</v>
      </c>
      <c r="AB575" s="63"/>
      <c r="AC575" s="63">
        <f t="shared" si="328"/>
        <v>84441.12</v>
      </c>
      <c r="AD575" s="65"/>
      <c r="AE575" s="66"/>
      <c r="AF575" s="66"/>
      <c r="AG575" s="66"/>
      <c r="AH575" s="67">
        <f t="shared" si="329"/>
        <v>-58492.119999999995</v>
      </c>
      <c r="AI575" s="68"/>
      <c r="AJ575" s="68"/>
    </row>
    <row r="576" spans="1:36" hidden="1" x14ac:dyDescent="0.25">
      <c r="A576" s="6">
        <v>451</v>
      </c>
      <c r="B576" s="7" t="s">
        <v>851</v>
      </c>
      <c r="C576" s="56" t="str">
        <f t="shared" si="318"/>
        <v>TL25</v>
      </c>
      <c r="D576" s="56" t="str">
        <f>IFERROR(VLOOKUP(C576,Exempted!C:D,2,0),"NOT")</f>
        <v>Mayor Max</v>
      </c>
      <c r="E576" s="7">
        <v>194244</v>
      </c>
      <c r="F576" s="7">
        <v>178561</v>
      </c>
      <c r="G576" s="7">
        <v>372805</v>
      </c>
      <c r="H576" s="7">
        <v>337601</v>
      </c>
      <c r="I576" s="7">
        <v>0</v>
      </c>
      <c r="J576" s="7">
        <v>18640.25</v>
      </c>
      <c r="K576" s="7">
        <v>14817</v>
      </c>
      <c r="L576" s="7">
        <v>14817</v>
      </c>
      <c r="M576" s="7">
        <v>0</v>
      </c>
      <c r="N576" s="7">
        <v>0</v>
      </c>
      <c r="O576" s="7">
        <v>400</v>
      </c>
      <c r="P576" s="7">
        <v>0</v>
      </c>
      <c r="Q576" s="7">
        <v>0</v>
      </c>
      <c r="R576" s="7">
        <v>400</v>
      </c>
      <c r="S576" s="7">
        <v>8</v>
      </c>
      <c r="T576" s="62">
        <f t="shared" si="325"/>
        <v>35604</v>
      </c>
      <c r="U576" s="63">
        <f t="shared" si="320"/>
        <v>7456.1</v>
      </c>
      <c r="V576" s="63">
        <f t="shared" si="321"/>
        <v>8</v>
      </c>
      <c r="W576" s="64">
        <f t="shared" si="326"/>
        <v>7464.1</v>
      </c>
      <c r="X576" s="63">
        <f t="shared" si="322"/>
        <v>0</v>
      </c>
      <c r="Y576" s="63">
        <f t="shared" si="323"/>
        <v>0</v>
      </c>
      <c r="Z576" s="64">
        <f t="shared" si="327"/>
        <v>0</v>
      </c>
      <c r="AA576" s="63">
        <v>0</v>
      </c>
      <c r="AB576" s="63"/>
      <c r="AC576" s="63">
        <f t="shared" si="328"/>
        <v>7464.1</v>
      </c>
      <c r="AD576" s="65"/>
      <c r="AE576" s="66"/>
      <c r="AF576" s="66"/>
      <c r="AG576" s="66"/>
      <c r="AH576" s="67">
        <f t="shared" si="329"/>
        <v>28139.9</v>
      </c>
      <c r="AI576" s="68"/>
      <c r="AJ576" s="68"/>
    </row>
    <row r="577" spans="1:36" hidden="1" x14ac:dyDescent="0.25">
      <c r="A577" s="6">
        <v>452</v>
      </c>
      <c r="B577" s="7" t="s">
        <v>853</v>
      </c>
      <c r="C577" s="56" t="str">
        <f t="shared" si="318"/>
        <v>TL26</v>
      </c>
      <c r="D577" s="56" t="str">
        <f>IFERROR(VLOOKUP(C577,Exempted!C:D,2,0),"NOT")</f>
        <v>Mayor Max</v>
      </c>
      <c r="E577" s="7">
        <v>104644</v>
      </c>
      <c r="F577" s="7">
        <v>134088</v>
      </c>
      <c r="G577" s="7">
        <v>238732</v>
      </c>
      <c r="H577" s="7">
        <v>221478</v>
      </c>
      <c r="I577" s="7">
        <v>0</v>
      </c>
      <c r="J577" s="7">
        <v>11936.6</v>
      </c>
      <c r="K577" s="7">
        <v>12783</v>
      </c>
      <c r="L577" s="7">
        <v>12783</v>
      </c>
      <c r="M577" s="7">
        <v>0</v>
      </c>
      <c r="N577" s="7">
        <v>0</v>
      </c>
      <c r="O577" s="7">
        <v>300</v>
      </c>
      <c r="P577" s="7">
        <v>0</v>
      </c>
      <c r="Q577" s="7">
        <v>0</v>
      </c>
      <c r="R577" s="7">
        <v>300</v>
      </c>
      <c r="S577" s="7">
        <v>6</v>
      </c>
      <c r="T577" s="62">
        <f t="shared" si="325"/>
        <v>17554</v>
      </c>
      <c r="U577" s="63">
        <f t="shared" si="320"/>
        <v>4774.6400000000003</v>
      </c>
      <c r="V577" s="63">
        <f t="shared" si="321"/>
        <v>6</v>
      </c>
      <c r="W577" s="64">
        <f t="shared" si="326"/>
        <v>4780.6400000000003</v>
      </c>
      <c r="X577" s="63">
        <f t="shared" si="322"/>
        <v>0</v>
      </c>
      <c r="Y577" s="63">
        <f t="shared" si="323"/>
        <v>0</v>
      </c>
      <c r="Z577" s="64">
        <f t="shared" si="327"/>
        <v>0</v>
      </c>
      <c r="AA577" s="63">
        <v>0</v>
      </c>
      <c r="AB577" s="63"/>
      <c r="AC577" s="63">
        <f t="shared" si="328"/>
        <v>4780.6400000000003</v>
      </c>
      <c r="AD577" s="65"/>
      <c r="AE577" s="66"/>
      <c r="AF577" s="66"/>
      <c r="AG577" s="66"/>
      <c r="AH577" s="67">
        <f t="shared" si="329"/>
        <v>12773.36</v>
      </c>
      <c r="AI577" s="68"/>
      <c r="AJ577" s="68"/>
    </row>
    <row r="578" spans="1:36" hidden="1" x14ac:dyDescent="0.25">
      <c r="A578" s="6">
        <v>453</v>
      </c>
      <c r="B578" s="7" t="s">
        <v>854</v>
      </c>
      <c r="C578" s="56" t="str">
        <f t="shared" si="318"/>
        <v>ZN01</v>
      </c>
      <c r="D578" s="56" t="str">
        <f>IFERROR(VLOOKUP(C578,Exempted!C:D,2,0),"NOT")</f>
        <v>NOT</v>
      </c>
      <c r="E578" s="7">
        <v>465692</v>
      </c>
      <c r="F578" s="7">
        <v>350612</v>
      </c>
      <c r="G578" s="7">
        <v>816304</v>
      </c>
      <c r="H578" s="7">
        <v>740202</v>
      </c>
      <c r="I578" s="7">
        <v>9131</v>
      </c>
      <c r="J578" s="7">
        <v>40815.199999999997</v>
      </c>
      <c r="K578" s="7">
        <v>36392</v>
      </c>
      <c r="L578" s="7">
        <v>36392</v>
      </c>
      <c r="M578" s="7">
        <v>0</v>
      </c>
      <c r="N578" s="7">
        <v>0</v>
      </c>
      <c r="O578" s="7">
        <v>14359</v>
      </c>
      <c r="P578" s="7">
        <v>6896</v>
      </c>
      <c r="Q578" s="7">
        <v>0</v>
      </c>
      <c r="R578" s="7">
        <v>7463</v>
      </c>
      <c r="S578" s="7">
        <v>287.18</v>
      </c>
      <c r="T578" s="62">
        <f t="shared" si="325"/>
        <v>83565</v>
      </c>
      <c r="U578" s="63">
        <f t="shared" si="320"/>
        <v>16326.08</v>
      </c>
      <c r="V578" s="63">
        <f t="shared" si="321"/>
        <v>287.18</v>
      </c>
      <c r="W578" s="64">
        <f t="shared" si="326"/>
        <v>16613.259999999998</v>
      </c>
      <c r="X578" s="63">
        <f t="shared" si="322"/>
        <v>9131</v>
      </c>
      <c r="Y578" s="63">
        <f t="shared" si="323"/>
        <v>0</v>
      </c>
      <c r="Z578" s="64">
        <f t="shared" si="327"/>
        <v>9131</v>
      </c>
      <c r="AA578" s="63">
        <v>0</v>
      </c>
      <c r="AB578" s="63"/>
      <c r="AC578" s="63">
        <f t="shared" si="328"/>
        <v>25744.26</v>
      </c>
      <c r="AD578" s="65"/>
      <c r="AE578" s="66"/>
      <c r="AF578" s="66"/>
      <c r="AG578" s="66"/>
      <c r="AH578" s="67">
        <f t="shared" si="329"/>
        <v>74434</v>
      </c>
      <c r="AI578" s="68"/>
      <c r="AJ578" s="68"/>
    </row>
    <row r="579" spans="1:36" ht="16.5" hidden="1" thickBot="1" x14ac:dyDescent="0.3">
      <c r="B579" s="14" t="s">
        <v>216</v>
      </c>
      <c r="C579" s="14"/>
      <c r="D579" s="14"/>
      <c r="E579" s="15">
        <f t="shared" ref="E579:S579" si="330">SUM(E104:E578)</f>
        <v>260599290</v>
      </c>
      <c r="F579" s="15">
        <f t="shared" si="330"/>
        <v>280065781</v>
      </c>
      <c r="G579" s="15">
        <f t="shared" si="330"/>
        <v>540665071</v>
      </c>
      <c r="H579" s="15">
        <f t="shared" si="330"/>
        <v>497250943</v>
      </c>
      <c r="I579" s="15">
        <f t="shared" si="330"/>
        <v>282720</v>
      </c>
      <c r="J579" s="15">
        <f t="shared" si="330"/>
        <v>27033253.549999997</v>
      </c>
      <c r="K579" s="15">
        <f t="shared" si="330"/>
        <v>22464097</v>
      </c>
      <c r="L579" s="15">
        <f t="shared" si="330"/>
        <v>21896460</v>
      </c>
      <c r="M579" s="15">
        <f t="shared" si="330"/>
        <v>10016</v>
      </c>
      <c r="N579" s="15">
        <f t="shared" si="330"/>
        <v>0</v>
      </c>
      <c r="O579" s="15">
        <f t="shared" si="330"/>
        <v>929865</v>
      </c>
      <c r="P579" s="15">
        <f t="shared" si="330"/>
        <v>273576</v>
      </c>
      <c r="Q579" s="15">
        <f t="shared" si="330"/>
        <v>0</v>
      </c>
      <c r="R579" s="15">
        <f t="shared" si="330"/>
        <v>656289</v>
      </c>
      <c r="S579" s="15">
        <f t="shared" si="330"/>
        <v>18597.299999999996</v>
      </c>
      <c r="T579" s="15">
        <f t="shared" ref="T579:AH579" si="331">SUM(T104:T578)</f>
        <v>33164625</v>
      </c>
      <c r="U579" s="15">
        <f t="shared" si="331"/>
        <v>10758030.682499994</v>
      </c>
      <c r="V579" s="15">
        <f t="shared" si="331"/>
        <v>18472.739999999994</v>
      </c>
      <c r="W579" s="15">
        <f t="shared" si="331"/>
        <v>10776503.422499988</v>
      </c>
      <c r="X579" s="15">
        <f t="shared" si="331"/>
        <v>282720</v>
      </c>
      <c r="Y579" s="15">
        <f t="shared" si="331"/>
        <v>10016</v>
      </c>
      <c r="Z579" s="15">
        <f t="shared" si="331"/>
        <v>292736</v>
      </c>
      <c r="AA579" s="15">
        <f t="shared" si="331"/>
        <v>0</v>
      </c>
      <c r="AB579" s="15">
        <f t="shared" si="331"/>
        <v>151737.39000000001</v>
      </c>
      <c r="AC579" s="15">
        <f t="shared" si="331"/>
        <v>11220976.812499991</v>
      </c>
      <c r="AD579" s="15">
        <f t="shared" si="331"/>
        <v>42192.677499999998</v>
      </c>
      <c r="AE579" s="15">
        <f t="shared" si="331"/>
        <v>0</v>
      </c>
      <c r="AF579" s="15">
        <f t="shared" si="331"/>
        <v>1031120</v>
      </c>
      <c r="AG579" s="15">
        <f t="shared" si="331"/>
        <v>1164242</v>
      </c>
      <c r="AH579" s="15">
        <f t="shared" si="331"/>
        <v>26921330.667499989</v>
      </c>
    </row>
    <row r="581" spans="1:36" ht="16.5" thickBot="1" x14ac:dyDescent="0.3">
      <c r="B581" s="14" t="s">
        <v>5083</v>
      </c>
      <c r="C581" s="14"/>
      <c r="D581" s="14"/>
      <c r="E581" s="15">
        <f t="shared" ref="E581:S581" si="332">E100+E579</f>
        <v>338561787</v>
      </c>
      <c r="F581" s="15">
        <f t="shared" si="332"/>
        <v>351694881</v>
      </c>
      <c r="G581" s="15">
        <f t="shared" si="332"/>
        <v>690690607</v>
      </c>
      <c r="H581" s="15">
        <f t="shared" si="332"/>
        <v>643721337</v>
      </c>
      <c r="I581" s="15">
        <f t="shared" si="332"/>
        <v>8091514</v>
      </c>
      <c r="J581" s="15">
        <f t="shared" si="332"/>
        <v>34326699.199999996</v>
      </c>
      <c r="K581" s="15">
        <f t="shared" si="332"/>
        <v>29047171.350000001</v>
      </c>
      <c r="L581" s="15">
        <f t="shared" si="332"/>
        <v>28415255</v>
      </c>
      <c r="M581" s="15">
        <f t="shared" si="332"/>
        <v>360978</v>
      </c>
      <c r="N581" s="15">
        <f t="shared" si="332"/>
        <v>500</v>
      </c>
      <c r="O581" s="15">
        <f t="shared" si="332"/>
        <v>1132214</v>
      </c>
      <c r="P581" s="15">
        <f t="shared" si="332"/>
        <v>349092</v>
      </c>
      <c r="Q581" s="15">
        <f t="shared" si="332"/>
        <v>960</v>
      </c>
      <c r="R581" s="15">
        <f t="shared" si="332"/>
        <v>787902</v>
      </c>
      <c r="S581" s="15">
        <f t="shared" si="332"/>
        <v>26464.279999999995</v>
      </c>
      <c r="T581" s="15">
        <f t="shared" ref="T581:AH581" si="333">T100+T579</f>
        <v>39821883.600000001</v>
      </c>
      <c r="U581" s="15">
        <f t="shared" si="333"/>
        <v>13734753.242499994</v>
      </c>
      <c r="V581" s="15">
        <f t="shared" si="333"/>
        <v>181531.25999999998</v>
      </c>
      <c r="W581" s="15">
        <f t="shared" si="333"/>
        <v>13692667.562499989</v>
      </c>
      <c r="X581" s="15">
        <f t="shared" si="333"/>
        <v>457313.14</v>
      </c>
      <c r="Y581" s="15">
        <f t="shared" si="333"/>
        <v>12099</v>
      </c>
      <c r="Z581" s="15">
        <f t="shared" si="333"/>
        <v>309021</v>
      </c>
      <c r="AA581" s="15">
        <f t="shared" si="333"/>
        <v>2283</v>
      </c>
      <c r="AB581" s="15">
        <f t="shared" si="333"/>
        <v>268424.34999999998</v>
      </c>
      <c r="AC581" s="15">
        <f t="shared" si="333"/>
        <v>14430908.452499989</v>
      </c>
      <c r="AD581" s="15">
        <f t="shared" si="333"/>
        <v>54373.792499999996</v>
      </c>
      <c r="AE581" s="15">
        <f t="shared" si="333"/>
        <v>6656.4000000000005</v>
      </c>
      <c r="AF581" s="15">
        <f t="shared" si="333"/>
        <v>1140937.865</v>
      </c>
      <c r="AG581" s="15">
        <f t="shared" si="333"/>
        <v>1554902.2625</v>
      </c>
      <c r="AH581" s="15">
        <f t="shared" si="333"/>
        <v>31435856.63499999</v>
      </c>
    </row>
    <row r="582" spans="1:36" ht="16.5" thickTop="1" x14ac:dyDescent="0.25">
      <c r="B582" s="14"/>
      <c r="C582" s="14"/>
      <c r="D582" s="14"/>
    </row>
    <row r="585" spans="1:36" x14ac:dyDescent="0.25">
      <c r="AG585" s="3"/>
    </row>
  </sheetData>
  <autoFilter ref="A7:AJ579" xr:uid="{69104B86-4BDE-4811-8C53-1AE0CF74D87F}">
    <filterColumn colId="1">
      <filters>
        <filter val="CG01 TNPL Betting Station (Zone 2 Lanna Solana)-OCBS"/>
        <filter val="IS31 TNPL Betting Station (Centro Poblacion Cabagan)-OCBS"/>
      </filters>
    </filterColumn>
  </autoFilter>
  <mergeCells count="295">
    <mergeCell ref="AH13:AH14"/>
    <mergeCell ref="AI13:AI14"/>
    <mergeCell ref="AJ13:AJ14"/>
    <mergeCell ref="AK13:AK14"/>
    <mergeCell ref="AL13:AL14"/>
    <mergeCell ref="D6:E6"/>
    <mergeCell ref="U13:U14"/>
    <mergeCell ref="X13:X14"/>
    <mergeCell ref="AA13:AA14"/>
    <mergeCell ref="AC13:AC14"/>
    <mergeCell ref="AD13:AD14"/>
    <mergeCell ref="AE13:AE14"/>
    <mergeCell ref="AF13:AF14"/>
    <mergeCell ref="AG13:AG14"/>
    <mergeCell ref="C102:D102"/>
    <mergeCell ref="A1:S1"/>
    <mergeCell ref="A2:S2"/>
    <mergeCell ref="A3:S3"/>
    <mergeCell ref="A4:S4"/>
    <mergeCell ref="A5:S5"/>
    <mergeCell ref="AF321:AF322"/>
    <mergeCell ref="AG321:AG322"/>
    <mergeCell ref="AF44:AF45"/>
    <mergeCell ref="AG44:AG45"/>
    <mergeCell ref="T98:T99"/>
    <mergeCell ref="W98:W99"/>
    <mergeCell ref="Z98:Z99"/>
    <mergeCell ref="AC98:AC99"/>
    <mergeCell ref="AD98:AD99"/>
    <mergeCell ref="AE98:AE99"/>
    <mergeCell ref="AF98:AF99"/>
    <mergeCell ref="AG98:AG99"/>
    <mergeCell ref="T150:T151"/>
    <mergeCell ref="W150:W151"/>
    <mergeCell ref="Z150:Z151"/>
    <mergeCell ref="AC150:AC151"/>
    <mergeCell ref="AD150:AD151"/>
    <mergeCell ref="AE150:AE151"/>
    <mergeCell ref="AH321:AH322"/>
    <mergeCell ref="AI321:AI322"/>
    <mergeCell ref="AJ321:AJ322"/>
    <mergeCell ref="T321:T322"/>
    <mergeCell ref="W321:W322"/>
    <mergeCell ref="Z321:Z322"/>
    <mergeCell ref="AC321:AC322"/>
    <mergeCell ref="AD321:AD322"/>
    <mergeCell ref="AE321:AE322"/>
    <mergeCell ref="AH44:AH45"/>
    <mergeCell ref="AI44:AI45"/>
    <mergeCell ref="AJ44:AJ45"/>
    <mergeCell ref="T63:T64"/>
    <mergeCell ref="W63:W64"/>
    <mergeCell ref="Z63:Z64"/>
    <mergeCell ref="AC63:AC64"/>
    <mergeCell ref="AD63:AD64"/>
    <mergeCell ref="T44:T45"/>
    <mergeCell ref="W44:W45"/>
    <mergeCell ref="Z44:Z45"/>
    <mergeCell ref="AC44:AC45"/>
    <mergeCell ref="AD44:AD45"/>
    <mergeCell ref="AE44:AE45"/>
    <mergeCell ref="AE63:AE64"/>
    <mergeCell ref="AF63:AF64"/>
    <mergeCell ref="AG63:AG64"/>
    <mergeCell ref="AH63:AH64"/>
    <mergeCell ref="AI63:AI64"/>
    <mergeCell ref="AJ63:AJ64"/>
    <mergeCell ref="AH98:AH99"/>
    <mergeCell ref="AI98:AI99"/>
    <mergeCell ref="AJ98:AJ99"/>
    <mergeCell ref="T104:T105"/>
    <mergeCell ref="W104:W105"/>
    <mergeCell ref="Z104:Z105"/>
    <mergeCell ref="AC104:AC105"/>
    <mergeCell ref="AD104:AD105"/>
    <mergeCell ref="AE104:AE105"/>
    <mergeCell ref="AF104:AF105"/>
    <mergeCell ref="AG104:AG105"/>
    <mergeCell ref="AH104:AH105"/>
    <mergeCell ref="AI104:AI105"/>
    <mergeCell ref="AJ104:AJ105"/>
    <mergeCell ref="AF150:AF151"/>
    <mergeCell ref="AG150:AG151"/>
    <mergeCell ref="AH150:AH151"/>
    <mergeCell ref="AI150:AI151"/>
    <mergeCell ref="AJ150:AJ151"/>
    <mergeCell ref="T166:T167"/>
    <mergeCell ref="W166:W167"/>
    <mergeCell ref="Z166:Z167"/>
    <mergeCell ref="AC166:AC167"/>
    <mergeCell ref="AD166:AD167"/>
    <mergeCell ref="AE166:AE167"/>
    <mergeCell ref="AF166:AF167"/>
    <mergeCell ref="AG166:AG167"/>
    <mergeCell ref="AH166:AH167"/>
    <mergeCell ref="AI166:AI167"/>
    <mergeCell ref="AJ166:AJ167"/>
    <mergeCell ref="AJ197:AJ198"/>
    <mergeCell ref="T215:T216"/>
    <mergeCell ref="W215:W216"/>
    <mergeCell ref="Z215:Z216"/>
    <mergeCell ref="AC215:AC216"/>
    <mergeCell ref="AD215:AD216"/>
    <mergeCell ref="AE215:AE216"/>
    <mergeCell ref="AF215:AF216"/>
    <mergeCell ref="AG215:AG216"/>
    <mergeCell ref="AH215:AH216"/>
    <mergeCell ref="AI215:AI216"/>
    <mergeCell ref="AJ215:AJ216"/>
    <mergeCell ref="T197:T198"/>
    <mergeCell ref="W197:W198"/>
    <mergeCell ref="Z197:Z198"/>
    <mergeCell ref="AC197:AC198"/>
    <mergeCell ref="AD197:AD198"/>
    <mergeCell ref="AE197:AE198"/>
    <mergeCell ref="AF197:AF198"/>
    <mergeCell ref="AG197:AG198"/>
    <mergeCell ref="AH197:AH198"/>
    <mergeCell ref="T319:T320"/>
    <mergeCell ref="W319:W320"/>
    <mergeCell ref="Z319:Z320"/>
    <mergeCell ref="AC319:AC320"/>
    <mergeCell ref="AD319:AD320"/>
    <mergeCell ref="AE319:AE320"/>
    <mergeCell ref="AF319:AF320"/>
    <mergeCell ref="AG319:AG320"/>
    <mergeCell ref="AI197:AI198"/>
    <mergeCell ref="AH230:AH231"/>
    <mergeCell ref="AI230:AI231"/>
    <mergeCell ref="AH319:AH320"/>
    <mergeCell ref="AI319:AI320"/>
    <mergeCell ref="AJ230:AJ231"/>
    <mergeCell ref="T307:T308"/>
    <mergeCell ref="W307:W308"/>
    <mergeCell ref="Z307:Z308"/>
    <mergeCell ref="AC307:AC308"/>
    <mergeCell ref="AD307:AD308"/>
    <mergeCell ref="AE307:AE308"/>
    <mergeCell ref="AF307:AF308"/>
    <mergeCell ref="T230:T231"/>
    <mergeCell ref="W230:W231"/>
    <mergeCell ref="Z230:Z231"/>
    <mergeCell ref="AC230:AC231"/>
    <mergeCell ref="AD230:AD231"/>
    <mergeCell ref="AE230:AE231"/>
    <mergeCell ref="AF230:AF231"/>
    <mergeCell ref="AG230:AG231"/>
    <mergeCell ref="AJ319:AJ320"/>
    <mergeCell ref="AG307:AG308"/>
    <mergeCell ref="AH307:AH308"/>
    <mergeCell ref="AI307:AI308"/>
    <mergeCell ref="AJ307:AJ308"/>
    <mergeCell ref="T335:T336"/>
    <mergeCell ref="W335:W336"/>
    <mergeCell ref="Z335:Z336"/>
    <mergeCell ref="AC335:AC336"/>
    <mergeCell ref="AD335:AD336"/>
    <mergeCell ref="T330:T331"/>
    <mergeCell ref="W330:W331"/>
    <mergeCell ref="Z330:Z331"/>
    <mergeCell ref="AC330:AC331"/>
    <mergeCell ref="AD330:AD331"/>
    <mergeCell ref="T332:T333"/>
    <mergeCell ref="W332:W333"/>
    <mergeCell ref="Z332:Z333"/>
    <mergeCell ref="AC332:AC333"/>
    <mergeCell ref="AD332:AD333"/>
    <mergeCell ref="AE335:AE336"/>
    <mergeCell ref="AF335:AF336"/>
    <mergeCell ref="AG335:AG336"/>
    <mergeCell ref="AH335:AH336"/>
    <mergeCell ref="AI335:AI336"/>
    <mergeCell ref="AJ335:AJ336"/>
    <mergeCell ref="AF330:AF331"/>
    <mergeCell ref="AG330:AG331"/>
    <mergeCell ref="AH330:AH331"/>
    <mergeCell ref="AI330:AI331"/>
    <mergeCell ref="AJ330:AJ331"/>
    <mergeCell ref="AE330:AE331"/>
    <mergeCell ref="AE332:AE333"/>
    <mergeCell ref="AF332:AF333"/>
    <mergeCell ref="AG332:AG333"/>
    <mergeCell ref="AH332:AH333"/>
    <mergeCell ref="AI332:AI333"/>
    <mergeCell ref="AJ332:AJ333"/>
    <mergeCell ref="T348:T349"/>
    <mergeCell ref="W348:W349"/>
    <mergeCell ref="Z348:Z349"/>
    <mergeCell ref="AC348:AC349"/>
    <mergeCell ref="AD348:AD349"/>
    <mergeCell ref="T341:T342"/>
    <mergeCell ref="W341:W342"/>
    <mergeCell ref="Z341:Z342"/>
    <mergeCell ref="AC341:AC342"/>
    <mergeCell ref="AD341:AD342"/>
    <mergeCell ref="AE348:AE349"/>
    <mergeCell ref="AF348:AF349"/>
    <mergeCell ref="AG348:AG349"/>
    <mergeCell ref="AH348:AH349"/>
    <mergeCell ref="AI348:AI349"/>
    <mergeCell ref="AJ348:AJ349"/>
    <mergeCell ref="AF341:AF342"/>
    <mergeCell ref="AG341:AG342"/>
    <mergeCell ref="AH341:AH342"/>
    <mergeCell ref="AI341:AI342"/>
    <mergeCell ref="AJ341:AJ342"/>
    <mergeCell ref="AE341:AE342"/>
    <mergeCell ref="AJ391:AJ392"/>
    <mergeCell ref="T393:T394"/>
    <mergeCell ref="W393:W394"/>
    <mergeCell ref="Z393:Z394"/>
    <mergeCell ref="AC393:AC394"/>
    <mergeCell ref="AD393:AD394"/>
    <mergeCell ref="AE393:AE394"/>
    <mergeCell ref="AF393:AF394"/>
    <mergeCell ref="AG393:AG394"/>
    <mergeCell ref="AH393:AH394"/>
    <mergeCell ref="T391:T392"/>
    <mergeCell ref="W391:W392"/>
    <mergeCell ref="Z391:Z392"/>
    <mergeCell ref="AC391:AC392"/>
    <mergeCell ref="AD391:AD392"/>
    <mergeCell ref="AE391:AE392"/>
    <mergeCell ref="AF391:AF392"/>
    <mergeCell ref="AG391:AG392"/>
    <mergeCell ref="AH391:AH392"/>
    <mergeCell ref="AJ393:AJ394"/>
    <mergeCell ref="AI391:AI392"/>
    <mergeCell ref="AI393:AI394"/>
    <mergeCell ref="T455:T456"/>
    <mergeCell ref="W455:W456"/>
    <mergeCell ref="Z455:Z456"/>
    <mergeCell ref="AC455:AC456"/>
    <mergeCell ref="AD455:AD456"/>
    <mergeCell ref="AE455:AE456"/>
    <mergeCell ref="AF455:AF456"/>
    <mergeCell ref="AG455:AG456"/>
    <mergeCell ref="AH455:AH456"/>
    <mergeCell ref="AI455:AI456"/>
    <mergeCell ref="AJ455:AJ456"/>
    <mergeCell ref="T524:T525"/>
    <mergeCell ref="W524:W525"/>
    <mergeCell ref="Z524:Z525"/>
    <mergeCell ref="AC524:AC525"/>
    <mergeCell ref="AD524:AD525"/>
    <mergeCell ref="AE524:AE525"/>
    <mergeCell ref="AF524:AF525"/>
    <mergeCell ref="AG508:AG509"/>
    <mergeCell ref="AH508:AH509"/>
    <mergeCell ref="AI508:AI509"/>
    <mergeCell ref="AJ508:AJ509"/>
    <mergeCell ref="T512:T513"/>
    <mergeCell ref="W512:W513"/>
    <mergeCell ref="Z512:Z513"/>
    <mergeCell ref="AC512:AC513"/>
    <mergeCell ref="AD512:AD513"/>
    <mergeCell ref="AE512:AE513"/>
    <mergeCell ref="T508:T509"/>
    <mergeCell ref="W508:W509"/>
    <mergeCell ref="Z508:Z509"/>
    <mergeCell ref="AC508:AC509"/>
    <mergeCell ref="AD508:AD509"/>
    <mergeCell ref="AE508:AE509"/>
    <mergeCell ref="AF508:AF509"/>
    <mergeCell ref="AG524:AG525"/>
    <mergeCell ref="AH524:AH525"/>
    <mergeCell ref="AI524:AI525"/>
    <mergeCell ref="AJ524:AJ525"/>
    <mergeCell ref="AF512:AF513"/>
    <mergeCell ref="AG512:AG513"/>
    <mergeCell ref="AH512:AH513"/>
    <mergeCell ref="AI512:AI513"/>
    <mergeCell ref="AJ512:AJ513"/>
    <mergeCell ref="T565:T566"/>
    <mergeCell ref="W565:W566"/>
    <mergeCell ref="Z565:Z566"/>
    <mergeCell ref="AC565:AC566"/>
    <mergeCell ref="AD565:AD566"/>
    <mergeCell ref="T547:T548"/>
    <mergeCell ref="W547:W548"/>
    <mergeCell ref="Z547:Z548"/>
    <mergeCell ref="AC547:AC548"/>
    <mergeCell ref="AD547:AD548"/>
    <mergeCell ref="AE565:AE566"/>
    <mergeCell ref="AF565:AF566"/>
    <mergeCell ref="AG565:AG566"/>
    <mergeCell ref="AH565:AH566"/>
    <mergeCell ref="AI565:AI566"/>
    <mergeCell ref="AJ565:AJ566"/>
    <mergeCell ref="AF547:AF548"/>
    <mergeCell ref="AG547:AG548"/>
    <mergeCell ref="AH547:AH548"/>
    <mergeCell ref="AI547:AI548"/>
    <mergeCell ref="AJ547:AJ548"/>
    <mergeCell ref="AE547:AE548"/>
  </mergeCells>
  <conditionalFormatting sqref="F442:F462">
    <cfRule type="containsText" dxfId="488" priority="292" operator="containsText" text="not">
      <formula>NOT(ISERROR(SEARCH("not",F442)))</formula>
    </cfRule>
  </conditionalFormatting>
  <conditionalFormatting sqref="F15:F88">
    <cfRule type="containsText" dxfId="487" priority="298" operator="containsText" text="not">
      <formula>NOT(ISERROR(SEARCH("not",F15)))</formula>
    </cfRule>
  </conditionalFormatting>
  <conditionalFormatting sqref="F106:F441">
    <cfRule type="containsText" dxfId="486" priority="296" operator="containsText" text="not">
      <formula>NOT(ISERROR(SEARCH("not",F106)))</formula>
    </cfRule>
  </conditionalFormatting>
  <conditionalFormatting sqref="F106:F441">
    <cfRule type="containsText" dxfId="485" priority="295" operator="containsText" text="not">
      <formula>NOT(ISERROR(SEARCH("not",F106)))</formula>
    </cfRule>
  </conditionalFormatting>
  <conditionalFormatting sqref="F442:F462">
    <cfRule type="containsText" dxfId="484" priority="293" operator="containsText" text="not">
      <formula>NOT(ISERROR(SEARCH("not",F442)))</formula>
    </cfRule>
  </conditionalFormatting>
  <conditionalFormatting sqref="F463:F465">
    <cfRule type="containsText" dxfId="483" priority="289" operator="containsText" text="not">
      <formula>NOT(ISERROR(SEARCH("not",F463)))</formula>
    </cfRule>
  </conditionalFormatting>
  <conditionalFormatting sqref="F463:F465">
    <cfRule type="containsText" dxfId="482" priority="290" operator="containsText" text="not">
      <formula>NOT(ISERROR(SEARCH("not",F463)))</formula>
    </cfRule>
  </conditionalFormatting>
  <conditionalFormatting sqref="F467:F469">
    <cfRule type="containsText" dxfId="481" priority="283" operator="containsText" text="not">
      <formula>NOT(ISERROR(SEARCH("not",F467)))</formula>
    </cfRule>
  </conditionalFormatting>
  <conditionalFormatting sqref="F472">
    <cfRule type="containsText" dxfId="480" priority="277" operator="containsText" text="not">
      <formula>NOT(ISERROR(SEARCH("not",F472)))</formula>
    </cfRule>
  </conditionalFormatting>
  <conditionalFormatting sqref="F466">
    <cfRule type="containsText" dxfId="479" priority="286" operator="containsText" text="not">
      <formula>NOT(ISERROR(SEARCH("not",F466)))</formula>
    </cfRule>
  </conditionalFormatting>
  <conditionalFormatting sqref="F466">
    <cfRule type="containsText" dxfId="478" priority="287" operator="containsText" text="not">
      <formula>NOT(ISERROR(SEARCH("not",F466)))</formula>
    </cfRule>
  </conditionalFormatting>
  <conditionalFormatting sqref="F467:F469">
    <cfRule type="containsText" dxfId="477" priority="284" operator="containsText" text="not">
      <formula>NOT(ISERROR(SEARCH("not",F467)))</formula>
    </cfRule>
  </conditionalFormatting>
  <conditionalFormatting sqref="F479:F480">
    <cfRule type="containsText" dxfId="476" priority="269" operator="containsText" text="not">
      <formula>NOT(ISERROR(SEARCH("not",F479)))</formula>
    </cfRule>
  </conditionalFormatting>
  <conditionalFormatting sqref="F470:F471">
    <cfRule type="containsText" dxfId="475" priority="281" operator="containsText" text="not">
      <formula>NOT(ISERROR(SEARCH("not",F470)))</formula>
    </cfRule>
  </conditionalFormatting>
  <conditionalFormatting sqref="F470:F471">
    <cfRule type="containsText" dxfId="474" priority="280" operator="containsText" text="not">
      <formula>NOT(ISERROR(SEARCH("not",F470)))</formula>
    </cfRule>
  </conditionalFormatting>
  <conditionalFormatting sqref="F479:F480">
    <cfRule type="containsText" dxfId="473" priority="268" operator="containsText" text="not">
      <formula>NOT(ISERROR(SEARCH("not",F479)))</formula>
    </cfRule>
  </conditionalFormatting>
  <conditionalFormatting sqref="F473:F475">
    <cfRule type="containsText" dxfId="472" priority="274" operator="containsText" text="not">
      <formula>NOT(ISERROR(SEARCH("not",F473)))</formula>
    </cfRule>
  </conditionalFormatting>
  <conditionalFormatting sqref="F472">
    <cfRule type="containsText" dxfId="471" priority="278" operator="containsText" text="not">
      <formula>NOT(ISERROR(SEARCH("not",F472)))</formula>
    </cfRule>
  </conditionalFormatting>
  <conditionalFormatting sqref="F473:F475">
    <cfRule type="containsText" dxfId="470" priority="275" operator="containsText" text="not">
      <formula>NOT(ISERROR(SEARCH("not",F473)))</formula>
    </cfRule>
  </conditionalFormatting>
  <conditionalFormatting sqref="F481">
    <cfRule type="containsText" dxfId="469" priority="266" operator="containsText" text="not">
      <formula>NOT(ISERROR(SEARCH("not",F481)))</formula>
    </cfRule>
  </conditionalFormatting>
  <conditionalFormatting sqref="F476:F478">
    <cfRule type="containsText" dxfId="468" priority="271" operator="containsText" text="not">
      <formula>NOT(ISERROR(SEARCH("not",F476)))</formula>
    </cfRule>
  </conditionalFormatting>
  <conditionalFormatting sqref="F481">
    <cfRule type="containsText" dxfId="467" priority="265" operator="containsText" text="not">
      <formula>NOT(ISERROR(SEARCH("not",F481)))</formula>
    </cfRule>
  </conditionalFormatting>
  <conditionalFormatting sqref="F482:F484">
    <cfRule type="containsText" dxfId="466" priority="262" operator="containsText" text="not">
      <formula>NOT(ISERROR(SEARCH("not",F482)))</formula>
    </cfRule>
  </conditionalFormatting>
  <conditionalFormatting sqref="F482:F484">
    <cfRule type="containsText" dxfId="465" priority="263" operator="containsText" text="not">
      <formula>NOT(ISERROR(SEARCH("not",F482)))</formula>
    </cfRule>
  </conditionalFormatting>
  <conditionalFormatting sqref="F536:F538">
    <cfRule type="containsText" dxfId="464" priority="224" operator="containsText" text="not">
      <formula>NOT(ISERROR(SEARCH("not",F536)))</formula>
    </cfRule>
  </conditionalFormatting>
  <conditionalFormatting sqref="F15:F88">
    <cfRule type="containsText" dxfId="463" priority="297" operator="containsText" text="not">
      <formula>NOT(ISERROR(SEARCH("not",F15)))</formula>
    </cfRule>
  </conditionalFormatting>
  <conditionalFormatting sqref="E15:E88">
    <cfRule type="duplicateValues" dxfId="462" priority="305"/>
  </conditionalFormatting>
  <conditionalFormatting sqref="E106:E441">
    <cfRule type="duplicateValues" dxfId="461" priority="306"/>
  </conditionalFormatting>
  <conditionalFormatting sqref="E442:E462">
    <cfRule type="duplicateValues" dxfId="460" priority="294"/>
  </conditionalFormatting>
  <conditionalFormatting sqref="E463:E465">
    <cfRule type="duplicateValues" dxfId="459" priority="291"/>
  </conditionalFormatting>
  <conditionalFormatting sqref="E466">
    <cfRule type="duplicateValues" dxfId="458" priority="288"/>
  </conditionalFormatting>
  <conditionalFormatting sqref="E467:E469">
    <cfRule type="duplicateValues" dxfId="457" priority="285"/>
  </conditionalFormatting>
  <conditionalFormatting sqref="E470:E471">
    <cfRule type="duplicateValues" dxfId="456" priority="282"/>
  </conditionalFormatting>
  <conditionalFormatting sqref="E472">
    <cfRule type="duplicateValues" dxfId="455" priority="279"/>
  </conditionalFormatting>
  <conditionalFormatting sqref="E473:E475">
    <cfRule type="duplicateValues" dxfId="454" priority="276"/>
  </conditionalFormatting>
  <conditionalFormatting sqref="F476:F478">
    <cfRule type="containsText" dxfId="453" priority="272" operator="containsText" text="not">
      <formula>NOT(ISERROR(SEARCH("not",F476)))</formula>
    </cfRule>
  </conditionalFormatting>
  <conditionalFormatting sqref="E476:E478">
    <cfRule type="duplicateValues" dxfId="452" priority="273"/>
  </conditionalFormatting>
  <conditionalFormatting sqref="E479:E480">
    <cfRule type="duplicateValues" dxfId="451" priority="270"/>
  </conditionalFormatting>
  <conditionalFormatting sqref="E481">
    <cfRule type="duplicateValues" dxfId="450" priority="267"/>
  </conditionalFormatting>
  <conditionalFormatting sqref="E482:E484">
    <cfRule type="duplicateValues" dxfId="449" priority="264"/>
  </conditionalFormatting>
  <conditionalFormatting sqref="F485:F507">
    <cfRule type="containsText" dxfId="448" priority="260" operator="containsText" text="not">
      <formula>NOT(ISERROR(SEARCH("not",F485)))</formula>
    </cfRule>
  </conditionalFormatting>
  <conditionalFormatting sqref="F485:F507">
    <cfRule type="containsText" dxfId="447" priority="261" operator="containsText" text="not">
      <formula>NOT(ISERROR(SEARCH("not",F485)))</formula>
    </cfRule>
  </conditionalFormatting>
  <conditionalFormatting sqref="F533:F534">
    <cfRule type="containsText" dxfId="446" priority="230" operator="containsText" text="not">
      <formula>NOT(ISERROR(SEARCH("not",F533)))</formula>
    </cfRule>
  </conditionalFormatting>
  <conditionalFormatting sqref="F535">
    <cfRule type="containsText" dxfId="445" priority="226" operator="containsText" text="not">
      <formula>NOT(ISERROR(SEARCH("not",F535)))</formula>
    </cfRule>
  </conditionalFormatting>
  <conditionalFormatting sqref="E485:E507">
    <cfRule type="duplicateValues" dxfId="444" priority="307"/>
  </conditionalFormatting>
  <conditionalFormatting sqref="F89:F96">
    <cfRule type="containsText" dxfId="443" priority="258" operator="containsText" text="not">
      <formula>NOT(ISERROR(SEARCH("not",F89)))</formula>
    </cfRule>
  </conditionalFormatting>
  <conditionalFormatting sqref="F89:F96">
    <cfRule type="containsText" dxfId="442" priority="257" operator="containsText" text="not">
      <formula>NOT(ISERROR(SEARCH("not",F89)))</formula>
    </cfRule>
  </conditionalFormatting>
  <conditionalFormatting sqref="E89:E96">
    <cfRule type="duplicateValues" dxfId="441" priority="259"/>
  </conditionalFormatting>
  <conditionalFormatting sqref="F508:F515">
    <cfRule type="containsText" dxfId="440" priority="253" operator="containsText" text="not">
      <formula>NOT(ISERROR(SEARCH("not",F508)))</formula>
    </cfRule>
  </conditionalFormatting>
  <conditionalFormatting sqref="F516:F518">
    <cfRule type="containsText" dxfId="439" priority="251" operator="containsText" text="not">
      <formula>NOT(ISERROR(SEARCH("not",F516)))</formula>
    </cfRule>
  </conditionalFormatting>
  <conditionalFormatting sqref="F519">
    <cfRule type="containsText" dxfId="438" priority="247" operator="containsText" text="not">
      <formula>NOT(ISERROR(SEARCH("not",F519)))</formula>
    </cfRule>
  </conditionalFormatting>
  <conditionalFormatting sqref="F520:F522">
    <cfRule type="containsText" dxfId="437" priority="245" operator="containsText" text="not">
      <formula>NOT(ISERROR(SEARCH("not",F520)))</formula>
    </cfRule>
  </conditionalFormatting>
  <conditionalFormatting sqref="F508:F515">
    <cfRule type="containsText" dxfId="436" priority="254" operator="containsText" text="not">
      <formula>NOT(ISERROR(SEARCH("not",F508)))</formula>
    </cfRule>
  </conditionalFormatting>
  <conditionalFormatting sqref="F516:F518">
    <cfRule type="containsText" dxfId="435" priority="250" operator="containsText" text="not">
      <formula>NOT(ISERROR(SEARCH("not",F516)))</formula>
    </cfRule>
  </conditionalFormatting>
  <conditionalFormatting sqref="F520:F522">
    <cfRule type="containsText" dxfId="434" priority="244" operator="containsText" text="not">
      <formula>NOT(ISERROR(SEARCH("not",F520)))</formula>
    </cfRule>
  </conditionalFormatting>
  <conditionalFormatting sqref="F526">
    <cfRule type="containsText" dxfId="433" priority="238" operator="containsText" text="not">
      <formula>NOT(ISERROR(SEARCH("not",F526)))</formula>
    </cfRule>
  </conditionalFormatting>
  <conditionalFormatting sqref="F519">
    <cfRule type="containsText" dxfId="432" priority="248" operator="containsText" text="not">
      <formula>NOT(ISERROR(SEARCH("not",F519)))</formula>
    </cfRule>
  </conditionalFormatting>
  <conditionalFormatting sqref="F523:F525">
    <cfRule type="containsText" dxfId="431" priority="242" operator="containsText" text="not">
      <formula>NOT(ISERROR(SEARCH("not",F523)))</formula>
    </cfRule>
  </conditionalFormatting>
  <conditionalFormatting sqref="F523:F525">
    <cfRule type="containsText" dxfId="430" priority="241" operator="containsText" text="not">
      <formula>NOT(ISERROR(SEARCH("not",F523)))</formula>
    </cfRule>
  </conditionalFormatting>
  <conditionalFormatting sqref="F533:F534">
    <cfRule type="containsText" dxfId="429" priority="229" operator="containsText" text="not">
      <formula>NOT(ISERROR(SEARCH("not",F533)))</formula>
    </cfRule>
  </conditionalFormatting>
  <conditionalFormatting sqref="F527:F529">
    <cfRule type="containsText" dxfId="428" priority="235" operator="containsText" text="not">
      <formula>NOT(ISERROR(SEARCH("not",F527)))</formula>
    </cfRule>
  </conditionalFormatting>
  <conditionalFormatting sqref="F526">
    <cfRule type="containsText" dxfId="427" priority="239" operator="containsText" text="not">
      <formula>NOT(ISERROR(SEARCH("not",F526)))</formula>
    </cfRule>
  </conditionalFormatting>
  <conditionalFormatting sqref="F527:F529">
    <cfRule type="containsText" dxfId="426" priority="236" operator="containsText" text="not">
      <formula>NOT(ISERROR(SEARCH("not",F527)))</formula>
    </cfRule>
  </conditionalFormatting>
  <conditionalFormatting sqref="F535">
    <cfRule type="containsText" dxfId="425" priority="227" operator="containsText" text="not">
      <formula>NOT(ISERROR(SEARCH("not",F535)))</formula>
    </cfRule>
  </conditionalFormatting>
  <conditionalFormatting sqref="F530:F532">
    <cfRule type="containsText" dxfId="424" priority="232" operator="containsText" text="not">
      <formula>NOT(ISERROR(SEARCH("not",F530)))</formula>
    </cfRule>
  </conditionalFormatting>
  <conditionalFormatting sqref="F536:F538">
    <cfRule type="containsText" dxfId="423" priority="223" operator="containsText" text="not">
      <formula>NOT(ISERROR(SEARCH("not",F536)))</formula>
    </cfRule>
  </conditionalFormatting>
  <conditionalFormatting sqref="E508:E515">
    <cfRule type="duplicateValues" dxfId="422" priority="255"/>
  </conditionalFormatting>
  <conditionalFormatting sqref="E516:E518">
    <cfRule type="duplicateValues" dxfId="421" priority="252"/>
  </conditionalFormatting>
  <conditionalFormatting sqref="E519">
    <cfRule type="duplicateValues" dxfId="420" priority="249"/>
  </conditionalFormatting>
  <conditionalFormatting sqref="E520:E522">
    <cfRule type="duplicateValues" dxfId="419" priority="246"/>
  </conditionalFormatting>
  <conditionalFormatting sqref="E523:E525">
    <cfRule type="duplicateValues" dxfId="418" priority="243"/>
  </conditionalFormatting>
  <conditionalFormatting sqref="E526">
    <cfRule type="duplicateValues" dxfId="417" priority="240"/>
  </conditionalFormatting>
  <conditionalFormatting sqref="E527:E529">
    <cfRule type="duplicateValues" dxfId="416" priority="237"/>
  </conditionalFormatting>
  <conditionalFormatting sqref="F530:F532">
    <cfRule type="containsText" dxfId="415" priority="233" operator="containsText" text="not">
      <formula>NOT(ISERROR(SEARCH("not",F530)))</formula>
    </cfRule>
  </conditionalFormatting>
  <conditionalFormatting sqref="E530:E532">
    <cfRule type="duplicateValues" dxfId="414" priority="234"/>
  </conditionalFormatting>
  <conditionalFormatting sqref="E533:E534">
    <cfRule type="duplicateValues" dxfId="413" priority="231"/>
  </conditionalFormatting>
  <conditionalFormatting sqref="E535">
    <cfRule type="duplicateValues" dxfId="412" priority="228"/>
  </conditionalFormatting>
  <conditionalFormatting sqref="E536:E538">
    <cfRule type="duplicateValues" dxfId="411" priority="225"/>
  </conditionalFormatting>
  <conditionalFormatting sqref="F539:F562">
    <cfRule type="containsText" dxfId="410" priority="221" operator="containsText" text="not">
      <formula>NOT(ISERROR(SEARCH("not",F539)))</formula>
    </cfRule>
  </conditionalFormatting>
  <conditionalFormatting sqref="F539:F562">
    <cfRule type="containsText" dxfId="409" priority="222" operator="containsText" text="not">
      <formula>NOT(ISERROR(SEARCH("not",F539)))</formula>
    </cfRule>
  </conditionalFormatting>
  <conditionalFormatting sqref="E539:E562">
    <cfRule type="duplicateValues" dxfId="408" priority="256"/>
  </conditionalFormatting>
  <conditionalFormatting sqref="F97:F99">
    <cfRule type="containsText" dxfId="407" priority="219" operator="containsText" text="not">
      <formula>NOT(ISERROR(SEARCH("not",F97)))</formula>
    </cfRule>
  </conditionalFormatting>
  <conditionalFormatting sqref="F97:F99">
    <cfRule type="containsText" dxfId="406" priority="218" operator="containsText" text="not">
      <formula>NOT(ISERROR(SEARCH("not",F97)))</formula>
    </cfRule>
  </conditionalFormatting>
  <conditionalFormatting sqref="E97:E99">
    <cfRule type="duplicateValues" dxfId="405" priority="220"/>
  </conditionalFormatting>
  <conditionalFormatting sqref="F103">
    <cfRule type="containsText" dxfId="404" priority="212" operator="containsText" text="not">
      <formula>NOT(ISERROR(SEARCH("not",F103)))</formula>
    </cfRule>
  </conditionalFormatting>
  <conditionalFormatting sqref="F103">
    <cfRule type="containsText" dxfId="403" priority="213" operator="containsText" text="not">
      <formula>NOT(ISERROR(SEARCH("not",F103)))</formula>
    </cfRule>
  </conditionalFormatting>
  <conditionalFormatting sqref="F104:F105">
    <cfRule type="containsText" dxfId="402" priority="216" operator="containsText" text="not">
      <formula>NOT(ISERROR(SEARCH("not",F104)))</formula>
    </cfRule>
  </conditionalFormatting>
  <conditionalFormatting sqref="F104:F105">
    <cfRule type="containsText" dxfId="401" priority="214" operator="containsText" text="not">
      <formula>NOT(ISERROR(SEARCH("not",F104)))</formula>
    </cfRule>
  </conditionalFormatting>
  <conditionalFormatting sqref="E104:E105">
    <cfRule type="duplicateValues" dxfId="400" priority="215"/>
  </conditionalFormatting>
  <conditionalFormatting sqref="E104:E105">
    <cfRule type="duplicateValues" dxfId="399" priority="217"/>
  </conditionalFormatting>
  <conditionalFormatting sqref="F563:F572">
    <cfRule type="containsText" dxfId="398" priority="209" operator="containsText" text="not">
      <formula>NOT(ISERROR(SEARCH("not",F563)))</formula>
    </cfRule>
  </conditionalFormatting>
  <conditionalFormatting sqref="F563:F572">
    <cfRule type="containsText" dxfId="397" priority="210" operator="containsText" text="not">
      <formula>NOT(ISERROR(SEARCH("not",F563)))</formula>
    </cfRule>
  </conditionalFormatting>
  <conditionalFormatting sqref="E563:E572">
    <cfRule type="duplicateValues" dxfId="396" priority="211"/>
  </conditionalFormatting>
  <conditionalFormatting sqref="F573:F578">
    <cfRule type="containsText" dxfId="395" priority="206" operator="containsText" text="not">
      <formula>NOT(ISERROR(SEARCH("not",F573)))</formula>
    </cfRule>
  </conditionalFormatting>
  <conditionalFormatting sqref="F573:F578">
    <cfRule type="containsText" dxfId="394" priority="207" operator="containsText" text="not">
      <formula>NOT(ISERROR(SEARCH("not",F573)))</formula>
    </cfRule>
  </conditionalFormatting>
  <conditionalFormatting sqref="E573:E578">
    <cfRule type="duplicateValues" dxfId="393" priority="208"/>
  </conditionalFormatting>
  <conditionalFormatting sqref="D103">
    <cfRule type="containsText" dxfId="392" priority="203" operator="containsText" text="not">
      <formula>NOT(ISERROR(SEARCH("not",D103)))</formula>
    </cfRule>
  </conditionalFormatting>
  <conditionalFormatting sqref="D103">
    <cfRule type="containsText" dxfId="391" priority="202" operator="containsText" text="not">
      <formula>NOT(ISERROR(SEARCH("not",D103)))</formula>
    </cfRule>
  </conditionalFormatting>
  <conditionalFormatting sqref="D15:D99">
    <cfRule type="containsText" dxfId="390" priority="196" operator="containsText" text="not">
      <formula>NOT(ISERROR(SEARCH("not",D15)))</formula>
    </cfRule>
  </conditionalFormatting>
  <conditionalFormatting sqref="D15:D99">
    <cfRule type="containsText" dxfId="389" priority="194" operator="containsText" text="not">
      <formula>NOT(ISERROR(SEARCH("not",D15)))</formula>
    </cfRule>
  </conditionalFormatting>
  <conditionalFormatting sqref="C15:C99">
    <cfRule type="duplicateValues" dxfId="388" priority="195"/>
  </conditionalFormatting>
  <conditionalFormatting sqref="C15:C99">
    <cfRule type="duplicateValues" dxfId="387" priority="197"/>
  </conditionalFormatting>
  <conditionalFormatting sqref="D104">
    <cfRule type="containsText" dxfId="386" priority="192" operator="containsText" text="not">
      <formula>NOT(ISERROR(SEARCH("not",D104)))</formula>
    </cfRule>
  </conditionalFormatting>
  <conditionalFormatting sqref="D104">
    <cfRule type="containsText" dxfId="385" priority="190" operator="containsText" text="not">
      <formula>NOT(ISERROR(SEARCH("not",D104)))</formula>
    </cfRule>
  </conditionalFormatting>
  <conditionalFormatting sqref="C104">
    <cfRule type="duplicateValues" dxfId="384" priority="191"/>
  </conditionalFormatting>
  <conditionalFormatting sqref="C104">
    <cfRule type="duplicateValues" dxfId="383" priority="193"/>
  </conditionalFormatting>
  <conditionalFormatting sqref="D105:D578">
    <cfRule type="containsText" dxfId="382" priority="188" operator="containsText" text="not">
      <formula>NOT(ISERROR(SEARCH("not",D105)))</formula>
    </cfRule>
  </conditionalFormatting>
  <conditionalFormatting sqref="D105:D578">
    <cfRule type="containsText" dxfId="381" priority="186" operator="containsText" text="not">
      <formula>NOT(ISERROR(SEARCH("not",D105)))</formula>
    </cfRule>
  </conditionalFormatting>
  <conditionalFormatting sqref="C105:C578">
    <cfRule type="duplicateValues" dxfId="380" priority="187"/>
  </conditionalFormatting>
  <conditionalFormatting sqref="C105:C578">
    <cfRule type="duplicateValues" dxfId="379" priority="189"/>
  </conditionalFormatting>
  <conditionalFormatting sqref="AH103">
    <cfRule type="cellIs" dxfId="378" priority="183" operator="lessThan">
      <formula>0</formula>
    </cfRule>
  </conditionalFormatting>
  <conditionalFormatting sqref="AH581">
    <cfRule type="cellIs" dxfId="377" priority="182" operator="lessThan">
      <formula>0</formula>
    </cfRule>
  </conditionalFormatting>
  <conditionalFormatting sqref="AH100">
    <cfRule type="cellIs" dxfId="376" priority="181" operator="lessThan">
      <formula>0</formula>
    </cfRule>
  </conditionalFormatting>
  <conditionalFormatting sqref="AH332">
    <cfRule type="cellIs" dxfId="375" priority="115" operator="lessThan">
      <formula>0</formula>
    </cfRule>
  </conditionalFormatting>
  <conditionalFormatting sqref="AH330">
    <cfRule type="cellIs" dxfId="374" priority="116" operator="lessThan">
      <formula>0</formula>
    </cfRule>
  </conditionalFormatting>
  <conditionalFormatting sqref="AH104">
    <cfRule type="cellIs" dxfId="373" priority="126" operator="lessThan">
      <formula>0</formula>
    </cfRule>
  </conditionalFormatting>
  <conditionalFormatting sqref="AH150">
    <cfRule type="cellIs" dxfId="372" priority="125" operator="lessThan">
      <formula>0</formula>
    </cfRule>
  </conditionalFormatting>
  <conditionalFormatting sqref="AH98">
    <cfRule type="cellIs" dxfId="371" priority="127" operator="lessThan">
      <formula>0</formula>
    </cfRule>
  </conditionalFormatting>
  <conditionalFormatting sqref="AH63">
    <cfRule type="cellIs" dxfId="370" priority="128" operator="lessThan">
      <formula>0</formula>
    </cfRule>
  </conditionalFormatting>
  <conditionalFormatting sqref="AH164:AH165">
    <cfRule type="cellIs" dxfId="369" priority="96" operator="lessThan">
      <formula>0</formula>
    </cfRule>
  </conditionalFormatting>
  <conditionalFormatting sqref="AH152:AH163">
    <cfRule type="cellIs" dxfId="368" priority="97" operator="lessThan">
      <formula>0</formula>
    </cfRule>
  </conditionalFormatting>
  <conditionalFormatting sqref="AH343:AH347">
    <cfRule type="cellIs" dxfId="367" priority="82" operator="lessThan">
      <formula>0</formula>
    </cfRule>
  </conditionalFormatting>
  <conditionalFormatting sqref="AH44">
    <cfRule type="cellIs" dxfId="366" priority="129" operator="lessThan">
      <formula>0</formula>
    </cfRule>
  </conditionalFormatting>
  <conditionalFormatting sqref="AH166">
    <cfRule type="cellIs" dxfId="365" priority="124" operator="lessThan">
      <formula>0</formula>
    </cfRule>
  </conditionalFormatting>
  <conditionalFormatting sqref="AH197">
    <cfRule type="cellIs" dxfId="364" priority="123" operator="lessThan">
      <formula>0</formula>
    </cfRule>
  </conditionalFormatting>
  <conditionalFormatting sqref="AH215">
    <cfRule type="cellIs" dxfId="363" priority="122" operator="lessThan">
      <formula>0</formula>
    </cfRule>
  </conditionalFormatting>
  <conditionalFormatting sqref="AH230">
    <cfRule type="cellIs" dxfId="362" priority="121" operator="lessThan">
      <formula>0</formula>
    </cfRule>
  </conditionalFormatting>
  <conditionalFormatting sqref="AH307">
    <cfRule type="cellIs" dxfId="361" priority="120" operator="lessThan">
      <formula>0</formula>
    </cfRule>
  </conditionalFormatting>
  <conditionalFormatting sqref="AH319">
    <cfRule type="cellIs" dxfId="360" priority="119" operator="lessThan">
      <formula>0</formula>
    </cfRule>
  </conditionalFormatting>
  <conditionalFormatting sqref="AH321">
    <cfRule type="cellIs" dxfId="359" priority="118" operator="lessThan">
      <formula>0</formula>
    </cfRule>
  </conditionalFormatting>
  <conditionalFormatting sqref="AH335">
    <cfRule type="cellIs" dxfId="358" priority="114" operator="lessThan">
      <formula>0</formula>
    </cfRule>
  </conditionalFormatting>
  <conditionalFormatting sqref="AH341">
    <cfRule type="cellIs" dxfId="357" priority="113" operator="lessThan">
      <formula>0</formula>
    </cfRule>
  </conditionalFormatting>
  <conditionalFormatting sqref="AH348">
    <cfRule type="cellIs" dxfId="356" priority="112" operator="lessThan">
      <formula>0</formula>
    </cfRule>
  </conditionalFormatting>
  <conditionalFormatting sqref="AH391">
    <cfRule type="cellIs" dxfId="355" priority="111" operator="lessThan">
      <formula>0</formula>
    </cfRule>
  </conditionalFormatting>
  <conditionalFormatting sqref="AH393">
    <cfRule type="cellIs" dxfId="354" priority="110" operator="lessThan">
      <formula>0</formula>
    </cfRule>
  </conditionalFormatting>
  <conditionalFormatting sqref="AH455">
    <cfRule type="cellIs" dxfId="353" priority="109" operator="lessThan">
      <formula>0</formula>
    </cfRule>
  </conditionalFormatting>
  <conditionalFormatting sqref="AH508">
    <cfRule type="cellIs" dxfId="352" priority="108" operator="lessThan">
      <formula>0</formula>
    </cfRule>
  </conditionalFormatting>
  <conditionalFormatting sqref="AH512">
    <cfRule type="cellIs" dxfId="351" priority="107" operator="lessThan">
      <formula>0</formula>
    </cfRule>
  </conditionalFormatting>
  <conditionalFormatting sqref="AH524">
    <cfRule type="cellIs" dxfId="350" priority="106" operator="lessThan">
      <formula>0</formula>
    </cfRule>
  </conditionalFormatting>
  <conditionalFormatting sqref="AH547">
    <cfRule type="cellIs" dxfId="349" priority="105" operator="lessThan">
      <formula>0</formula>
    </cfRule>
  </conditionalFormatting>
  <conditionalFormatting sqref="AH565">
    <cfRule type="cellIs" dxfId="348" priority="104" operator="lessThan">
      <formula>0</formula>
    </cfRule>
  </conditionalFormatting>
  <conditionalFormatting sqref="AH15:AH43">
    <cfRule type="cellIs" dxfId="347" priority="102" operator="lessThan">
      <formula>0</formula>
    </cfRule>
  </conditionalFormatting>
  <conditionalFormatting sqref="AH46:AH62">
    <cfRule type="cellIs" dxfId="346" priority="101" operator="lessThan">
      <formula>0</formula>
    </cfRule>
  </conditionalFormatting>
  <conditionalFormatting sqref="AH65:AH97">
    <cfRule type="cellIs" dxfId="345" priority="100" operator="lessThan">
      <formula>0</formula>
    </cfRule>
  </conditionalFormatting>
  <conditionalFormatting sqref="AH106:AH142">
    <cfRule type="cellIs" dxfId="344" priority="99" operator="lessThan">
      <formula>0</formula>
    </cfRule>
  </conditionalFormatting>
  <conditionalFormatting sqref="AH143:AH149">
    <cfRule type="cellIs" dxfId="343" priority="98" operator="lessThan">
      <formula>0</formula>
    </cfRule>
  </conditionalFormatting>
  <conditionalFormatting sqref="AH168:AH190">
    <cfRule type="cellIs" dxfId="342" priority="95" operator="lessThan">
      <formula>0</formula>
    </cfRule>
  </conditionalFormatting>
  <conditionalFormatting sqref="AH191:AH196">
    <cfRule type="cellIs" dxfId="341" priority="94" operator="lessThan">
      <formula>0</formula>
    </cfRule>
  </conditionalFormatting>
  <conditionalFormatting sqref="AH199:AH214">
    <cfRule type="cellIs" dxfId="340" priority="93" operator="lessThan">
      <formula>0</formula>
    </cfRule>
  </conditionalFormatting>
  <conditionalFormatting sqref="AH217:AH229">
    <cfRule type="cellIs" dxfId="339" priority="92" operator="lessThan">
      <formula>0</formula>
    </cfRule>
  </conditionalFormatting>
  <conditionalFormatting sqref="AH232:AH244">
    <cfRule type="cellIs" dxfId="338" priority="91" operator="lessThan">
      <formula>0</formula>
    </cfRule>
  </conditionalFormatting>
  <conditionalFormatting sqref="AH245:AH271">
    <cfRule type="cellIs" dxfId="337" priority="90" operator="lessThan">
      <formula>0</formula>
    </cfRule>
  </conditionalFormatting>
  <conditionalFormatting sqref="AH272:AH299">
    <cfRule type="cellIs" dxfId="336" priority="89" operator="lessThan">
      <formula>0</formula>
    </cfRule>
  </conditionalFormatting>
  <conditionalFormatting sqref="AH300:AH306">
    <cfRule type="cellIs" dxfId="335" priority="88" operator="lessThan">
      <formula>0</formula>
    </cfRule>
  </conditionalFormatting>
  <conditionalFormatting sqref="AH309:AH318">
    <cfRule type="cellIs" dxfId="334" priority="87" operator="lessThan">
      <formula>0</formula>
    </cfRule>
  </conditionalFormatting>
  <conditionalFormatting sqref="AH567:AH578">
    <cfRule type="cellIs" dxfId="333" priority="69" operator="lessThan">
      <formula>0</formula>
    </cfRule>
  </conditionalFormatting>
  <conditionalFormatting sqref="AH323:AH324">
    <cfRule type="cellIs" dxfId="332" priority="86" operator="lessThan">
      <formula>0</formula>
    </cfRule>
  </conditionalFormatting>
  <conditionalFormatting sqref="AH327:AH329">
    <cfRule type="cellIs" dxfId="331" priority="85" operator="lessThan">
      <formula>0</formula>
    </cfRule>
  </conditionalFormatting>
  <conditionalFormatting sqref="AH334">
    <cfRule type="cellIs" dxfId="330" priority="84" operator="lessThan">
      <formula>0</formula>
    </cfRule>
  </conditionalFormatting>
  <conditionalFormatting sqref="AH337:AH340">
    <cfRule type="cellIs" dxfId="329" priority="83" operator="lessThan">
      <formula>0</formula>
    </cfRule>
  </conditionalFormatting>
  <conditionalFormatting sqref="AH350:AH373">
    <cfRule type="cellIs" dxfId="328" priority="81" operator="lessThan">
      <formula>0</formula>
    </cfRule>
  </conditionalFormatting>
  <conditionalFormatting sqref="AH374:AH390">
    <cfRule type="cellIs" dxfId="327" priority="80" operator="lessThan">
      <formula>0</formula>
    </cfRule>
  </conditionalFormatting>
  <conditionalFormatting sqref="AH395:AH414">
    <cfRule type="cellIs" dxfId="326" priority="79" operator="lessThan">
      <formula>0</formula>
    </cfRule>
  </conditionalFormatting>
  <conditionalFormatting sqref="AH415:AH439">
    <cfRule type="cellIs" dxfId="325" priority="78" operator="lessThan">
      <formula>0</formula>
    </cfRule>
  </conditionalFormatting>
  <conditionalFormatting sqref="AH440:AH454">
    <cfRule type="cellIs" dxfId="324" priority="77" operator="lessThan">
      <formula>0</formula>
    </cfRule>
  </conditionalFormatting>
  <conditionalFormatting sqref="AH457:AH486">
    <cfRule type="cellIs" dxfId="323" priority="76" operator="lessThan">
      <formula>0</formula>
    </cfRule>
  </conditionalFormatting>
  <conditionalFormatting sqref="AH487:AH507">
    <cfRule type="cellIs" dxfId="322" priority="75" operator="lessThan">
      <formula>0</formula>
    </cfRule>
  </conditionalFormatting>
  <conditionalFormatting sqref="AH510">
    <cfRule type="cellIs" dxfId="321" priority="74" operator="lessThan">
      <formula>0</formula>
    </cfRule>
  </conditionalFormatting>
  <conditionalFormatting sqref="AH511">
    <cfRule type="cellIs" dxfId="320" priority="73" operator="lessThan">
      <formula>0</formula>
    </cfRule>
  </conditionalFormatting>
  <conditionalFormatting sqref="AH514:AH523">
    <cfRule type="cellIs" dxfId="319" priority="72" operator="lessThan">
      <formula>0</formula>
    </cfRule>
  </conditionalFormatting>
  <conditionalFormatting sqref="AH526:AH546">
    <cfRule type="cellIs" dxfId="318" priority="71" operator="lessThan">
      <formula>0</formula>
    </cfRule>
  </conditionalFormatting>
  <conditionalFormatting sqref="AH549:AH564">
    <cfRule type="cellIs" dxfId="317" priority="70" operator="lessThan">
      <formula>0</formula>
    </cfRule>
  </conditionalFormatting>
  <conditionalFormatting sqref="AH325">
    <cfRule type="cellIs" dxfId="316" priority="68" operator="lessThan">
      <formula>0</formula>
    </cfRule>
  </conditionalFormatting>
  <conditionalFormatting sqref="AH326">
    <cfRule type="cellIs" dxfId="315" priority="67" operator="lessThan">
      <formula>0</formula>
    </cfRule>
  </conditionalFormatting>
  <conditionalFormatting sqref="G8">
    <cfRule type="containsText" dxfId="314" priority="65" operator="containsText" text="not">
      <formula>NOT(ISERROR(SEARCH("not",G8)))</formula>
    </cfRule>
  </conditionalFormatting>
  <conditionalFormatting sqref="F8">
    <cfRule type="duplicateValues" dxfId="313" priority="64"/>
  </conditionalFormatting>
  <conditionalFormatting sqref="G8">
    <cfRule type="containsText" dxfId="312" priority="63" operator="containsText" text="not">
      <formula>NOT(ISERROR(SEARCH("not",G8)))</formula>
    </cfRule>
  </conditionalFormatting>
  <conditionalFormatting sqref="F8">
    <cfRule type="duplicateValues" dxfId="311" priority="66"/>
  </conditionalFormatting>
  <conditionalFormatting sqref="E7">
    <cfRule type="containsText" dxfId="310" priority="62" operator="containsText" text="not">
      <formula>NOT(ISERROR(SEARCH("not",E7)))</formula>
    </cfRule>
  </conditionalFormatting>
  <conditionalFormatting sqref="E7">
    <cfRule type="containsText" dxfId="309" priority="61" operator="containsText" text="not">
      <formula>NOT(ISERROR(SEARCH("not",E7)))</formula>
    </cfRule>
  </conditionalFormatting>
  <conditionalFormatting sqref="G7">
    <cfRule type="containsText" dxfId="308" priority="60" operator="containsText" text="not">
      <formula>NOT(ISERROR(SEARCH("not",G7)))</formula>
    </cfRule>
  </conditionalFormatting>
  <conditionalFormatting sqref="G7">
    <cfRule type="containsText" dxfId="307" priority="59" operator="containsText" text="not">
      <formula>NOT(ISERROR(SEARCH("not",G7)))</formula>
    </cfRule>
  </conditionalFormatting>
  <conditionalFormatting sqref="AL8">
    <cfRule type="cellIs" dxfId="306" priority="57" operator="lessThan">
      <formula>0</formula>
    </cfRule>
  </conditionalFormatting>
  <conditionalFormatting sqref="AL7">
    <cfRule type="cellIs" dxfId="305" priority="58" operator="lessThan">
      <formula>0</formula>
    </cfRule>
  </conditionalFormatting>
  <conditionalFormatting sqref="G9">
    <cfRule type="containsText" dxfId="304" priority="55" operator="containsText" text="not">
      <formula>NOT(ISERROR(SEARCH("not",G9)))</formula>
    </cfRule>
  </conditionalFormatting>
  <conditionalFormatting sqref="G9">
    <cfRule type="containsText" dxfId="303" priority="54" operator="containsText" text="not">
      <formula>NOT(ISERROR(SEARCH("not",G9)))</formula>
    </cfRule>
  </conditionalFormatting>
  <conditionalFormatting sqref="F9">
    <cfRule type="duplicateValues" dxfId="302" priority="56"/>
  </conditionalFormatting>
  <conditionalFormatting sqref="E9">
    <cfRule type="containsText" dxfId="301" priority="50" operator="containsText" text="not">
      <formula>NOT(ISERROR(SEARCH("not",E9)))</formula>
    </cfRule>
  </conditionalFormatting>
  <conditionalFormatting sqref="E9">
    <cfRule type="containsText" dxfId="300" priority="52" operator="containsText" text="not">
      <formula>NOT(ISERROR(SEARCH("not",E9)))</formula>
    </cfRule>
  </conditionalFormatting>
  <conditionalFormatting sqref="D9">
    <cfRule type="duplicateValues" dxfId="299" priority="51"/>
  </conditionalFormatting>
  <conditionalFormatting sqref="D9">
    <cfRule type="duplicateValues" dxfId="298" priority="53"/>
  </conditionalFormatting>
  <conditionalFormatting sqref="E9">
    <cfRule type="containsText" dxfId="297" priority="46" operator="containsText" text="not">
      <formula>NOT(ISERROR(SEARCH("not",E9)))</formula>
    </cfRule>
  </conditionalFormatting>
  <conditionalFormatting sqref="E9">
    <cfRule type="containsText" dxfId="296" priority="48" operator="containsText" text="not">
      <formula>NOT(ISERROR(SEARCH("not",E9)))</formula>
    </cfRule>
  </conditionalFormatting>
  <conditionalFormatting sqref="D9">
    <cfRule type="duplicateValues" dxfId="295" priority="47"/>
  </conditionalFormatting>
  <conditionalFormatting sqref="D9">
    <cfRule type="duplicateValues" dxfId="294" priority="49"/>
  </conditionalFormatting>
  <conditionalFormatting sqref="AL9">
    <cfRule type="cellIs" dxfId="293" priority="45" operator="lessThan">
      <formula>0</formula>
    </cfRule>
  </conditionalFormatting>
  <conditionalFormatting sqref="G10">
    <cfRule type="containsText" dxfId="292" priority="42" operator="containsText" text="not">
      <formula>NOT(ISERROR(SEARCH("not",G10)))</formula>
    </cfRule>
  </conditionalFormatting>
  <conditionalFormatting sqref="G10">
    <cfRule type="containsText" dxfId="291" priority="43" operator="containsText" text="not">
      <formula>NOT(ISERROR(SEARCH("not",G10)))</formula>
    </cfRule>
  </conditionalFormatting>
  <conditionalFormatting sqref="F10">
    <cfRule type="duplicateValues" dxfId="290" priority="44"/>
  </conditionalFormatting>
  <conditionalFormatting sqref="E10">
    <cfRule type="containsText" dxfId="289" priority="38" operator="containsText" text="not">
      <formula>NOT(ISERROR(SEARCH("not",E10)))</formula>
    </cfRule>
  </conditionalFormatting>
  <conditionalFormatting sqref="E10">
    <cfRule type="containsText" dxfId="288" priority="40" operator="containsText" text="not">
      <formula>NOT(ISERROR(SEARCH("not",E10)))</formula>
    </cfRule>
  </conditionalFormatting>
  <conditionalFormatting sqref="D10">
    <cfRule type="duplicateValues" dxfId="287" priority="39"/>
  </conditionalFormatting>
  <conditionalFormatting sqref="D10">
    <cfRule type="duplicateValues" dxfId="286" priority="41"/>
  </conditionalFormatting>
  <conditionalFormatting sqref="E10">
    <cfRule type="containsText" dxfId="285" priority="34" operator="containsText" text="not">
      <formula>NOT(ISERROR(SEARCH("not",E10)))</formula>
    </cfRule>
  </conditionalFormatting>
  <conditionalFormatting sqref="E10">
    <cfRule type="containsText" dxfId="284" priority="36" operator="containsText" text="not">
      <formula>NOT(ISERROR(SEARCH("not",E10)))</formula>
    </cfRule>
  </conditionalFormatting>
  <conditionalFormatting sqref="D10">
    <cfRule type="duplicateValues" dxfId="283" priority="35"/>
  </conditionalFormatting>
  <conditionalFormatting sqref="D10">
    <cfRule type="duplicateValues" dxfId="282" priority="37"/>
  </conditionalFormatting>
  <conditionalFormatting sqref="AL10">
    <cfRule type="cellIs" dxfId="281" priority="33" operator="lessThan">
      <formula>0</formula>
    </cfRule>
  </conditionalFormatting>
  <conditionalFormatting sqref="G11">
    <cfRule type="containsText" dxfId="280" priority="31" operator="containsText" text="not">
      <formula>NOT(ISERROR(SEARCH("not",G11)))</formula>
    </cfRule>
  </conditionalFormatting>
  <conditionalFormatting sqref="G11">
    <cfRule type="containsText" dxfId="279" priority="30" operator="containsText" text="not">
      <formula>NOT(ISERROR(SEARCH("not",G11)))</formula>
    </cfRule>
  </conditionalFormatting>
  <conditionalFormatting sqref="F11">
    <cfRule type="duplicateValues" dxfId="278" priority="32"/>
  </conditionalFormatting>
  <conditionalFormatting sqref="E11">
    <cfRule type="containsText" dxfId="277" priority="26" operator="containsText" text="not">
      <formula>NOT(ISERROR(SEARCH("not",E11)))</formula>
    </cfRule>
  </conditionalFormatting>
  <conditionalFormatting sqref="E11">
    <cfRule type="containsText" dxfId="276" priority="28" operator="containsText" text="not">
      <formula>NOT(ISERROR(SEARCH("not",E11)))</formula>
    </cfRule>
  </conditionalFormatting>
  <conditionalFormatting sqref="D11">
    <cfRule type="duplicateValues" dxfId="275" priority="27"/>
  </conditionalFormatting>
  <conditionalFormatting sqref="D11">
    <cfRule type="duplicateValues" dxfId="274" priority="29"/>
  </conditionalFormatting>
  <conditionalFormatting sqref="E11">
    <cfRule type="containsText" dxfId="273" priority="22" operator="containsText" text="not">
      <formula>NOT(ISERROR(SEARCH("not",E11)))</formula>
    </cfRule>
  </conditionalFormatting>
  <conditionalFormatting sqref="E11">
    <cfRule type="containsText" dxfId="272" priority="24" operator="containsText" text="not">
      <formula>NOT(ISERROR(SEARCH("not",E11)))</formula>
    </cfRule>
  </conditionalFormatting>
  <conditionalFormatting sqref="D11">
    <cfRule type="duplicateValues" dxfId="271" priority="23"/>
  </conditionalFormatting>
  <conditionalFormatting sqref="D11">
    <cfRule type="duplicateValues" dxfId="270" priority="25"/>
  </conditionalFormatting>
  <conditionalFormatting sqref="AL11">
    <cfRule type="cellIs" dxfId="269" priority="21" operator="lessThan">
      <formula>0</formula>
    </cfRule>
  </conditionalFormatting>
  <conditionalFormatting sqref="G12">
    <cfRule type="containsText" dxfId="268" priority="19" operator="containsText" text="not">
      <formula>NOT(ISERROR(SEARCH("not",G12)))</formula>
    </cfRule>
  </conditionalFormatting>
  <conditionalFormatting sqref="G12">
    <cfRule type="containsText" dxfId="267" priority="18" operator="containsText" text="not">
      <formula>NOT(ISERROR(SEARCH("not",G12)))</formula>
    </cfRule>
  </conditionalFormatting>
  <conditionalFormatting sqref="F12">
    <cfRule type="duplicateValues" dxfId="266" priority="20"/>
  </conditionalFormatting>
  <conditionalFormatting sqref="E12">
    <cfRule type="containsText" dxfId="265" priority="14" operator="containsText" text="not">
      <formula>NOT(ISERROR(SEARCH("not",E12)))</formula>
    </cfRule>
  </conditionalFormatting>
  <conditionalFormatting sqref="E12">
    <cfRule type="containsText" dxfId="264" priority="16" operator="containsText" text="not">
      <formula>NOT(ISERROR(SEARCH("not",E12)))</formula>
    </cfRule>
  </conditionalFormatting>
  <conditionalFormatting sqref="D12">
    <cfRule type="duplicateValues" dxfId="263" priority="15"/>
  </conditionalFormatting>
  <conditionalFormatting sqref="D12">
    <cfRule type="duplicateValues" dxfId="262" priority="17"/>
  </conditionalFormatting>
  <conditionalFormatting sqref="E12">
    <cfRule type="containsText" dxfId="261" priority="10" operator="containsText" text="not">
      <formula>NOT(ISERROR(SEARCH("not",E12)))</formula>
    </cfRule>
  </conditionalFormatting>
  <conditionalFormatting sqref="E12">
    <cfRule type="containsText" dxfId="260" priority="12" operator="containsText" text="not">
      <formula>NOT(ISERROR(SEARCH("not",E12)))</formula>
    </cfRule>
  </conditionalFormatting>
  <conditionalFormatting sqref="D12">
    <cfRule type="duplicateValues" dxfId="259" priority="11"/>
  </conditionalFormatting>
  <conditionalFormatting sqref="D12">
    <cfRule type="duplicateValues" dxfId="258" priority="13"/>
  </conditionalFormatting>
  <conditionalFormatting sqref="AL12">
    <cfRule type="cellIs" dxfId="257" priority="9" operator="lessThan">
      <formula>0</formula>
    </cfRule>
  </conditionalFormatting>
  <conditionalFormatting sqref="G13:G14">
    <cfRule type="containsText" dxfId="256" priority="6" operator="containsText" text="not">
      <formula>NOT(ISERROR(SEARCH("not",G13)))</formula>
    </cfRule>
  </conditionalFormatting>
  <conditionalFormatting sqref="G13:G14">
    <cfRule type="containsText" dxfId="255" priority="7" operator="containsText" text="not">
      <formula>NOT(ISERROR(SEARCH("not",G13)))</formula>
    </cfRule>
  </conditionalFormatting>
  <conditionalFormatting sqref="F13:F14">
    <cfRule type="duplicateValues" dxfId="254" priority="8"/>
  </conditionalFormatting>
  <conditionalFormatting sqref="E13:E14">
    <cfRule type="containsText" dxfId="253" priority="2" operator="containsText" text="not">
      <formula>NOT(ISERROR(SEARCH("not",E13)))</formula>
    </cfRule>
  </conditionalFormatting>
  <conditionalFormatting sqref="E13:E14">
    <cfRule type="containsText" dxfId="252" priority="4" operator="containsText" text="not">
      <formula>NOT(ISERROR(SEARCH("not",E13)))</formula>
    </cfRule>
  </conditionalFormatting>
  <conditionalFormatting sqref="D13:D14">
    <cfRule type="duplicateValues" dxfId="251" priority="3"/>
  </conditionalFormatting>
  <conditionalFormatting sqref="D13:D14">
    <cfRule type="duplicateValues" dxfId="250" priority="5"/>
  </conditionalFormatting>
  <conditionalFormatting sqref="AL13">
    <cfRule type="cellIs" dxfId="249" priority="1"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B3EB-272B-4F5B-BB6B-A7A4A226116E}">
  <sheetPr filterMode="1"/>
  <dimension ref="B7:R552"/>
  <sheetViews>
    <sheetView topLeftCell="A490" workbookViewId="0">
      <selection activeCell="D8" sqref="B7:R552"/>
    </sheetView>
  </sheetViews>
  <sheetFormatPr defaultRowHeight="15.75" x14ac:dyDescent="0.25"/>
  <cols>
    <col min="2" max="2" width="99" customWidth="1"/>
    <col min="4" max="4" width="10.125" bestFit="1" customWidth="1"/>
    <col min="5" max="5" width="11.125" bestFit="1" customWidth="1"/>
    <col min="7" max="7" width="10.125" style="2" bestFit="1" customWidth="1"/>
    <col min="8" max="8" width="24.625" style="2" customWidth="1"/>
    <col min="9" max="9" width="14.125" style="2" customWidth="1"/>
    <col min="10" max="10" width="28" style="2" customWidth="1"/>
    <col min="14" max="14" width="10.25" style="2" bestFit="1" customWidth="1"/>
    <col min="15" max="15" width="9.25" style="2" bestFit="1" customWidth="1"/>
    <col min="16" max="16" width="10.125" style="2" bestFit="1" customWidth="1"/>
    <col min="17" max="17" width="11.125" style="2" bestFit="1" customWidth="1"/>
    <col min="18" max="18" width="9.125" style="2" bestFit="1" customWidth="1"/>
  </cols>
  <sheetData>
    <row r="7" spans="2:18" x14ac:dyDescent="0.25">
      <c r="B7" s="4" t="s">
        <v>5081</v>
      </c>
      <c r="H7" s="106" t="s">
        <v>5242</v>
      </c>
      <c r="I7" s="106"/>
      <c r="J7" s="106" t="s">
        <v>5243</v>
      </c>
    </row>
    <row r="8" spans="2:18" x14ac:dyDescent="0.25">
      <c r="B8" s="7" t="s">
        <v>5</v>
      </c>
      <c r="C8" s="56" t="str">
        <f t="shared" ref="C8:C71" si="0">LEFT(B8, FIND(" ",B8)-1)</f>
        <v>ABA01</v>
      </c>
      <c r="D8" s="2">
        <f>SUMIF('Summary Report'!C:C,Sheet10!C8,'Summary Report'!AC:AC)</f>
        <v>0</v>
      </c>
      <c r="E8" s="2">
        <f>SUMIF('Summary Report'!C:C,Sheet10!C8,'Summary Report'!AH:AH)</f>
        <v>0</v>
      </c>
      <c r="G8" s="2">
        <f>SUMIF(Sheet11!B:B,Sheet10!C8,Sheet11!C:C)</f>
        <v>18911.12</v>
      </c>
      <c r="H8" s="2">
        <f>D8-G8</f>
        <v>-18911.12</v>
      </c>
      <c r="I8" s="2">
        <f>SUMIF(Sheet11!B:B,Sheet10!C8,Sheet11!D:D)</f>
        <v>113258</v>
      </c>
      <c r="J8" s="2">
        <f>E8-I8</f>
        <v>-113258</v>
      </c>
      <c r="N8" s="2">
        <f>SUMIF(Sheet11!L:L,Sheet10!C8,Sheet11!N:N)</f>
        <v>18911.12</v>
      </c>
      <c r="O8" s="2">
        <f>D8-N8</f>
        <v>-18911.12</v>
      </c>
      <c r="Q8" s="2">
        <f>SUMIF(Sheet11!L:L,Sheet10!C8,Sheet11!M:M)</f>
        <v>113258</v>
      </c>
      <c r="R8" s="2">
        <f>E8-Q8</f>
        <v>-113258</v>
      </c>
    </row>
    <row r="9" spans="2:18" x14ac:dyDescent="0.25">
      <c r="B9" s="7" t="s">
        <v>28</v>
      </c>
      <c r="C9" s="56" t="str">
        <f t="shared" si="0"/>
        <v>ABA02</v>
      </c>
      <c r="D9" s="2">
        <f>SUMIF('Summary Report'!C:C,Sheet10!C9,'Summary Report'!AC:AC)</f>
        <v>0</v>
      </c>
      <c r="E9" s="2">
        <f>SUMIF('Summary Report'!C:C,Sheet10!C9,'Summary Report'!AH:AH)</f>
        <v>0</v>
      </c>
      <c r="G9" s="2">
        <f>SUMIF(Sheet11!B:B,Sheet10!C9,Sheet11!C:C)</f>
        <v>37367.120000000003</v>
      </c>
      <c r="H9" s="2">
        <f t="shared" ref="H9:H72" si="1">D9-G9</f>
        <v>-37367.120000000003</v>
      </c>
      <c r="I9" s="2">
        <f>SUMIF(Sheet11!B:B,Sheet10!C9,Sheet11!D:D)</f>
        <v>100256</v>
      </c>
      <c r="J9" s="2">
        <f t="shared" ref="J9:J72" si="2">E9-I9</f>
        <v>-100256</v>
      </c>
      <c r="N9" s="2">
        <f>SUMIF(Sheet11!L:L,Sheet10!C9,Sheet11!N:N)</f>
        <v>37367.120000000003</v>
      </c>
      <c r="O9" s="2">
        <f t="shared" ref="O9:O15" si="3">D9-N9</f>
        <v>-37367.120000000003</v>
      </c>
      <c r="Q9" s="2">
        <f>SUMIF(Sheet11!L:L,Sheet10!C9,Sheet11!M:M)</f>
        <v>100256</v>
      </c>
      <c r="R9" s="2">
        <f t="shared" ref="R9:R15" si="4">E9-Q9</f>
        <v>-100256</v>
      </c>
    </row>
    <row r="10" spans="2:18" x14ac:dyDescent="0.25">
      <c r="B10" s="7" t="s">
        <v>35</v>
      </c>
      <c r="C10" s="56" t="str">
        <f t="shared" si="0"/>
        <v>ABA04</v>
      </c>
      <c r="D10" s="2">
        <f>SUMIF('Summary Report'!C:C,Sheet10!C10,'Summary Report'!AC:AC)</f>
        <v>0</v>
      </c>
      <c r="E10" s="2">
        <f>SUMIF('Summary Report'!C:C,Sheet10!C10,'Summary Report'!AH:AH)</f>
        <v>0</v>
      </c>
      <c r="G10" s="2">
        <f>SUMIF(Sheet11!B:B,Sheet10!C10,Sheet11!C:C)</f>
        <v>13020.9</v>
      </c>
      <c r="H10" s="2">
        <f t="shared" si="1"/>
        <v>-13020.9</v>
      </c>
      <c r="I10" s="2">
        <f>SUMIF(Sheet11!B:B,Sheet10!C10,Sheet11!D:D)</f>
        <v>49176</v>
      </c>
      <c r="J10" s="2">
        <f t="shared" si="2"/>
        <v>-49176</v>
      </c>
      <c r="N10" s="2">
        <f>SUMIF(Sheet11!L:L,Sheet10!C10,Sheet11!N:N)</f>
        <v>13020.9</v>
      </c>
      <c r="O10" s="2">
        <f t="shared" si="3"/>
        <v>-13020.9</v>
      </c>
      <c r="Q10" s="2">
        <f>SUMIF(Sheet11!L:L,Sheet10!C10,Sheet11!M:M)</f>
        <v>49176</v>
      </c>
      <c r="R10" s="2">
        <f t="shared" si="4"/>
        <v>-49176</v>
      </c>
    </row>
    <row r="11" spans="2:18" x14ac:dyDescent="0.25">
      <c r="B11" s="7" t="s">
        <v>37</v>
      </c>
      <c r="C11" s="56" t="str">
        <f t="shared" si="0"/>
        <v>ABA05</v>
      </c>
      <c r="D11" s="2">
        <f>SUMIF('Summary Report'!C:C,Sheet10!C11,'Summary Report'!AC:AC)</f>
        <v>0</v>
      </c>
      <c r="E11" s="2">
        <f>SUMIF('Summary Report'!C:C,Sheet10!C11,'Summary Report'!AH:AH)</f>
        <v>0</v>
      </c>
      <c r="G11" s="2">
        <f>SUMIF(Sheet11!B:B,Sheet10!C11,Sheet11!C:C)</f>
        <v>18473.78</v>
      </c>
      <c r="H11" s="2">
        <f t="shared" si="1"/>
        <v>-18473.78</v>
      </c>
      <c r="I11" s="2">
        <f>SUMIF(Sheet11!B:B,Sheet10!C11,Sheet11!D:D)</f>
        <v>71975</v>
      </c>
      <c r="J11" s="2">
        <f t="shared" si="2"/>
        <v>-71975</v>
      </c>
      <c r="N11" s="2">
        <f>SUMIF(Sheet11!L:L,Sheet10!C11,Sheet11!N:N)</f>
        <v>18473.78</v>
      </c>
      <c r="O11" s="2">
        <f t="shared" si="3"/>
        <v>-18473.78</v>
      </c>
      <c r="Q11" s="2">
        <f>SUMIF(Sheet11!L:L,Sheet10!C11,Sheet11!M:M)</f>
        <v>71975</v>
      </c>
      <c r="R11" s="2">
        <f t="shared" si="4"/>
        <v>-71975</v>
      </c>
    </row>
    <row r="12" spans="2:18" x14ac:dyDescent="0.25">
      <c r="B12" s="7" t="s">
        <v>40</v>
      </c>
      <c r="C12" s="56" t="str">
        <f t="shared" si="0"/>
        <v>AKA01</v>
      </c>
      <c r="D12" s="2">
        <f>SUMIF('Summary Report'!C:C,Sheet10!C12,'Summary Report'!AC:AC)</f>
        <v>0</v>
      </c>
      <c r="E12" s="2">
        <f>SUMIF('Summary Report'!C:C,Sheet10!C12,'Summary Report'!AH:AH)</f>
        <v>0</v>
      </c>
      <c r="G12" s="2">
        <f>SUMIF(Sheet11!B:B,Sheet10!C12,Sheet11!C:C)</f>
        <v>15839.6</v>
      </c>
      <c r="H12" s="2">
        <f t="shared" si="1"/>
        <v>-15839.6</v>
      </c>
      <c r="I12" s="2">
        <f>SUMIF(Sheet11!B:B,Sheet10!C12,Sheet11!D:D)</f>
        <v>69515.399999999994</v>
      </c>
      <c r="J12" s="2">
        <f t="shared" si="2"/>
        <v>-69515.399999999994</v>
      </c>
      <c r="N12" s="2">
        <f>SUMIF(Sheet11!L:L,Sheet10!C12,Sheet11!N:N)</f>
        <v>15839.6</v>
      </c>
      <c r="O12" s="2">
        <f t="shared" si="3"/>
        <v>-15839.6</v>
      </c>
      <c r="Q12" s="2">
        <f>SUMIF(Sheet11!L:L,Sheet10!C12,Sheet11!M:M)</f>
        <v>69515.399999999994</v>
      </c>
      <c r="R12" s="2">
        <f t="shared" si="4"/>
        <v>-69515.399999999994</v>
      </c>
    </row>
    <row r="13" spans="2:18" x14ac:dyDescent="0.25">
      <c r="B13" s="7" t="s">
        <v>42</v>
      </c>
      <c r="C13" s="56" t="str">
        <f t="shared" si="0"/>
        <v>AKA02</v>
      </c>
      <c r="D13" s="2">
        <f>SUMIF('Summary Report'!C:C,Sheet10!C13,'Summary Report'!AC:AC)</f>
        <v>0</v>
      </c>
      <c r="E13" s="2">
        <f>SUMIF('Summary Report'!C:C,Sheet10!C13,'Summary Report'!AH:AH)</f>
        <v>0</v>
      </c>
      <c r="G13" s="2">
        <f>SUMIF(Sheet11!B:B,Sheet10!C13,Sheet11!C:C)</f>
        <v>11835.68</v>
      </c>
      <c r="H13" s="2">
        <f t="shared" si="1"/>
        <v>-11835.68</v>
      </c>
      <c r="I13" s="2">
        <f>SUMIF(Sheet11!B:B,Sheet10!C13,Sheet11!D:D)</f>
        <v>27723.32</v>
      </c>
      <c r="J13" s="2">
        <f t="shared" si="2"/>
        <v>-27723.32</v>
      </c>
      <c r="N13" s="2">
        <f>SUMIF(Sheet11!L:L,Sheet10!C13,Sheet11!N:N)</f>
        <v>11835.68</v>
      </c>
      <c r="O13" s="2">
        <f t="shared" si="3"/>
        <v>-11835.68</v>
      </c>
      <c r="Q13" s="2">
        <f>SUMIF(Sheet11!L:L,Sheet10!C13,Sheet11!M:M)</f>
        <v>27723.32</v>
      </c>
      <c r="R13" s="2">
        <f t="shared" si="4"/>
        <v>-27723.32</v>
      </c>
    </row>
    <row r="14" spans="2:18" x14ac:dyDescent="0.25">
      <c r="B14" s="7" t="s">
        <v>46</v>
      </c>
      <c r="C14" s="56" t="str">
        <f t="shared" si="0"/>
        <v>ASA01</v>
      </c>
      <c r="D14" s="2">
        <f>SUMIF('Summary Report'!C:C,Sheet10!C14,'Summary Report'!AC:AC)</f>
        <v>19370</v>
      </c>
      <c r="E14" s="2">
        <f>SUMIF('Summary Report'!C:C,Sheet10!C14,'Summary Report'!AH:AH)</f>
        <v>79184</v>
      </c>
      <c r="G14" s="2">
        <f>SUMIF(Sheet11!B:B,Sheet10!C14,Sheet11!C:C)</f>
        <v>19370</v>
      </c>
      <c r="H14" s="2">
        <f t="shared" si="1"/>
        <v>0</v>
      </c>
      <c r="I14" s="2">
        <f>SUMIF(Sheet11!B:B,Sheet10!C14,Sheet11!D:D)</f>
        <v>79184</v>
      </c>
      <c r="J14" s="2">
        <f t="shared" si="2"/>
        <v>0</v>
      </c>
      <c r="N14" s="2">
        <f>SUMIF(Sheet11!L:L,Sheet10!C14,Sheet11!N:N)</f>
        <v>19370</v>
      </c>
      <c r="O14" s="2">
        <f t="shared" si="3"/>
        <v>0</v>
      </c>
      <c r="Q14" s="2">
        <f>SUMIF(Sheet11!L:L,Sheet10!C14,Sheet11!M:M)</f>
        <v>79184</v>
      </c>
      <c r="R14" s="2">
        <f t="shared" si="4"/>
        <v>0</v>
      </c>
    </row>
    <row r="15" spans="2:18" x14ac:dyDescent="0.25">
      <c r="B15" s="7" t="s">
        <v>50</v>
      </c>
      <c r="C15" s="56" t="str">
        <f t="shared" si="0"/>
        <v>BTA01</v>
      </c>
      <c r="D15" s="2">
        <f>SUMIF('Summary Report'!C:C,Sheet10!C15,'Summary Report'!AC:AC)</f>
        <v>19623.36</v>
      </c>
      <c r="E15" s="2">
        <f>SUMIF('Summary Report'!C:C,Sheet10!C15,'Summary Report'!AH:AH)</f>
        <v>9247.64</v>
      </c>
      <c r="G15" s="2">
        <f>SUMIF(Sheet11!B:B,Sheet10!C15,Sheet11!C:C)</f>
        <v>19623.36</v>
      </c>
      <c r="H15" s="2">
        <f t="shared" si="1"/>
        <v>0</v>
      </c>
      <c r="I15" s="2">
        <f>SUMIF(Sheet11!B:B,Sheet10!C15,Sheet11!D:D)</f>
        <v>9247.64</v>
      </c>
      <c r="J15" s="2">
        <f t="shared" si="2"/>
        <v>0</v>
      </c>
      <c r="N15" s="2">
        <f>SUMIF(Sheet11!L:L,Sheet10!C15,Sheet11!N:N)</f>
        <v>19623.36</v>
      </c>
      <c r="O15" s="2">
        <f t="shared" si="3"/>
        <v>0</v>
      </c>
      <c r="Q15" s="2">
        <f>SUMIF(Sheet11!L:L,Sheet10!C15,Sheet11!M:M)</f>
        <v>9247.64</v>
      </c>
      <c r="R15" s="2">
        <f t="shared" si="4"/>
        <v>0</v>
      </c>
    </row>
    <row r="16" spans="2:18" hidden="1" x14ac:dyDescent="0.25">
      <c r="B16" s="7" t="s">
        <v>51</v>
      </c>
      <c r="C16" s="56" t="str">
        <f t="shared" si="0"/>
        <v>BTA02</v>
      </c>
      <c r="D16" s="2">
        <f>SUMIF('Summary Report'!C:C,Sheet10!C16,'Summary Report'!AC:AC)</f>
        <v>81215.039999999994</v>
      </c>
      <c r="E16" s="106">
        <f>SUMIF('Summary Report'!C:C,Sheet10!C16,'Summary Report'!AH:AH)</f>
        <v>-71005</v>
      </c>
      <c r="G16" s="2">
        <f>SUMIF(Sheet11!B:B,Sheet10!C16,Sheet11!C:C)</f>
        <v>81215.039999999994</v>
      </c>
      <c r="H16" s="2">
        <f t="shared" si="1"/>
        <v>0</v>
      </c>
      <c r="I16" s="2">
        <f>SUMIF(Sheet11!B:B,Sheet10!C16,Sheet11!D:D)</f>
        <v>-71005</v>
      </c>
      <c r="J16" s="2">
        <f t="shared" si="2"/>
        <v>0</v>
      </c>
      <c r="N16" s="2">
        <f>SUMIF(Sheet11!G:G,Sheet10!C16,Sheet11!I:I)</f>
        <v>81215.039999999994</v>
      </c>
      <c r="O16" s="2">
        <f>D16-N16</f>
        <v>0</v>
      </c>
      <c r="P16" s="2">
        <f>SUMIF(Sheet11!G:G,Sheet10!C16,Sheet11!H:H)</f>
        <v>-71005</v>
      </c>
      <c r="Q16" s="2">
        <f>E16-P16</f>
        <v>0</v>
      </c>
      <c r="R16"/>
    </row>
    <row r="17" spans="2:18" hidden="1" x14ac:dyDescent="0.25">
      <c r="B17" s="7" t="s">
        <v>54</v>
      </c>
      <c r="C17" s="56" t="str">
        <f t="shared" si="0"/>
        <v>BTA06</v>
      </c>
      <c r="D17" s="2">
        <f>SUMIF('Summary Report'!C:C,Sheet10!C17,'Summary Report'!AC:AC)</f>
        <v>19386.939999999999</v>
      </c>
      <c r="E17" s="106">
        <f>SUMIF('Summary Report'!C:C,Sheet10!C17,'Summary Report'!AH:AH)</f>
        <v>-5101</v>
      </c>
      <c r="G17" s="2">
        <f>SUMIF(Sheet11!B:B,Sheet10!C17,Sheet11!C:C)</f>
        <v>19386.939999999999</v>
      </c>
      <c r="H17" s="2">
        <f t="shared" si="1"/>
        <v>0</v>
      </c>
      <c r="I17" s="2">
        <f>SUMIF(Sheet11!B:B,Sheet10!C17,Sheet11!D:D)</f>
        <v>-5101</v>
      </c>
      <c r="J17" s="2">
        <f t="shared" si="2"/>
        <v>0</v>
      </c>
      <c r="N17" s="2">
        <f>SUMIF(Sheet11!G:G,Sheet10!C17,Sheet11!I:I)</f>
        <v>19386.939999999999</v>
      </c>
      <c r="O17" s="2">
        <f t="shared" ref="O17:O19" si="5">D17-N17</f>
        <v>0</v>
      </c>
      <c r="P17" s="2">
        <f>SUMIF(Sheet11!G:G,Sheet10!C17,Sheet11!H:H)</f>
        <v>-5101</v>
      </c>
      <c r="Q17" s="2">
        <f t="shared" ref="Q17" si="6">E17-P17</f>
        <v>0</v>
      </c>
      <c r="R17"/>
    </row>
    <row r="18" spans="2:18" x14ac:dyDescent="0.25">
      <c r="B18" s="7" t="s">
        <v>56</v>
      </c>
      <c r="C18" s="56" t="str">
        <f t="shared" si="0"/>
        <v>BUA01</v>
      </c>
      <c r="D18" s="2">
        <f>SUMIF('Summary Report'!C:C,Sheet10!C18,'Summary Report'!AC:AC)</f>
        <v>29650.34</v>
      </c>
      <c r="E18" s="2">
        <f>SUMIF('Summary Report'!C:C,Sheet10!C18,'Summary Report'!AH:AH)</f>
        <v>99998.66</v>
      </c>
      <c r="G18" s="2">
        <f>SUMIF(Sheet11!B:B,Sheet10!C18,Sheet11!C:C)</f>
        <v>29650.34</v>
      </c>
      <c r="H18" s="2">
        <f t="shared" si="1"/>
        <v>0</v>
      </c>
      <c r="I18" s="2">
        <f>SUMIF(Sheet11!B:B,Sheet10!C18,Sheet11!D:D)</f>
        <v>99998.66</v>
      </c>
      <c r="J18" s="2">
        <f t="shared" si="2"/>
        <v>0</v>
      </c>
      <c r="N18" s="2">
        <f>SUMIF(Sheet11!L:L,Sheet10!C18,Sheet11!N:N)</f>
        <v>29650.34</v>
      </c>
      <c r="O18" s="2">
        <f t="shared" si="5"/>
        <v>0</v>
      </c>
      <c r="Q18" s="2">
        <f>SUMIF(Sheet11!L:L,Sheet10!C18,Sheet11!M:M)</f>
        <v>99998.66</v>
      </c>
      <c r="R18" s="2">
        <f t="shared" ref="R18:R19" si="7">E18-Q18</f>
        <v>0</v>
      </c>
    </row>
    <row r="19" spans="2:18" x14ac:dyDescent="0.25">
      <c r="B19" s="7" t="s">
        <v>60</v>
      </c>
      <c r="C19" s="56" t="str">
        <f t="shared" si="0"/>
        <v>BUA03</v>
      </c>
      <c r="D19" s="2">
        <f>SUMIF('Summary Report'!C:C,Sheet10!C19,'Summary Report'!AC:AC)</f>
        <v>8128.18</v>
      </c>
      <c r="E19" s="2">
        <f>SUMIF('Summary Report'!C:C,Sheet10!C19,'Summary Report'!AH:AH)</f>
        <v>67165.820000000007</v>
      </c>
      <c r="G19" s="2">
        <f>SUMIF(Sheet11!B:B,Sheet10!C19,Sheet11!C:C)</f>
        <v>8128.18</v>
      </c>
      <c r="H19" s="2">
        <f t="shared" si="1"/>
        <v>0</v>
      </c>
      <c r="I19" s="2">
        <f>SUMIF(Sheet11!B:B,Sheet10!C19,Sheet11!D:D)</f>
        <v>67165.820000000007</v>
      </c>
      <c r="J19" s="2">
        <f t="shared" si="2"/>
        <v>0</v>
      </c>
      <c r="N19" s="2">
        <f>SUMIF(Sheet11!L:L,Sheet10!C19,Sheet11!N:N)</f>
        <v>8128.18</v>
      </c>
      <c r="O19" s="2">
        <f t="shared" si="5"/>
        <v>0</v>
      </c>
      <c r="Q19" s="2">
        <f>SUMIF(Sheet11!L:L,Sheet10!C19,Sheet11!M:M)</f>
        <v>67165.820000000007</v>
      </c>
      <c r="R19" s="2">
        <f t="shared" si="7"/>
        <v>0</v>
      </c>
    </row>
    <row r="20" spans="2:18" hidden="1" x14ac:dyDescent="0.25">
      <c r="B20" s="7" t="s">
        <v>64</v>
      </c>
      <c r="C20" s="56" t="str">
        <f t="shared" si="0"/>
        <v>BUA04</v>
      </c>
      <c r="D20" s="2">
        <f>SUMIF('Summary Report'!C:C,Sheet10!C20,'Summary Report'!AC:AC)</f>
        <v>12470.320000000002</v>
      </c>
      <c r="E20" s="106">
        <f>SUMIF('Summary Report'!C:C,Sheet10!C20,'Summary Report'!AH:AH)</f>
        <v>-37283.32</v>
      </c>
      <c r="G20" s="2">
        <f>SUMIF(Sheet11!B:B,Sheet10!C20,Sheet11!C:C)</f>
        <v>12470.320000000002</v>
      </c>
      <c r="H20" s="2">
        <f t="shared" si="1"/>
        <v>0</v>
      </c>
      <c r="I20" s="2">
        <f>SUMIF(Sheet11!B:B,Sheet10!C20,Sheet11!D:D)</f>
        <v>-37283.32</v>
      </c>
      <c r="J20" s="2">
        <f t="shared" si="2"/>
        <v>0</v>
      </c>
      <c r="N20" s="2">
        <f>SUMIF(Sheet11!G:G,Sheet10!C20,Sheet11!I:I)</f>
        <v>12470.320000000002</v>
      </c>
      <c r="O20" s="2">
        <f>D20-N20</f>
        <v>0</v>
      </c>
      <c r="P20" s="2">
        <f>SUMIF(Sheet11!G:G,Sheet10!C20,Sheet11!H:H)</f>
        <v>-37283.32</v>
      </c>
      <c r="Q20" s="2">
        <f>E20-P20</f>
        <v>0</v>
      </c>
      <c r="R20"/>
    </row>
    <row r="21" spans="2:18" x14ac:dyDescent="0.25">
      <c r="B21" s="7" t="s">
        <v>67</v>
      </c>
      <c r="C21" s="56" t="str">
        <f t="shared" si="0"/>
        <v>BUA06</v>
      </c>
      <c r="D21" s="2">
        <f>SUMIF('Summary Report'!C:C,Sheet10!C21,'Summary Report'!AC:AC)</f>
        <v>60697.66</v>
      </c>
      <c r="E21" s="2">
        <f>SUMIF('Summary Report'!C:C,Sheet10!C21,'Summary Report'!AH:AH)</f>
        <v>176656.34</v>
      </c>
      <c r="G21" s="2">
        <f>SUMIF(Sheet11!B:B,Sheet10!C21,Sheet11!C:C)</f>
        <v>60697.66</v>
      </c>
      <c r="H21" s="2">
        <f t="shared" si="1"/>
        <v>0</v>
      </c>
      <c r="I21" s="2">
        <f>SUMIF(Sheet11!B:B,Sheet10!C21,Sheet11!D:D)</f>
        <v>176656.34</v>
      </c>
      <c r="J21" s="2">
        <f t="shared" si="2"/>
        <v>0</v>
      </c>
      <c r="N21" s="2">
        <f>SUMIF(Sheet11!L:L,Sheet10!C21,Sheet11!N:N)</f>
        <v>60697.66</v>
      </c>
      <c r="O21" s="2">
        <f t="shared" ref="O21:O24" si="8">D21-N21</f>
        <v>0</v>
      </c>
      <c r="Q21" s="2">
        <f>SUMIF(Sheet11!L:L,Sheet10!C21,Sheet11!M:M)</f>
        <v>176656.34</v>
      </c>
      <c r="R21" s="2">
        <f t="shared" ref="R21:R24" si="9">E21-Q21</f>
        <v>0</v>
      </c>
    </row>
    <row r="22" spans="2:18" x14ac:dyDescent="0.25">
      <c r="B22" s="7" t="s">
        <v>69</v>
      </c>
      <c r="C22" s="56" t="str">
        <f t="shared" si="0"/>
        <v>BUA07</v>
      </c>
      <c r="D22" s="2">
        <f>SUMIF('Summary Report'!C:C,Sheet10!C22,'Summary Report'!AC:AC)</f>
        <v>14449.2</v>
      </c>
      <c r="E22" s="2">
        <f>SUMIF('Summary Report'!C:C,Sheet10!C22,'Summary Report'!AH:AH)</f>
        <v>48891.8</v>
      </c>
      <c r="G22" s="2">
        <f>SUMIF(Sheet11!B:B,Sheet10!C22,Sheet11!C:C)</f>
        <v>14449.2</v>
      </c>
      <c r="H22" s="2">
        <f t="shared" si="1"/>
        <v>0</v>
      </c>
      <c r="I22" s="2">
        <f>SUMIF(Sheet11!B:B,Sheet10!C22,Sheet11!D:D)</f>
        <v>48891.8</v>
      </c>
      <c r="J22" s="2">
        <f t="shared" si="2"/>
        <v>0</v>
      </c>
      <c r="N22" s="2">
        <f>SUMIF(Sheet11!L:L,Sheet10!C22,Sheet11!N:N)</f>
        <v>14449.2</v>
      </c>
      <c r="O22" s="2">
        <f t="shared" si="8"/>
        <v>0</v>
      </c>
      <c r="Q22" s="2">
        <f>SUMIF(Sheet11!L:L,Sheet10!C22,Sheet11!M:M)</f>
        <v>48891.8</v>
      </c>
      <c r="R22" s="2">
        <f t="shared" si="9"/>
        <v>0</v>
      </c>
    </row>
    <row r="23" spans="2:18" x14ac:dyDescent="0.25">
      <c r="B23" s="7" t="s">
        <v>72</v>
      </c>
      <c r="C23" s="56" t="str">
        <f t="shared" si="0"/>
        <v>BUA09</v>
      </c>
      <c r="D23" s="2">
        <f>SUMIF('Summary Report'!C:C,Sheet10!C23,'Summary Report'!AC:AC)</f>
        <v>7730.9400000000005</v>
      </c>
      <c r="E23" s="2">
        <f>SUMIF('Summary Report'!C:C,Sheet10!C23,'Summary Report'!AH:AH)</f>
        <v>29668.059999999998</v>
      </c>
      <c r="G23" s="2">
        <f>SUMIF(Sheet11!B:B,Sheet10!C23,Sheet11!C:C)</f>
        <v>7730.9400000000005</v>
      </c>
      <c r="H23" s="2">
        <f t="shared" si="1"/>
        <v>0</v>
      </c>
      <c r="I23" s="2">
        <f>SUMIF(Sheet11!B:B,Sheet10!C23,Sheet11!D:D)</f>
        <v>29668.059999999998</v>
      </c>
      <c r="J23" s="2">
        <f t="shared" si="2"/>
        <v>0</v>
      </c>
      <c r="N23" s="2">
        <f>SUMIF(Sheet11!L:L,Sheet10!C23,Sheet11!N:N)</f>
        <v>7730.9400000000005</v>
      </c>
      <c r="O23" s="2">
        <f t="shared" si="8"/>
        <v>0</v>
      </c>
      <c r="Q23" s="2">
        <f>SUMIF(Sheet11!L:L,Sheet10!C23,Sheet11!M:M)</f>
        <v>29668.059999999998</v>
      </c>
      <c r="R23" s="2">
        <f t="shared" si="9"/>
        <v>0</v>
      </c>
    </row>
    <row r="24" spans="2:18" x14ac:dyDescent="0.25">
      <c r="B24" s="7" t="s">
        <v>73</v>
      </c>
      <c r="C24" s="56" t="str">
        <f t="shared" si="0"/>
        <v>BUA10</v>
      </c>
      <c r="D24" s="2">
        <f>SUMIF('Summary Report'!C:C,Sheet10!C24,'Summary Report'!AC:AC)</f>
        <v>67675.8</v>
      </c>
      <c r="E24" s="2">
        <f>SUMIF('Summary Report'!C:C,Sheet10!C24,'Summary Report'!AH:AH)</f>
        <v>165298.20000000001</v>
      </c>
      <c r="G24" s="2">
        <f>SUMIF(Sheet11!B:B,Sheet10!C24,Sheet11!C:C)</f>
        <v>67675.8</v>
      </c>
      <c r="H24" s="2">
        <f t="shared" si="1"/>
        <v>0</v>
      </c>
      <c r="I24" s="2">
        <f>SUMIF(Sheet11!B:B,Sheet10!C24,Sheet11!D:D)</f>
        <v>165298.20000000001</v>
      </c>
      <c r="J24" s="2">
        <f t="shared" si="2"/>
        <v>0</v>
      </c>
      <c r="N24" s="2">
        <f>SUMIF(Sheet11!L:L,Sheet10!C24,Sheet11!N:N)</f>
        <v>67675.8</v>
      </c>
      <c r="O24" s="2">
        <f t="shared" si="8"/>
        <v>0</v>
      </c>
      <c r="Q24" s="2">
        <f>SUMIF(Sheet11!L:L,Sheet10!C24,Sheet11!M:M)</f>
        <v>165298.20000000001</v>
      </c>
      <c r="R24" s="2">
        <f t="shared" si="9"/>
        <v>0</v>
      </c>
    </row>
    <row r="25" spans="2:18" hidden="1" x14ac:dyDescent="0.25">
      <c r="B25" s="7" t="s">
        <v>74</v>
      </c>
      <c r="C25" s="56" t="str">
        <f t="shared" si="0"/>
        <v>BUA11</v>
      </c>
      <c r="D25" s="2">
        <f>SUMIF('Summary Report'!C:C,Sheet10!C25,'Summary Report'!AC:AC)</f>
        <v>38138.44</v>
      </c>
      <c r="E25" s="106">
        <f>SUMIF('Summary Report'!C:C,Sheet10!C25,'Summary Report'!AH:AH)</f>
        <v>-9587.4400000000023</v>
      </c>
      <c r="G25" s="2">
        <f>SUMIF(Sheet11!B:B,Sheet10!C25,Sheet11!C:C)</f>
        <v>38138.44</v>
      </c>
      <c r="H25" s="2">
        <f t="shared" si="1"/>
        <v>0</v>
      </c>
      <c r="I25" s="2">
        <f>SUMIF(Sheet11!B:B,Sheet10!C25,Sheet11!D:D)</f>
        <v>-9587.4400000000023</v>
      </c>
      <c r="J25" s="2">
        <f t="shared" si="2"/>
        <v>0</v>
      </c>
      <c r="N25" s="2">
        <f>SUMIF(Sheet11!G:G,Sheet10!C25,Sheet11!I:I)</f>
        <v>38138.44</v>
      </c>
      <c r="O25" s="2">
        <f t="shared" ref="O25:O28" si="10">D25-N25</f>
        <v>0</v>
      </c>
      <c r="P25" s="2">
        <f>SUMIF(Sheet11!G:G,Sheet10!C25,Sheet11!H:H)</f>
        <v>-9587.4400000000023</v>
      </c>
      <c r="Q25" s="2">
        <f t="shared" ref="Q25:Q26" si="11">E25-P25</f>
        <v>0</v>
      </c>
      <c r="R25"/>
    </row>
    <row r="26" spans="2:18" hidden="1" x14ac:dyDescent="0.25">
      <c r="B26" t="s">
        <v>78</v>
      </c>
      <c r="C26" s="56" t="str">
        <f t="shared" si="0"/>
        <v>BUA12</v>
      </c>
      <c r="D26" s="2">
        <f>SUMIF('Summary Report'!C:C,Sheet10!C26,'Summary Report'!AC:AC)</f>
        <v>7561.3600000000006</v>
      </c>
      <c r="E26" s="106">
        <f>SUMIF('Summary Report'!C:C,Sheet10!C26,'Summary Report'!AH:AH)</f>
        <v>-3619.3600000000006</v>
      </c>
      <c r="G26" s="2">
        <f>SUMIF(Sheet11!B:B,Sheet10!C26,Sheet11!C:C)</f>
        <v>7561.3600000000006</v>
      </c>
      <c r="H26" s="2">
        <f t="shared" si="1"/>
        <v>0</v>
      </c>
      <c r="I26" s="2">
        <f>SUMIF(Sheet11!B:B,Sheet10!C26,Sheet11!D:D)</f>
        <v>-3619.3600000000006</v>
      </c>
      <c r="J26" s="2">
        <f t="shared" si="2"/>
        <v>0</v>
      </c>
      <c r="N26" s="2">
        <f>SUMIF(Sheet11!G:G,Sheet10!C26,Sheet11!I:I)</f>
        <v>7561.3600000000006</v>
      </c>
      <c r="O26" s="2">
        <f t="shared" si="10"/>
        <v>0</v>
      </c>
      <c r="P26" s="2">
        <f>SUMIF(Sheet11!G:G,Sheet10!C26,Sheet11!H:H)</f>
        <v>-3619.3600000000006</v>
      </c>
      <c r="Q26" s="2">
        <f t="shared" si="11"/>
        <v>0</v>
      </c>
      <c r="R26"/>
    </row>
    <row r="27" spans="2:18" x14ac:dyDescent="0.25">
      <c r="B27" s="7" t="s">
        <v>79</v>
      </c>
      <c r="C27" s="56" t="str">
        <f t="shared" si="0"/>
        <v>BUA13</v>
      </c>
      <c r="D27" s="2">
        <f>SUMIF('Summary Report'!C:C,Sheet10!C27,'Summary Report'!AC:AC)</f>
        <v>23143.06</v>
      </c>
      <c r="E27" s="2">
        <f>SUMIF('Summary Report'!C:C,Sheet10!C27,'Summary Report'!AH:AH)</f>
        <v>16757.939999999999</v>
      </c>
      <c r="G27" s="2">
        <f>SUMIF(Sheet11!B:B,Sheet10!C27,Sheet11!C:C)</f>
        <v>23143.06</v>
      </c>
      <c r="H27" s="2">
        <f t="shared" si="1"/>
        <v>0</v>
      </c>
      <c r="I27" s="2">
        <f>SUMIF(Sheet11!B:B,Sheet10!C27,Sheet11!D:D)</f>
        <v>16757.939999999999</v>
      </c>
      <c r="J27" s="2">
        <f t="shared" si="2"/>
        <v>0</v>
      </c>
      <c r="N27" s="2">
        <f>SUMIF(Sheet11!L:L,Sheet10!C27,Sheet11!N:N)</f>
        <v>23143.06</v>
      </c>
      <c r="O27" s="2">
        <f t="shared" si="10"/>
        <v>0</v>
      </c>
      <c r="Q27" s="2">
        <f>SUMIF(Sheet11!L:L,Sheet10!C27,Sheet11!M:M)</f>
        <v>16757.939999999999</v>
      </c>
      <c r="R27" s="2">
        <f t="shared" ref="R27:R28" si="12">E27-Q27</f>
        <v>0</v>
      </c>
    </row>
    <row r="28" spans="2:18" x14ac:dyDescent="0.25">
      <c r="B28" s="7" t="s">
        <v>83</v>
      </c>
      <c r="C28" s="56" t="str">
        <f t="shared" si="0"/>
        <v>BUA14</v>
      </c>
      <c r="D28" s="2">
        <f>SUMIF('Summary Report'!C:C,Sheet10!C28,'Summary Report'!AC:AC)</f>
        <v>28453.08</v>
      </c>
      <c r="E28" s="2">
        <f>SUMIF('Summary Report'!C:C,Sheet10!C28,'Summary Report'!AH:AH)</f>
        <v>15567.919999999998</v>
      </c>
      <c r="G28" s="2">
        <f>SUMIF(Sheet11!B:B,Sheet10!C28,Sheet11!C:C)</f>
        <v>28453.08</v>
      </c>
      <c r="H28" s="2">
        <f t="shared" si="1"/>
        <v>0</v>
      </c>
      <c r="I28" s="2">
        <f>SUMIF(Sheet11!B:B,Sheet10!C28,Sheet11!D:D)</f>
        <v>15567.919999999998</v>
      </c>
      <c r="J28" s="2">
        <f t="shared" si="2"/>
        <v>0</v>
      </c>
      <c r="N28" s="2">
        <f>SUMIF(Sheet11!L:L,Sheet10!C28,Sheet11!N:N)</f>
        <v>28453.08</v>
      </c>
      <c r="O28" s="2">
        <f t="shared" si="10"/>
        <v>0</v>
      </c>
      <c r="Q28" s="2">
        <f>SUMIF(Sheet11!L:L,Sheet10!C28,Sheet11!M:M)</f>
        <v>15567.919999999998</v>
      </c>
      <c r="R28" s="2">
        <f t="shared" si="12"/>
        <v>0</v>
      </c>
    </row>
    <row r="29" spans="2:18" hidden="1" x14ac:dyDescent="0.25">
      <c r="B29" s="7" t="s">
        <v>85</v>
      </c>
      <c r="C29" s="56" t="str">
        <f t="shared" si="0"/>
        <v>BUA15</v>
      </c>
      <c r="D29" s="2">
        <f>SUMIF('Summary Report'!C:C,Sheet10!C29,'Summary Report'!AC:AC)</f>
        <v>4798.22</v>
      </c>
      <c r="E29" s="106">
        <f>SUMIF('Summary Report'!C:C,Sheet10!C29,'Summary Report'!AH:AH)</f>
        <v>-10026.220000000001</v>
      </c>
      <c r="G29" s="2">
        <f>SUMIF(Sheet11!B:B,Sheet10!C29,Sheet11!C:C)</f>
        <v>4784.22</v>
      </c>
      <c r="H29" s="2">
        <f t="shared" si="1"/>
        <v>14</v>
      </c>
      <c r="I29" s="2">
        <f>SUMIF(Sheet11!B:B,Sheet10!C29,Sheet11!D:D)</f>
        <v>-10076.220000000001</v>
      </c>
      <c r="J29" s="2">
        <f t="shared" si="2"/>
        <v>50</v>
      </c>
      <c r="K29" t="s">
        <v>5244</v>
      </c>
      <c r="N29" s="2">
        <f>SUMIF(Sheet11!G:G,Sheet10!C29,Sheet11!I:I)</f>
        <v>4798.22</v>
      </c>
      <c r="O29" s="2">
        <f t="shared" ref="O29:O32" si="13">D29-N29</f>
        <v>0</v>
      </c>
      <c r="P29" s="2">
        <f>SUMIF(Sheet11!G:G,Sheet10!C29,Sheet11!H:H)</f>
        <v>-10026.220000000001</v>
      </c>
      <c r="Q29" s="2">
        <f t="shared" ref="Q29:Q30" si="14">E29-P29</f>
        <v>0</v>
      </c>
      <c r="R29"/>
    </row>
    <row r="30" spans="2:18" hidden="1" x14ac:dyDescent="0.25">
      <c r="B30" s="7" t="s">
        <v>86</v>
      </c>
      <c r="C30" s="56" t="str">
        <f t="shared" si="0"/>
        <v>BUA17</v>
      </c>
      <c r="D30" s="2">
        <f>SUMIF('Summary Report'!C:C,Sheet10!C30,'Summary Report'!AC:AC)</f>
        <v>33372.86</v>
      </c>
      <c r="E30" s="106">
        <f>SUMIF('Summary Report'!C:C,Sheet10!C30,'Summary Report'!AH:AH)</f>
        <v>-57236.86</v>
      </c>
      <c r="G30" s="2">
        <f>SUMIF(Sheet11!B:B,Sheet10!C30,Sheet11!C:C)</f>
        <v>33372.86</v>
      </c>
      <c r="H30" s="2">
        <f t="shared" si="1"/>
        <v>0</v>
      </c>
      <c r="I30" s="2">
        <f>SUMIF(Sheet11!B:B,Sheet10!C30,Sheet11!D:D)</f>
        <v>-57236.86</v>
      </c>
      <c r="J30" s="2">
        <f t="shared" si="2"/>
        <v>0</v>
      </c>
      <c r="N30" s="2">
        <f>SUMIF(Sheet11!G:G,Sheet10!C30,Sheet11!I:I)</f>
        <v>33372.86</v>
      </c>
      <c r="O30" s="2">
        <f t="shared" si="13"/>
        <v>0</v>
      </c>
      <c r="P30" s="2">
        <f>SUMIF(Sheet11!G:G,Sheet10!C30,Sheet11!H:H)</f>
        <v>-57236.86</v>
      </c>
      <c r="Q30" s="2">
        <f t="shared" si="14"/>
        <v>0</v>
      </c>
      <c r="R30"/>
    </row>
    <row r="31" spans="2:18" x14ac:dyDescent="0.25">
      <c r="B31" s="7" t="s">
        <v>88</v>
      </c>
      <c r="C31" s="56" t="str">
        <f t="shared" si="0"/>
        <v>CBA01</v>
      </c>
      <c r="D31" s="2">
        <f>SUMIF('Summary Report'!C:C,Sheet10!C31,'Summary Report'!AC:AC)</f>
        <v>19574.32</v>
      </c>
      <c r="E31" s="2">
        <f>SUMIF('Summary Report'!C:C,Sheet10!C31,'Summary Report'!AH:AH)</f>
        <v>50690</v>
      </c>
      <c r="G31" s="2">
        <f>SUMIF(Sheet11!B:B,Sheet10!C31,Sheet11!C:C)</f>
        <v>19574.32</v>
      </c>
      <c r="H31" s="2">
        <f t="shared" si="1"/>
        <v>0</v>
      </c>
      <c r="I31" s="2">
        <f>SUMIF(Sheet11!B:B,Sheet10!C31,Sheet11!D:D)</f>
        <v>50690</v>
      </c>
      <c r="J31" s="2">
        <f t="shared" si="2"/>
        <v>0</v>
      </c>
      <c r="N31" s="2">
        <f>SUMIF(Sheet11!L:L,Sheet10!C31,Sheet11!N:N)</f>
        <v>19574.32</v>
      </c>
      <c r="O31" s="2">
        <f t="shared" si="13"/>
        <v>0</v>
      </c>
      <c r="Q31" s="2">
        <f>SUMIF(Sheet11!L:L,Sheet10!C31,Sheet11!M:M)</f>
        <v>50690</v>
      </c>
      <c r="R31" s="2">
        <f t="shared" ref="R31:R32" si="15">E31-Q31</f>
        <v>0</v>
      </c>
    </row>
    <row r="32" spans="2:18" x14ac:dyDescent="0.25">
      <c r="B32" s="7" t="s">
        <v>89</v>
      </c>
      <c r="C32" s="56" t="str">
        <f t="shared" si="0"/>
        <v>CBA02</v>
      </c>
      <c r="D32" s="2">
        <f>SUMIF('Summary Report'!C:C,Sheet10!C32,'Summary Report'!AC:AC)</f>
        <v>28218.66</v>
      </c>
      <c r="E32" s="2">
        <f>SUMIF('Summary Report'!C:C,Sheet10!C32,'Summary Report'!AH:AH)</f>
        <v>5987</v>
      </c>
      <c r="G32" s="2">
        <f>SUMIF(Sheet11!B:B,Sheet10!C32,Sheet11!C:C)</f>
        <v>28218.66</v>
      </c>
      <c r="H32" s="2">
        <f t="shared" si="1"/>
        <v>0</v>
      </c>
      <c r="I32" s="2">
        <f>SUMIF(Sheet11!B:B,Sheet10!C32,Sheet11!D:D)</f>
        <v>5987</v>
      </c>
      <c r="J32" s="2">
        <f t="shared" si="2"/>
        <v>0</v>
      </c>
      <c r="N32" s="2">
        <f>SUMIF(Sheet11!L:L,Sheet10!C32,Sheet11!N:N)</f>
        <v>28218.66</v>
      </c>
      <c r="O32" s="2">
        <f t="shared" si="13"/>
        <v>0</v>
      </c>
      <c r="Q32" s="2">
        <f>SUMIF(Sheet11!L:L,Sheet10!C32,Sheet11!M:M)</f>
        <v>5987</v>
      </c>
      <c r="R32" s="2">
        <f t="shared" si="15"/>
        <v>0</v>
      </c>
    </row>
    <row r="33" spans="2:18" hidden="1" x14ac:dyDescent="0.25">
      <c r="B33" s="7" t="s">
        <v>90</v>
      </c>
      <c r="C33" s="56" t="str">
        <f t="shared" si="0"/>
        <v>CBA03</v>
      </c>
      <c r="D33" s="2">
        <f>SUMIF('Summary Report'!C:C,Sheet10!C33,'Summary Report'!AC:AC)</f>
        <v>6698.7400000000007</v>
      </c>
      <c r="E33" s="106">
        <f>SUMIF('Summary Report'!C:C,Sheet10!C33,'Summary Report'!AH:AH)</f>
        <v>-23543.74</v>
      </c>
      <c r="G33" s="2">
        <f>SUMIF(Sheet11!B:B,Sheet10!C33,Sheet11!C:C)</f>
        <v>6698.7400000000007</v>
      </c>
      <c r="H33" s="2">
        <f t="shared" si="1"/>
        <v>0</v>
      </c>
      <c r="I33" s="2">
        <f>SUMIF(Sheet11!B:B,Sheet10!C33,Sheet11!D:D)</f>
        <v>-23543.74</v>
      </c>
      <c r="J33" s="2">
        <f t="shared" si="2"/>
        <v>0</v>
      </c>
      <c r="N33" s="2">
        <f>SUMIF(Sheet11!G:G,Sheet10!C33,Sheet11!I:I)</f>
        <v>6698.7400000000007</v>
      </c>
      <c r="O33" s="2">
        <f>D33-N33</f>
        <v>0</v>
      </c>
      <c r="P33" s="2">
        <f>SUMIF(Sheet11!G:G,Sheet10!C33,Sheet11!H:H)</f>
        <v>-23543.74</v>
      </c>
      <c r="Q33" s="2">
        <f>E33-P33</f>
        <v>0</v>
      </c>
      <c r="R33"/>
    </row>
    <row r="34" spans="2:18" x14ac:dyDescent="0.25">
      <c r="B34" s="7" t="s">
        <v>94</v>
      </c>
      <c r="C34" s="56" t="str">
        <f t="shared" si="0"/>
        <v>CBA04</v>
      </c>
      <c r="D34" s="2">
        <f>SUMIF('Summary Report'!C:C,Sheet10!C34,'Summary Report'!AC:AC)</f>
        <v>14052.56</v>
      </c>
      <c r="E34" s="2">
        <f>SUMIF('Summary Report'!C:C,Sheet10!C34,'Summary Report'!AH:AH)</f>
        <v>84493</v>
      </c>
      <c r="G34" s="2">
        <f>SUMIF(Sheet11!B:B,Sheet10!C34,Sheet11!C:C)</f>
        <v>14052.56</v>
      </c>
      <c r="H34" s="2">
        <f t="shared" si="1"/>
        <v>0</v>
      </c>
      <c r="I34" s="2">
        <f>SUMIF(Sheet11!B:B,Sheet10!C34,Sheet11!D:D)</f>
        <v>84493</v>
      </c>
      <c r="J34" s="2">
        <f t="shared" si="2"/>
        <v>0</v>
      </c>
      <c r="N34" s="2">
        <f>SUMIF(Sheet11!L:L,Sheet10!C34,Sheet11!N:N)</f>
        <v>14052.56</v>
      </c>
      <c r="O34" s="2">
        <f t="shared" ref="O34:O41" si="16">D34-N34</f>
        <v>0</v>
      </c>
      <c r="Q34" s="2">
        <f>SUMIF(Sheet11!L:L,Sheet10!C34,Sheet11!M:M)</f>
        <v>84493</v>
      </c>
      <c r="R34" s="2">
        <f t="shared" ref="R34:R41" si="17">E34-Q34</f>
        <v>0</v>
      </c>
    </row>
    <row r="35" spans="2:18" x14ac:dyDescent="0.25">
      <c r="B35" s="7" t="s">
        <v>95</v>
      </c>
      <c r="C35" s="56" t="str">
        <f t="shared" si="0"/>
        <v>CBA05</v>
      </c>
      <c r="D35" s="2">
        <f>SUMIF('Summary Report'!C:C,Sheet10!C35,'Summary Report'!AC:AC)</f>
        <v>56640.3</v>
      </c>
      <c r="E35" s="2">
        <f>SUMIF('Summary Report'!C:C,Sheet10!C35,'Summary Report'!AH:AH)</f>
        <v>501399</v>
      </c>
      <c r="G35" s="2">
        <f>SUMIF(Sheet11!B:B,Sheet10!C35,Sheet11!C:C)</f>
        <v>56640.3</v>
      </c>
      <c r="H35" s="2">
        <f t="shared" si="1"/>
        <v>0</v>
      </c>
      <c r="I35" s="2">
        <f>SUMIF(Sheet11!B:B,Sheet10!C35,Sheet11!D:D)</f>
        <v>501399</v>
      </c>
      <c r="J35" s="2">
        <f t="shared" si="2"/>
        <v>0</v>
      </c>
      <c r="N35" s="2">
        <f>SUMIF(Sheet11!L:L,Sheet10!C35,Sheet11!N:N)</f>
        <v>56640.3</v>
      </c>
      <c r="O35" s="2">
        <f t="shared" si="16"/>
        <v>0</v>
      </c>
      <c r="Q35" s="2">
        <f>SUMIF(Sheet11!L:L,Sheet10!C35,Sheet11!M:M)</f>
        <v>501399</v>
      </c>
      <c r="R35" s="2">
        <f t="shared" si="17"/>
        <v>0</v>
      </c>
    </row>
    <row r="36" spans="2:18" x14ac:dyDescent="0.25">
      <c r="B36" s="7" t="s">
        <v>96</v>
      </c>
      <c r="C36" s="56" t="str">
        <f t="shared" si="0"/>
        <v>CBA06</v>
      </c>
      <c r="D36" s="2">
        <f>SUMIF('Summary Report'!C:C,Sheet10!C36,'Summary Report'!AC:AC)</f>
        <v>14239.62</v>
      </c>
      <c r="E36" s="2">
        <f>SUMIF('Summary Report'!C:C,Sheet10!C36,'Summary Report'!AH:AH)</f>
        <v>9429.3799999999992</v>
      </c>
      <c r="G36" s="2">
        <f>SUMIF(Sheet11!B:B,Sheet10!C36,Sheet11!C:C)</f>
        <v>14239.62</v>
      </c>
      <c r="H36" s="2">
        <f t="shared" si="1"/>
        <v>0</v>
      </c>
      <c r="I36" s="2">
        <f>SUMIF(Sheet11!B:B,Sheet10!C36,Sheet11!D:D)</f>
        <v>9429.3799999999992</v>
      </c>
      <c r="J36" s="2">
        <f t="shared" si="2"/>
        <v>0</v>
      </c>
      <c r="N36" s="2">
        <f>SUMIF(Sheet11!L:L,Sheet10!C36,Sheet11!N:N)</f>
        <v>14239.62</v>
      </c>
      <c r="O36" s="2">
        <f t="shared" si="16"/>
        <v>0</v>
      </c>
      <c r="Q36" s="2">
        <f>SUMIF(Sheet11!L:L,Sheet10!C36,Sheet11!M:M)</f>
        <v>9429.3799999999992</v>
      </c>
      <c r="R36" s="2">
        <f t="shared" si="17"/>
        <v>0</v>
      </c>
    </row>
    <row r="37" spans="2:18" x14ac:dyDescent="0.25">
      <c r="B37" s="7" t="s">
        <v>97</v>
      </c>
      <c r="C37" s="56" t="str">
        <f t="shared" si="0"/>
        <v>CBA07</v>
      </c>
      <c r="D37" s="2">
        <f>SUMIF('Summary Report'!C:C,Sheet10!C37,'Summary Report'!AC:AC)</f>
        <v>9136.58</v>
      </c>
      <c r="E37" s="2">
        <f>SUMIF('Summary Report'!C:C,Sheet10!C37,'Summary Report'!AH:AH)</f>
        <v>40797.42</v>
      </c>
      <c r="G37" s="2">
        <f>SUMIF(Sheet11!B:B,Sheet10!C37,Sheet11!C:C)</f>
        <v>9136.58</v>
      </c>
      <c r="H37" s="2">
        <f t="shared" si="1"/>
        <v>0</v>
      </c>
      <c r="I37" s="2">
        <f>SUMIF(Sheet11!B:B,Sheet10!C37,Sheet11!D:D)</f>
        <v>40797.42</v>
      </c>
      <c r="J37" s="2">
        <f t="shared" si="2"/>
        <v>0</v>
      </c>
      <c r="N37" s="2">
        <f>SUMIF(Sheet11!L:L,Sheet10!C37,Sheet11!N:N)</f>
        <v>9136.58</v>
      </c>
      <c r="O37" s="2">
        <f t="shared" si="16"/>
        <v>0</v>
      </c>
      <c r="Q37" s="2">
        <f>SUMIF(Sheet11!L:L,Sheet10!C37,Sheet11!M:M)</f>
        <v>40797.42</v>
      </c>
      <c r="R37" s="2">
        <f t="shared" si="17"/>
        <v>0</v>
      </c>
    </row>
    <row r="38" spans="2:18" x14ac:dyDescent="0.25">
      <c r="B38" s="7" t="s">
        <v>100</v>
      </c>
      <c r="C38" s="56" t="str">
        <f t="shared" si="0"/>
        <v>CBA08</v>
      </c>
      <c r="D38" s="2">
        <f>SUMIF('Summary Report'!C:C,Sheet10!C38,'Summary Report'!AC:AC)</f>
        <v>4787.72</v>
      </c>
      <c r="E38" s="2">
        <f>SUMIF('Summary Report'!C:C,Sheet10!C38,'Summary Report'!AH:AH)</f>
        <v>16037</v>
      </c>
      <c r="G38" s="2">
        <f>SUMIF(Sheet11!B:B,Sheet10!C38,Sheet11!C:C)</f>
        <v>4787.72</v>
      </c>
      <c r="H38" s="2">
        <f t="shared" si="1"/>
        <v>0</v>
      </c>
      <c r="I38" s="2">
        <f>SUMIF(Sheet11!B:B,Sheet10!C38,Sheet11!D:D)</f>
        <v>16037</v>
      </c>
      <c r="J38" s="2">
        <f t="shared" si="2"/>
        <v>0</v>
      </c>
      <c r="N38" s="2">
        <f>SUMIF(Sheet11!L:L,Sheet10!C38,Sheet11!N:N)</f>
        <v>4787.72</v>
      </c>
      <c r="O38" s="2">
        <f t="shared" si="16"/>
        <v>0</v>
      </c>
      <c r="Q38" s="2">
        <f>SUMIF(Sheet11!L:L,Sheet10!C38,Sheet11!M:M)</f>
        <v>16037</v>
      </c>
      <c r="R38" s="2">
        <f t="shared" si="17"/>
        <v>0</v>
      </c>
    </row>
    <row r="39" spans="2:18" x14ac:dyDescent="0.25">
      <c r="B39" s="7" t="s">
        <v>103</v>
      </c>
      <c r="C39" s="56" t="str">
        <f t="shared" si="0"/>
        <v>CBA09</v>
      </c>
      <c r="D39" s="2">
        <f>SUMIF('Summary Report'!C:C,Sheet10!C39,'Summary Report'!AC:AC)</f>
        <v>13809.76</v>
      </c>
      <c r="E39" s="2">
        <f>SUMIF('Summary Report'!C:C,Sheet10!C39,'Summary Report'!AH:AH)</f>
        <v>75996</v>
      </c>
      <c r="G39" s="2">
        <f>SUMIF(Sheet11!B:B,Sheet10!C39,Sheet11!C:C)</f>
        <v>13809.76</v>
      </c>
      <c r="H39" s="2">
        <f t="shared" si="1"/>
        <v>0</v>
      </c>
      <c r="I39" s="2">
        <f>SUMIF(Sheet11!B:B,Sheet10!C39,Sheet11!D:D)</f>
        <v>75996</v>
      </c>
      <c r="J39" s="2">
        <f t="shared" si="2"/>
        <v>0</v>
      </c>
      <c r="N39" s="2">
        <f>SUMIF(Sheet11!L:L,Sheet10!C39,Sheet11!N:N)</f>
        <v>13809.76</v>
      </c>
      <c r="O39" s="2">
        <f t="shared" si="16"/>
        <v>0</v>
      </c>
      <c r="Q39" s="2">
        <f>SUMIF(Sheet11!L:L,Sheet10!C39,Sheet11!M:M)</f>
        <v>75996</v>
      </c>
      <c r="R39" s="2">
        <f t="shared" si="17"/>
        <v>0</v>
      </c>
    </row>
    <row r="40" spans="2:18" x14ac:dyDescent="0.25">
      <c r="B40" s="7" t="s">
        <v>104</v>
      </c>
      <c r="C40" s="56" t="str">
        <f t="shared" si="0"/>
        <v>CBA11</v>
      </c>
      <c r="D40" s="2">
        <f>SUMIF('Summary Report'!C:C,Sheet10!C40,'Summary Report'!AC:AC)</f>
        <v>11600.36</v>
      </c>
      <c r="E40" s="2">
        <f>SUMIF('Summary Report'!C:C,Sheet10!C40,'Summary Report'!AH:AH)</f>
        <v>10365</v>
      </c>
      <c r="G40" s="2">
        <f>SUMIF(Sheet11!B:B,Sheet10!C40,Sheet11!C:C)</f>
        <v>11600.36</v>
      </c>
      <c r="H40" s="2">
        <f t="shared" si="1"/>
        <v>0</v>
      </c>
      <c r="I40" s="2">
        <f>SUMIF(Sheet11!B:B,Sheet10!C40,Sheet11!D:D)</f>
        <v>10365</v>
      </c>
      <c r="J40" s="2">
        <f t="shared" si="2"/>
        <v>0</v>
      </c>
      <c r="N40" s="2">
        <f>SUMIF(Sheet11!L:L,Sheet10!C40,Sheet11!N:N)</f>
        <v>11600.36</v>
      </c>
      <c r="O40" s="2">
        <f t="shared" si="16"/>
        <v>0</v>
      </c>
      <c r="Q40" s="2">
        <f>SUMIF(Sheet11!L:L,Sheet10!C40,Sheet11!M:M)</f>
        <v>10365</v>
      </c>
      <c r="R40" s="2">
        <f t="shared" si="17"/>
        <v>0</v>
      </c>
    </row>
    <row r="41" spans="2:18" x14ac:dyDescent="0.25">
      <c r="B41" s="7" t="s">
        <v>107</v>
      </c>
      <c r="C41" s="56" t="str">
        <f t="shared" si="0"/>
        <v>CBA12</v>
      </c>
      <c r="D41" s="2">
        <f>SUMIF('Summary Report'!C:C,Sheet10!C41,'Summary Report'!AC:AC)</f>
        <v>23991.5</v>
      </c>
      <c r="E41" s="2">
        <f>SUMIF('Summary Report'!C:C,Sheet10!C41,'Summary Report'!AH:AH)</f>
        <v>60992</v>
      </c>
      <c r="G41" s="2">
        <f>SUMIF(Sheet11!B:B,Sheet10!C41,Sheet11!C:C)</f>
        <v>23991.5</v>
      </c>
      <c r="H41" s="2">
        <f t="shared" si="1"/>
        <v>0</v>
      </c>
      <c r="I41" s="2">
        <f>SUMIF(Sheet11!B:B,Sheet10!C41,Sheet11!D:D)</f>
        <v>60992</v>
      </c>
      <c r="J41" s="2">
        <f t="shared" si="2"/>
        <v>0</v>
      </c>
      <c r="N41" s="2">
        <f>SUMIF(Sheet11!L:L,Sheet10!C41,Sheet11!N:N)</f>
        <v>23991.5</v>
      </c>
      <c r="O41" s="2">
        <f t="shared" si="16"/>
        <v>0</v>
      </c>
      <c r="Q41" s="2">
        <f>SUMIF(Sheet11!L:L,Sheet10!C41,Sheet11!M:M)</f>
        <v>60992</v>
      </c>
      <c r="R41" s="2">
        <f t="shared" si="17"/>
        <v>0</v>
      </c>
    </row>
    <row r="42" spans="2:18" hidden="1" x14ac:dyDescent="0.25">
      <c r="B42" s="7" t="s">
        <v>108</v>
      </c>
      <c r="C42" s="56" t="str">
        <f t="shared" si="0"/>
        <v>CGA03</v>
      </c>
      <c r="D42" s="2">
        <f>SUMIF('Summary Report'!C:C,Sheet10!C42,'Summary Report'!AC:AC)</f>
        <v>265.86</v>
      </c>
      <c r="E42" s="106">
        <f>SUMIF('Summary Report'!C:C,Sheet10!C42,'Summary Report'!AH:AH)</f>
        <v>-732.86</v>
      </c>
      <c r="G42" s="2">
        <f>SUMIF(Sheet11!B:B,Sheet10!C42,Sheet11!C:C)</f>
        <v>265.86</v>
      </c>
      <c r="H42" s="2">
        <f t="shared" si="1"/>
        <v>0</v>
      </c>
      <c r="I42" s="2">
        <f>SUMIF(Sheet11!B:B,Sheet10!C42,Sheet11!D:D)</f>
        <v>-732.86</v>
      </c>
      <c r="J42" s="2">
        <f t="shared" si="2"/>
        <v>0</v>
      </c>
      <c r="N42" s="2">
        <f>SUMIF(Sheet11!G:G,Sheet10!C42,Sheet11!I:I)</f>
        <v>265.86</v>
      </c>
      <c r="O42" s="2">
        <f>D42-N42</f>
        <v>0</v>
      </c>
      <c r="P42" s="2">
        <f>SUMIF(Sheet11!G:G,Sheet10!C42,Sheet11!H:H)</f>
        <v>-732.86</v>
      </c>
      <c r="Q42" s="2">
        <f>E42-P42</f>
        <v>0</v>
      </c>
      <c r="R42"/>
    </row>
    <row r="43" spans="2:18" x14ac:dyDescent="0.25">
      <c r="B43" s="7" t="s">
        <v>110</v>
      </c>
      <c r="C43" s="56" t="str">
        <f t="shared" si="0"/>
        <v>CNA01</v>
      </c>
      <c r="D43" s="2">
        <f>SUMIF('Summary Report'!C:C,Sheet10!C43,'Summary Report'!AC:AC)</f>
        <v>28893.280000000002</v>
      </c>
      <c r="E43" s="2">
        <f>SUMIF('Summary Report'!C:C,Sheet10!C43,'Summary Report'!AH:AH)</f>
        <v>56702</v>
      </c>
      <c r="G43" s="2">
        <f>SUMIF(Sheet11!B:B,Sheet10!C43,Sheet11!C:C)</f>
        <v>28893.280000000002</v>
      </c>
      <c r="H43" s="2">
        <f t="shared" si="1"/>
        <v>0</v>
      </c>
      <c r="I43" s="2">
        <f>SUMIF(Sheet11!B:B,Sheet10!C43,Sheet11!D:D)</f>
        <v>56702</v>
      </c>
      <c r="J43" s="2">
        <f t="shared" si="2"/>
        <v>0</v>
      </c>
      <c r="N43" s="2">
        <f>SUMIF(Sheet11!L:L,Sheet10!C43,Sheet11!N:N)</f>
        <v>28893.280000000002</v>
      </c>
      <c r="O43" s="2">
        <f t="shared" ref="O43:O47" si="18">D43-N43</f>
        <v>0</v>
      </c>
      <c r="Q43" s="2">
        <f>SUMIF(Sheet11!L:L,Sheet10!C43,Sheet11!M:M)</f>
        <v>56702</v>
      </c>
      <c r="R43" s="2">
        <f t="shared" ref="R43:R47" si="19">E43-Q43</f>
        <v>0</v>
      </c>
    </row>
    <row r="44" spans="2:18" x14ac:dyDescent="0.25">
      <c r="B44" s="7" t="s">
        <v>112</v>
      </c>
      <c r="C44" s="56" t="str">
        <f t="shared" si="0"/>
        <v>CNA02</v>
      </c>
      <c r="D44" s="2">
        <f>SUMIF('Summary Report'!C:C,Sheet10!C44,'Summary Report'!AC:AC)</f>
        <v>22119.600000000002</v>
      </c>
      <c r="E44" s="2">
        <f>SUMIF('Summary Report'!C:C,Sheet10!C44,'Summary Report'!AH:AH)</f>
        <v>209755</v>
      </c>
      <c r="G44" s="2">
        <f>SUMIF(Sheet11!B:B,Sheet10!C44,Sheet11!C:C)</f>
        <v>22119.600000000002</v>
      </c>
      <c r="H44" s="2">
        <f t="shared" si="1"/>
        <v>0</v>
      </c>
      <c r="I44" s="2">
        <f>SUMIF(Sheet11!B:B,Sheet10!C44,Sheet11!D:D)</f>
        <v>209755</v>
      </c>
      <c r="J44" s="2">
        <f t="shared" si="2"/>
        <v>0</v>
      </c>
      <c r="N44" s="2">
        <f>SUMIF(Sheet11!L:L,Sheet10!C44,Sheet11!N:N)</f>
        <v>22119.600000000002</v>
      </c>
      <c r="O44" s="2">
        <f t="shared" si="18"/>
        <v>0</v>
      </c>
      <c r="Q44" s="2">
        <f>SUMIF(Sheet11!L:L,Sheet10!C44,Sheet11!M:M)</f>
        <v>209755</v>
      </c>
      <c r="R44" s="2">
        <f t="shared" si="19"/>
        <v>0</v>
      </c>
    </row>
    <row r="45" spans="2:18" x14ac:dyDescent="0.25">
      <c r="B45" s="7" t="s">
        <v>115</v>
      </c>
      <c r="C45" s="56" t="str">
        <f t="shared" si="0"/>
        <v>CSA02</v>
      </c>
      <c r="D45" s="2">
        <f>SUMIF('Summary Report'!C:C,Sheet10!C45,'Summary Report'!AC:AC)</f>
        <v>3367.04</v>
      </c>
      <c r="E45" s="2">
        <f>SUMIF('Summary Report'!C:C,Sheet10!C45,'Summary Report'!AH:AH)</f>
        <v>27396</v>
      </c>
      <c r="G45" s="2">
        <f>SUMIF(Sheet11!B:B,Sheet10!C45,Sheet11!C:C)</f>
        <v>3367.04</v>
      </c>
      <c r="H45" s="2">
        <f t="shared" si="1"/>
        <v>0</v>
      </c>
      <c r="I45" s="2">
        <f>SUMIF(Sheet11!B:B,Sheet10!C45,Sheet11!D:D)</f>
        <v>27396</v>
      </c>
      <c r="J45" s="2">
        <f t="shared" si="2"/>
        <v>0</v>
      </c>
      <c r="N45" s="2">
        <f>SUMIF(Sheet11!L:L,Sheet10!C45,Sheet11!N:N)</f>
        <v>3367.04</v>
      </c>
      <c r="O45" s="2">
        <f t="shared" si="18"/>
        <v>0</v>
      </c>
      <c r="Q45" s="2">
        <f>SUMIF(Sheet11!L:L,Sheet10!C45,Sheet11!M:M)</f>
        <v>27396</v>
      </c>
      <c r="R45" s="2">
        <f t="shared" si="19"/>
        <v>0</v>
      </c>
    </row>
    <row r="46" spans="2:18" x14ac:dyDescent="0.25">
      <c r="B46" s="7" t="s">
        <v>119</v>
      </c>
      <c r="C46" s="56" t="str">
        <f t="shared" si="0"/>
        <v>CSA03</v>
      </c>
      <c r="D46" s="2">
        <f>SUMIF('Summary Report'!C:C,Sheet10!C46,'Summary Report'!AC:AC)</f>
        <v>13637.8</v>
      </c>
      <c r="E46" s="2">
        <f>SUMIF('Summary Report'!C:C,Sheet10!C46,'Summary Report'!AH:AH)</f>
        <v>71329</v>
      </c>
      <c r="G46" s="2">
        <f>SUMIF(Sheet11!B:B,Sheet10!C46,Sheet11!C:C)</f>
        <v>13637.8</v>
      </c>
      <c r="H46" s="2">
        <f t="shared" si="1"/>
        <v>0</v>
      </c>
      <c r="I46" s="2">
        <f>SUMIF(Sheet11!B:B,Sheet10!C46,Sheet11!D:D)</f>
        <v>71329</v>
      </c>
      <c r="J46" s="2">
        <f t="shared" si="2"/>
        <v>0</v>
      </c>
      <c r="N46" s="2">
        <f>SUMIF(Sheet11!L:L,Sheet10!C46,Sheet11!N:N)</f>
        <v>13637.8</v>
      </c>
      <c r="O46" s="2">
        <f t="shared" si="18"/>
        <v>0</v>
      </c>
      <c r="Q46" s="2">
        <f>SUMIF(Sheet11!L:L,Sheet10!C46,Sheet11!M:M)</f>
        <v>71329</v>
      </c>
      <c r="R46" s="2">
        <f t="shared" si="19"/>
        <v>0</v>
      </c>
    </row>
    <row r="47" spans="2:18" x14ac:dyDescent="0.25">
      <c r="B47" s="7" t="s">
        <v>121</v>
      </c>
      <c r="C47" s="56" t="str">
        <f t="shared" si="0"/>
        <v>CSA04</v>
      </c>
      <c r="D47" s="2">
        <f>SUMIF('Summary Report'!C:C,Sheet10!C47,'Summary Report'!AC:AC)</f>
        <v>6170.58</v>
      </c>
      <c r="E47" s="2">
        <f>SUMIF('Summary Report'!C:C,Sheet10!C47,'Summary Report'!AH:AH)</f>
        <v>39214</v>
      </c>
      <c r="G47" s="2">
        <f>SUMIF(Sheet11!B:B,Sheet10!C47,Sheet11!C:C)</f>
        <v>6170.58</v>
      </c>
      <c r="H47" s="2">
        <f t="shared" si="1"/>
        <v>0</v>
      </c>
      <c r="I47" s="2">
        <f>SUMIF(Sheet11!B:B,Sheet10!C47,Sheet11!D:D)</f>
        <v>39214</v>
      </c>
      <c r="J47" s="2">
        <f t="shared" si="2"/>
        <v>0</v>
      </c>
      <c r="N47" s="2">
        <f>SUMIF(Sheet11!L:L,Sheet10!C47,Sheet11!N:N)</f>
        <v>6170.58</v>
      </c>
      <c r="O47" s="2">
        <f t="shared" si="18"/>
        <v>0</v>
      </c>
      <c r="Q47" s="2">
        <f>SUMIF(Sheet11!L:L,Sheet10!C47,Sheet11!M:M)</f>
        <v>39214</v>
      </c>
      <c r="R47" s="2">
        <f t="shared" si="19"/>
        <v>0</v>
      </c>
    </row>
    <row r="48" spans="2:18" hidden="1" x14ac:dyDescent="0.25">
      <c r="B48" s="7" t="s">
        <v>122</v>
      </c>
      <c r="C48" s="56" t="str">
        <f t="shared" si="0"/>
        <v>CSA05</v>
      </c>
      <c r="D48" s="2">
        <f>SUMIF('Summary Report'!C:C,Sheet10!C48,'Summary Report'!AC:AC)</f>
        <v>24546.98</v>
      </c>
      <c r="E48" s="106">
        <f>SUMIF('Summary Report'!C:C,Sheet10!C48,'Summary Report'!AH:AH)</f>
        <v>-35011</v>
      </c>
      <c r="G48" s="2">
        <f>SUMIF(Sheet11!B:B,Sheet10!C48,Sheet11!C:C)</f>
        <v>24546.98</v>
      </c>
      <c r="H48" s="2">
        <f t="shared" si="1"/>
        <v>0</v>
      </c>
      <c r="I48" s="2">
        <f>SUMIF(Sheet11!B:B,Sheet10!C48,Sheet11!D:D)</f>
        <v>-35011</v>
      </c>
      <c r="J48" s="2">
        <f t="shared" si="2"/>
        <v>0</v>
      </c>
      <c r="N48" s="2">
        <f>SUMIF(Sheet11!G:G,Sheet10!C48,Sheet11!I:I)</f>
        <v>24546.98</v>
      </c>
      <c r="O48" s="2">
        <f>D48-N48</f>
        <v>0</v>
      </c>
      <c r="P48" s="2">
        <f>SUMIF(Sheet11!G:G,Sheet10!C48,Sheet11!H:H)</f>
        <v>-35011</v>
      </c>
      <c r="Q48" s="2">
        <f>E48-P48</f>
        <v>0</v>
      </c>
      <c r="R48"/>
    </row>
    <row r="49" spans="2:18" x14ac:dyDescent="0.25">
      <c r="B49" s="7" t="s">
        <v>126</v>
      </c>
      <c r="C49" s="56" t="str">
        <f t="shared" si="0"/>
        <v>CSA06</v>
      </c>
      <c r="D49" s="2">
        <f>SUMIF('Summary Report'!C:C,Sheet10!C49,'Summary Report'!AC:AC)</f>
        <v>14996.24</v>
      </c>
      <c r="E49" s="2">
        <f>SUMIF('Summary Report'!C:C,Sheet10!C49,'Summary Report'!AH:AH)</f>
        <v>113833</v>
      </c>
      <c r="G49" s="2">
        <f>SUMIF(Sheet11!B:B,Sheet10!C49,Sheet11!C:C)</f>
        <v>14996.24</v>
      </c>
      <c r="H49" s="2">
        <f t="shared" si="1"/>
        <v>0</v>
      </c>
      <c r="I49" s="2">
        <f>SUMIF(Sheet11!B:B,Sheet10!C49,Sheet11!D:D)</f>
        <v>113833</v>
      </c>
      <c r="J49" s="2">
        <f t="shared" si="2"/>
        <v>0</v>
      </c>
      <c r="N49" s="2">
        <f>SUMIF(Sheet11!L:L,Sheet10!C49,Sheet11!N:N)</f>
        <v>14996.24</v>
      </c>
      <c r="O49" s="2">
        <f t="shared" ref="O49:O50" si="20">D49-N49</f>
        <v>0</v>
      </c>
      <c r="Q49" s="2">
        <f>SUMIF(Sheet11!L:L,Sheet10!C49,Sheet11!M:M)</f>
        <v>113833</v>
      </c>
      <c r="R49" s="2">
        <f t="shared" ref="R49:R50" si="21">E49-Q49</f>
        <v>0</v>
      </c>
    </row>
    <row r="50" spans="2:18" x14ac:dyDescent="0.25">
      <c r="B50" s="7" t="s">
        <v>127</v>
      </c>
      <c r="C50" s="56" t="str">
        <f t="shared" si="0"/>
        <v>CSA07</v>
      </c>
      <c r="D50" s="2">
        <f>SUMIF('Summary Report'!C:C,Sheet10!C50,'Summary Report'!AC:AC)</f>
        <v>22522.080000000002</v>
      </c>
      <c r="E50" s="2">
        <f>SUMIF('Summary Report'!C:C,Sheet10!C50,'Summary Report'!AH:AH)</f>
        <v>135098</v>
      </c>
      <c r="G50" s="2">
        <f>SUMIF(Sheet11!B:B,Sheet10!C50,Sheet11!C:C)</f>
        <v>22522.080000000002</v>
      </c>
      <c r="H50" s="2">
        <f t="shared" si="1"/>
        <v>0</v>
      </c>
      <c r="I50" s="2">
        <f>SUMIF(Sheet11!B:B,Sheet10!C50,Sheet11!D:D)</f>
        <v>135098</v>
      </c>
      <c r="J50" s="2">
        <f t="shared" si="2"/>
        <v>0</v>
      </c>
      <c r="N50" s="2">
        <f>SUMIF(Sheet11!L:L,Sheet10!C50,Sheet11!N:N)</f>
        <v>22522.080000000002</v>
      </c>
      <c r="O50" s="2">
        <f t="shared" si="20"/>
        <v>0</v>
      </c>
      <c r="Q50" s="2">
        <f>SUMIF(Sheet11!L:L,Sheet10!C50,Sheet11!M:M)</f>
        <v>135098</v>
      </c>
      <c r="R50" s="2">
        <f t="shared" si="21"/>
        <v>0</v>
      </c>
    </row>
    <row r="51" spans="2:18" hidden="1" x14ac:dyDescent="0.25">
      <c r="B51" s="7" t="s">
        <v>129</v>
      </c>
      <c r="C51" s="56" t="str">
        <f t="shared" si="0"/>
        <v>CVA03</v>
      </c>
      <c r="D51" s="2">
        <f>SUMIF('Summary Report'!C:C,Sheet10!C51,'Summary Report'!AC:AC)</f>
        <v>29699.040000000001</v>
      </c>
      <c r="E51" s="106">
        <f>SUMIF('Summary Report'!C:C,Sheet10!C51,'Summary Report'!AH:AH)</f>
        <v>-30082.04</v>
      </c>
      <c r="G51" s="2">
        <f>SUMIF(Sheet11!B:B,Sheet10!C51,Sheet11!C:C)</f>
        <v>29699.040000000001</v>
      </c>
      <c r="H51" s="2">
        <f t="shared" si="1"/>
        <v>0</v>
      </c>
      <c r="I51" s="2">
        <f>SUMIF(Sheet11!B:B,Sheet10!C51,Sheet11!D:D)</f>
        <v>-30082.04</v>
      </c>
      <c r="J51" s="2">
        <f t="shared" si="2"/>
        <v>0</v>
      </c>
      <c r="N51" s="2">
        <f>SUMIF(Sheet11!G:G,Sheet10!C51,Sheet11!I:I)</f>
        <v>29699.040000000001</v>
      </c>
      <c r="O51" s="2">
        <f>D51-N51</f>
        <v>0</v>
      </c>
      <c r="P51" s="2">
        <f>SUMIF(Sheet11!G:G,Sheet10!C51,Sheet11!H:H)</f>
        <v>-30082.04</v>
      </c>
      <c r="Q51" s="2">
        <f>E51-P51</f>
        <v>0</v>
      </c>
      <c r="R51"/>
    </row>
    <row r="52" spans="2:18" x14ac:dyDescent="0.25">
      <c r="B52" s="7" t="s">
        <v>132</v>
      </c>
      <c r="C52" s="56" t="str">
        <f t="shared" si="0"/>
        <v>CVA05</v>
      </c>
      <c r="D52" s="2">
        <f>SUMIF('Summary Report'!C:C,Sheet10!C52,'Summary Report'!AC:AC)</f>
        <v>31754.52</v>
      </c>
      <c r="E52" s="2">
        <f>SUMIF('Summary Report'!C:C,Sheet10!C52,'Summary Report'!AH:AH)</f>
        <v>111511</v>
      </c>
      <c r="G52" s="2">
        <f>SUMIF(Sheet11!B:B,Sheet10!C52,Sheet11!C:C)</f>
        <v>31754.52</v>
      </c>
      <c r="H52" s="2">
        <f t="shared" si="1"/>
        <v>0</v>
      </c>
      <c r="I52" s="2">
        <f>SUMIF(Sheet11!B:B,Sheet10!C52,Sheet11!D:D)</f>
        <v>111511</v>
      </c>
      <c r="J52" s="2">
        <f t="shared" si="2"/>
        <v>0</v>
      </c>
      <c r="N52" s="2">
        <f>SUMIF(Sheet11!L:L,Sheet10!C52,Sheet11!N:N)</f>
        <v>31754.52</v>
      </c>
      <c r="O52" s="2">
        <f t="shared" ref="O52:O59" si="22">D52-N52</f>
        <v>0</v>
      </c>
      <c r="Q52" s="2">
        <f>SUMIF(Sheet11!L:L,Sheet10!C52,Sheet11!M:M)</f>
        <v>111511</v>
      </c>
      <c r="R52" s="2">
        <f t="shared" ref="R52:R59" si="23">E52-Q52</f>
        <v>0</v>
      </c>
    </row>
    <row r="53" spans="2:18" x14ac:dyDescent="0.25">
      <c r="B53" s="7" t="s">
        <v>134</v>
      </c>
      <c r="C53" s="56" t="str">
        <f t="shared" si="0"/>
        <v>CVA08</v>
      </c>
      <c r="D53" s="2">
        <f>SUMIF('Summary Report'!C:C,Sheet10!C53,'Summary Report'!AC:AC)</f>
        <v>25743.120000000003</v>
      </c>
      <c r="E53" s="2">
        <f>SUMIF('Summary Report'!C:C,Sheet10!C53,'Summary Report'!AH:AH)</f>
        <v>96058</v>
      </c>
      <c r="G53" s="2">
        <f>SUMIF(Sheet11!B:B,Sheet10!C53,Sheet11!C:C)</f>
        <v>25743.120000000003</v>
      </c>
      <c r="H53" s="2">
        <f t="shared" si="1"/>
        <v>0</v>
      </c>
      <c r="I53" s="2">
        <f>SUMIF(Sheet11!B:B,Sheet10!C53,Sheet11!D:D)</f>
        <v>96058</v>
      </c>
      <c r="J53" s="2">
        <f t="shared" si="2"/>
        <v>0</v>
      </c>
      <c r="N53" s="2">
        <f>SUMIF(Sheet11!L:L,Sheet10!C53,Sheet11!N:N)</f>
        <v>25743.120000000003</v>
      </c>
      <c r="O53" s="2">
        <f t="shared" si="22"/>
        <v>0</v>
      </c>
      <c r="Q53" s="2">
        <f>SUMIF(Sheet11!L:L,Sheet10!C53,Sheet11!M:M)</f>
        <v>96058</v>
      </c>
      <c r="R53" s="2">
        <f t="shared" si="23"/>
        <v>0</v>
      </c>
    </row>
    <row r="54" spans="2:18" x14ac:dyDescent="0.25">
      <c r="B54" s="7" t="s">
        <v>136</v>
      </c>
      <c r="C54" s="56" t="str">
        <f t="shared" si="0"/>
        <v>CVA09</v>
      </c>
      <c r="D54" s="2">
        <f>SUMIF('Summary Report'!C:C,Sheet10!C54,'Summary Report'!AC:AC)</f>
        <v>56459.26</v>
      </c>
      <c r="E54" s="2">
        <f>SUMIF('Summary Report'!C:C,Sheet10!C54,'Summary Report'!AH:AH)</f>
        <v>60130.74</v>
      </c>
      <c r="G54" s="2">
        <f>SUMIF(Sheet11!B:B,Sheet10!C54,Sheet11!C:C)</f>
        <v>56459.26</v>
      </c>
      <c r="H54" s="2">
        <f t="shared" si="1"/>
        <v>0</v>
      </c>
      <c r="I54" s="2">
        <f>SUMIF(Sheet11!B:B,Sheet10!C54,Sheet11!D:D)</f>
        <v>60130.74</v>
      </c>
      <c r="J54" s="2">
        <f t="shared" si="2"/>
        <v>0</v>
      </c>
      <c r="N54" s="2">
        <f>SUMIF(Sheet11!L:L,Sheet10!C54,Sheet11!N:N)</f>
        <v>56459.26</v>
      </c>
      <c r="O54" s="2">
        <f t="shared" si="22"/>
        <v>0</v>
      </c>
      <c r="Q54" s="2">
        <f>SUMIF(Sheet11!L:L,Sheet10!C54,Sheet11!M:M)</f>
        <v>60130.74</v>
      </c>
      <c r="R54" s="2">
        <f t="shared" si="23"/>
        <v>0</v>
      </c>
    </row>
    <row r="55" spans="2:18" x14ac:dyDescent="0.25">
      <c r="B55" s="7" t="s">
        <v>137</v>
      </c>
      <c r="C55" s="56" t="str">
        <f t="shared" si="0"/>
        <v>CVA10</v>
      </c>
      <c r="D55" s="2">
        <f>SUMIF('Summary Report'!C:C,Sheet10!C55,'Summary Report'!AC:AC)</f>
        <v>45667.26</v>
      </c>
      <c r="E55" s="2">
        <f>SUMIF('Summary Report'!C:C,Sheet10!C55,'Summary Report'!AH:AH)</f>
        <v>184535</v>
      </c>
      <c r="G55" s="2">
        <f>SUMIF(Sheet11!B:B,Sheet10!C55,Sheet11!C:C)</f>
        <v>45667.26</v>
      </c>
      <c r="H55" s="2">
        <f t="shared" si="1"/>
        <v>0</v>
      </c>
      <c r="I55" s="2">
        <f>SUMIF(Sheet11!B:B,Sheet10!C55,Sheet11!D:D)</f>
        <v>184535</v>
      </c>
      <c r="J55" s="2">
        <f t="shared" si="2"/>
        <v>0</v>
      </c>
      <c r="N55" s="2">
        <f>SUMIF(Sheet11!L:L,Sheet10!C55,Sheet11!N:N)</f>
        <v>45667.26</v>
      </c>
      <c r="O55" s="2">
        <f t="shared" si="22"/>
        <v>0</v>
      </c>
      <c r="Q55" s="2">
        <f>SUMIF(Sheet11!L:L,Sheet10!C55,Sheet11!M:M)</f>
        <v>184535</v>
      </c>
      <c r="R55" s="2">
        <f t="shared" si="23"/>
        <v>0</v>
      </c>
    </row>
    <row r="56" spans="2:18" x14ac:dyDescent="0.25">
      <c r="B56" s="7" t="s">
        <v>141</v>
      </c>
      <c r="C56" s="56" t="str">
        <f t="shared" si="0"/>
        <v>CVA13</v>
      </c>
      <c r="D56" s="2">
        <f>SUMIF('Summary Report'!C:C,Sheet10!C56,'Summary Report'!AC:AC)</f>
        <v>29640.560000000001</v>
      </c>
      <c r="E56" s="2">
        <f>SUMIF('Summary Report'!C:C,Sheet10!C56,'Summary Report'!AH:AH)</f>
        <v>24408</v>
      </c>
      <c r="G56" s="2">
        <f>SUMIF(Sheet11!B:B,Sheet10!C56,Sheet11!C:C)</f>
        <v>29640.560000000001</v>
      </c>
      <c r="H56" s="2">
        <f t="shared" si="1"/>
        <v>0</v>
      </c>
      <c r="I56" s="2">
        <f>SUMIF(Sheet11!B:B,Sheet10!C56,Sheet11!D:D)</f>
        <v>24408</v>
      </c>
      <c r="J56" s="2">
        <f t="shared" si="2"/>
        <v>0</v>
      </c>
      <c r="N56" s="2">
        <f>SUMIF(Sheet11!L:L,Sheet10!C56,Sheet11!N:N)</f>
        <v>29640.560000000001</v>
      </c>
      <c r="O56" s="2">
        <f t="shared" si="22"/>
        <v>0</v>
      </c>
      <c r="Q56" s="2">
        <f>SUMIF(Sheet11!L:L,Sheet10!C56,Sheet11!M:M)</f>
        <v>24408</v>
      </c>
      <c r="R56" s="2">
        <f t="shared" si="23"/>
        <v>0</v>
      </c>
    </row>
    <row r="57" spans="2:18" x14ac:dyDescent="0.25">
      <c r="B57" s="7" t="s">
        <v>142</v>
      </c>
      <c r="C57" s="56" t="str">
        <f t="shared" si="0"/>
        <v>CVA14</v>
      </c>
      <c r="D57" s="2">
        <f>SUMIF('Summary Report'!C:C,Sheet10!C57,'Summary Report'!AC:AC)</f>
        <v>29204.82</v>
      </c>
      <c r="E57" s="2">
        <f>SUMIF('Summary Report'!C:C,Sheet10!C57,'Summary Report'!AH:AH)</f>
        <v>98624</v>
      </c>
      <c r="G57" s="2">
        <f>SUMIF(Sheet11!B:B,Sheet10!C57,Sheet11!C:C)</f>
        <v>29204.82</v>
      </c>
      <c r="H57" s="2">
        <f t="shared" si="1"/>
        <v>0</v>
      </c>
      <c r="I57" s="2">
        <f>SUMIF(Sheet11!B:B,Sheet10!C57,Sheet11!D:D)</f>
        <v>98624</v>
      </c>
      <c r="J57" s="2">
        <f t="shared" si="2"/>
        <v>0</v>
      </c>
      <c r="N57" s="2">
        <f>SUMIF(Sheet11!L:L,Sheet10!C57,Sheet11!N:N)</f>
        <v>29204.82</v>
      </c>
      <c r="O57" s="2">
        <f t="shared" si="22"/>
        <v>0</v>
      </c>
      <c r="Q57" s="2">
        <f>SUMIF(Sheet11!L:L,Sheet10!C57,Sheet11!M:M)</f>
        <v>98624</v>
      </c>
      <c r="R57" s="2">
        <f t="shared" si="23"/>
        <v>0</v>
      </c>
    </row>
    <row r="58" spans="2:18" x14ac:dyDescent="0.25">
      <c r="B58" s="7" t="s">
        <v>144</v>
      </c>
      <c r="C58" s="56" t="str">
        <f t="shared" si="0"/>
        <v>CVA15</v>
      </c>
      <c r="D58" s="2">
        <f>SUMIF('Summary Report'!C:C,Sheet10!C58,'Summary Report'!AC:AC)</f>
        <v>34331.300000000003</v>
      </c>
      <c r="E58" s="2">
        <f>SUMIF('Summary Report'!C:C,Sheet10!C58,'Summary Report'!AH:AH)</f>
        <v>169975</v>
      </c>
      <c r="G58" s="2">
        <f>SUMIF(Sheet11!B:B,Sheet10!C58,Sheet11!C:C)</f>
        <v>34331.300000000003</v>
      </c>
      <c r="H58" s="2">
        <f t="shared" si="1"/>
        <v>0</v>
      </c>
      <c r="I58" s="2">
        <f>SUMIF(Sheet11!B:B,Sheet10!C58,Sheet11!D:D)</f>
        <v>169975</v>
      </c>
      <c r="J58" s="2">
        <f t="shared" si="2"/>
        <v>0</v>
      </c>
      <c r="N58" s="2">
        <f>SUMIF(Sheet11!L:L,Sheet10!C58,Sheet11!N:N)</f>
        <v>34331.300000000003</v>
      </c>
      <c r="O58" s="2">
        <f t="shared" si="22"/>
        <v>0</v>
      </c>
      <c r="Q58" s="2">
        <f>SUMIF(Sheet11!L:L,Sheet10!C58,Sheet11!M:M)</f>
        <v>169975</v>
      </c>
      <c r="R58" s="2">
        <f t="shared" si="23"/>
        <v>0</v>
      </c>
    </row>
    <row r="59" spans="2:18" x14ac:dyDescent="0.25">
      <c r="B59" s="7" t="s">
        <v>147</v>
      </c>
      <c r="C59" s="56" t="str">
        <f t="shared" si="0"/>
        <v>IFA01</v>
      </c>
      <c r="D59" s="2">
        <f>SUMIF('Summary Report'!C:C,Sheet10!C59,'Summary Report'!AC:AC)</f>
        <v>51573.72</v>
      </c>
      <c r="E59" s="2">
        <f>SUMIF('Summary Report'!C:C,Sheet10!C59,'Summary Report'!AH:AH)</f>
        <v>27414.28</v>
      </c>
      <c r="G59" s="2">
        <f>SUMIF(Sheet11!B:B,Sheet10!C59,Sheet11!C:C)</f>
        <v>51573.72</v>
      </c>
      <c r="H59" s="2">
        <f t="shared" si="1"/>
        <v>0</v>
      </c>
      <c r="I59" s="2">
        <f>SUMIF(Sheet11!B:B,Sheet10!C59,Sheet11!D:D)</f>
        <v>27414.28</v>
      </c>
      <c r="J59" s="2">
        <f t="shared" si="2"/>
        <v>0</v>
      </c>
      <c r="N59" s="2">
        <f>SUMIF(Sheet11!L:L,Sheet10!C59,Sheet11!N:N)</f>
        <v>51573.72</v>
      </c>
      <c r="O59" s="2">
        <f t="shared" si="22"/>
        <v>0</v>
      </c>
      <c r="Q59" s="2">
        <f>SUMIF(Sheet11!L:L,Sheet10!C59,Sheet11!M:M)</f>
        <v>27414.28</v>
      </c>
      <c r="R59" s="2">
        <f t="shared" si="23"/>
        <v>0</v>
      </c>
    </row>
    <row r="60" spans="2:18" hidden="1" x14ac:dyDescent="0.25">
      <c r="B60" s="7" t="s">
        <v>149</v>
      </c>
      <c r="C60" s="56" t="str">
        <f t="shared" si="0"/>
        <v>IFA02</v>
      </c>
      <c r="D60" s="2">
        <f>SUMIF('Summary Report'!C:C,Sheet10!C60,'Summary Report'!AC:AC)</f>
        <v>36272.200000000004</v>
      </c>
      <c r="E60" s="106">
        <f>SUMIF('Summary Report'!C:C,Sheet10!C60,'Summary Report'!AH:AH)</f>
        <v>-10685</v>
      </c>
      <c r="G60" s="2">
        <f>SUMIF(Sheet11!B:B,Sheet10!C60,Sheet11!C:C)</f>
        <v>36272.200000000004</v>
      </c>
      <c r="H60" s="2">
        <f t="shared" si="1"/>
        <v>0</v>
      </c>
      <c r="I60" s="2">
        <f>SUMIF(Sheet11!B:B,Sheet10!C60,Sheet11!D:D)</f>
        <v>-10685</v>
      </c>
      <c r="J60" s="2">
        <f t="shared" si="2"/>
        <v>0</v>
      </c>
      <c r="N60" s="2">
        <f>SUMIF(Sheet11!G:G,Sheet10!C60,Sheet11!I:I)</f>
        <v>36272.200000000004</v>
      </c>
      <c r="O60" s="2">
        <f>D60-N60</f>
        <v>0</v>
      </c>
      <c r="P60" s="2">
        <f>SUMIF(Sheet11!G:G,Sheet10!C60,Sheet11!H:H)</f>
        <v>-10685</v>
      </c>
      <c r="Q60" s="2">
        <f>E60-P60</f>
        <v>0</v>
      </c>
      <c r="R60"/>
    </row>
    <row r="61" spans="2:18" x14ac:dyDescent="0.25">
      <c r="B61" s="7" t="s">
        <v>151</v>
      </c>
      <c r="C61" s="56" t="str">
        <f t="shared" si="0"/>
        <v>ILA01</v>
      </c>
      <c r="D61" s="2">
        <f>SUMIF('Summary Report'!C:C,Sheet10!C61,'Summary Report'!AC:AC)</f>
        <v>36404.94</v>
      </c>
      <c r="E61" s="2">
        <f>SUMIF('Summary Report'!C:C,Sheet10!C61,'Summary Report'!AH:AH)</f>
        <v>128893</v>
      </c>
      <c r="G61" s="2">
        <f>SUMIF(Sheet11!B:B,Sheet10!C61,Sheet11!C:C)</f>
        <v>36404.94</v>
      </c>
      <c r="H61" s="2">
        <f t="shared" si="1"/>
        <v>0</v>
      </c>
      <c r="I61" s="2">
        <f>SUMIF(Sheet11!B:B,Sheet10!C61,Sheet11!D:D)</f>
        <v>128893</v>
      </c>
      <c r="J61" s="2">
        <f t="shared" si="2"/>
        <v>0</v>
      </c>
      <c r="N61" s="2">
        <f>SUMIF(Sheet11!L:L,Sheet10!C61,Sheet11!N:N)</f>
        <v>36404.94</v>
      </c>
      <c r="O61" s="2">
        <f t="shared" ref="O61:O63" si="24">D61-N61</f>
        <v>0</v>
      </c>
      <c r="Q61" s="2">
        <f>SUMIF(Sheet11!L:L,Sheet10!C61,Sheet11!M:M)</f>
        <v>128893</v>
      </c>
      <c r="R61" s="2">
        <f t="shared" ref="R61:R63" si="25">E61-Q61</f>
        <v>0</v>
      </c>
    </row>
    <row r="62" spans="2:18" x14ac:dyDescent="0.25">
      <c r="B62" s="7" t="s">
        <v>152</v>
      </c>
      <c r="C62" s="56" t="str">
        <f t="shared" si="0"/>
        <v>ISA04</v>
      </c>
      <c r="D62" s="2">
        <f>SUMIF('Summary Report'!C:C,Sheet10!C62,'Summary Report'!AC:AC)</f>
        <v>16243.3</v>
      </c>
      <c r="E62" s="2">
        <f>SUMIF('Summary Report'!C:C,Sheet10!C62,'Summary Report'!AH:AH)</f>
        <v>39191.699999999997</v>
      </c>
      <c r="G62" s="2">
        <f>SUMIF(Sheet11!B:B,Sheet10!C62,Sheet11!C:C)</f>
        <v>17549.3</v>
      </c>
      <c r="H62" s="2">
        <f t="shared" si="1"/>
        <v>-1306</v>
      </c>
      <c r="I62" s="2">
        <f>SUMIF(Sheet11!B:B,Sheet10!C62,Sheet11!D:D)</f>
        <v>39191.699999999997</v>
      </c>
      <c r="J62" s="2">
        <f t="shared" si="2"/>
        <v>0</v>
      </c>
      <c r="K62" t="s">
        <v>5245</v>
      </c>
      <c r="N62" s="2">
        <f>SUMIF(Sheet11!L:L,Sheet10!C62,Sheet11!N:N)</f>
        <v>16243.3</v>
      </c>
      <c r="O62" s="2">
        <f t="shared" si="24"/>
        <v>0</v>
      </c>
      <c r="Q62" s="2">
        <f>SUMIF(Sheet11!L:L,Sheet10!C62,Sheet11!M:M)</f>
        <v>39191.699999999997</v>
      </c>
      <c r="R62" s="2">
        <f t="shared" si="25"/>
        <v>0</v>
      </c>
    </row>
    <row r="63" spans="2:18" x14ac:dyDescent="0.25">
      <c r="B63" s="7" t="s">
        <v>153</v>
      </c>
      <c r="C63" s="56" t="str">
        <f t="shared" si="0"/>
        <v>ISA07</v>
      </c>
      <c r="D63" s="2">
        <f>SUMIF('Summary Report'!C:C,Sheet10!C63,'Summary Report'!AC:AC)</f>
        <v>68929.775000000009</v>
      </c>
      <c r="E63" s="2">
        <f>SUMIF('Summary Report'!C:C,Sheet10!C63,'Summary Report'!AH:AH)</f>
        <v>3075.2249999999913</v>
      </c>
      <c r="G63" s="2">
        <f>SUMIF(Sheet11!B:B,Sheet10!C63,Sheet11!C:C)</f>
        <v>68929.775000000009</v>
      </c>
      <c r="H63" s="2">
        <f t="shared" si="1"/>
        <v>0</v>
      </c>
      <c r="I63" s="2">
        <f>SUMIF(Sheet11!B:B,Sheet10!C63,Sheet11!D:D)</f>
        <v>3075.2249999999913</v>
      </c>
      <c r="J63" s="2">
        <f t="shared" si="2"/>
        <v>0</v>
      </c>
      <c r="N63" s="2">
        <f>SUMIF(Sheet11!L:L,Sheet10!C63,Sheet11!N:N)</f>
        <v>68929.775000000009</v>
      </c>
      <c r="O63" s="2">
        <f t="shared" si="24"/>
        <v>0</v>
      </c>
      <c r="Q63" s="2">
        <f>SUMIF(Sheet11!L:L,Sheet10!C63,Sheet11!M:M)</f>
        <v>3075.2249999999913</v>
      </c>
      <c r="R63" s="2">
        <f t="shared" si="25"/>
        <v>0</v>
      </c>
    </row>
    <row r="64" spans="2:18" hidden="1" x14ac:dyDescent="0.25">
      <c r="B64" s="7" t="s">
        <v>154</v>
      </c>
      <c r="C64" s="56" t="str">
        <f t="shared" si="0"/>
        <v>ISA11</v>
      </c>
      <c r="D64" s="2">
        <f>SUMIF('Summary Report'!C:C,Sheet10!C64,'Summary Report'!AC:AC)</f>
        <v>25078.9</v>
      </c>
      <c r="E64" s="106">
        <f>SUMIF('Summary Report'!C:C,Sheet10!C64,'Summary Report'!AH:AH)</f>
        <v>-5034.9000000000015</v>
      </c>
      <c r="G64" s="2">
        <f>SUMIF(Sheet11!B:B,Sheet10!C64,Sheet11!C:C)</f>
        <v>25078.9</v>
      </c>
      <c r="H64" s="2">
        <f t="shared" si="1"/>
        <v>0</v>
      </c>
      <c r="I64" s="2">
        <f>SUMIF(Sheet11!B:B,Sheet10!C64,Sheet11!D:D)</f>
        <v>-5034.9000000000015</v>
      </c>
      <c r="J64" s="2">
        <f t="shared" si="2"/>
        <v>0</v>
      </c>
      <c r="N64" s="2">
        <f>SUMIF(Sheet11!G:G,Sheet10!C64,Sheet11!I:I)</f>
        <v>25078.9</v>
      </c>
      <c r="O64" s="2">
        <f t="shared" ref="O64:O68" si="26">D64-N64</f>
        <v>0</v>
      </c>
      <c r="P64" s="2">
        <f>SUMIF(Sheet11!G:G,Sheet10!C64,Sheet11!H:H)</f>
        <v>-5034.9000000000015</v>
      </c>
      <c r="Q64" s="2">
        <f t="shared" ref="Q64:Q65" si="27">E64-P64</f>
        <v>0</v>
      </c>
      <c r="R64"/>
    </row>
    <row r="65" spans="2:18" hidden="1" x14ac:dyDescent="0.25">
      <c r="B65" s="7" t="s">
        <v>157</v>
      </c>
      <c r="C65" s="56" t="str">
        <f t="shared" si="0"/>
        <v>ISA12</v>
      </c>
      <c r="D65" s="2">
        <f>SUMIF('Summary Report'!C:C,Sheet10!C65,'Summary Report'!AC:AC)</f>
        <v>47373.04</v>
      </c>
      <c r="E65" s="106">
        <f>SUMIF('Summary Report'!C:C,Sheet10!C65,'Summary Report'!AH:AH)</f>
        <v>-1832</v>
      </c>
      <c r="G65" s="2">
        <f>SUMIF(Sheet11!B:B,Sheet10!C65,Sheet11!C:C)</f>
        <v>47373.04</v>
      </c>
      <c r="H65" s="2">
        <f t="shared" si="1"/>
        <v>0</v>
      </c>
      <c r="I65" s="2">
        <f>SUMIF(Sheet11!B:B,Sheet10!C65,Sheet11!D:D)</f>
        <v>-1832</v>
      </c>
      <c r="J65" s="2">
        <f t="shared" si="2"/>
        <v>0</v>
      </c>
      <c r="N65" s="2">
        <f>SUMIF(Sheet11!G:G,Sheet10!C65,Sheet11!I:I)</f>
        <v>47373.04</v>
      </c>
      <c r="O65" s="2">
        <f t="shared" si="26"/>
        <v>0</v>
      </c>
      <c r="P65" s="2">
        <f>SUMIF(Sheet11!G:G,Sheet10!C65,Sheet11!H:H)</f>
        <v>-1832</v>
      </c>
      <c r="Q65" s="2">
        <f t="shared" si="27"/>
        <v>0</v>
      </c>
      <c r="R65"/>
    </row>
    <row r="66" spans="2:18" x14ac:dyDescent="0.25">
      <c r="B66" s="7" t="s">
        <v>159</v>
      </c>
      <c r="C66" s="56" t="str">
        <f t="shared" si="0"/>
        <v>ISA13</v>
      </c>
      <c r="D66" s="2">
        <f>SUMIF('Summary Report'!C:C,Sheet10!C66,'Summary Report'!AC:AC)</f>
        <v>1119.2</v>
      </c>
      <c r="E66" s="2">
        <f>SUMIF('Summary Report'!C:C,Sheet10!C66,'Summary Report'!AH:AH)</f>
        <v>5816.8</v>
      </c>
      <c r="G66" s="2">
        <f>SUMIF(Sheet11!B:B,Sheet10!C66,Sheet11!C:C)</f>
        <v>1119.2</v>
      </c>
      <c r="H66" s="2">
        <f t="shared" si="1"/>
        <v>0</v>
      </c>
      <c r="I66" s="2">
        <f>SUMIF(Sheet11!B:B,Sheet10!C66,Sheet11!D:D)</f>
        <v>5816.8</v>
      </c>
      <c r="J66" s="2">
        <f t="shared" si="2"/>
        <v>0</v>
      </c>
      <c r="N66" s="2">
        <f>SUMIF(Sheet11!L:L,Sheet10!C66,Sheet11!N:N)</f>
        <v>1119.2</v>
      </c>
      <c r="O66" s="2">
        <f t="shared" si="26"/>
        <v>0</v>
      </c>
      <c r="Q66" s="2">
        <f>SUMIF(Sheet11!L:L,Sheet10!C66,Sheet11!M:M)</f>
        <v>5816.8</v>
      </c>
      <c r="R66" s="2">
        <f t="shared" ref="R66:R68" si="28">E66-Q66</f>
        <v>0</v>
      </c>
    </row>
    <row r="67" spans="2:18" x14ac:dyDescent="0.25">
      <c r="B67" s="7" t="s">
        <v>161</v>
      </c>
      <c r="C67" s="56" t="str">
        <f t="shared" si="0"/>
        <v>LGA01</v>
      </c>
      <c r="D67" s="2">
        <f>SUMIF('Summary Report'!C:C,Sheet10!C67,'Summary Report'!AC:AC)</f>
        <v>6841.26</v>
      </c>
      <c r="E67" s="2">
        <f>SUMIF('Summary Report'!C:C,Sheet10!C67,'Summary Report'!AH:AH)</f>
        <v>17530.739999999998</v>
      </c>
      <c r="G67" s="2">
        <f>SUMIF(Sheet11!B:B,Sheet10!C67,Sheet11!C:C)</f>
        <v>6841.26</v>
      </c>
      <c r="H67" s="2">
        <f t="shared" si="1"/>
        <v>0</v>
      </c>
      <c r="I67" s="2">
        <f>SUMIF(Sheet11!B:B,Sheet10!C67,Sheet11!D:D)</f>
        <v>17530.739999999998</v>
      </c>
      <c r="J67" s="2">
        <f t="shared" si="2"/>
        <v>0</v>
      </c>
      <c r="N67" s="2">
        <f>SUMIF(Sheet11!L:L,Sheet10!C67,Sheet11!N:N)</f>
        <v>6841.26</v>
      </c>
      <c r="O67" s="2">
        <f t="shared" si="26"/>
        <v>0</v>
      </c>
      <c r="Q67" s="2">
        <f>SUMIF(Sheet11!L:L,Sheet10!C67,Sheet11!M:M)</f>
        <v>17530.739999999998</v>
      </c>
      <c r="R67" s="2">
        <f t="shared" si="28"/>
        <v>0</v>
      </c>
    </row>
    <row r="68" spans="2:18" x14ac:dyDescent="0.25">
      <c r="B68" s="7" t="s">
        <v>162</v>
      </c>
      <c r="C68" s="56" t="str">
        <f t="shared" si="0"/>
        <v>LGA03</v>
      </c>
      <c r="D68" s="2">
        <f>SUMIF('Summary Report'!C:C,Sheet10!C68,'Summary Report'!AC:AC)</f>
        <v>22292.920000000002</v>
      </c>
      <c r="E68" s="2">
        <f>SUMIF('Summary Report'!C:C,Sheet10!C68,'Summary Report'!AH:AH)</f>
        <v>20115.079999999998</v>
      </c>
      <c r="G68" s="2">
        <f>SUMIF(Sheet11!B:B,Sheet10!C68,Sheet11!C:C)</f>
        <v>22292.920000000002</v>
      </c>
      <c r="H68" s="2">
        <f t="shared" si="1"/>
        <v>0</v>
      </c>
      <c r="I68" s="2">
        <f>SUMIF(Sheet11!B:B,Sheet10!C68,Sheet11!D:D)</f>
        <v>20115.079999999998</v>
      </c>
      <c r="J68" s="2">
        <f t="shared" si="2"/>
        <v>0</v>
      </c>
      <c r="N68" s="2">
        <f>SUMIF(Sheet11!L:L,Sheet10!C68,Sheet11!N:N)</f>
        <v>22292.920000000002</v>
      </c>
      <c r="O68" s="2">
        <f t="shared" si="26"/>
        <v>0</v>
      </c>
      <c r="Q68" s="2">
        <f>SUMIF(Sheet11!L:L,Sheet10!C68,Sheet11!M:M)</f>
        <v>20115.079999999998</v>
      </c>
      <c r="R68" s="2">
        <f t="shared" si="28"/>
        <v>0</v>
      </c>
    </row>
    <row r="69" spans="2:18" hidden="1" x14ac:dyDescent="0.25">
      <c r="B69" s="7" t="s">
        <v>165</v>
      </c>
      <c r="C69" s="56" t="str">
        <f t="shared" si="0"/>
        <v>LGA04</v>
      </c>
      <c r="D69" s="2">
        <f>SUMIF('Summary Report'!C:C,Sheet10!C69,'Summary Report'!AC:AC)</f>
        <v>55168.58</v>
      </c>
      <c r="E69" s="106">
        <f>SUMIF('Summary Report'!C:C,Sheet10!C69,'Summary Report'!AH:AH)</f>
        <v>-273191.58</v>
      </c>
      <c r="G69" s="2">
        <f>SUMIF(Sheet11!B:B,Sheet10!C69,Sheet11!C:C)</f>
        <v>55168.58</v>
      </c>
      <c r="H69" s="2">
        <f t="shared" si="1"/>
        <v>0</v>
      </c>
      <c r="I69" s="2">
        <f>SUMIF(Sheet11!B:B,Sheet10!C69,Sheet11!D:D)</f>
        <v>-273191.58</v>
      </c>
      <c r="J69" s="2">
        <f t="shared" si="2"/>
        <v>0</v>
      </c>
      <c r="N69" s="2">
        <f>SUMIF(Sheet11!G:G,Sheet10!C69,Sheet11!I:I)</f>
        <v>55168.58</v>
      </c>
      <c r="O69" s="2">
        <f>D69-N69</f>
        <v>0</v>
      </c>
      <c r="P69" s="2">
        <f>SUMIF(Sheet11!G:G,Sheet10!C69,Sheet11!H:H)</f>
        <v>-273191.58</v>
      </c>
      <c r="Q69" s="2">
        <f>E69-P69</f>
        <v>0</v>
      </c>
      <c r="R69"/>
    </row>
    <row r="70" spans="2:18" x14ac:dyDescent="0.25">
      <c r="B70" s="7" t="s">
        <v>167</v>
      </c>
      <c r="C70" s="56" t="str">
        <f t="shared" si="0"/>
        <v>LGA05</v>
      </c>
      <c r="D70" s="2">
        <f>SUMIF('Summary Report'!C:C,Sheet10!C70,'Summary Report'!AC:AC)</f>
        <v>47797.86</v>
      </c>
      <c r="E70" s="2">
        <f>SUMIF('Summary Report'!C:C,Sheet10!C70,'Summary Report'!AH:AH)</f>
        <v>28924</v>
      </c>
      <c r="G70" s="2">
        <f>SUMIF(Sheet11!B:B,Sheet10!C70,Sheet11!C:C)</f>
        <v>47797.86</v>
      </c>
      <c r="H70" s="2">
        <f t="shared" si="1"/>
        <v>0</v>
      </c>
      <c r="I70" s="2">
        <f>SUMIF(Sheet11!B:B,Sheet10!C70,Sheet11!D:D)</f>
        <v>28924</v>
      </c>
      <c r="J70" s="2">
        <f t="shared" si="2"/>
        <v>0</v>
      </c>
      <c r="N70" s="2">
        <f>SUMIF(Sheet11!L:L,Sheet10!C70,Sheet11!N:N)</f>
        <v>47797.86</v>
      </c>
      <c r="O70" s="2">
        <f t="shared" ref="O70:O76" si="29">D70-N70</f>
        <v>0</v>
      </c>
      <c r="Q70" s="2">
        <f>SUMIF(Sheet11!L:L,Sheet10!C70,Sheet11!M:M)</f>
        <v>28924</v>
      </c>
      <c r="R70" s="2">
        <f t="shared" ref="R70:R76" si="30">E70-Q70</f>
        <v>0</v>
      </c>
    </row>
    <row r="71" spans="2:18" x14ac:dyDescent="0.25">
      <c r="B71" s="7" t="s">
        <v>168</v>
      </c>
      <c r="C71" s="56" t="str">
        <f t="shared" si="0"/>
        <v>LGA06</v>
      </c>
      <c r="D71" s="2">
        <f>SUMIF('Summary Report'!C:C,Sheet10!C71,'Summary Report'!AC:AC)</f>
        <v>23932.32</v>
      </c>
      <c r="E71" s="2">
        <f>SUMIF('Summary Report'!C:C,Sheet10!C71,'Summary Report'!AH:AH)</f>
        <v>23170.68</v>
      </c>
      <c r="G71" s="2">
        <f>SUMIF(Sheet11!B:B,Sheet10!C71,Sheet11!C:C)</f>
        <v>23932.32</v>
      </c>
      <c r="H71" s="2">
        <f t="shared" si="1"/>
        <v>0</v>
      </c>
      <c r="I71" s="2">
        <f>SUMIF(Sheet11!B:B,Sheet10!C71,Sheet11!D:D)</f>
        <v>23170.68</v>
      </c>
      <c r="J71" s="2">
        <f t="shared" si="2"/>
        <v>0</v>
      </c>
      <c r="N71" s="2">
        <f>SUMIF(Sheet11!L:L,Sheet10!C71,Sheet11!N:N)</f>
        <v>23932.32</v>
      </c>
      <c r="O71" s="2">
        <f t="shared" si="29"/>
        <v>0</v>
      </c>
      <c r="Q71" s="2">
        <f>SUMIF(Sheet11!L:L,Sheet10!C71,Sheet11!M:M)</f>
        <v>23170.68</v>
      </c>
      <c r="R71" s="2">
        <f t="shared" si="30"/>
        <v>0</v>
      </c>
    </row>
    <row r="72" spans="2:18" x14ac:dyDescent="0.25">
      <c r="B72" s="7" t="s">
        <v>171</v>
      </c>
      <c r="C72" s="56" t="str">
        <f t="shared" ref="C72:C135" si="31">LEFT(B72, FIND(" ",B72)-1)</f>
        <v>LGA07</v>
      </c>
      <c r="D72" s="2">
        <f>SUMIF('Summary Report'!C:C,Sheet10!C72,'Summary Report'!AC:AC)</f>
        <v>3605.08</v>
      </c>
      <c r="E72" s="2">
        <f>SUMIF('Summary Report'!C:C,Sheet10!C72,'Summary Report'!AH:AH)</f>
        <v>19012.919999999998</v>
      </c>
      <c r="G72" s="2">
        <f>SUMIF(Sheet11!B:B,Sheet10!C72,Sheet11!C:C)</f>
        <v>3605.08</v>
      </c>
      <c r="H72" s="2">
        <f t="shared" si="1"/>
        <v>0</v>
      </c>
      <c r="I72" s="2">
        <f>SUMIF(Sheet11!B:B,Sheet10!C72,Sheet11!D:D)</f>
        <v>19012.919999999998</v>
      </c>
      <c r="J72" s="2">
        <f t="shared" si="2"/>
        <v>0</v>
      </c>
      <c r="N72" s="2">
        <f>SUMIF(Sheet11!L:L,Sheet10!C72,Sheet11!N:N)</f>
        <v>3605.08</v>
      </c>
      <c r="O72" s="2">
        <f t="shared" si="29"/>
        <v>0</v>
      </c>
      <c r="Q72" s="2">
        <f>SUMIF(Sheet11!L:L,Sheet10!C72,Sheet11!M:M)</f>
        <v>19012.919999999998</v>
      </c>
      <c r="R72" s="2">
        <f t="shared" si="30"/>
        <v>0</v>
      </c>
    </row>
    <row r="73" spans="2:18" x14ac:dyDescent="0.25">
      <c r="B73" s="7" t="s">
        <v>173</v>
      </c>
      <c r="C73" s="56" t="str">
        <f t="shared" si="31"/>
        <v>LGA09</v>
      </c>
      <c r="D73" s="2">
        <f>SUMIF('Summary Report'!C:C,Sheet10!C73,'Summary Report'!AC:AC)</f>
        <v>8793.94</v>
      </c>
      <c r="E73" s="2">
        <f>SUMIF('Summary Report'!C:C,Sheet10!C73,'Summary Report'!AH:AH)</f>
        <v>75524.06</v>
      </c>
      <c r="G73" s="2">
        <f>SUMIF(Sheet11!B:B,Sheet10!C73,Sheet11!C:C)</f>
        <v>8793.94</v>
      </c>
      <c r="H73" s="2">
        <f t="shared" ref="H73:H136" si="32">D73-G73</f>
        <v>0</v>
      </c>
      <c r="I73" s="2">
        <f>SUMIF(Sheet11!B:B,Sheet10!C73,Sheet11!D:D)</f>
        <v>75524.06</v>
      </c>
      <c r="J73" s="2">
        <f t="shared" ref="J73:J136" si="33">E73-I73</f>
        <v>0</v>
      </c>
      <c r="N73" s="2">
        <f>SUMIF(Sheet11!L:L,Sheet10!C73,Sheet11!N:N)</f>
        <v>8793.94</v>
      </c>
      <c r="O73" s="2">
        <f t="shared" si="29"/>
        <v>0</v>
      </c>
      <c r="Q73" s="2">
        <f>SUMIF(Sheet11!L:L,Sheet10!C73,Sheet11!M:M)</f>
        <v>75524.06</v>
      </c>
      <c r="R73" s="2">
        <f t="shared" si="30"/>
        <v>0</v>
      </c>
    </row>
    <row r="74" spans="2:18" x14ac:dyDescent="0.25">
      <c r="B74" s="7" t="s">
        <v>176</v>
      </c>
      <c r="C74" s="56" t="str">
        <f t="shared" si="31"/>
        <v>LGA10</v>
      </c>
      <c r="D74" s="2">
        <f>SUMIF('Summary Report'!C:C,Sheet10!C74,'Summary Report'!AC:AC)</f>
        <v>16263.02</v>
      </c>
      <c r="E74" s="2">
        <f>SUMIF('Summary Report'!C:C,Sheet10!C74,'Summary Report'!AH:AH)</f>
        <v>82389.98</v>
      </c>
      <c r="G74" s="2">
        <f>SUMIF(Sheet11!B:B,Sheet10!C74,Sheet11!C:C)</f>
        <v>16263.02</v>
      </c>
      <c r="H74" s="2">
        <f t="shared" si="32"/>
        <v>0</v>
      </c>
      <c r="I74" s="2">
        <f>SUMIF(Sheet11!B:B,Sheet10!C74,Sheet11!D:D)</f>
        <v>82389.98</v>
      </c>
      <c r="J74" s="2">
        <f t="shared" si="33"/>
        <v>0</v>
      </c>
      <c r="N74" s="2">
        <f>SUMIF(Sheet11!L:L,Sheet10!C74,Sheet11!N:N)</f>
        <v>16263.02</v>
      </c>
      <c r="O74" s="2">
        <f t="shared" si="29"/>
        <v>0</v>
      </c>
      <c r="Q74" s="2">
        <f>SUMIF(Sheet11!L:L,Sheet10!C74,Sheet11!M:M)</f>
        <v>82389.98</v>
      </c>
      <c r="R74" s="2">
        <f t="shared" si="30"/>
        <v>0</v>
      </c>
    </row>
    <row r="75" spans="2:18" x14ac:dyDescent="0.25">
      <c r="B75" s="7" t="s">
        <v>177</v>
      </c>
      <c r="C75" s="56" t="str">
        <f t="shared" si="31"/>
        <v>LGA11</v>
      </c>
      <c r="D75" s="2">
        <f>SUMIF('Summary Report'!C:C,Sheet10!C75,'Summary Report'!AC:AC)</f>
        <v>37770.080000000002</v>
      </c>
      <c r="E75" s="2">
        <f>SUMIF('Summary Report'!C:C,Sheet10!C75,'Summary Report'!AH:AH)</f>
        <v>25453.919999999998</v>
      </c>
      <c r="G75" s="2">
        <f>SUMIF(Sheet11!B:B,Sheet10!C75,Sheet11!C:C)</f>
        <v>37770.080000000002</v>
      </c>
      <c r="H75" s="2">
        <f t="shared" si="32"/>
        <v>0</v>
      </c>
      <c r="I75" s="2">
        <f>SUMIF(Sheet11!B:B,Sheet10!C75,Sheet11!D:D)</f>
        <v>25453.919999999998</v>
      </c>
      <c r="J75" s="2">
        <f t="shared" si="33"/>
        <v>0</v>
      </c>
      <c r="N75" s="2">
        <f>SUMIF(Sheet11!L:L,Sheet10!C75,Sheet11!N:N)</f>
        <v>37770.080000000002</v>
      </c>
      <c r="O75" s="2">
        <f t="shared" si="29"/>
        <v>0</v>
      </c>
      <c r="Q75" s="2">
        <f>SUMIF(Sheet11!L:L,Sheet10!C75,Sheet11!M:M)</f>
        <v>25453.919999999998</v>
      </c>
      <c r="R75" s="2">
        <f t="shared" si="30"/>
        <v>0</v>
      </c>
    </row>
    <row r="76" spans="2:18" x14ac:dyDescent="0.25">
      <c r="B76" s="7" t="s">
        <v>181</v>
      </c>
      <c r="C76" s="56" t="str">
        <f t="shared" si="31"/>
        <v>LGA12</v>
      </c>
      <c r="D76" s="2">
        <f>SUMIF('Summary Report'!C:C,Sheet10!C76,'Summary Report'!AC:AC)</f>
        <v>20104.68</v>
      </c>
      <c r="E76" s="2">
        <f>SUMIF('Summary Report'!C:C,Sheet10!C76,'Summary Report'!AH:AH)</f>
        <v>8676.32</v>
      </c>
      <c r="G76" s="2">
        <f>SUMIF(Sheet11!B:B,Sheet10!C76,Sheet11!C:C)</f>
        <v>20104.68</v>
      </c>
      <c r="H76" s="2">
        <f t="shared" si="32"/>
        <v>0</v>
      </c>
      <c r="I76" s="2">
        <f>SUMIF(Sheet11!B:B,Sheet10!C76,Sheet11!D:D)</f>
        <v>8676.32</v>
      </c>
      <c r="J76" s="2">
        <f t="shared" si="33"/>
        <v>0</v>
      </c>
      <c r="N76" s="2">
        <f>SUMIF(Sheet11!L:L,Sheet10!C76,Sheet11!N:N)</f>
        <v>20104.68</v>
      </c>
      <c r="O76" s="2">
        <f t="shared" si="29"/>
        <v>0</v>
      </c>
      <c r="Q76" s="2">
        <f>SUMIF(Sheet11!L:L,Sheet10!C76,Sheet11!M:M)</f>
        <v>8676.32</v>
      </c>
      <c r="R76" s="2">
        <f t="shared" si="30"/>
        <v>0</v>
      </c>
    </row>
    <row r="77" spans="2:18" hidden="1" x14ac:dyDescent="0.25">
      <c r="B77" s="7" t="s">
        <v>182</v>
      </c>
      <c r="C77" s="56" t="str">
        <f t="shared" si="31"/>
        <v>LGA13</v>
      </c>
      <c r="D77" s="2">
        <f>SUMIF('Summary Report'!C:C,Sheet10!C77,'Summary Report'!AC:AC)</f>
        <v>605613.66</v>
      </c>
      <c r="E77" s="106">
        <f>SUMIF('Summary Report'!C:C,Sheet10!C77,'Summary Report'!AH:AH)</f>
        <v>-637497.66</v>
      </c>
      <c r="G77" s="2">
        <f>SUMIF(Sheet11!B:B,Sheet10!C77,Sheet11!C:C)</f>
        <v>605613.66</v>
      </c>
      <c r="H77" s="2">
        <f t="shared" si="32"/>
        <v>0</v>
      </c>
      <c r="I77" s="2">
        <f>SUMIF(Sheet11!B:B,Sheet10!C77,Sheet11!D:D)</f>
        <v>-637497.66</v>
      </c>
      <c r="J77" s="2">
        <f t="shared" si="33"/>
        <v>0</v>
      </c>
      <c r="N77" s="2">
        <f>SUMIF(Sheet11!G:G,Sheet10!C77,Sheet11!I:I)</f>
        <v>605613.66</v>
      </c>
      <c r="O77" s="2">
        <f>D77-N77</f>
        <v>0</v>
      </c>
      <c r="P77" s="2">
        <f>SUMIF(Sheet11!G:G,Sheet10!C77,Sheet11!H:H)</f>
        <v>-637497.66</v>
      </c>
      <c r="Q77" s="2">
        <f>E77-P77</f>
        <v>0</v>
      </c>
      <c r="R77"/>
    </row>
    <row r="78" spans="2:18" x14ac:dyDescent="0.25">
      <c r="B78" s="7" t="s">
        <v>183</v>
      </c>
      <c r="C78" s="56" t="str">
        <f t="shared" si="31"/>
        <v>LGA14</v>
      </c>
      <c r="D78" s="2">
        <f>SUMIF('Summary Report'!C:C,Sheet10!C78,'Summary Report'!AC:AC)</f>
        <v>89090.274999999994</v>
      </c>
      <c r="E78" s="2">
        <f>SUMIF('Summary Report'!C:C,Sheet10!C78,'Summary Report'!AH:AH)</f>
        <v>128011.72500000001</v>
      </c>
      <c r="G78" s="2">
        <f>SUMIF(Sheet11!B:B,Sheet10!C78,Sheet11!C:C)</f>
        <v>89090.275000000009</v>
      </c>
      <c r="H78" s="2">
        <f t="shared" si="32"/>
        <v>0</v>
      </c>
      <c r="I78" s="2">
        <f>SUMIF(Sheet11!B:B,Sheet10!C78,Sheet11!D:D)</f>
        <v>128011.72499999999</v>
      </c>
      <c r="J78" s="2">
        <f t="shared" si="33"/>
        <v>0</v>
      </c>
      <c r="N78" s="2">
        <f>SUMIF(Sheet11!L:L,Sheet10!C78,Sheet11!N:N)</f>
        <v>89090.275000000009</v>
      </c>
      <c r="O78" s="2">
        <f t="shared" ref="O78:O85" si="34">D78-N78</f>
        <v>0</v>
      </c>
      <c r="Q78" s="2">
        <f>SUMIF(Sheet11!L:L,Sheet10!C78,Sheet11!M:M)</f>
        <v>128011.72499999999</v>
      </c>
      <c r="R78" s="2">
        <f t="shared" ref="R78:R85" si="35">E78-Q78</f>
        <v>0</v>
      </c>
    </row>
    <row r="79" spans="2:18" x14ac:dyDescent="0.25">
      <c r="B79" s="7" t="s">
        <v>184</v>
      </c>
      <c r="C79" s="56" t="str">
        <f t="shared" si="31"/>
        <v>LGA15</v>
      </c>
      <c r="D79" s="2">
        <f>SUMIF('Summary Report'!C:C,Sheet10!C79,'Summary Report'!AC:AC)</f>
        <v>14753.44</v>
      </c>
      <c r="E79" s="2">
        <f>SUMIF('Summary Report'!C:C,Sheet10!C79,'Summary Report'!AH:AH)</f>
        <v>124374.56</v>
      </c>
      <c r="G79" s="2">
        <f>SUMIF(Sheet11!B:B,Sheet10!C79,Sheet11!C:C)</f>
        <v>14753.44</v>
      </c>
      <c r="H79" s="2">
        <f t="shared" si="32"/>
        <v>0</v>
      </c>
      <c r="I79" s="2">
        <f>SUMIF(Sheet11!B:B,Sheet10!C79,Sheet11!D:D)</f>
        <v>124374.56</v>
      </c>
      <c r="J79" s="2">
        <f t="shared" si="33"/>
        <v>0</v>
      </c>
      <c r="N79" s="2">
        <f>SUMIF(Sheet11!L:L,Sheet10!C79,Sheet11!N:N)</f>
        <v>14753.44</v>
      </c>
      <c r="O79" s="2">
        <f t="shared" si="34"/>
        <v>0</v>
      </c>
      <c r="Q79" s="2">
        <f>SUMIF(Sheet11!L:L,Sheet10!C79,Sheet11!M:M)</f>
        <v>124374.56</v>
      </c>
      <c r="R79" s="2">
        <f t="shared" si="35"/>
        <v>0</v>
      </c>
    </row>
    <row r="80" spans="2:18" x14ac:dyDescent="0.25">
      <c r="B80" s="7" t="s">
        <v>187</v>
      </c>
      <c r="C80" s="56" t="str">
        <f t="shared" si="31"/>
        <v>LGA16</v>
      </c>
      <c r="D80" s="2">
        <f>SUMIF('Summary Report'!C:C,Sheet10!C80,'Summary Report'!AC:AC)</f>
        <v>30106.16</v>
      </c>
      <c r="E80" s="2">
        <f>SUMIF('Summary Report'!C:C,Sheet10!C80,'Summary Report'!AH:AH)</f>
        <v>15452</v>
      </c>
      <c r="G80" s="2">
        <f>SUMIF(Sheet11!B:B,Sheet10!C80,Sheet11!C:C)</f>
        <v>30106.16</v>
      </c>
      <c r="H80" s="2">
        <f t="shared" si="32"/>
        <v>0</v>
      </c>
      <c r="I80" s="2">
        <f>SUMIF(Sheet11!B:B,Sheet10!C80,Sheet11!D:D)</f>
        <v>15452</v>
      </c>
      <c r="J80" s="2">
        <f t="shared" si="33"/>
        <v>0</v>
      </c>
      <c r="N80" s="2">
        <f>SUMIF(Sheet11!L:L,Sheet10!C80,Sheet11!N:N)</f>
        <v>30106.16</v>
      </c>
      <c r="O80" s="2">
        <f t="shared" si="34"/>
        <v>0</v>
      </c>
      <c r="Q80" s="2">
        <f>SUMIF(Sheet11!L:L,Sheet10!C80,Sheet11!M:M)</f>
        <v>15452</v>
      </c>
      <c r="R80" s="2">
        <f t="shared" si="35"/>
        <v>0</v>
      </c>
    </row>
    <row r="81" spans="2:18" x14ac:dyDescent="0.25">
      <c r="B81" s="7" t="s">
        <v>190</v>
      </c>
      <c r="C81" s="56" t="str">
        <f t="shared" si="31"/>
        <v>MAA01</v>
      </c>
      <c r="D81" s="2">
        <f>SUMIF('Summary Report'!C:C,Sheet10!C81,'Summary Report'!AC:AC)</f>
        <v>402403.05</v>
      </c>
      <c r="E81" s="2">
        <f>SUMIF('Summary Report'!C:C,Sheet10!C81,'Summary Report'!AH:AH)</f>
        <v>1010202.95</v>
      </c>
      <c r="G81" s="2">
        <f>SUMIF(Sheet11!B:B,Sheet10!C81,Sheet11!C:C)</f>
        <v>402403.05000000005</v>
      </c>
      <c r="H81" s="2">
        <f t="shared" si="32"/>
        <v>0</v>
      </c>
      <c r="I81" s="2">
        <f>SUMIF(Sheet11!B:B,Sheet10!C81,Sheet11!D:D)</f>
        <v>1010202.95</v>
      </c>
      <c r="J81" s="2">
        <f t="shared" si="33"/>
        <v>0</v>
      </c>
      <c r="N81" s="2">
        <f>SUMIF(Sheet11!L:L,Sheet10!C81,Sheet11!N:N)</f>
        <v>402403.05000000005</v>
      </c>
      <c r="O81" s="2">
        <f t="shared" si="34"/>
        <v>0</v>
      </c>
      <c r="Q81" s="2">
        <f>SUMIF(Sheet11!L:L,Sheet10!C81,Sheet11!M:M)</f>
        <v>1010202.95</v>
      </c>
      <c r="R81" s="2">
        <f t="shared" si="35"/>
        <v>0</v>
      </c>
    </row>
    <row r="82" spans="2:18" x14ac:dyDescent="0.25">
      <c r="B82" s="7" t="s">
        <v>191</v>
      </c>
      <c r="C82" s="56" t="str">
        <f t="shared" si="31"/>
        <v>NEA07</v>
      </c>
      <c r="D82" s="2">
        <f>SUMIF('Summary Report'!C:C,Sheet10!C82,'Summary Report'!AC:AC)</f>
        <v>3215.1</v>
      </c>
      <c r="E82" s="2">
        <f>SUMIF('Summary Report'!C:C,Sheet10!C82,'Summary Report'!AH:AH)</f>
        <v>9866</v>
      </c>
      <c r="G82" s="2">
        <f>SUMIF(Sheet11!B:B,Sheet10!C82,Sheet11!C:C)</f>
        <v>3215.1</v>
      </c>
      <c r="H82" s="2">
        <f t="shared" si="32"/>
        <v>0</v>
      </c>
      <c r="I82" s="2">
        <f>SUMIF(Sheet11!B:B,Sheet10!C82,Sheet11!D:D)</f>
        <v>9866</v>
      </c>
      <c r="J82" s="2">
        <f t="shared" si="33"/>
        <v>0</v>
      </c>
      <c r="N82" s="2">
        <f>SUMIF(Sheet11!L:L,Sheet10!C82,Sheet11!N:N)</f>
        <v>3215.1</v>
      </c>
      <c r="O82" s="2">
        <f t="shared" si="34"/>
        <v>0</v>
      </c>
      <c r="Q82" s="2">
        <f>SUMIF(Sheet11!L:L,Sheet10!C82,Sheet11!M:M)</f>
        <v>9866</v>
      </c>
      <c r="R82" s="2">
        <f t="shared" si="35"/>
        <v>0</v>
      </c>
    </row>
    <row r="83" spans="2:18" x14ac:dyDescent="0.25">
      <c r="B83" s="7" t="s">
        <v>192</v>
      </c>
      <c r="C83" s="56" t="str">
        <f t="shared" si="31"/>
        <v>NOCA02</v>
      </c>
      <c r="D83" s="2">
        <f>SUMIF('Summary Report'!C:C,Sheet10!C83,'Summary Report'!AC:AC)</f>
        <v>7588.2800000000007</v>
      </c>
      <c r="E83" s="2">
        <f>SUMIF('Summary Report'!C:C,Sheet10!C83,'Summary Report'!AH:AH)</f>
        <v>26787</v>
      </c>
      <c r="G83" s="2">
        <f>SUMIF(Sheet11!B:B,Sheet10!C83,Sheet11!C:C)</f>
        <v>7588.2800000000007</v>
      </c>
      <c r="H83" s="2">
        <f t="shared" si="32"/>
        <v>0</v>
      </c>
      <c r="I83" s="2">
        <f>SUMIF(Sheet11!B:B,Sheet10!C83,Sheet11!D:D)</f>
        <v>26787</v>
      </c>
      <c r="J83" s="2">
        <f t="shared" si="33"/>
        <v>0</v>
      </c>
      <c r="N83" s="2">
        <f>SUMIF(Sheet11!L:L,Sheet10!C83,Sheet11!N:N)</f>
        <v>7588.2800000000007</v>
      </c>
      <c r="O83" s="2">
        <f t="shared" si="34"/>
        <v>0</v>
      </c>
      <c r="Q83" s="2">
        <f>SUMIF(Sheet11!L:L,Sheet10!C83,Sheet11!M:M)</f>
        <v>26787</v>
      </c>
      <c r="R83" s="2">
        <f t="shared" si="35"/>
        <v>0</v>
      </c>
    </row>
    <row r="84" spans="2:18" x14ac:dyDescent="0.25">
      <c r="B84" s="7" t="s">
        <v>193</v>
      </c>
      <c r="C84" s="56" t="str">
        <f t="shared" si="31"/>
        <v>NVA01</v>
      </c>
      <c r="D84" s="2">
        <f>SUMIF('Summary Report'!C:C,Sheet10!C84,'Summary Report'!AC:AC)</f>
        <v>36763.279999999999</v>
      </c>
      <c r="E84" s="2">
        <f>SUMIF('Summary Report'!C:C,Sheet10!C84,'Summary Report'!AH:AH)</f>
        <v>187821</v>
      </c>
      <c r="G84" s="2">
        <f>SUMIF(Sheet11!B:B,Sheet10!C84,Sheet11!C:C)</f>
        <v>36763.279999999999</v>
      </c>
      <c r="H84" s="2">
        <f t="shared" si="32"/>
        <v>0</v>
      </c>
      <c r="I84" s="2">
        <f>SUMIF(Sheet11!B:B,Sheet10!C84,Sheet11!D:D)</f>
        <v>187821</v>
      </c>
      <c r="J84" s="2">
        <f t="shared" si="33"/>
        <v>0</v>
      </c>
      <c r="N84" s="2">
        <f>SUMIF(Sheet11!L:L,Sheet10!C84,Sheet11!N:N)</f>
        <v>36763.279999999999</v>
      </c>
      <c r="O84" s="2">
        <f t="shared" si="34"/>
        <v>0</v>
      </c>
      <c r="Q84" s="2">
        <f>SUMIF(Sheet11!L:L,Sheet10!C84,Sheet11!M:M)</f>
        <v>187821</v>
      </c>
      <c r="R84" s="2">
        <f t="shared" si="35"/>
        <v>0</v>
      </c>
    </row>
    <row r="85" spans="2:18" x14ac:dyDescent="0.25">
      <c r="B85" s="7" t="s">
        <v>194</v>
      </c>
      <c r="C85" s="56" t="str">
        <f t="shared" si="31"/>
        <v>ORMA01</v>
      </c>
      <c r="D85" s="2">
        <f>SUMIF('Summary Report'!C:C,Sheet10!C85,'Summary Report'!AC:AC)</f>
        <v>33901.300000000003</v>
      </c>
      <c r="E85" s="2">
        <f>SUMIF('Summary Report'!C:C,Sheet10!C85,'Summary Report'!AH:AH)</f>
        <v>132353</v>
      </c>
      <c r="G85" s="2">
        <f>SUMIF(Sheet11!B:B,Sheet10!C85,Sheet11!C:C)</f>
        <v>33901.300000000003</v>
      </c>
      <c r="H85" s="2">
        <f t="shared" si="32"/>
        <v>0</v>
      </c>
      <c r="I85" s="2">
        <f>SUMIF(Sheet11!B:B,Sheet10!C85,Sheet11!D:D)</f>
        <v>132353</v>
      </c>
      <c r="J85" s="2">
        <f t="shared" si="33"/>
        <v>0</v>
      </c>
      <c r="N85" s="2">
        <f>SUMIF(Sheet11!L:L,Sheet10!C85,Sheet11!N:N)</f>
        <v>33901.300000000003</v>
      </c>
      <c r="O85" s="2">
        <f t="shared" si="34"/>
        <v>0</v>
      </c>
      <c r="Q85" s="2">
        <f>SUMIF(Sheet11!L:L,Sheet10!C85,Sheet11!M:M)</f>
        <v>132353</v>
      </c>
      <c r="R85" s="2">
        <f t="shared" si="35"/>
        <v>0</v>
      </c>
    </row>
    <row r="86" spans="2:18" hidden="1" x14ac:dyDescent="0.25">
      <c r="B86" s="7" t="s">
        <v>197</v>
      </c>
      <c r="C86" s="56" t="str">
        <f t="shared" si="31"/>
        <v>PGA01</v>
      </c>
      <c r="D86" s="2">
        <f>SUMIF('Summary Report'!C:C,Sheet10!C86,'Summary Report'!AC:AC)</f>
        <v>2993.26</v>
      </c>
      <c r="E86" s="106">
        <f>SUMIF('Summary Report'!C:C,Sheet10!C86,'Summary Report'!AH:AH)</f>
        <v>-6856</v>
      </c>
      <c r="G86" s="2">
        <f>SUMIF(Sheet11!B:B,Sheet10!C86,Sheet11!C:C)</f>
        <v>2993.26</v>
      </c>
      <c r="H86" s="2">
        <f t="shared" si="32"/>
        <v>0</v>
      </c>
      <c r="I86" s="2">
        <f>SUMIF(Sheet11!B:B,Sheet10!C86,Sheet11!D:D)</f>
        <v>-6856</v>
      </c>
      <c r="J86" s="2">
        <f t="shared" si="33"/>
        <v>0</v>
      </c>
      <c r="N86" s="2">
        <f>SUMIF(Sheet11!G:G,Sheet10!C86,Sheet11!I:I)</f>
        <v>2993.26</v>
      </c>
      <c r="O86" s="2">
        <f>D86-N86</f>
        <v>0</v>
      </c>
      <c r="P86" s="2">
        <f>SUMIF(Sheet11!G:G,Sheet10!C86,Sheet11!H:H)</f>
        <v>-6856</v>
      </c>
      <c r="Q86" s="2">
        <f>E86-P86</f>
        <v>0</v>
      </c>
      <c r="R86"/>
    </row>
    <row r="87" spans="2:18" x14ac:dyDescent="0.25">
      <c r="B87" s="7" t="s">
        <v>198</v>
      </c>
      <c r="C87" s="56" t="str">
        <f t="shared" si="31"/>
        <v>PGA02</v>
      </c>
      <c r="D87" s="2">
        <f>SUMIF('Summary Report'!C:C,Sheet10!C87,'Summary Report'!AC:AC)</f>
        <v>4521.76</v>
      </c>
      <c r="E87" s="2">
        <f>SUMIF('Summary Report'!C:C,Sheet10!C87,'Summary Report'!AH:AH)</f>
        <v>4680</v>
      </c>
      <c r="G87" s="2">
        <f>SUMIF(Sheet11!B:B,Sheet10!C87,Sheet11!C:C)</f>
        <v>4521.76</v>
      </c>
      <c r="H87" s="2">
        <f t="shared" si="32"/>
        <v>0</v>
      </c>
      <c r="I87" s="2">
        <f>SUMIF(Sheet11!B:B,Sheet10!C87,Sheet11!D:D)</f>
        <v>4680</v>
      </c>
      <c r="J87" s="2">
        <f t="shared" si="33"/>
        <v>0</v>
      </c>
      <c r="N87" s="2">
        <f>SUMIF(Sheet11!L:L,Sheet10!C87,Sheet11!N:N)</f>
        <v>4521.76</v>
      </c>
      <c r="O87" s="2">
        <f t="shared" ref="O87:O94" si="36">D87-N87</f>
        <v>0</v>
      </c>
      <c r="Q87" s="2">
        <f>SUMIF(Sheet11!L:L,Sheet10!C87,Sheet11!M:M)</f>
        <v>4680</v>
      </c>
      <c r="R87" s="2">
        <f t="shared" ref="R87:R94" si="37">E87-Q87</f>
        <v>0</v>
      </c>
    </row>
    <row r="88" spans="2:18" x14ac:dyDescent="0.25">
      <c r="B88" s="7" t="s">
        <v>199</v>
      </c>
      <c r="C88" s="56" t="str">
        <f t="shared" si="31"/>
        <v>PTA01</v>
      </c>
      <c r="D88" s="2">
        <f>SUMIF('Summary Report'!C:C,Sheet10!C88,'Summary Report'!AC:AC)</f>
        <v>45761.22</v>
      </c>
      <c r="E88" s="2">
        <f>SUMIF('Summary Report'!C:C,Sheet10!C88,'Summary Report'!AH:AH)</f>
        <v>93412</v>
      </c>
      <c r="G88" s="2">
        <f>SUMIF(Sheet11!B:B,Sheet10!C88,Sheet11!C:C)</f>
        <v>45761.22</v>
      </c>
      <c r="H88" s="2">
        <f t="shared" si="32"/>
        <v>0</v>
      </c>
      <c r="I88" s="2">
        <f>SUMIF(Sheet11!B:B,Sheet10!C88,Sheet11!D:D)</f>
        <v>93412</v>
      </c>
      <c r="J88" s="2">
        <f t="shared" si="33"/>
        <v>0</v>
      </c>
      <c r="N88" s="2">
        <f>SUMIF(Sheet11!L:L,Sheet10!C88,Sheet11!N:N)</f>
        <v>45761.22</v>
      </c>
      <c r="O88" s="2">
        <f t="shared" si="36"/>
        <v>0</v>
      </c>
      <c r="Q88" s="2">
        <f>SUMIF(Sheet11!L:L,Sheet10!C88,Sheet11!M:M)</f>
        <v>93412</v>
      </c>
      <c r="R88" s="2">
        <f t="shared" si="37"/>
        <v>0</v>
      </c>
    </row>
    <row r="89" spans="2:18" x14ac:dyDescent="0.25">
      <c r="B89" s="7" t="s">
        <v>204</v>
      </c>
      <c r="C89" s="56" t="str">
        <f t="shared" si="31"/>
        <v>QPA12</v>
      </c>
      <c r="D89" s="2">
        <f>SUMIF('Summary Report'!C:C,Sheet10!C89,'Summary Report'!AC:AC)</f>
        <v>36566.68</v>
      </c>
      <c r="E89" s="2">
        <f>SUMIF('Summary Report'!C:C,Sheet10!C89,'Summary Report'!AH:AH)</f>
        <v>234853</v>
      </c>
      <c r="G89" s="2">
        <f>SUMIF(Sheet11!B:B,Sheet10!C89,Sheet11!C:C)</f>
        <v>36566.68</v>
      </c>
      <c r="H89" s="2">
        <f t="shared" si="32"/>
        <v>0</v>
      </c>
      <c r="I89" s="2">
        <f>SUMIF(Sheet11!B:B,Sheet10!C89,Sheet11!D:D)</f>
        <v>234853</v>
      </c>
      <c r="J89" s="2">
        <f t="shared" si="33"/>
        <v>0</v>
      </c>
      <c r="N89" s="2">
        <f>SUMIF(Sheet11!L:L,Sheet10!C89,Sheet11!N:N)</f>
        <v>36566.68</v>
      </c>
      <c r="O89" s="2">
        <f t="shared" si="36"/>
        <v>0</v>
      </c>
      <c r="Q89" s="2">
        <f>SUMIF(Sheet11!L:L,Sheet10!C89,Sheet11!M:M)</f>
        <v>234853</v>
      </c>
      <c r="R89" s="2">
        <f t="shared" si="37"/>
        <v>0</v>
      </c>
    </row>
    <row r="90" spans="2:18" x14ac:dyDescent="0.25">
      <c r="B90" s="7" t="s">
        <v>205</v>
      </c>
      <c r="C90" s="56" t="str">
        <f t="shared" si="31"/>
        <v>QPA15</v>
      </c>
      <c r="D90" s="2">
        <f>SUMIF('Summary Report'!C:C,Sheet10!C90,'Summary Report'!AC:AC)</f>
        <v>3066.82</v>
      </c>
      <c r="E90" s="2">
        <f>SUMIF('Summary Report'!C:C,Sheet10!C90,'Summary Report'!AH:AH)</f>
        <v>11531</v>
      </c>
      <c r="G90" s="2">
        <f>SUMIF(Sheet11!B:B,Sheet10!C90,Sheet11!C:C)</f>
        <v>3066.82</v>
      </c>
      <c r="H90" s="2">
        <f t="shared" si="32"/>
        <v>0</v>
      </c>
      <c r="I90" s="2">
        <f>SUMIF(Sheet11!B:B,Sheet10!C90,Sheet11!D:D)</f>
        <v>11531</v>
      </c>
      <c r="J90" s="2">
        <f t="shared" si="33"/>
        <v>0</v>
      </c>
      <c r="N90" s="2">
        <f>SUMIF(Sheet11!L:L,Sheet10!C90,Sheet11!N:N)</f>
        <v>3066.82</v>
      </c>
      <c r="O90" s="2">
        <f t="shared" si="36"/>
        <v>0</v>
      </c>
      <c r="Q90" s="2">
        <f>SUMIF(Sheet11!L:L,Sheet10!C90,Sheet11!M:M)</f>
        <v>11531</v>
      </c>
      <c r="R90" s="2">
        <f t="shared" si="37"/>
        <v>0</v>
      </c>
    </row>
    <row r="91" spans="2:18" x14ac:dyDescent="0.25">
      <c r="B91" s="7" t="s">
        <v>206</v>
      </c>
      <c r="C91" s="56" t="str">
        <f t="shared" si="31"/>
        <v>RZA04</v>
      </c>
      <c r="D91" s="2">
        <f>SUMIF('Summary Report'!C:C,Sheet10!C91,'Summary Report'!AC:AC)</f>
        <v>23695.56</v>
      </c>
      <c r="E91" s="2">
        <f>SUMIF('Summary Report'!C:C,Sheet10!C91,'Summary Report'!AH:AH)</f>
        <v>76033</v>
      </c>
      <c r="G91" s="2">
        <f>SUMIF(Sheet11!B:B,Sheet10!C91,Sheet11!C:C)</f>
        <v>23695.56</v>
      </c>
      <c r="H91" s="2">
        <f t="shared" si="32"/>
        <v>0</v>
      </c>
      <c r="I91" s="2">
        <f>SUMIF(Sheet11!B:B,Sheet10!C91,Sheet11!D:D)</f>
        <v>76033</v>
      </c>
      <c r="J91" s="2">
        <f t="shared" si="33"/>
        <v>0</v>
      </c>
      <c r="N91" s="2">
        <f>SUMIF(Sheet11!L:L,Sheet10!C91,Sheet11!N:N)</f>
        <v>23695.56</v>
      </c>
      <c r="O91" s="2">
        <f t="shared" si="36"/>
        <v>0</v>
      </c>
      <c r="Q91" s="2">
        <f>SUMIF(Sheet11!L:L,Sheet10!C91,Sheet11!M:M)</f>
        <v>76033</v>
      </c>
      <c r="R91" s="2">
        <f t="shared" si="37"/>
        <v>0</v>
      </c>
    </row>
    <row r="92" spans="2:18" x14ac:dyDescent="0.25">
      <c r="B92" s="7" t="s">
        <v>209</v>
      </c>
      <c r="C92" s="56" t="str">
        <f t="shared" si="31"/>
        <v>SCA01</v>
      </c>
      <c r="D92" s="2">
        <f>SUMIF('Summary Report'!C:C,Sheet10!C92,'Summary Report'!AC:AC)</f>
        <v>4226.3599999999997</v>
      </c>
      <c r="E92" s="2">
        <f>SUMIF('Summary Report'!C:C,Sheet10!C92,'Summary Report'!AH:AH)</f>
        <v>22785</v>
      </c>
      <c r="G92" s="2">
        <f>SUMIF(Sheet11!B:B,Sheet10!C92,Sheet11!C:C)</f>
        <v>4226.3599999999997</v>
      </c>
      <c r="H92" s="2">
        <f t="shared" si="32"/>
        <v>0</v>
      </c>
      <c r="I92" s="2">
        <f>SUMIF(Sheet11!B:B,Sheet10!C92,Sheet11!D:D)</f>
        <v>22785</v>
      </c>
      <c r="J92" s="2">
        <f t="shared" si="33"/>
        <v>0</v>
      </c>
      <c r="N92" s="2">
        <f>SUMIF(Sheet11!L:L,Sheet10!C92,Sheet11!N:N)</f>
        <v>4226.3599999999997</v>
      </c>
      <c r="O92" s="2">
        <f t="shared" si="36"/>
        <v>0</v>
      </c>
      <c r="Q92" s="2">
        <f>SUMIF(Sheet11!L:L,Sheet10!C92,Sheet11!M:M)</f>
        <v>22785</v>
      </c>
      <c r="R92" s="2">
        <f t="shared" si="37"/>
        <v>0</v>
      </c>
    </row>
    <row r="93" spans="2:18" x14ac:dyDescent="0.25">
      <c r="B93" s="7" t="s">
        <v>210</v>
      </c>
      <c r="C93" s="56" t="str">
        <f t="shared" si="31"/>
        <v>SCA02</v>
      </c>
      <c r="D93" s="2">
        <f>SUMIF('Summary Report'!C:C,Sheet10!C93,'Summary Report'!AC:AC)</f>
        <v>11285.44</v>
      </c>
      <c r="E93" s="2">
        <f>SUMIF('Summary Report'!C:C,Sheet10!C93,'Summary Report'!AH:AH)</f>
        <v>1974</v>
      </c>
      <c r="G93" s="2">
        <f>SUMIF(Sheet11!B:B,Sheet10!C93,Sheet11!C:C)</f>
        <v>11285.44</v>
      </c>
      <c r="H93" s="2">
        <f t="shared" si="32"/>
        <v>0</v>
      </c>
      <c r="I93" s="2">
        <f>SUMIF(Sheet11!B:B,Sheet10!C93,Sheet11!D:D)</f>
        <v>1974</v>
      </c>
      <c r="J93" s="2">
        <f t="shared" si="33"/>
        <v>0</v>
      </c>
      <c r="N93" s="2">
        <f>SUMIF(Sheet11!L:L,Sheet10!C93,Sheet11!N:N)</f>
        <v>11285.44</v>
      </c>
      <c r="O93" s="2">
        <f t="shared" si="36"/>
        <v>0</v>
      </c>
      <c r="Q93" s="2">
        <f>SUMIF(Sheet11!L:L,Sheet10!C93,Sheet11!M:M)</f>
        <v>1974</v>
      </c>
      <c r="R93" s="2">
        <f t="shared" si="37"/>
        <v>0</v>
      </c>
    </row>
    <row r="94" spans="2:18" x14ac:dyDescent="0.25">
      <c r="B94" s="7" t="s">
        <v>211</v>
      </c>
      <c r="C94" s="56" t="str">
        <f t="shared" si="31"/>
        <v>TLA03</v>
      </c>
      <c r="D94" s="2">
        <f>SUMIF('Summary Report'!C:C,Sheet10!C94,'Summary Report'!AC:AC)</f>
        <v>41253.14</v>
      </c>
      <c r="E94" s="2">
        <f>SUMIF('Summary Report'!C:C,Sheet10!C94,'Summary Report'!AH:AH)</f>
        <v>128596.86</v>
      </c>
      <c r="G94" s="2">
        <f>SUMIF(Sheet11!B:B,Sheet10!C94,Sheet11!C:C)</f>
        <v>41253.14</v>
      </c>
      <c r="H94" s="2">
        <f t="shared" si="32"/>
        <v>0</v>
      </c>
      <c r="I94" s="2">
        <f>SUMIF(Sheet11!B:B,Sheet10!C94,Sheet11!D:D)</f>
        <v>128596.86</v>
      </c>
      <c r="J94" s="2">
        <f t="shared" si="33"/>
        <v>0</v>
      </c>
      <c r="N94" s="2">
        <f>SUMIF(Sheet11!L:L,Sheet10!C94,Sheet11!N:N)</f>
        <v>41253.14</v>
      </c>
      <c r="O94" s="2">
        <f t="shared" si="36"/>
        <v>0</v>
      </c>
      <c r="Q94" s="2">
        <f>SUMIF(Sheet11!L:L,Sheet10!C94,Sheet11!M:M)</f>
        <v>128596.86</v>
      </c>
      <c r="R94" s="2">
        <f t="shared" si="37"/>
        <v>0</v>
      </c>
    </row>
    <row r="95" spans="2:18" hidden="1" x14ac:dyDescent="0.25">
      <c r="B95" s="7" t="s">
        <v>215</v>
      </c>
      <c r="C95" s="56" t="str">
        <f t="shared" si="31"/>
        <v>VAA01</v>
      </c>
      <c r="D95" s="2">
        <f>SUMIF('Summary Report'!C:C,Sheet10!C95,'Summary Report'!AC:AC)</f>
        <v>28536.639999999999</v>
      </c>
      <c r="E95" s="106">
        <f>SUMIF('Summary Report'!C:C,Sheet10!C95,'Summary Report'!AH:AH)</f>
        <v>-42485</v>
      </c>
      <c r="G95" s="2">
        <f>SUMIF(Sheet11!B:B,Sheet10!C95,Sheet11!C:C)</f>
        <v>28536.639999999999</v>
      </c>
      <c r="H95" s="2">
        <f t="shared" si="32"/>
        <v>0</v>
      </c>
      <c r="I95" s="2">
        <f>SUMIF(Sheet11!B:B,Sheet10!C95,Sheet11!D:D)</f>
        <v>-42485</v>
      </c>
      <c r="J95" s="2">
        <f t="shared" si="33"/>
        <v>0</v>
      </c>
      <c r="N95" s="2">
        <f>SUMIF(Sheet11!G:G,Sheet10!C95,Sheet11!I:I)</f>
        <v>28536.639999999999</v>
      </c>
      <c r="O95" s="2">
        <f>D95-N95</f>
        <v>0</v>
      </c>
      <c r="P95" s="2">
        <f>SUMIF(Sheet11!G:G,Sheet10!C95,Sheet11!H:H)</f>
        <v>-42485</v>
      </c>
      <c r="Q95" s="2">
        <f>E95-P95</f>
        <v>0</v>
      </c>
      <c r="R95"/>
    </row>
    <row r="96" spans="2:18" x14ac:dyDescent="0.25">
      <c r="B96" s="7" t="s">
        <v>219</v>
      </c>
      <c r="C96" s="56" t="str">
        <f t="shared" si="31"/>
        <v>AB01</v>
      </c>
      <c r="D96" s="2">
        <f>SUMIF('Summary Report'!C:C,Sheet10!C96,'Summary Report'!AC:AC)</f>
        <v>12053.18</v>
      </c>
      <c r="E96" s="2">
        <f>SUMIF('Summary Report'!C:C,Sheet10!C96,'Summary Report'!AH:AH)</f>
        <v>46410.82</v>
      </c>
      <c r="G96" s="2">
        <f>SUMIF(Sheet11!B:B,Sheet10!C96,Sheet11!C:C)</f>
        <v>12053.18</v>
      </c>
      <c r="H96" s="2">
        <f t="shared" si="32"/>
        <v>0</v>
      </c>
      <c r="I96" s="2">
        <f>SUMIF(Sheet11!B:B,Sheet10!C96,Sheet11!D:D)</f>
        <v>46410.82</v>
      </c>
      <c r="J96" s="2">
        <f t="shared" si="33"/>
        <v>0</v>
      </c>
      <c r="N96" s="2">
        <f>SUMIF(Sheet11!L:L,Sheet10!C96,Sheet11!N:N)</f>
        <v>12053.18</v>
      </c>
      <c r="O96" s="2">
        <f t="shared" ref="O96:O98" si="38">D96-N96</f>
        <v>0</v>
      </c>
      <c r="Q96" s="2">
        <f>SUMIF(Sheet11!L:L,Sheet10!C96,Sheet11!M:M)</f>
        <v>46410.82</v>
      </c>
      <c r="R96" s="2">
        <f t="shared" ref="R96:R98" si="39">E96-Q96</f>
        <v>0</v>
      </c>
    </row>
    <row r="97" spans="2:18" x14ac:dyDescent="0.25">
      <c r="B97" s="7" t="s">
        <v>225</v>
      </c>
      <c r="C97" s="56" t="str">
        <f t="shared" si="31"/>
        <v>AB02</v>
      </c>
      <c r="D97" s="2">
        <f>SUMIF('Summary Report'!C:C,Sheet10!C97,'Summary Report'!AC:AC)</f>
        <v>22208.720000000001</v>
      </c>
      <c r="E97" s="2">
        <f>SUMIF('Summary Report'!C:C,Sheet10!C97,'Summary Report'!AH:AH)</f>
        <v>70084.28</v>
      </c>
      <c r="G97" s="2">
        <f>SUMIF(Sheet11!B:B,Sheet10!C97,Sheet11!C:C)</f>
        <v>22208.720000000001</v>
      </c>
      <c r="H97" s="2">
        <f t="shared" si="32"/>
        <v>0</v>
      </c>
      <c r="I97" s="2">
        <f>SUMIF(Sheet11!B:B,Sheet10!C97,Sheet11!D:D)</f>
        <v>70084.28</v>
      </c>
      <c r="J97" s="2">
        <f t="shared" si="33"/>
        <v>0</v>
      </c>
      <c r="N97" s="2">
        <f>SUMIF(Sheet11!L:L,Sheet10!C97,Sheet11!N:N)</f>
        <v>22208.720000000001</v>
      </c>
      <c r="O97" s="2">
        <f t="shared" si="38"/>
        <v>0</v>
      </c>
      <c r="Q97" s="2">
        <f>SUMIF(Sheet11!L:L,Sheet10!C97,Sheet11!M:M)</f>
        <v>70084.28</v>
      </c>
      <c r="R97" s="2">
        <f t="shared" si="39"/>
        <v>0</v>
      </c>
    </row>
    <row r="98" spans="2:18" x14ac:dyDescent="0.25">
      <c r="B98" s="7" t="s">
        <v>226</v>
      </c>
      <c r="C98" s="56" t="str">
        <f t="shared" si="31"/>
        <v>AB04</v>
      </c>
      <c r="D98" s="2">
        <f>SUMIF('Summary Report'!C:C,Sheet10!C98,'Summary Report'!AC:AC)</f>
        <v>31418.5</v>
      </c>
      <c r="E98" s="2">
        <f>SUMIF('Summary Report'!C:C,Sheet10!C98,'Summary Report'!AH:AH)</f>
        <v>263483.5</v>
      </c>
      <c r="G98" s="2">
        <f>SUMIF(Sheet11!B:B,Sheet10!C98,Sheet11!C:C)</f>
        <v>31418.5</v>
      </c>
      <c r="H98" s="2">
        <f t="shared" si="32"/>
        <v>0</v>
      </c>
      <c r="I98" s="2">
        <f>SUMIF(Sheet11!B:B,Sheet10!C98,Sheet11!D:D)</f>
        <v>263483.5</v>
      </c>
      <c r="J98" s="2">
        <f t="shared" si="33"/>
        <v>0</v>
      </c>
      <c r="N98" s="2">
        <f>SUMIF(Sheet11!L:L,Sheet10!C98,Sheet11!N:N)</f>
        <v>31418.5</v>
      </c>
      <c r="O98" s="2">
        <f t="shared" si="38"/>
        <v>0</v>
      </c>
      <c r="Q98" s="2">
        <f>SUMIF(Sheet11!L:L,Sheet10!C98,Sheet11!M:M)</f>
        <v>263483.5</v>
      </c>
      <c r="R98" s="2">
        <f t="shared" si="39"/>
        <v>0</v>
      </c>
    </row>
    <row r="99" spans="2:18" hidden="1" x14ac:dyDescent="0.25">
      <c r="B99" s="7" t="s">
        <v>227</v>
      </c>
      <c r="C99" s="56" t="str">
        <f t="shared" si="31"/>
        <v>AB05</v>
      </c>
      <c r="D99" s="2">
        <f>SUMIF('Summary Report'!C:C,Sheet10!C99,'Summary Report'!AC:AC)</f>
        <v>28257.52</v>
      </c>
      <c r="E99" s="106">
        <f>SUMIF('Summary Report'!C:C,Sheet10!C99,'Summary Report'!AH:AH)</f>
        <v>-7289.52</v>
      </c>
      <c r="G99" s="2">
        <f>SUMIF(Sheet11!B:B,Sheet10!C99,Sheet11!C:C)</f>
        <v>28257.52</v>
      </c>
      <c r="H99" s="2">
        <f t="shared" si="32"/>
        <v>0</v>
      </c>
      <c r="I99" s="2">
        <f>SUMIF(Sheet11!B:B,Sheet10!C99,Sheet11!D:D)</f>
        <v>-7289.52</v>
      </c>
      <c r="J99" s="2">
        <f t="shared" si="33"/>
        <v>0</v>
      </c>
      <c r="N99" s="2">
        <f>SUMIF(Sheet11!G:G,Sheet10!C99,Sheet11!I:I)</f>
        <v>28257.52</v>
      </c>
      <c r="O99" s="2">
        <f>D99-N99</f>
        <v>0</v>
      </c>
      <c r="P99" s="2">
        <f>SUMIF(Sheet11!G:G,Sheet10!C99,Sheet11!H:H)</f>
        <v>-7289.52</v>
      </c>
      <c r="Q99" s="2">
        <f>E99-P99</f>
        <v>0</v>
      </c>
      <c r="R99"/>
    </row>
    <row r="100" spans="2:18" x14ac:dyDescent="0.25">
      <c r="B100" s="7" t="s">
        <v>228</v>
      </c>
      <c r="C100" s="56" t="str">
        <f t="shared" si="31"/>
        <v>AB06</v>
      </c>
      <c r="D100" s="2">
        <f>SUMIF('Summary Report'!C:C,Sheet10!C100,'Summary Report'!AC:AC)</f>
        <v>11184.4</v>
      </c>
      <c r="E100" s="2">
        <f>SUMIF('Summary Report'!C:C,Sheet10!C100,'Summary Report'!AH:AH)</f>
        <v>87851</v>
      </c>
      <c r="G100" s="2">
        <f>SUMIF(Sheet11!B:B,Sheet10!C100,Sheet11!C:C)</f>
        <v>11184.4</v>
      </c>
      <c r="H100" s="2">
        <f t="shared" si="32"/>
        <v>0</v>
      </c>
      <c r="I100" s="2">
        <f>SUMIF(Sheet11!B:B,Sheet10!C100,Sheet11!D:D)</f>
        <v>87851</v>
      </c>
      <c r="J100" s="2">
        <f t="shared" si="33"/>
        <v>0</v>
      </c>
      <c r="N100" s="2">
        <f>SUMIF(Sheet11!L:L,Sheet10!C100,Sheet11!N:N)</f>
        <v>11184.4</v>
      </c>
      <c r="O100" s="2">
        <f t="shared" ref="O100:O104" si="40">D100-N100</f>
        <v>0</v>
      </c>
      <c r="Q100" s="2">
        <f>SUMIF(Sheet11!L:L,Sheet10!C100,Sheet11!M:M)</f>
        <v>87851</v>
      </c>
      <c r="R100" s="2">
        <f t="shared" ref="R100:R104" si="41">E100-Q100</f>
        <v>0</v>
      </c>
    </row>
    <row r="101" spans="2:18" x14ac:dyDescent="0.25">
      <c r="B101" s="7" t="s">
        <v>229</v>
      </c>
      <c r="C101" s="56" t="str">
        <f t="shared" si="31"/>
        <v>AB08</v>
      </c>
      <c r="D101" s="2">
        <f>SUMIF('Summary Report'!C:C,Sheet10!C101,'Summary Report'!AC:AC)</f>
        <v>15420.54</v>
      </c>
      <c r="E101" s="2">
        <f>SUMIF('Summary Report'!C:C,Sheet10!C101,'Summary Report'!AH:AH)</f>
        <v>28236</v>
      </c>
      <c r="G101" s="2">
        <f>SUMIF(Sheet11!B:B,Sheet10!C101,Sheet11!C:C)</f>
        <v>15420.54</v>
      </c>
      <c r="H101" s="2">
        <f t="shared" si="32"/>
        <v>0</v>
      </c>
      <c r="I101" s="2">
        <f>SUMIF(Sheet11!B:B,Sheet10!C101,Sheet11!D:D)</f>
        <v>28236</v>
      </c>
      <c r="J101" s="2">
        <f t="shared" si="33"/>
        <v>0</v>
      </c>
      <c r="N101" s="2">
        <f>SUMIF(Sheet11!L:L,Sheet10!C101,Sheet11!N:N)</f>
        <v>15420.54</v>
      </c>
      <c r="O101" s="2">
        <f t="shared" si="40"/>
        <v>0</v>
      </c>
      <c r="Q101" s="2">
        <f>SUMIF(Sheet11!L:L,Sheet10!C101,Sheet11!M:M)</f>
        <v>28236</v>
      </c>
      <c r="R101" s="2">
        <f t="shared" si="41"/>
        <v>0</v>
      </c>
    </row>
    <row r="102" spans="2:18" x14ac:dyDescent="0.25">
      <c r="B102" s="7" t="s">
        <v>230</v>
      </c>
      <c r="C102" s="56" t="str">
        <f t="shared" si="31"/>
        <v>AB09</v>
      </c>
      <c r="D102" s="2">
        <f>SUMIF('Summary Report'!C:C,Sheet10!C102,'Summary Report'!AC:AC)</f>
        <v>7724.24</v>
      </c>
      <c r="E102" s="2">
        <f>SUMIF('Summary Report'!C:C,Sheet10!C102,'Summary Report'!AH:AH)</f>
        <v>68053</v>
      </c>
      <c r="G102" s="2">
        <f>SUMIF(Sheet11!B:B,Sheet10!C102,Sheet11!C:C)</f>
        <v>7724.24</v>
      </c>
      <c r="H102" s="2">
        <f t="shared" si="32"/>
        <v>0</v>
      </c>
      <c r="I102" s="2">
        <f>SUMIF(Sheet11!B:B,Sheet10!C102,Sheet11!D:D)</f>
        <v>68053</v>
      </c>
      <c r="J102" s="2">
        <f t="shared" si="33"/>
        <v>0</v>
      </c>
      <c r="N102" s="2">
        <f>SUMIF(Sheet11!L:L,Sheet10!C102,Sheet11!N:N)</f>
        <v>7724.24</v>
      </c>
      <c r="O102" s="2">
        <f t="shared" si="40"/>
        <v>0</v>
      </c>
      <c r="Q102" s="2">
        <f>SUMIF(Sheet11!L:L,Sheet10!C102,Sheet11!M:M)</f>
        <v>68053</v>
      </c>
      <c r="R102" s="2">
        <f t="shared" si="41"/>
        <v>0</v>
      </c>
    </row>
    <row r="103" spans="2:18" x14ac:dyDescent="0.25">
      <c r="B103" s="7" t="s">
        <v>232</v>
      </c>
      <c r="C103" s="56" t="str">
        <f t="shared" si="31"/>
        <v>AB10</v>
      </c>
      <c r="D103" s="2">
        <f>SUMIF('Summary Report'!C:C,Sheet10!C103,'Summary Report'!AC:AC)</f>
        <v>13302.6</v>
      </c>
      <c r="E103" s="2">
        <f>SUMIF('Summary Report'!C:C,Sheet10!C103,'Summary Report'!AH:AH)</f>
        <v>66413</v>
      </c>
      <c r="G103" s="2">
        <f>SUMIF(Sheet11!B:B,Sheet10!C103,Sheet11!C:C)</f>
        <v>13302.6</v>
      </c>
      <c r="H103" s="2">
        <f t="shared" si="32"/>
        <v>0</v>
      </c>
      <c r="I103" s="2">
        <f>SUMIF(Sheet11!B:B,Sheet10!C103,Sheet11!D:D)</f>
        <v>66413</v>
      </c>
      <c r="J103" s="2">
        <f t="shared" si="33"/>
        <v>0</v>
      </c>
      <c r="N103" s="2">
        <f>SUMIF(Sheet11!L:L,Sheet10!C103,Sheet11!N:N)</f>
        <v>13302.6</v>
      </c>
      <c r="O103" s="2">
        <f t="shared" si="40"/>
        <v>0</v>
      </c>
      <c r="Q103" s="2">
        <f>SUMIF(Sheet11!L:L,Sheet10!C103,Sheet11!M:M)</f>
        <v>66413</v>
      </c>
      <c r="R103" s="2">
        <f t="shared" si="41"/>
        <v>0</v>
      </c>
    </row>
    <row r="104" spans="2:18" x14ac:dyDescent="0.25">
      <c r="B104" s="7" t="s">
        <v>234</v>
      </c>
      <c r="C104" s="56" t="str">
        <f t="shared" si="31"/>
        <v>AB11</v>
      </c>
      <c r="D104" s="2">
        <f>SUMIF('Summary Report'!C:C,Sheet10!C104,'Summary Report'!AC:AC)</f>
        <v>31445.64</v>
      </c>
      <c r="E104" s="2">
        <f>SUMIF('Summary Report'!C:C,Sheet10!C104,'Summary Report'!AH:AH)</f>
        <v>58809</v>
      </c>
      <c r="G104" s="2">
        <f>SUMIF(Sheet11!B:B,Sheet10!C104,Sheet11!C:C)</f>
        <v>31445.64</v>
      </c>
      <c r="H104" s="2">
        <f t="shared" si="32"/>
        <v>0</v>
      </c>
      <c r="I104" s="2">
        <f>SUMIF(Sheet11!B:B,Sheet10!C104,Sheet11!D:D)</f>
        <v>58809</v>
      </c>
      <c r="J104" s="2">
        <f t="shared" si="33"/>
        <v>0</v>
      </c>
      <c r="N104" s="2">
        <f>SUMIF(Sheet11!L:L,Sheet10!C104,Sheet11!N:N)</f>
        <v>31445.64</v>
      </c>
      <c r="O104" s="2">
        <f t="shared" si="40"/>
        <v>0</v>
      </c>
      <c r="Q104" s="2">
        <f>SUMIF(Sheet11!L:L,Sheet10!C104,Sheet11!M:M)</f>
        <v>58809</v>
      </c>
      <c r="R104" s="2">
        <f t="shared" si="41"/>
        <v>0</v>
      </c>
    </row>
    <row r="105" spans="2:18" hidden="1" x14ac:dyDescent="0.25">
      <c r="B105" s="7" t="s">
        <v>235</v>
      </c>
      <c r="C105" s="56" t="str">
        <f t="shared" si="31"/>
        <v>AB13</v>
      </c>
      <c r="D105" s="2">
        <f>SUMIF('Summary Report'!C:C,Sheet10!C105,'Summary Report'!AC:AC)</f>
        <v>21403.16</v>
      </c>
      <c r="E105" s="106">
        <f>SUMIF('Summary Report'!C:C,Sheet10!C105,'Summary Report'!AH:AH)</f>
        <v>-49775</v>
      </c>
      <c r="G105" s="2">
        <f>SUMIF(Sheet11!B:B,Sheet10!C105,Sheet11!C:C)</f>
        <v>21403.16</v>
      </c>
      <c r="H105" s="2">
        <f t="shared" si="32"/>
        <v>0</v>
      </c>
      <c r="I105" s="2">
        <f>SUMIF(Sheet11!B:B,Sheet10!C105,Sheet11!D:D)</f>
        <v>-49775</v>
      </c>
      <c r="J105" s="2">
        <f t="shared" si="33"/>
        <v>0</v>
      </c>
      <c r="N105" s="2">
        <f>SUMIF(Sheet11!G:G,Sheet10!C105,Sheet11!I:I)</f>
        <v>21403.16</v>
      </c>
      <c r="O105" s="2">
        <f>D105-N105</f>
        <v>0</v>
      </c>
      <c r="P105" s="2">
        <f>SUMIF(Sheet11!G:G,Sheet10!C105,Sheet11!H:H)</f>
        <v>-49775</v>
      </c>
      <c r="Q105" s="2">
        <f>E105-P105</f>
        <v>0</v>
      </c>
      <c r="R105"/>
    </row>
    <row r="106" spans="2:18" x14ac:dyDescent="0.25">
      <c r="B106" s="7" t="s">
        <v>237</v>
      </c>
      <c r="C106" s="56" t="str">
        <f t="shared" si="31"/>
        <v>AB14</v>
      </c>
      <c r="D106" s="2">
        <f>SUMIF('Summary Report'!C:C,Sheet10!C106,'Summary Report'!AC:AC)</f>
        <v>8682.24</v>
      </c>
      <c r="E106" s="2">
        <f>SUMIF('Summary Report'!C:C,Sheet10!C106,'Summary Report'!AH:AH)</f>
        <v>29213</v>
      </c>
      <c r="G106" s="2">
        <f>SUMIF(Sheet11!B:B,Sheet10!C106,Sheet11!C:C)</f>
        <v>8682.24</v>
      </c>
      <c r="H106" s="2">
        <f t="shared" si="32"/>
        <v>0</v>
      </c>
      <c r="I106" s="2">
        <f>SUMIF(Sheet11!B:B,Sheet10!C106,Sheet11!D:D)</f>
        <v>29213</v>
      </c>
      <c r="J106" s="2">
        <f t="shared" si="33"/>
        <v>0</v>
      </c>
      <c r="N106" s="2">
        <f>SUMIF(Sheet11!L:L,Sheet10!C106,Sheet11!N:N)</f>
        <v>8682.24</v>
      </c>
      <c r="O106" s="2">
        <f t="shared" ref="O106:O109" si="42">D106-N106</f>
        <v>0</v>
      </c>
      <c r="Q106" s="2">
        <f>SUMIF(Sheet11!L:L,Sheet10!C106,Sheet11!M:M)</f>
        <v>29213</v>
      </c>
      <c r="R106" s="2">
        <f t="shared" ref="R106:R109" si="43">E106-Q106</f>
        <v>0</v>
      </c>
    </row>
    <row r="107" spans="2:18" x14ac:dyDescent="0.25">
      <c r="B107" s="7" t="s">
        <v>238</v>
      </c>
      <c r="C107" s="56" t="str">
        <f t="shared" si="31"/>
        <v>AB16</v>
      </c>
      <c r="D107" s="2">
        <f>SUMIF('Summary Report'!C:C,Sheet10!C107,'Summary Report'!AC:AC)</f>
        <v>6749.46</v>
      </c>
      <c r="E107" s="2">
        <f>SUMIF('Summary Report'!C:C,Sheet10!C107,'Summary Report'!AH:AH)</f>
        <v>20212</v>
      </c>
      <c r="G107" s="2">
        <f>SUMIF(Sheet11!B:B,Sheet10!C107,Sheet11!C:C)</f>
        <v>6749.46</v>
      </c>
      <c r="H107" s="2">
        <f t="shared" si="32"/>
        <v>0</v>
      </c>
      <c r="I107" s="2">
        <f>SUMIF(Sheet11!B:B,Sheet10!C107,Sheet11!D:D)</f>
        <v>20212</v>
      </c>
      <c r="J107" s="2">
        <f t="shared" si="33"/>
        <v>0</v>
      </c>
      <c r="N107" s="2">
        <f>SUMIF(Sheet11!L:L,Sheet10!C107,Sheet11!N:N)</f>
        <v>6749.46</v>
      </c>
      <c r="O107" s="2">
        <f t="shared" si="42"/>
        <v>0</v>
      </c>
      <c r="Q107" s="2">
        <f>SUMIF(Sheet11!L:L,Sheet10!C107,Sheet11!M:M)</f>
        <v>20212</v>
      </c>
      <c r="R107" s="2">
        <f t="shared" si="43"/>
        <v>0</v>
      </c>
    </row>
    <row r="108" spans="2:18" x14ac:dyDescent="0.25">
      <c r="B108" s="7" t="s">
        <v>239</v>
      </c>
      <c r="C108" s="56" t="str">
        <f t="shared" si="31"/>
        <v>AB17</v>
      </c>
      <c r="D108" s="2">
        <f>SUMIF('Summary Report'!C:C,Sheet10!C108,'Summary Report'!AC:AC)</f>
        <v>10614.460000000001</v>
      </c>
      <c r="E108" s="2">
        <f>SUMIF('Summary Report'!C:C,Sheet10!C108,'Summary Report'!AH:AH)</f>
        <v>30572</v>
      </c>
      <c r="G108" s="2">
        <f>SUMIF(Sheet11!B:B,Sheet10!C108,Sheet11!C:C)</f>
        <v>10614.460000000001</v>
      </c>
      <c r="H108" s="2">
        <f t="shared" si="32"/>
        <v>0</v>
      </c>
      <c r="I108" s="2">
        <f>SUMIF(Sheet11!B:B,Sheet10!C108,Sheet11!D:D)</f>
        <v>30572</v>
      </c>
      <c r="J108" s="2">
        <f t="shared" si="33"/>
        <v>0</v>
      </c>
      <c r="N108" s="2">
        <f>SUMIF(Sheet11!L:L,Sheet10!C108,Sheet11!N:N)</f>
        <v>10614.460000000001</v>
      </c>
      <c r="O108" s="2">
        <f t="shared" si="42"/>
        <v>0</v>
      </c>
      <c r="Q108" s="2">
        <f>SUMIF(Sheet11!L:L,Sheet10!C108,Sheet11!M:M)</f>
        <v>30572</v>
      </c>
      <c r="R108" s="2">
        <f t="shared" si="43"/>
        <v>0</v>
      </c>
    </row>
    <row r="109" spans="2:18" x14ac:dyDescent="0.25">
      <c r="B109" s="7" t="s">
        <v>240</v>
      </c>
      <c r="C109" s="56" t="str">
        <f t="shared" si="31"/>
        <v>AB19</v>
      </c>
      <c r="D109" s="2">
        <f>SUMIF('Summary Report'!C:C,Sheet10!C109,'Summary Report'!AC:AC)</f>
        <v>27544.320000000003</v>
      </c>
      <c r="E109" s="2">
        <f>SUMIF('Summary Report'!C:C,Sheet10!C109,'Summary Report'!AH:AH)</f>
        <v>50202</v>
      </c>
      <c r="G109" s="2">
        <f>SUMIF(Sheet11!B:B,Sheet10!C109,Sheet11!C:C)</f>
        <v>27544.320000000003</v>
      </c>
      <c r="H109" s="2">
        <f t="shared" si="32"/>
        <v>0</v>
      </c>
      <c r="I109" s="2">
        <f>SUMIF(Sheet11!B:B,Sheet10!C109,Sheet11!D:D)</f>
        <v>50202</v>
      </c>
      <c r="J109" s="2">
        <f t="shared" si="33"/>
        <v>0</v>
      </c>
      <c r="N109" s="2">
        <f>SUMIF(Sheet11!L:L,Sheet10!C109,Sheet11!N:N)</f>
        <v>27544.320000000003</v>
      </c>
      <c r="O109" s="2">
        <f t="shared" si="42"/>
        <v>0</v>
      </c>
      <c r="Q109" s="2">
        <f>SUMIF(Sheet11!L:L,Sheet10!C109,Sheet11!M:M)</f>
        <v>50202</v>
      </c>
      <c r="R109" s="2">
        <f t="shared" si="43"/>
        <v>0</v>
      </c>
    </row>
    <row r="110" spans="2:18" hidden="1" x14ac:dyDescent="0.25">
      <c r="B110" s="7" t="s">
        <v>241</v>
      </c>
      <c r="C110" s="56" t="str">
        <f t="shared" si="31"/>
        <v>AB20</v>
      </c>
      <c r="D110" s="2">
        <f>SUMIF('Summary Report'!C:C,Sheet10!C110,'Summary Report'!AC:AC)</f>
        <v>16961.560000000001</v>
      </c>
      <c r="E110" s="106">
        <f>SUMIF('Summary Report'!C:C,Sheet10!C110,'Summary Report'!AH:AH)</f>
        <v>-61399.56</v>
      </c>
      <c r="G110" s="2">
        <f>SUMIF(Sheet11!B:B,Sheet10!C110,Sheet11!C:C)</f>
        <v>16961.560000000001</v>
      </c>
      <c r="H110" s="2">
        <f t="shared" si="32"/>
        <v>0</v>
      </c>
      <c r="I110" s="2">
        <f>SUMIF(Sheet11!B:B,Sheet10!C110,Sheet11!D:D)</f>
        <v>-61399.56</v>
      </c>
      <c r="J110" s="2">
        <f t="shared" si="33"/>
        <v>0</v>
      </c>
      <c r="N110" s="2">
        <f>SUMIF(Sheet11!G:G,Sheet10!C110,Sheet11!I:I)</f>
        <v>16961.560000000001</v>
      </c>
      <c r="O110" s="2">
        <f>D110-N110</f>
        <v>0</v>
      </c>
      <c r="P110" s="2">
        <f>SUMIF(Sheet11!G:G,Sheet10!C110,Sheet11!H:H)</f>
        <v>-61399.56</v>
      </c>
      <c r="Q110" s="2">
        <f>E110-P110</f>
        <v>0</v>
      </c>
      <c r="R110"/>
    </row>
    <row r="111" spans="2:18" x14ac:dyDescent="0.25">
      <c r="B111" s="7" t="s">
        <v>242</v>
      </c>
      <c r="C111" s="56" t="str">
        <f t="shared" si="31"/>
        <v>AB21</v>
      </c>
      <c r="D111" s="2">
        <f>SUMIF('Summary Report'!C:C,Sheet10!C111,'Summary Report'!AC:AC)</f>
        <v>30171.600000000002</v>
      </c>
      <c r="E111" s="2">
        <f>SUMIF('Summary Report'!C:C,Sheet10!C111,'Summary Report'!AH:AH)</f>
        <v>111011</v>
      </c>
      <c r="G111" s="2">
        <f>SUMIF(Sheet11!B:B,Sheet10!C111,Sheet11!C:C)</f>
        <v>30171.600000000002</v>
      </c>
      <c r="H111" s="2">
        <f t="shared" si="32"/>
        <v>0</v>
      </c>
      <c r="I111" s="2">
        <f>SUMIF(Sheet11!B:B,Sheet10!C111,Sheet11!D:D)</f>
        <v>111011</v>
      </c>
      <c r="J111" s="2">
        <f t="shared" si="33"/>
        <v>0</v>
      </c>
      <c r="N111" s="2">
        <f>SUMIF(Sheet11!L:L,Sheet10!C111,Sheet11!N:N)</f>
        <v>30171.600000000002</v>
      </c>
      <c r="O111" s="2">
        <f t="shared" ref="O111:O112" si="44">D111-N111</f>
        <v>0</v>
      </c>
      <c r="Q111" s="2">
        <f>SUMIF(Sheet11!L:L,Sheet10!C111,Sheet11!M:M)</f>
        <v>111011</v>
      </c>
      <c r="R111" s="2">
        <f t="shared" ref="R111:R112" si="45">E111-Q111</f>
        <v>0</v>
      </c>
    </row>
    <row r="112" spans="2:18" x14ac:dyDescent="0.25">
      <c r="B112" s="7" t="s">
        <v>243</v>
      </c>
      <c r="C112" s="56" t="str">
        <f t="shared" si="31"/>
        <v>AB22</v>
      </c>
      <c r="D112" s="2">
        <f>SUMIF('Summary Report'!C:C,Sheet10!C112,'Summary Report'!AC:AC)</f>
        <v>15085.84</v>
      </c>
      <c r="E112" s="2">
        <f>SUMIF('Summary Report'!C:C,Sheet10!C112,'Summary Report'!AH:AH)</f>
        <v>6174</v>
      </c>
      <c r="G112" s="2">
        <f>SUMIF(Sheet11!B:B,Sheet10!C112,Sheet11!C:C)</f>
        <v>15085.84</v>
      </c>
      <c r="H112" s="2">
        <f t="shared" si="32"/>
        <v>0</v>
      </c>
      <c r="I112" s="2">
        <f>SUMIF(Sheet11!B:B,Sheet10!C112,Sheet11!D:D)</f>
        <v>6174</v>
      </c>
      <c r="J112" s="2">
        <f t="shared" si="33"/>
        <v>0</v>
      </c>
      <c r="N112" s="2">
        <f>SUMIF(Sheet11!L:L,Sheet10!C112,Sheet11!N:N)</f>
        <v>15085.84</v>
      </c>
      <c r="O112" s="2">
        <f t="shared" si="44"/>
        <v>0</v>
      </c>
      <c r="Q112" s="2">
        <f>SUMIF(Sheet11!L:L,Sheet10!C112,Sheet11!M:M)</f>
        <v>6174</v>
      </c>
      <c r="R112" s="2">
        <f t="shared" si="45"/>
        <v>0</v>
      </c>
    </row>
    <row r="113" spans="2:18" hidden="1" x14ac:dyDescent="0.25">
      <c r="B113" s="7" t="s">
        <v>244</v>
      </c>
      <c r="C113" s="56" t="str">
        <f t="shared" si="31"/>
        <v>AB23</v>
      </c>
      <c r="D113" s="2">
        <f>SUMIF('Summary Report'!C:C,Sheet10!C113,'Summary Report'!AC:AC)</f>
        <v>18905.12</v>
      </c>
      <c r="E113" s="106">
        <f>SUMIF('Summary Report'!C:C,Sheet10!C113,'Summary Report'!AH:AH)</f>
        <v>-29480</v>
      </c>
      <c r="G113" s="2">
        <f>SUMIF(Sheet11!B:B,Sheet10!C113,Sheet11!C:C)</f>
        <v>18905.12</v>
      </c>
      <c r="H113" s="2">
        <f t="shared" si="32"/>
        <v>0</v>
      </c>
      <c r="I113" s="2">
        <f>SUMIF(Sheet11!B:B,Sheet10!C113,Sheet11!D:D)</f>
        <v>-29480</v>
      </c>
      <c r="J113" s="2">
        <f t="shared" si="33"/>
        <v>0</v>
      </c>
      <c r="N113" s="2">
        <f>SUMIF(Sheet11!G:G,Sheet10!C113,Sheet11!I:I)</f>
        <v>18905.12</v>
      </c>
      <c r="O113" s="2">
        <f t="shared" ref="O113:O120" si="46">D113-N113</f>
        <v>0</v>
      </c>
      <c r="P113" s="2">
        <f>SUMIF(Sheet11!G:G,Sheet10!C113,Sheet11!H:H)</f>
        <v>-29480</v>
      </c>
      <c r="Q113" s="2">
        <f t="shared" ref="Q113:Q114" si="47">E113-P113</f>
        <v>0</v>
      </c>
      <c r="R113"/>
    </row>
    <row r="114" spans="2:18" hidden="1" x14ac:dyDescent="0.25">
      <c r="B114" s="7" t="s">
        <v>246</v>
      </c>
      <c r="C114" s="56" t="str">
        <f t="shared" si="31"/>
        <v>AB25</v>
      </c>
      <c r="D114" s="2">
        <f>SUMIF('Summary Report'!C:C,Sheet10!C114,'Summary Report'!AC:AC)</f>
        <v>23444.660000000003</v>
      </c>
      <c r="E114" s="106">
        <f>SUMIF('Summary Report'!C:C,Sheet10!C114,'Summary Report'!AH:AH)</f>
        <v>-2343</v>
      </c>
      <c r="G114" s="2">
        <f>SUMIF(Sheet11!B:B,Sheet10!C114,Sheet11!C:C)</f>
        <v>23444.660000000003</v>
      </c>
      <c r="H114" s="2">
        <f t="shared" si="32"/>
        <v>0</v>
      </c>
      <c r="I114" s="2">
        <f>SUMIF(Sheet11!B:B,Sheet10!C114,Sheet11!D:D)</f>
        <v>-2343</v>
      </c>
      <c r="J114" s="2">
        <f t="shared" si="33"/>
        <v>0</v>
      </c>
      <c r="N114" s="2">
        <f>SUMIF(Sheet11!G:G,Sheet10!C114,Sheet11!I:I)</f>
        <v>23444.660000000003</v>
      </c>
      <c r="O114" s="2">
        <f t="shared" si="46"/>
        <v>0</v>
      </c>
      <c r="P114" s="2">
        <f>SUMIF(Sheet11!G:G,Sheet10!C114,Sheet11!H:H)</f>
        <v>-2343</v>
      </c>
      <c r="Q114" s="2">
        <f t="shared" si="47"/>
        <v>0</v>
      </c>
      <c r="R114"/>
    </row>
    <row r="115" spans="2:18" x14ac:dyDescent="0.25">
      <c r="B115" s="7" t="s">
        <v>248</v>
      </c>
      <c r="C115" s="56" t="str">
        <f t="shared" si="31"/>
        <v>AB26</v>
      </c>
      <c r="D115" s="2">
        <f>SUMIF('Summary Report'!C:C,Sheet10!C115,'Summary Report'!AC:AC)</f>
        <v>18483.36</v>
      </c>
      <c r="E115" s="2">
        <f>SUMIF('Summary Report'!C:C,Sheet10!C115,'Summary Report'!AH:AH)</f>
        <v>91650.64</v>
      </c>
      <c r="G115" s="2">
        <f>SUMIF(Sheet11!B:B,Sheet10!C115,Sheet11!C:C)</f>
        <v>18483.36</v>
      </c>
      <c r="H115" s="2">
        <f t="shared" si="32"/>
        <v>0</v>
      </c>
      <c r="I115" s="2">
        <f>SUMIF(Sheet11!B:B,Sheet10!C115,Sheet11!D:D)</f>
        <v>91650.64</v>
      </c>
      <c r="J115" s="2">
        <f t="shared" si="33"/>
        <v>0</v>
      </c>
      <c r="N115" s="2">
        <f>SUMIF(Sheet11!L:L,Sheet10!C115,Sheet11!N:N)</f>
        <v>18483.36</v>
      </c>
      <c r="O115" s="2">
        <f t="shared" si="46"/>
        <v>0</v>
      </c>
      <c r="Q115" s="2">
        <f>SUMIF(Sheet11!L:L,Sheet10!C115,Sheet11!M:M)</f>
        <v>91650.64</v>
      </c>
      <c r="R115" s="2">
        <f t="shared" ref="R115:R120" si="48">E115-Q115</f>
        <v>0</v>
      </c>
    </row>
    <row r="116" spans="2:18" x14ac:dyDescent="0.25">
      <c r="B116" s="7" t="s">
        <v>249</v>
      </c>
      <c r="C116" s="56" t="str">
        <f t="shared" si="31"/>
        <v>AB27</v>
      </c>
      <c r="D116" s="2">
        <f>SUMIF('Summary Report'!C:C,Sheet10!C116,'Summary Report'!AC:AC)</f>
        <v>12437.7</v>
      </c>
      <c r="E116" s="2">
        <f>SUMIF('Summary Report'!C:C,Sheet10!C116,'Summary Report'!AH:AH)</f>
        <v>74749</v>
      </c>
      <c r="G116" s="2">
        <f>SUMIF(Sheet11!B:B,Sheet10!C116,Sheet11!C:C)</f>
        <v>12437.7</v>
      </c>
      <c r="H116" s="2">
        <f t="shared" si="32"/>
        <v>0</v>
      </c>
      <c r="I116" s="2">
        <f>SUMIF(Sheet11!B:B,Sheet10!C116,Sheet11!D:D)</f>
        <v>74749</v>
      </c>
      <c r="J116" s="2">
        <f t="shared" si="33"/>
        <v>0</v>
      </c>
      <c r="N116" s="2">
        <f>SUMIF(Sheet11!L:L,Sheet10!C116,Sheet11!N:N)</f>
        <v>12437.7</v>
      </c>
      <c r="O116" s="2">
        <f t="shared" si="46"/>
        <v>0</v>
      </c>
      <c r="Q116" s="2">
        <f>SUMIF(Sheet11!L:L,Sheet10!C116,Sheet11!M:M)</f>
        <v>74749</v>
      </c>
      <c r="R116" s="2">
        <f t="shared" si="48"/>
        <v>0</v>
      </c>
    </row>
    <row r="117" spans="2:18" x14ac:dyDescent="0.25">
      <c r="B117" s="7" t="s">
        <v>250</v>
      </c>
      <c r="C117" s="56" t="str">
        <f t="shared" si="31"/>
        <v>AB28</v>
      </c>
      <c r="D117" s="2">
        <f>SUMIF('Summary Report'!C:C,Sheet10!C117,'Summary Report'!AC:AC)</f>
        <v>15483.84</v>
      </c>
      <c r="E117" s="2">
        <f>SUMIF('Summary Report'!C:C,Sheet10!C117,'Summary Report'!AH:AH)</f>
        <v>69938</v>
      </c>
      <c r="G117" s="2">
        <f>SUMIF(Sheet11!B:B,Sheet10!C117,Sheet11!C:C)</f>
        <v>15483.84</v>
      </c>
      <c r="H117" s="2">
        <f t="shared" si="32"/>
        <v>0</v>
      </c>
      <c r="I117" s="2">
        <f>SUMIF(Sheet11!B:B,Sheet10!C117,Sheet11!D:D)</f>
        <v>69938</v>
      </c>
      <c r="J117" s="2">
        <f t="shared" si="33"/>
        <v>0</v>
      </c>
      <c r="N117" s="2">
        <f>SUMIF(Sheet11!L:L,Sheet10!C117,Sheet11!N:N)</f>
        <v>15483.84</v>
      </c>
      <c r="O117" s="2">
        <f t="shared" si="46"/>
        <v>0</v>
      </c>
      <c r="Q117" s="2">
        <f>SUMIF(Sheet11!L:L,Sheet10!C117,Sheet11!M:M)</f>
        <v>69938</v>
      </c>
      <c r="R117" s="2">
        <f t="shared" si="48"/>
        <v>0</v>
      </c>
    </row>
    <row r="118" spans="2:18" x14ac:dyDescent="0.25">
      <c r="B118" s="7" t="s">
        <v>251</v>
      </c>
      <c r="C118" s="56" t="str">
        <f t="shared" si="31"/>
        <v>AB29</v>
      </c>
      <c r="D118" s="2">
        <f>SUMIF('Summary Report'!C:C,Sheet10!C118,'Summary Report'!AC:AC)</f>
        <v>9638.66</v>
      </c>
      <c r="E118" s="2">
        <f>SUMIF('Summary Report'!C:C,Sheet10!C118,'Summary Report'!AH:AH)</f>
        <v>36044.339999999997</v>
      </c>
      <c r="G118" s="2">
        <f>SUMIF(Sheet11!B:B,Sheet10!C118,Sheet11!C:C)</f>
        <v>9638.66</v>
      </c>
      <c r="H118" s="2">
        <f t="shared" si="32"/>
        <v>0</v>
      </c>
      <c r="I118" s="2">
        <f>SUMIF(Sheet11!B:B,Sheet10!C118,Sheet11!D:D)</f>
        <v>36044.339999999997</v>
      </c>
      <c r="J118" s="2">
        <f t="shared" si="33"/>
        <v>0</v>
      </c>
      <c r="N118" s="2">
        <f>SUMIF(Sheet11!L:L,Sheet10!C118,Sheet11!N:N)</f>
        <v>9638.66</v>
      </c>
      <c r="O118" s="2">
        <f t="shared" si="46"/>
        <v>0</v>
      </c>
      <c r="Q118" s="2">
        <f>SUMIF(Sheet11!L:L,Sheet10!C118,Sheet11!M:M)</f>
        <v>36044.339999999997</v>
      </c>
      <c r="R118" s="2">
        <f t="shared" si="48"/>
        <v>0</v>
      </c>
    </row>
    <row r="119" spans="2:18" x14ac:dyDescent="0.25">
      <c r="B119" s="7" t="s">
        <v>252</v>
      </c>
      <c r="C119" s="56" t="str">
        <f t="shared" si="31"/>
        <v>AB30</v>
      </c>
      <c r="D119" s="2">
        <f>SUMIF('Summary Report'!C:C,Sheet10!C119,'Summary Report'!AC:AC)</f>
        <v>11469.82</v>
      </c>
      <c r="E119" s="2">
        <f>SUMIF('Summary Report'!C:C,Sheet10!C119,'Summary Report'!AH:AH)</f>
        <v>23815</v>
      </c>
      <c r="G119" s="2">
        <f>SUMIF(Sheet11!B:B,Sheet10!C119,Sheet11!C:C)</f>
        <v>11469.82</v>
      </c>
      <c r="H119" s="2">
        <f t="shared" si="32"/>
        <v>0</v>
      </c>
      <c r="I119" s="2">
        <f>SUMIF(Sheet11!B:B,Sheet10!C119,Sheet11!D:D)</f>
        <v>23815</v>
      </c>
      <c r="J119" s="2">
        <f t="shared" si="33"/>
        <v>0</v>
      </c>
      <c r="N119" s="2">
        <f>SUMIF(Sheet11!L:L,Sheet10!C119,Sheet11!N:N)</f>
        <v>11469.82</v>
      </c>
      <c r="O119" s="2">
        <f t="shared" si="46"/>
        <v>0</v>
      </c>
      <c r="Q119" s="2">
        <f>SUMIF(Sheet11!L:L,Sheet10!C119,Sheet11!M:M)</f>
        <v>23815</v>
      </c>
      <c r="R119" s="2">
        <f t="shared" si="48"/>
        <v>0</v>
      </c>
    </row>
    <row r="120" spans="2:18" x14ac:dyDescent="0.25">
      <c r="B120" s="7" t="s">
        <v>254</v>
      </c>
      <c r="C120" s="56" t="str">
        <f t="shared" si="31"/>
        <v>AB31</v>
      </c>
      <c r="D120" s="2">
        <f>SUMIF('Summary Report'!C:C,Sheet10!C120,'Summary Report'!AC:AC)</f>
        <v>8885.52</v>
      </c>
      <c r="E120" s="2">
        <f>SUMIF('Summary Report'!C:C,Sheet10!C120,'Summary Report'!AH:AH)</f>
        <v>38502</v>
      </c>
      <c r="G120" s="2">
        <f>SUMIF(Sheet11!B:B,Sheet10!C120,Sheet11!C:C)</f>
        <v>8885.52</v>
      </c>
      <c r="H120" s="2">
        <f t="shared" si="32"/>
        <v>0</v>
      </c>
      <c r="I120" s="2">
        <f>SUMIF(Sheet11!B:B,Sheet10!C120,Sheet11!D:D)</f>
        <v>38502</v>
      </c>
      <c r="J120" s="2">
        <f t="shared" si="33"/>
        <v>0</v>
      </c>
      <c r="N120" s="2">
        <f>SUMIF(Sheet11!L:L,Sheet10!C120,Sheet11!N:N)</f>
        <v>8885.52</v>
      </c>
      <c r="O120" s="2">
        <f t="shared" si="46"/>
        <v>0</v>
      </c>
      <c r="Q120" s="2">
        <f>SUMIF(Sheet11!L:L,Sheet10!C120,Sheet11!M:M)</f>
        <v>38502</v>
      </c>
      <c r="R120" s="2">
        <f t="shared" si="48"/>
        <v>0</v>
      </c>
    </row>
    <row r="121" spans="2:18" hidden="1" x14ac:dyDescent="0.25">
      <c r="B121" s="7" t="s">
        <v>255</v>
      </c>
      <c r="C121" s="56" t="str">
        <f t="shared" si="31"/>
        <v>AB32</v>
      </c>
      <c r="D121" s="2">
        <f>SUMIF('Summary Report'!C:C,Sheet10!C121,'Summary Report'!AC:AC)</f>
        <v>3384.92</v>
      </c>
      <c r="E121" s="106">
        <f>SUMIF('Summary Report'!C:C,Sheet10!C121,'Summary Report'!AH:AH)</f>
        <v>-895</v>
      </c>
      <c r="G121" s="2">
        <f>SUMIF(Sheet11!B:B,Sheet10!C121,Sheet11!C:C)</f>
        <v>3384.92</v>
      </c>
      <c r="H121" s="2">
        <f t="shared" si="32"/>
        <v>0</v>
      </c>
      <c r="I121" s="2">
        <f>SUMIF(Sheet11!B:B,Sheet10!C121,Sheet11!D:D)</f>
        <v>-895</v>
      </c>
      <c r="J121" s="2">
        <f t="shared" si="33"/>
        <v>0</v>
      </c>
      <c r="N121" s="2">
        <f>SUMIF(Sheet11!G:G,Sheet10!C121,Sheet11!I:I)</f>
        <v>3384.92</v>
      </c>
      <c r="O121" s="2">
        <f>D121-N121</f>
        <v>0</v>
      </c>
      <c r="P121" s="2">
        <f>SUMIF(Sheet11!G:G,Sheet10!C121,Sheet11!H:H)</f>
        <v>-895</v>
      </c>
      <c r="Q121" s="2">
        <f>E121-P121</f>
        <v>0</v>
      </c>
      <c r="R121"/>
    </row>
    <row r="122" spans="2:18" x14ac:dyDescent="0.25">
      <c r="B122" s="7" t="s">
        <v>257</v>
      </c>
      <c r="C122" s="56" t="str">
        <f t="shared" si="31"/>
        <v>AB33</v>
      </c>
      <c r="D122" s="2">
        <f>SUMIF('Summary Report'!C:C,Sheet10!C122,'Summary Report'!AC:AC)</f>
        <v>3368.32</v>
      </c>
      <c r="E122" s="2">
        <f>SUMIF('Summary Report'!C:C,Sheet10!C122,'Summary Report'!AH:AH)</f>
        <v>22125</v>
      </c>
      <c r="G122" s="2">
        <f>SUMIF(Sheet11!B:B,Sheet10!C122,Sheet11!C:C)</f>
        <v>3368.32</v>
      </c>
      <c r="H122" s="2">
        <f t="shared" si="32"/>
        <v>0</v>
      </c>
      <c r="I122" s="2">
        <f>SUMIF(Sheet11!B:B,Sheet10!C122,Sheet11!D:D)</f>
        <v>22125</v>
      </c>
      <c r="J122" s="2">
        <f t="shared" si="33"/>
        <v>0</v>
      </c>
      <c r="N122" s="2">
        <f>SUMIF(Sheet11!L:L,Sheet10!C122,Sheet11!N:N)</f>
        <v>3368.32</v>
      </c>
      <c r="O122" s="2">
        <f t="shared" ref="O122:O132" si="49">D122-N122</f>
        <v>0</v>
      </c>
      <c r="Q122" s="2">
        <f>SUMIF(Sheet11!L:L,Sheet10!C122,Sheet11!M:M)</f>
        <v>22125</v>
      </c>
      <c r="R122" s="2">
        <f t="shared" ref="R122:R132" si="50">E122-Q122</f>
        <v>0</v>
      </c>
    </row>
    <row r="123" spans="2:18" x14ac:dyDescent="0.25">
      <c r="B123" s="7" t="s">
        <v>258</v>
      </c>
      <c r="C123" s="56" t="str">
        <f t="shared" si="31"/>
        <v>AB34</v>
      </c>
      <c r="D123" s="2">
        <f>SUMIF('Summary Report'!C:C,Sheet10!C123,'Summary Report'!AC:AC)</f>
        <v>41635.1</v>
      </c>
      <c r="E123" s="2">
        <f>SUMIF('Summary Report'!C:C,Sheet10!C123,'Summary Report'!AH:AH)</f>
        <v>109934.9</v>
      </c>
      <c r="G123" s="2">
        <f>SUMIF(Sheet11!B:B,Sheet10!C123,Sheet11!C:C)</f>
        <v>41635.1</v>
      </c>
      <c r="H123" s="2">
        <f t="shared" si="32"/>
        <v>0</v>
      </c>
      <c r="I123" s="2">
        <f>SUMIF(Sheet11!B:B,Sheet10!C123,Sheet11!D:D)</f>
        <v>109934.9</v>
      </c>
      <c r="J123" s="2">
        <f t="shared" si="33"/>
        <v>0</v>
      </c>
      <c r="N123" s="2">
        <f>SUMIF(Sheet11!L:L,Sheet10!C123,Sheet11!N:N)</f>
        <v>41635.1</v>
      </c>
      <c r="O123" s="2">
        <f t="shared" si="49"/>
        <v>0</v>
      </c>
      <c r="Q123" s="2">
        <f>SUMIF(Sheet11!L:L,Sheet10!C123,Sheet11!M:M)</f>
        <v>109934.9</v>
      </c>
      <c r="R123" s="2">
        <f t="shared" si="50"/>
        <v>0</v>
      </c>
    </row>
    <row r="124" spans="2:18" x14ac:dyDescent="0.25">
      <c r="B124" s="7" t="s">
        <v>260</v>
      </c>
      <c r="C124" s="56" t="str">
        <f t="shared" si="31"/>
        <v>AB35</v>
      </c>
      <c r="D124" s="2">
        <f>SUMIF('Summary Report'!C:C,Sheet10!C124,'Summary Report'!AC:AC)</f>
        <v>24367.119999999999</v>
      </c>
      <c r="E124" s="2">
        <f>SUMIF('Summary Report'!C:C,Sheet10!C124,'Summary Report'!AH:AH)</f>
        <v>12043.880000000001</v>
      </c>
      <c r="G124" s="2">
        <f>SUMIF(Sheet11!B:B,Sheet10!C124,Sheet11!C:C)</f>
        <v>24367.119999999999</v>
      </c>
      <c r="H124" s="2">
        <f t="shared" si="32"/>
        <v>0</v>
      </c>
      <c r="I124" s="2">
        <f>SUMIF(Sheet11!B:B,Sheet10!C124,Sheet11!D:D)</f>
        <v>12043.880000000001</v>
      </c>
      <c r="J124" s="2">
        <f t="shared" si="33"/>
        <v>0</v>
      </c>
      <c r="N124" s="2">
        <f>SUMIF(Sheet11!L:L,Sheet10!C124,Sheet11!N:N)</f>
        <v>24367.119999999999</v>
      </c>
      <c r="O124" s="2">
        <f t="shared" si="49"/>
        <v>0</v>
      </c>
      <c r="Q124" s="2">
        <f>SUMIF(Sheet11!L:L,Sheet10!C124,Sheet11!M:M)</f>
        <v>12043.880000000001</v>
      </c>
      <c r="R124" s="2">
        <f t="shared" si="50"/>
        <v>0</v>
      </c>
    </row>
    <row r="125" spans="2:18" x14ac:dyDescent="0.25">
      <c r="B125" s="7" t="s">
        <v>261</v>
      </c>
      <c r="C125" s="56" t="str">
        <f t="shared" si="31"/>
        <v>AB36</v>
      </c>
      <c r="D125" s="2">
        <f>SUMIF('Summary Report'!C:C,Sheet10!C125,'Summary Report'!AC:AC)</f>
        <v>11997.380000000001</v>
      </c>
      <c r="E125" s="2">
        <f>SUMIF('Summary Report'!C:C,Sheet10!C125,'Summary Report'!AH:AH)</f>
        <v>50658</v>
      </c>
      <c r="G125" s="2">
        <f>SUMIF(Sheet11!B:B,Sheet10!C125,Sheet11!C:C)</f>
        <v>11997.380000000001</v>
      </c>
      <c r="H125" s="2">
        <f t="shared" si="32"/>
        <v>0</v>
      </c>
      <c r="I125" s="2">
        <f>SUMIF(Sheet11!B:B,Sheet10!C125,Sheet11!D:D)</f>
        <v>50658</v>
      </c>
      <c r="J125" s="2">
        <f t="shared" si="33"/>
        <v>0</v>
      </c>
      <c r="N125" s="2">
        <f>SUMIF(Sheet11!L:L,Sheet10!C125,Sheet11!N:N)</f>
        <v>11997.380000000001</v>
      </c>
      <c r="O125" s="2">
        <f t="shared" si="49"/>
        <v>0</v>
      </c>
      <c r="Q125" s="2">
        <f>SUMIF(Sheet11!L:L,Sheet10!C125,Sheet11!M:M)</f>
        <v>50658</v>
      </c>
      <c r="R125" s="2">
        <f t="shared" si="50"/>
        <v>0</v>
      </c>
    </row>
    <row r="126" spans="2:18" x14ac:dyDescent="0.25">
      <c r="B126" s="7" t="s">
        <v>263</v>
      </c>
      <c r="C126" s="56" t="str">
        <f t="shared" si="31"/>
        <v>AB37</v>
      </c>
      <c r="D126" s="2">
        <f>SUMIF('Summary Report'!C:C,Sheet10!C126,'Summary Report'!AC:AC)</f>
        <v>19016.940000000002</v>
      </c>
      <c r="E126" s="2">
        <f>SUMIF('Summary Report'!C:C,Sheet10!C126,'Summary Report'!AH:AH)</f>
        <v>12057</v>
      </c>
      <c r="G126" s="2">
        <f>SUMIF(Sheet11!B:B,Sheet10!C126,Sheet11!C:C)</f>
        <v>19016.940000000002</v>
      </c>
      <c r="H126" s="2">
        <f t="shared" si="32"/>
        <v>0</v>
      </c>
      <c r="I126" s="2">
        <f>SUMIF(Sheet11!B:B,Sheet10!C126,Sheet11!D:D)</f>
        <v>12057</v>
      </c>
      <c r="J126" s="2">
        <f t="shared" si="33"/>
        <v>0</v>
      </c>
      <c r="N126" s="2">
        <f>SUMIF(Sheet11!L:L,Sheet10!C126,Sheet11!N:N)</f>
        <v>19016.940000000002</v>
      </c>
      <c r="O126" s="2">
        <f t="shared" si="49"/>
        <v>0</v>
      </c>
      <c r="Q126" s="2">
        <f>SUMIF(Sheet11!L:L,Sheet10!C126,Sheet11!M:M)</f>
        <v>12057</v>
      </c>
      <c r="R126" s="2">
        <f t="shared" si="50"/>
        <v>0</v>
      </c>
    </row>
    <row r="127" spans="2:18" x14ac:dyDescent="0.25">
      <c r="B127" s="7" t="s">
        <v>264</v>
      </c>
      <c r="C127" s="56" t="str">
        <f t="shared" si="31"/>
        <v>AB38</v>
      </c>
      <c r="D127" s="2">
        <f>SUMIF('Summary Report'!C:C,Sheet10!C127,'Summary Report'!AC:AC)</f>
        <v>28835.279999999999</v>
      </c>
      <c r="E127" s="2">
        <f>SUMIF('Summary Report'!C:C,Sheet10!C127,'Summary Report'!AH:AH)</f>
        <v>134038</v>
      </c>
      <c r="G127" s="2">
        <f>SUMIF(Sheet11!B:B,Sheet10!C127,Sheet11!C:C)</f>
        <v>28835.279999999999</v>
      </c>
      <c r="H127" s="2">
        <f t="shared" si="32"/>
        <v>0</v>
      </c>
      <c r="I127" s="2">
        <f>SUMIF(Sheet11!B:B,Sheet10!C127,Sheet11!D:D)</f>
        <v>134038</v>
      </c>
      <c r="J127" s="2">
        <f t="shared" si="33"/>
        <v>0</v>
      </c>
      <c r="N127" s="2">
        <f>SUMIF(Sheet11!L:L,Sheet10!C127,Sheet11!N:N)</f>
        <v>28835.279999999999</v>
      </c>
      <c r="O127" s="2">
        <f t="shared" si="49"/>
        <v>0</v>
      </c>
      <c r="Q127" s="2">
        <f>SUMIF(Sheet11!L:L,Sheet10!C127,Sheet11!M:M)</f>
        <v>134038</v>
      </c>
      <c r="R127" s="2">
        <f t="shared" si="50"/>
        <v>0</v>
      </c>
    </row>
    <row r="128" spans="2:18" x14ac:dyDescent="0.25">
      <c r="B128" s="7" t="s">
        <v>265</v>
      </c>
      <c r="C128" s="56" t="str">
        <f t="shared" si="31"/>
        <v>AB39</v>
      </c>
      <c r="D128" s="2">
        <f>SUMIF('Summary Report'!C:C,Sheet10!C128,'Summary Report'!AC:AC)</f>
        <v>13418.68</v>
      </c>
      <c r="E128" s="2">
        <f>SUMIF('Summary Report'!C:C,Sheet10!C128,'Summary Report'!AH:AH)</f>
        <v>57217</v>
      </c>
      <c r="G128" s="2">
        <f>SUMIF(Sheet11!B:B,Sheet10!C128,Sheet11!C:C)</f>
        <v>13418.68</v>
      </c>
      <c r="H128" s="2">
        <f t="shared" si="32"/>
        <v>0</v>
      </c>
      <c r="I128" s="2">
        <f>SUMIF(Sheet11!B:B,Sheet10!C128,Sheet11!D:D)</f>
        <v>57217</v>
      </c>
      <c r="J128" s="2">
        <f t="shared" si="33"/>
        <v>0</v>
      </c>
      <c r="N128" s="2">
        <f>SUMIF(Sheet11!L:L,Sheet10!C128,Sheet11!N:N)</f>
        <v>13418.68</v>
      </c>
      <c r="O128" s="2">
        <f t="shared" si="49"/>
        <v>0</v>
      </c>
      <c r="Q128" s="2">
        <f>SUMIF(Sheet11!L:L,Sheet10!C128,Sheet11!M:M)</f>
        <v>57217</v>
      </c>
      <c r="R128" s="2">
        <f t="shared" si="50"/>
        <v>0</v>
      </c>
    </row>
    <row r="129" spans="2:18" x14ac:dyDescent="0.25">
      <c r="B129" s="7" t="s">
        <v>267</v>
      </c>
      <c r="C129" s="56" t="str">
        <f t="shared" si="31"/>
        <v>AB40</v>
      </c>
      <c r="D129" s="2">
        <f>SUMIF('Summary Report'!C:C,Sheet10!C129,'Summary Report'!AC:AC)</f>
        <v>13229.800000000001</v>
      </c>
      <c r="E129" s="2">
        <f>SUMIF('Summary Report'!C:C,Sheet10!C129,'Summary Report'!AH:AH)</f>
        <v>11320</v>
      </c>
      <c r="G129" s="2">
        <f>SUMIF(Sheet11!B:B,Sheet10!C129,Sheet11!C:C)</f>
        <v>13229.800000000001</v>
      </c>
      <c r="H129" s="2">
        <f t="shared" si="32"/>
        <v>0</v>
      </c>
      <c r="I129" s="2">
        <f>SUMIF(Sheet11!B:B,Sheet10!C129,Sheet11!D:D)</f>
        <v>11320</v>
      </c>
      <c r="J129" s="2">
        <f t="shared" si="33"/>
        <v>0</v>
      </c>
      <c r="N129" s="2">
        <f>SUMIF(Sheet11!L:L,Sheet10!C129,Sheet11!N:N)</f>
        <v>13229.800000000001</v>
      </c>
      <c r="O129" s="2">
        <f t="shared" si="49"/>
        <v>0</v>
      </c>
      <c r="Q129" s="2">
        <f>SUMIF(Sheet11!L:L,Sheet10!C129,Sheet11!M:M)</f>
        <v>11320</v>
      </c>
      <c r="R129" s="2">
        <f t="shared" si="50"/>
        <v>0</v>
      </c>
    </row>
    <row r="130" spans="2:18" x14ac:dyDescent="0.25">
      <c r="B130" s="7" t="s">
        <v>268</v>
      </c>
      <c r="C130" s="56" t="str">
        <f t="shared" si="31"/>
        <v>AB41</v>
      </c>
      <c r="D130" s="2">
        <f>SUMIF('Summary Report'!C:C,Sheet10!C130,'Summary Report'!AC:AC)</f>
        <v>44950.880000000005</v>
      </c>
      <c r="E130" s="2">
        <f>SUMIF('Summary Report'!C:C,Sheet10!C130,'Summary Report'!AH:AH)</f>
        <v>396392</v>
      </c>
      <c r="G130" s="2">
        <f>SUMIF(Sheet11!B:B,Sheet10!C130,Sheet11!C:C)</f>
        <v>44950.880000000005</v>
      </c>
      <c r="H130" s="2">
        <f t="shared" si="32"/>
        <v>0</v>
      </c>
      <c r="I130" s="2">
        <f>SUMIF(Sheet11!B:B,Sheet10!C130,Sheet11!D:D)</f>
        <v>396392</v>
      </c>
      <c r="J130" s="2">
        <f t="shared" si="33"/>
        <v>0</v>
      </c>
      <c r="N130" s="2">
        <f>SUMIF(Sheet11!L:L,Sheet10!C130,Sheet11!N:N)</f>
        <v>44950.880000000005</v>
      </c>
      <c r="O130" s="2">
        <f t="shared" si="49"/>
        <v>0</v>
      </c>
      <c r="Q130" s="2">
        <f>SUMIF(Sheet11!L:L,Sheet10!C130,Sheet11!M:M)</f>
        <v>396392</v>
      </c>
      <c r="R130" s="2">
        <f t="shared" si="50"/>
        <v>0</v>
      </c>
    </row>
    <row r="131" spans="2:18" x14ac:dyDescent="0.25">
      <c r="B131" s="7" t="s">
        <v>269</v>
      </c>
      <c r="C131" s="56" t="str">
        <f t="shared" si="31"/>
        <v>BBC01</v>
      </c>
      <c r="D131" s="2">
        <f>SUMIF('Summary Report'!C:C,Sheet10!C131,'Summary Report'!AC:AC)</f>
        <v>27989.78</v>
      </c>
      <c r="E131" s="2">
        <f>SUMIF('Summary Report'!C:C,Sheet10!C131,'Summary Report'!AH:AH)</f>
        <v>173290</v>
      </c>
      <c r="G131" s="2">
        <f>SUMIF(Sheet11!B:B,Sheet10!C131,Sheet11!C:C)</f>
        <v>27989.78</v>
      </c>
      <c r="H131" s="2">
        <f t="shared" si="32"/>
        <v>0</v>
      </c>
      <c r="I131" s="2">
        <f>SUMIF(Sheet11!B:B,Sheet10!C131,Sheet11!D:D)</f>
        <v>173290</v>
      </c>
      <c r="J131" s="2">
        <f t="shared" si="33"/>
        <v>0</v>
      </c>
      <c r="N131" s="2">
        <f>SUMIF(Sheet11!L:L,Sheet10!C131,Sheet11!N:N)</f>
        <v>27989.78</v>
      </c>
      <c r="O131" s="2">
        <f t="shared" si="49"/>
        <v>0</v>
      </c>
      <c r="Q131" s="2">
        <f>SUMIF(Sheet11!L:L,Sheet10!C131,Sheet11!M:M)</f>
        <v>173290</v>
      </c>
      <c r="R131" s="2">
        <f t="shared" si="50"/>
        <v>0</v>
      </c>
    </row>
    <row r="132" spans="2:18" x14ac:dyDescent="0.25">
      <c r="B132" s="7" t="s">
        <v>271</v>
      </c>
      <c r="C132" s="56" t="str">
        <f t="shared" si="31"/>
        <v>BBC02</v>
      </c>
      <c r="D132" s="2">
        <f>SUMIF('Summary Report'!C:C,Sheet10!C132,'Summary Report'!AC:AC)</f>
        <v>14040.26</v>
      </c>
      <c r="E132" s="2">
        <f>SUMIF('Summary Report'!C:C,Sheet10!C132,'Summary Report'!AH:AH)</f>
        <v>28146</v>
      </c>
      <c r="G132" s="2">
        <f>SUMIF(Sheet11!B:B,Sheet10!C132,Sheet11!C:C)</f>
        <v>14040.26</v>
      </c>
      <c r="H132" s="2">
        <f t="shared" si="32"/>
        <v>0</v>
      </c>
      <c r="I132" s="2">
        <f>SUMIF(Sheet11!B:B,Sheet10!C132,Sheet11!D:D)</f>
        <v>28146</v>
      </c>
      <c r="J132" s="2">
        <f t="shared" si="33"/>
        <v>0</v>
      </c>
      <c r="N132" s="2">
        <f>SUMIF(Sheet11!L:L,Sheet10!C132,Sheet11!N:N)</f>
        <v>14040.26</v>
      </c>
      <c r="O132" s="2">
        <f t="shared" si="49"/>
        <v>0</v>
      </c>
      <c r="Q132" s="2">
        <f>SUMIF(Sheet11!L:L,Sheet10!C132,Sheet11!M:M)</f>
        <v>28146</v>
      </c>
      <c r="R132" s="2">
        <f t="shared" si="50"/>
        <v>0</v>
      </c>
    </row>
    <row r="133" spans="2:18" hidden="1" x14ac:dyDescent="0.25">
      <c r="B133" s="7" t="s">
        <v>272</v>
      </c>
      <c r="C133" s="56" t="str">
        <f t="shared" si="31"/>
        <v>BBC03</v>
      </c>
      <c r="D133" s="2">
        <f>SUMIF('Summary Report'!C:C,Sheet10!C133,'Summary Report'!AC:AC)</f>
        <v>7030.08</v>
      </c>
      <c r="E133" s="106">
        <f>SUMIF('Summary Report'!C:C,Sheet10!C133,'Summary Report'!AH:AH)</f>
        <v>-11543</v>
      </c>
      <c r="G133" s="2">
        <f>SUMIF(Sheet11!B:B,Sheet10!C133,Sheet11!C:C)</f>
        <v>7030.08</v>
      </c>
      <c r="H133" s="2">
        <f t="shared" si="32"/>
        <v>0</v>
      </c>
      <c r="I133" s="2">
        <f>SUMIF(Sheet11!B:B,Sheet10!C133,Sheet11!D:D)</f>
        <v>-11543</v>
      </c>
      <c r="J133" s="2">
        <f t="shared" si="33"/>
        <v>0</v>
      </c>
      <c r="N133" s="2">
        <f>SUMIF(Sheet11!G:G,Sheet10!C133,Sheet11!I:I)</f>
        <v>7030.08</v>
      </c>
      <c r="O133" s="2">
        <f>D133-N133</f>
        <v>0</v>
      </c>
      <c r="P133" s="2">
        <f>SUMIF(Sheet11!G:G,Sheet10!C133,Sheet11!H:H)</f>
        <v>-11543</v>
      </c>
      <c r="Q133" s="2">
        <f>E133-P133</f>
        <v>0</v>
      </c>
      <c r="R133"/>
    </row>
    <row r="134" spans="2:18" x14ac:dyDescent="0.25">
      <c r="B134" s="7" t="s">
        <v>273</v>
      </c>
      <c r="C134" s="56" t="str">
        <f t="shared" si="31"/>
        <v>BG01</v>
      </c>
      <c r="D134" s="2">
        <f>SUMIF('Summary Report'!C:C,Sheet10!C134,'Summary Report'!AC:AC)</f>
        <v>18663.8</v>
      </c>
      <c r="E134" s="2">
        <f>SUMIF('Summary Report'!C:C,Sheet10!C134,'Summary Report'!AH:AH)</f>
        <v>115887</v>
      </c>
      <c r="G134" s="2">
        <f>SUMIF(Sheet11!B:B,Sheet10!C134,Sheet11!C:C)</f>
        <v>18663.8</v>
      </c>
      <c r="H134" s="2">
        <f t="shared" si="32"/>
        <v>0</v>
      </c>
      <c r="I134" s="2">
        <f>SUMIF(Sheet11!B:B,Sheet10!C134,Sheet11!D:D)</f>
        <v>115887</v>
      </c>
      <c r="J134" s="2">
        <f t="shared" si="33"/>
        <v>0</v>
      </c>
      <c r="N134" s="2">
        <f>SUMIF(Sheet11!L:L,Sheet10!C134,Sheet11!N:N)</f>
        <v>18663.8</v>
      </c>
      <c r="O134" s="2">
        <f t="shared" ref="O134:O135" si="51">D134-N134</f>
        <v>0</v>
      </c>
      <c r="Q134" s="2">
        <f>SUMIF(Sheet11!L:L,Sheet10!C134,Sheet11!M:M)</f>
        <v>115887</v>
      </c>
      <c r="R134" s="2">
        <f t="shared" ref="R134:R135" si="52">E134-Q134</f>
        <v>0</v>
      </c>
    </row>
    <row r="135" spans="2:18" x14ac:dyDescent="0.25">
      <c r="B135" s="7" t="s">
        <v>274</v>
      </c>
      <c r="C135" s="56" t="str">
        <f t="shared" si="31"/>
        <v>BG03</v>
      </c>
      <c r="D135" s="2">
        <f>SUMIF('Summary Report'!C:C,Sheet10!C135,'Summary Report'!AC:AC)</f>
        <v>3790.36</v>
      </c>
      <c r="E135" s="2">
        <f>SUMIF('Summary Report'!C:C,Sheet10!C135,'Summary Report'!AH:AH)</f>
        <v>33409</v>
      </c>
      <c r="G135" s="2">
        <f>SUMIF(Sheet11!B:B,Sheet10!C135,Sheet11!C:C)</f>
        <v>3790.36</v>
      </c>
      <c r="H135" s="2">
        <f t="shared" si="32"/>
        <v>0</v>
      </c>
      <c r="I135" s="2">
        <f>SUMIF(Sheet11!B:B,Sheet10!C135,Sheet11!D:D)</f>
        <v>33409</v>
      </c>
      <c r="J135" s="2">
        <f t="shared" si="33"/>
        <v>0</v>
      </c>
      <c r="N135" s="2">
        <f>SUMIF(Sheet11!L:L,Sheet10!C135,Sheet11!N:N)</f>
        <v>3790.36</v>
      </c>
      <c r="O135" s="2">
        <f t="shared" si="51"/>
        <v>0</v>
      </c>
      <c r="Q135" s="2">
        <f>SUMIF(Sheet11!L:L,Sheet10!C135,Sheet11!M:M)</f>
        <v>33409</v>
      </c>
      <c r="R135" s="2">
        <f t="shared" si="52"/>
        <v>0</v>
      </c>
    </row>
    <row r="136" spans="2:18" hidden="1" x14ac:dyDescent="0.25">
      <c r="B136" s="7" t="s">
        <v>275</v>
      </c>
      <c r="C136" s="56" t="str">
        <f t="shared" ref="C136:C199" si="53">LEFT(B136, FIND(" ",B136)-1)</f>
        <v>BG04</v>
      </c>
      <c r="D136" s="2">
        <f>SUMIF('Summary Report'!C:C,Sheet10!C136,'Summary Report'!AC:AC)</f>
        <v>1154.55</v>
      </c>
      <c r="E136" s="106">
        <f>SUMIF('Summary Report'!C:C,Sheet10!C136,'Summary Report'!AH:AH)</f>
        <v>-19197.55</v>
      </c>
      <c r="G136" s="2">
        <f>SUMIF(Sheet11!B:B,Sheet10!C136,Sheet11!C:C)</f>
        <v>1154.55</v>
      </c>
      <c r="H136" s="2">
        <f t="shared" si="32"/>
        <v>0</v>
      </c>
      <c r="I136" s="2">
        <f>SUMIF(Sheet11!B:B,Sheet10!C136,Sheet11!D:D)</f>
        <v>-19197.55</v>
      </c>
      <c r="J136" s="2">
        <f t="shared" si="33"/>
        <v>0</v>
      </c>
      <c r="N136" s="2">
        <f>SUMIF(Sheet11!G:G,Sheet10!C136,Sheet11!I:I)</f>
        <v>1154.55</v>
      </c>
      <c r="O136" s="2">
        <f>D136-N136</f>
        <v>0</v>
      </c>
      <c r="P136" s="2">
        <f>SUMIF(Sheet11!G:G,Sheet10!C136,Sheet11!H:H)</f>
        <v>-19197.55</v>
      </c>
      <c r="Q136" s="2">
        <f>E136-P136</f>
        <v>0</v>
      </c>
      <c r="R136"/>
    </row>
    <row r="137" spans="2:18" x14ac:dyDescent="0.25">
      <c r="B137" s="7" t="s">
        <v>276</v>
      </c>
      <c r="C137" s="56" t="str">
        <f t="shared" si="53"/>
        <v>BK01</v>
      </c>
      <c r="D137" s="2">
        <f>SUMIF('Summary Report'!C:C,Sheet10!C137,'Summary Report'!AC:AC)</f>
        <v>11618.7</v>
      </c>
      <c r="E137" s="2">
        <f>SUMIF('Summary Report'!C:C,Sheet10!C137,'Summary Report'!AH:AH)</f>
        <v>27056</v>
      </c>
      <c r="G137" s="2">
        <f>SUMIF(Sheet11!B:B,Sheet10!C137,Sheet11!C:C)</f>
        <v>11618.7</v>
      </c>
      <c r="H137" s="2">
        <f t="shared" ref="H137:H200" si="54">D137-G137</f>
        <v>0</v>
      </c>
      <c r="I137" s="2">
        <f>SUMIF(Sheet11!B:B,Sheet10!C137,Sheet11!D:D)</f>
        <v>27056</v>
      </c>
      <c r="J137" s="2">
        <f t="shared" ref="J137:J200" si="55">E137-I137</f>
        <v>0</v>
      </c>
      <c r="N137" s="2">
        <f>SUMIF(Sheet11!L:L,Sheet10!C137,Sheet11!N:N)</f>
        <v>11618.7</v>
      </c>
      <c r="O137" s="2">
        <f t="shared" ref="O137:O142" si="56">D137-N137</f>
        <v>0</v>
      </c>
      <c r="Q137" s="2">
        <f>SUMIF(Sheet11!L:L,Sheet10!C137,Sheet11!M:M)</f>
        <v>27056</v>
      </c>
      <c r="R137" s="2">
        <f t="shared" ref="R137:R142" si="57">E137-Q137</f>
        <v>0</v>
      </c>
    </row>
    <row r="138" spans="2:18" x14ac:dyDescent="0.25">
      <c r="B138" s="7" t="s">
        <v>278</v>
      </c>
      <c r="C138" s="56" t="str">
        <f t="shared" si="53"/>
        <v>BK02</v>
      </c>
      <c r="D138" s="2">
        <f>SUMIF('Summary Report'!C:C,Sheet10!C138,'Summary Report'!AC:AC)</f>
        <v>20792.32</v>
      </c>
      <c r="E138" s="2">
        <f>SUMIF('Summary Report'!C:C,Sheet10!C138,'Summary Report'!AH:AH)</f>
        <v>89157</v>
      </c>
      <c r="G138" s="2">
        <f>SUMIF(Sheet11!B:B,Sheet10!C138,Sheet11!C:C)</f>
        <v>20792.32</v>
      </c>
      <c r="H138" s="2">
        <f t="shared" si="54"/>
        <v>0</v>
      </c>
      <c r="I138" s="2">
        <f>SUMIF(Sheet11!B:B,Sheet10!C138,Sheet11!D:D)</f>
        <v>89157</v>
      </c>
      <c r="J138" s="2">
        <f t="shared" si="55"/>
        <v>0</v>
      </c>
      <c r="N138" s="2">
        <f>SUMIF(Sheet11!L:L,Sheet10!C138,Sheet11!N:N)</f>
        <v>20792.32</v>
      </c>
      <c r="O138" s="2">
        <f t="shared" si="56"/>
        <v>0</v>
      </c>
      <c r="Q138" s="2">
        <f>SUMIF(Sheet11!L:L,Sheet10!C138,Sheet11!M:M)</f>
        <v>89157</v>
      </c>
      <c r="R138" s="2">
        <f t="shared" si="57"/>
        <v>0</v>
      </c>
    </row>
    <row r="139" spans="2:18" x14ac:dyDescent="0.25">
      <c r="B139" s="7" t="s">
        <v>279</v>
      </c>
      <c r="C139" s="56" t="str">
        <f t="shared" si="53"/>
        <v>BLC01</v>
      </c>
      <c r="D139" s="2">
        <f>SUMIF('Summary Report'!C:C,Sheet10!C139,'Summary Report'!AC:AC)</f>
        <v>50239.76</v>
      </c>
      <c r="E139" s="2">
        <f>SUMIF('Summary Report'!C:C,Sheet10!C139,'Summary Report'!AH:AH)</f>
        <v>246262</v>
      </c>
      <c r="G139" s="2">
        <f>SUMIF(Sheet11!B:B,Sheet10!C139,Sheet11!C:C)</f>
        <v>50239.76</v>
      </c>
      <c r="H139" s="2">
        <f t="shared" si="54"/>
        <v>0</v>
      </c>
      <c r="I139" s="2">
        <f>SUMIF(Sheet11!B:B,Sheet10!C139,Sheet11!D:D)</f>
        <v>246262</v>
      </c>
      <c r="J139" s="2">
        <f t="shared" si="55"/>
        <v>0</v>
      </c>
      <c r="N139" s="2">
        <f>SUMIF(Sheet11!L:L,Sheet10!C139,Sheet11!N:N)</f>
        <v>50239.76</v>
      </c>
      <c r="O139" s="2">
        <f t="shared" si="56"/>
        <v>0</v>
      </c>
      <c r="Q139" s="2">
        <f>SUMIF(Sheet11!L:L,Sheet10!C139,Sheet11!M:M)</f>
        <v>246262</v>
      </c>
      <c r="R139" s="2">
        <f t="shared" si="57"/>
        <v>0</v>
      </c>
    </row>
    <row r="140" spans="2:18" x14ac:dyDescent="0.25">
      <c r="B140" s="7" t="s">
        <v>280</v>
      </c>
      <c r="C140" s="56" t="str">
        <f t="shared" si="53"/>
        <v>BLC07</v>
      </c>
      <c r="D140" s="2">
        <f>SUMIF('Summary Report'!C:C,Sheet10!C140,'Summary Report'!AC:AC)</f>
        <v>75780.820000000007</v>
      </c>
      <c r="E140" s="2">
        <f>SUMIF('Summary Report'!C:C,Sheet10!C140,'Summary Report'!AH:AH)</f>
        <v>429583</v>
      </c>
      <c r="G140" s="2">
        <f>SUMIF(Sheet11!B:B,Sheet10!C140,Sheet11!C:C)</f>
        <v>75780.820000000007</v>
      </c>
      <c r="H140" s="2">
        <f t="shared" si="54"/>
        <v>0</v>
      </c>
      <c r="I140" s="2">
        <f>SUMIF(Sheet11!B:B,Sheet10!C140,Sheet11!D:D)</f>
        <v>429583</v>
      </c>
      <c r="J140" s="2">
        <f t="shared" si="55"/>
        <v>0</v>
      </c>
      <c r="N140" s="2">
        <f>SUMIF(Sheet11!L:L,Sheet10!C140,Sheet11!N:N)</f>
        <v>75780.820000000007</v>
      </c>
      <c r="O140" s="2">
        <f t="shared" si="56"/>
        <v>0</v>
      </c>
      <c r="Q140" s="2">
        <f>SUMIF(Sheet11!L:L,Sheet10!C140,Sheet11!M:M)</f>
        <v>429583</v>
      </c>
      <c r="R140" s="2">
        <f t="shared" si="57"/>
        <v>0</v>
      </c>
    </row>
    <row r="141" spans="2:18" x14ac:dyDescent="0.25">
      <c r="B141" s="7" t="s">
        <v>282</v>
      </c>
      <c r="C141" s="56" t="str">
        <f t="shared" si="53"/>
        <v>BLC09</v>
      </c>
      <c r="D141" s="2">
        <f>SUMIF('Summary Report'!C:C,Sheet10!C141,'Summary Report'!AC:AC)</f>
        <v>78246.44</v>
      </c>
      <c r="E141" s="2">
        <f>SUMIF('Summary Report'!C:C,Sheet10!C141,'Summary Report'!AH:AH)</f>
        <v>518839</v>
      </c>
      <c r="G141" s="2">
        <f>SUMIF(Sheet11!B:B,Sheet10!C141,Sheet11!C:C)</f>
        <v>78246.44</v>
      </c>
      <c r="H141" s="2">
        <f t="shared" si="54"/>
        <v>0</v>
      </c>
      <c r="I141" s="2">
        <f>SUMIF(Sheet11!B:B,Sheet10!C141,Sheet11!D:D)</f>
        <v>518839</v>
      </c>
      <c r="J141" s="2">
        <f t="shared" si="55"/>
        <v>0</v>
      </c>
      <c r="N141" s="2">
        <f>SUMIF(Sheet11!L:L,Sheet10!C141,Sheet11!N:N)</f>
        <v>78246.44</v>
      </c>
      <c r="O141" s="2">
        <f t="shared" si="56"/>
        <v>0</v>
      </c>
      <c r="Q141" s="2">
        <f>SUMIF(Sheet11!L:L,Sheet10!C141,Sheet11!M:M)</f>
        <v>518839</v>
      </c>
      <c r="R141" s="2">
        <f t="shared" si="57"/>
        <v>0</v>
      </c>
    </row>
    <row r="142" spans="2:18" x14ac:dyDescent="0.25">
      <c r="B142" s="7" t="s">
        <v>289</v>
      </c>
      <c r="C142" s="56" t="str">
        <f t="shared" si="53"/>
        <v>BO01</v>
      </c>
      <c r="D142" s="2">
        <f>SUMIF('Summary Report'!C:C,Sheet10!C142,'Summary Report'!AC:AC)</f>
        <v>11811.42</v>
      </c>
      <c r="E142" s="2">
        <f>SUMIF('Summary Report'!C:C,Sheet10!C142,'Summary Report'!AH:AH)</f>
        <v>60019</v>
      </c>
      <c r="G142" s="2">
        <f>SUMIF(Sheet11!B:B,Sheet10!C142,Sheet11!C:C)</f>
        <v>11811.42</v>
      </c>
      <c r="H142" s="2">
        <f t="shared" si="54"/>
        <v>0</v>
      </c>
      <c r="I142" s="2">
        <f>SUMIF(Sheet11!B:B,Sheet10!C142,Sheet11!D:D)</f>
        <v>60019</v>
      </c>
      <c r="J142" s="2">
        <f t="shared" si="55"/>
        <v>0</v>
      </c>
      <c r="N142" s="2">
        <f>SUMIF(Sheet11!L:L,Sheet10!C142,Sheet11!N:N)</f>
        <v>11811.42</v>
      </c>
      <c r="O142" s="2">
        <f t="shared" si="56"/>
        <v>0</v>
      </c>
      <c r="Q142" s="2">
        <f>SUMIF(Sheet11!L:L,Sheet10!C142,Sheet11!M:M)</f>
        <v>60019</v>
      </c>
      <c r="R142" s="2">
        <f t="shared" si="57"/>
        <v>0</v>
      </c>
    </row>
    <row r="143" spans="2:18" hidden="1" x14ac:dyDescent="0.25">
      <c r="B143" s="7" t="s">
        <v>290</v>
      </c>
      <c r="C143" s="56" t="str">
        <f t="shared" si="53"/>
        <v>BT01</v>
      </c>
      <c r="D143" s="2">
        <f>SUMIF('Summary Report'!C:C,Sheet10!C143,'Summary Report'!AC:AC)</f>
        <v>26905.62</v>
      </c>
      <c r="E143" s="106">
        <f>SUMIF('Summary Report'!C:C,Sheet10!C143,'Summary Report'!AH:AH)</f>
        <v>-65605.62</v>
      </c>
      <c r="G143" s="2">
        <f>SUMIF(Sheet11!B:B,Sheet10!C143,Sheet11!C:C)</f>
        <v>26905.62</v>
      </c>
      <c r="H143" s="2">
        <f t="shared" si="54"/>
        <v>0</v>
      </c>
      <c r="I143" s="2">
        <f>SUMIF(Sheet11!B:B,Sheet10!C143,Sheet11!D:D)</f>
        <v>-65605.62</v>
      </c>
      <c r="J143" s="2">
        <f t="shared" si="55"/>
        <v>0</v>
      </c>
      <c r="N143" s="2">
        <f>SUMIF(Sheet11!G:G,Sheet10!C143,Sheet11!I:I)</f>
        <v>26905.62</v>
      </c>
      <c r="O143" s="2">
        <f>D143-N143</f>
        <v>0</v>
      </c>
      <c r="P143" s="2">
        <f>SUMIF(Sheet11!G:G,Sheet10!C143,Sheet11!H:H)</f>
        <v>-65605.62</v>
      </c>
      <c r="Q143" s="2">
        <f>E143-P143</f>
        <v>0</v>
      </c>
      <c r="R143"/>
    </row>
    <row r="144" spans="2:18" x14ac:dyDescent="0.25">
      <c r="B144" s="7" t="s">
        <v>291</v>
      </c>
      <c r="C144" s="56" t="str">
        <f t="shared" si="53"/>
        <v>BT03</v>
      </c>
      <c r="D144" s="2">
        <f>SUMIF('Summary Report'!C:C,Sheet10!C144,'Summary Report'!AC:AC)</f>
        <v>27106.300000000003</v>
      </c>
      <c r="E144" s="2">
        <f>SUMIF('Summary Report'!C:C,Sheet10!C144,'Summary Report'!AH:AH)</f>
        <v>39572.699999999997</v>
      </c>
      <c r="G144" s="2">
        <f>SUMIF(Sheet11!B:B,Sheet10!C144,Sheet11!C:C)</f>
        <v>27106.300000000003</v>
      </c>
      <c r="H144" s="2">
        <f t="shared" si="54"/>
        <v>0</v>
      </c>
      <c r="I144" s="2">
        <f>SUMIF(Sheet11!B:B,Sheet10!C144,Sheet11!D:D)</f>
        <v>39572.699999999997</v>
      </c>
      <c r="J144" s="2">
        <f t="shared" si="55"/>
        <v>0</v>
      </c>
      <c r="N144" s="2">
        <f>SUMIF(Sheet11!L:L,Sheet10!C144,Sheet11!N:N)</f>
        <v>27106.300000000003</v>
      </c>
      <c r="O144" s="2">
        <f>D144-N144</f>
        <v>0</v>
      </c>
      <c r="Q144" s="2">
        <f>SUMIF(Sheet11!L:L,Sheet10!C144,Sheet11!M:M)</f>
        <v>39572.699999999997</v>
      </c>
      <c r="R144" s="2">
        <f>E144-Q144</f>
        <v>0</v>
      </c>
    </row>
    <row r="145" spans="2:18" hidden="1" x14ac:dyDescent="0.25">
      <c r="B145" s="7" t="s">
        <v>293</v>
      </c>
      <c r="C145" s="56" t="str">
        <f t="shared" si="53"/>
        <v>BT04</v>
      </c>
      <c r="D145" s="2">
        <f>SUMIF('Summary Report'!C:C,Sheet10!C145,'Summary Report'!AC:AC)</f>
        <v>12445.34</v>
      </c>
      <c r="E145" s="106">
        <f>SUMIF('Summary Report'!C:C,Sheet10!C145,'Summary Report'!AH:AH)</f>
        <v>-1962.3400000000001</v>
      </c>
      <c r="G145" s="2">
        <f>SUMIF(Sheet11!B:B,Sheet10!C145,Sheet11!C:C)</f>
        <v>12445.34</v>
      </c>
      <c r="H145" s="2">
        <f t="shared" si="54"/>
        <v>0</v>
      </c>
      <c r="I145" s="2">
        <f>SUMIF(Sheet11!B:B,Sheet10!C145,Sheet11!D:D)</f>
        <v>-1962.3400000000001</v>
      </c>
      <c r="J145" s="2">
        <f t="shared" si="55"/>
        <v>0</v>
      </c>
      <c r="N145" s="2">
        <f>SUMIF(Sheet11!G:G,Sheet10!C145,Sheet11!I:I)</f>
        <v>12445.34</v>
      </c>
      <c r="O145" s="2">
        <f>D145-N145</f>
        <v>0</v>
      </c>
      <c r="P145" s="2">
        <f>SUMIF(Sheet11!G:G,Sheet10!C145,Sheet11!H:H)</f>
        <v>-1962.3400000000001</v>
      </c>
      <c r="Q145" s="2">
        <f>E145-P145</f>
        <v>0</v>
      </c>
      <c r="R145"/>
    </row>
    <row r="146" spans="2:18" x14ac:dyDescent="0.25">
      <c r="B146" s="7" t="s">
        <v>294</v>
      </c>
      <c r="C146" s="56" t="str">
        <f t="shared" si="53"/>
        <v>BT05</v>
      </c>
      <c r="D146" s="2">
        <f>SUMIF('Summary Report'!C:C,Sheet10!C146,'Summary Report'!AC:AC)</f>
        <v>18335.580000000002</v>
      </c>
      <c r="E146" s="2">
        <f>SUMIF('Summary Report'!C:C,Sheet10!C146,'Summary Report'!AH:AH)</f>
        <v>30784.42</v>
      </c>
      <c r="G146" s="2">
        <f>SUMIF(Sheet11!B:B,Sheet10!C146,Sheet11!C:C)</f>
        <v>18335.580000000002</v>
      </c>
      <c r="H146" s="2">
        <f t="shared" si="54"/>
        <v>0</v>
      </c>
      <c r="I146" s="2">
        <f>SUMIF(Sheet11!B:B,Sheet10!C146,Sheet11!D:D)</f>
        <v>30784.42</v>
      </c>
      <c r="J146" s="2">
        <f t="shared" si="55"/>
        <v>0</v>
      </c>
      <c r="N146" s="2">
        <f>SUMIF(Sheet11!L:L,Sheet10!C146,Sheet11!N:N)</f>
        <v>18335.580000000002</v>
      </c>
      <c r="O146" s="2">
        <f>D146-N146</f>
        <v>0</v>
      </c>
      <c r="Q146" s="2">
        <f>SUMIF(Sheet11!L:L,Sheet10!C146,Sheet11!M:M)</f>
        <v>30784.42</v>
      </c>
      <c r="R146" s="2">
        <f>E146-Q146</f>
        <v>0</v>
      </c>
    </row>
    <row r="147" spans="2:18" hidden="1" x14ac:dyDescent="0.25">
      <c r="B147" s="7" t="s">
        <v>295</v>
      </c>
      <c r="C147" s="56" t="str">
        <f t="shared" si="53"/>
        <v>BT06</v>
      </c>
      <c r="D147" s="2">
        <f>SUMIF('Summary Report'!C:C,Sheet10!C147,'Summary Report'!AC:AC)</f>
        <v>15198.24</v>
      </c>
      <c r="E147" s="106">
        <f>SUMIF('Summary Report'!C:C,Sheet10!C147,'Summary Report'!AH:AH)</f>
        <v>-23237.239999999998</v>
      </c>
      <c r="G147" s="2">
        <f>SUMIF(Sheet11!B:B,Sheet10!C147,Sheet11!C:C)</f>
        <v>15198.24</v>
      </c>
      <c r="H147" s="2">
        <f t="shared" si="54"/>
        <v>0</v>
      </c>
      <c r="I147" s="2">
        <f>SUMIF(Sheet11!B:B,Sheet10!C147,Sheet11!D:D)</f>
        <v>-23237.239999999998</v>
      </c>
      <c r="J147" s="2">
        <f t="shared" si="55"/>
        <v>0</v>
      </c>
      <c r="N147" s="2">
        <f>SUMIF(Sheet11!G:G,Sheet10!C147,Sheet11!I:I)</f>
        <v>15198.24</v>
      </c>
      <c r="O147" s="2">
        <f>D147-N147</f>
        <v>0</v>
      </c>
      <c r="P147" s="2">
        <f>SUMIF(Sheet11!G:G,Sheet10!C147,Sheet11!H:H)</f>
        <v>-23237.239999999998</v>
      </c>
      <c r="Q147" s="2">
        <f>E147-P147</f>
        <v>0</v>
      </c>
      <c r="R147"/>
    </row>
    <row r="148" spans="2:18" x14ac:dyDescent="0.25">
      <c r="B148" s="7" t="s">
        <v>296</v>
      </c>
      <c r="C148" s="56" t="str">
        <f t="shared" si="53"/>
        <v>BT07</v>
      </c>
      <c r="D148" s="2">
        <f>SUMIF('Summary Report'!C:C,Sheet10!C148,'Summary Report'!AC:AC)</f>
        <v>29328.799999999999</v>
      </c>
      <c r="E148" s="2">
        <f>SUMIF('Summary Report'!C:C,Sheet10!C148,'Summary Report'!AH:AH)</f>
        <v>101546.2</v>
      </c>
      <c r="G148" s="2">
        <f>SUMIF(Sheet11!B:B,Sheet10!C148,Sheet11!C:C)</f>
        <v>29328.799999999999</v>
      </c>
      <c r="H148" s="2">
        <f t="shared" si="54"/>
        <v>0</v>
      </c>
      <c r="I148" s="2">
        <f>SUMIF(Sheet11!B:B,Sheet10!C148,Sheet11!D:D)</f>
        <v>101546.2</v>
      </c>
      <c r="J148" s="2">
        <f t="shared" si="55"/>
        <v>0</v>
      </c>
      <c r="N148" s="2">
        <f>SUMIF(Sheet11!L:L,Sheet10!C148,Sheet11!N:N)</f>
        <v>29328.799999999999</v>
      </c>
      <c r="O148" s="2">
        <f t="shared" ref="O148:O152" si="58">D148-N148</f>
        <v>0</v>
      </c>
      <c r="Q148" s="2">
        <f>SUMIF(Sheet11!L:L,Sheet10!C148,Sheet11!M:M)</f>
        <v>101546.2</v>
      </c>
      <c r="R148" s="2">
        <f t="shared" ref="R148:R152" si="59">E148-Q148</f>
        <v>0</v>
      </c>
    </row>
    <row r="149" spans="2:18" x14ac:dyDescent="0.25">
      <c r="B149" s="7" t="s">
        <v>297</v>
      </c>
      <c r="C149" s="56" t="str">
        <f t="shared" si="53"/>
        <v>BT08</v>
      </c>
      <c r="D149" s="2">
        <f>SUMIF('Summary Report'!C:C,Sheet10!C149,'Summary Report'!AC:AC)</f>
        <v>40537.620000000003</v>
      </c>
      <c r="E149" s="2">
        <f>SUMIF('Summary Report'!C:C,Sheet10!C149,'Summary Report'!AH:AH)</f>
        <v>45615.38</v>
      </c>
      <c r="G149" s="2">
        <f>SUMIF(Sheet11!B:B,Sheet10!C149,Sheet11!C:C)</f>
        <v>40537.620000000003</v>
      </c>
      <c r="H149" s="2">
        <f t="shared" si="54"/>
        <v>0</v>
      </c>
      <c r="I149" s="2">
        <f>SUMIF(Sheet11!B:B,Sheet10!C149,Sheet11!D:D)</f>
        <v>45615.38</v>
      </c>
      <c r="J149" s="2">
        <f t="shared" si="55"/>
        <v>0</v>
      </c>
      <c r="N149" s="2">
        <f>SUMIF(Sheet11!L:L,Sheet10!C149,Sheet11!N:N)</f>
        <v>40537.620000000003</v>
      </c>
      <c r="O149" s="2">
        <f t="shared" si="58"/>
        <v>0</v>
      </c>
      <c r="Q149" s="2">
        <f>SUMIF(Sheet11!L:L,Sheet10!C149,Sheet11!M:M)</f>
        <v>45615.38</v>
      </c>
      <c r="R149" s="2">
        <f t="shared" si="59"/>
        <v>0</v>
      </c>
    </row>
    <row r="150" spans="2:18" x14ac:dyDescent="0.25">
      <c r="B150" s="7" t="s">
        <v>298</v>
      </c>
      <c r="C150" s="56" t="str">
        <f t="shared" si="53"/>
        <v>BT09</v>
      </c>
      <c r="D150" s="2">
        <f>SUMIF('Summary Report'!C:C,Sheet10!C150,'Summary Report'!AC:AC)</f>
        <v>42923.96</v>
      </c>
      <c r="E150" s="2">
        <f>SUMIF('Summary Report'!C:C,Sheet10!C150,'Summary Report'!AH:AH)</f>
        <v>141928.04</v>
      </c>
      <c r="G150" s="2">
        <f>SUMIF(Sheet11!B:B,Sheet10!C150,Sheet11!C:C)</f>
        <v>42923.96</v>
      </c>
      <c r="H150" s="2">
        <f t="shared" si="54"/>
        <v>0</v>
      </c>
      <c r="I150" s="2">
        <f>SUMIF(Sheet11!B:B,Sheet10!C150,Sheet11!D:D)</f>
        <v>141928.04</v>
      </c>
      <c r="J150" s="2">
        <f t="shared" si="55"/>
        <v>0</v>
      </c>
      <c r="N150" s="2">
        <f>SUMIF(Sheet11!L:L,Sheet10!C150,Sheet11!N:N)</f>
        <v>42923.96</v>
      </c>
      <c r="O150" s="2">
        <f t="shared" si="58"/>
        <v>0</v>
      </c>
      <c r="Q150" s="2">
        <f>SUMIF(Sheet11!L:L,Sheet10!C150,Sheet11!M:M)</f>
        <v>141928.04</v>
      </c>
      <c r="R150" s="2">
        <f t="shared" si="59"/>
        <v>0</v>
      </c>
    </row>
    <row r="151" spans="2:18" x14ac:dyDescent="0.25">
      <c r="B151" s="7" t="s">
        <v>299</v>
      </c>
      <c r="C151" s="56" t="str">
        <f t="shared" si="53"/>
        <v>BT10</v>
      </c>
      <c r="D151" s="2">
        <f>SUMIF('Summary Report'!C:C,Sheet10!C151,'Summary Report'!AC:AC)</f>
        <v>8576.1</v>
      </c>
      <c r="E151" s="2">
        <f>SUMIF('Summary Report'!C:C,Sheet10!C151,'Summary Report'!AH:AH)</f>
        <v>66789.899999999994</v>
      </c>
      <c r="G151" s="2">
        <f>SUMIF(Sheet11!B:B,Sheet10!C151,Sheet11!C:C)</f>
        <v>8576.1</v>
      </c>
      <c r="H151" s="2">
        <f t="shared" si="54"/>
        <v>0</v>
      </c>
      <c r="I151" s="2">
        <f>SUMIF(Sheet11!B:B,Sheet10!C151,Sheet11!D:D)</f>
        <v>66789.899999999994</v>
      </c>
      <c r="J151" s="2">
        <f t="shared" si="55"/>
        <v>0</v>
      </c>
      <c r="N151" s="2">
        <f>SUMIF(Sheet11!L:L,Sheet10!C151,Sheet11!N:N)</f>
        <v>8576.1</v>
      </c>
      <c r="O151" s="2">
        <f t="shared" si="58"/>
        <v>0</v>
      </c>
      <c r="Q151" s="2">
        <f>SUMIF(Sheet11!L:L,Sheet10!C151,Sheet11!M:M)</f>
        <v>66789.899999999994</v>
      </c>
      <c r="R151" s="2">
        <f t="shared" si="59"/>
        <v>0</v>
      </c>
    </row>
    <row r="152" spans="2:18" x14ac:dyDescent="0.25">
      <c r="B152" s="7" t="s">
        <v>300</v>
      </c>
      <c r="C152" s="56" t="str">
        <f t="shared" si="53"/>
        <v>BT11</v>
      </c>
      <c r="D152" s="2">
        <f>SUMIF('Summary Report'!C:C,Sheet10!C152,'Summary Report'!AC:AC)</f>
        <v>6934.3600000000006</v>
      </c>
      <c r="E152" s="2">
        <f>SUMIF('Summary Report'!C:C,Sheet10!C152,'Summary Report'!AH:AH)</f>
        <v>9747.64</v>
      </c>
      <c r="G152" s="2">
        <f>SUMIF(Sheet11!B:B,Sheet10!C152,Sheet11!C:C)</f>
        <v>6934.3600000000006</v>
      </c>
      <c r="H152" s="2">
        <f t="shared" si="54"/>
        <v>0</v>
      </c>
      <c r="I152" s="2">
        <f>SUMIF(Sheet11!B:B,Sheet10!C152,Sheet11!D:D)</f>
        <v>9747.64</v>
      </c>
      <c r="J152" s="2">
        <f t="shared" si="55"/>
        <v>0</v>
      </c>
      <c r="N152" s="2">
        <f>SUMIF(Sheet11!L:L,Sheet10!C152,Sheet11!N:N)</f>
        <v>6934.3600000000006</v>
      </c>
      <c r="O152" s="2">
        <f t="shared" si="58"/>
        <v>0</v>
      </c>
      <c r="Q152" s="2">
        <f>SUMIF(Sheet11!L:L,Sheet10!C152,Sheet11!M:M)</f>
        <v>9747.64</v>
      </c>
      <c r="R152" s="2">
        <f t="shared" si="59"/>
        <v>0</v>
      </c>
    </row>
    <row r="153" spans="2:18" hidden="1" x14ac:dyDescent="0.25">
      <c r="B153" s="7" t="s">
        <v>301</v>
      </c>
      <c r="C153" s="56" t="str">
        <f t="shared" si="53"/>
        <v>BT12</v>
      </c>
      <c r="D153" s="2">
        <f>SUMIF('Summary Report'!C:C,Sheet10!C153,'Summary Report'!AC:AC)</f>
        <v>31148.9</v>
      </c>
      <c r="E153" s="106">
        <f>SUMIF('Summary Report'!C:C,Sheet10!C153,'Summary Report'!AH:AH)</f>
        <v>-25653.9</v>
      </c>
      <c r="G153" s="2">
        <f>SUMIF(Sheet11!B:B,Sheet10!C153,Sheet11!C:C)</f>
        <v>31148.9</v>
      </c>
      <c r="H153" s="2">
        <f t="shared" si="54"/>
        <v>0</v>
      </c>
      <c r="I153" s="2">
        <f>SUMIF(Sheet11!B:B,Sheet10!C153,Sheet11!D:D)</f>
        <v>-25653.9</v>
      </c>
      <c r="J153" s="2">
        <f t="shared" si="55"/>
        <v>0</v>
      </c>
      <c r="N153" s="2">
        <f>SUMIF(Sheet11!G:G,Sheet10!C153,Sheet11!I:I)</f>
        <v>31148.9</v>
      </c>
      <c r="O153" s="2">
        <f t="shared" ref="O153:O157" si="60">D153-N153</f>
        <v>0</v>
      </c>
      <c r="P153" s="2">
        <f>SUMIF(Sheet11!G:G,Sheet10!C153,Sheet11!H:H)</f>
        <v>-25653.9</v>
      </c>
      <c r="Q153" s="2">
        <f t="shared" ref="Q153:Q155" si="61">E153-P153</f>
        <v>0</v>
      </c>
      <c r="R153"/>
    </row>
    <row r="154" spans="2:18" hidden="1" x14ac:dyDescent="0.25">
      <c r="B154" s="7" t="s">
        <v>302</v>
      </c>
      <c r="C154" s="56" t="str">
        <f t="shared" si="53"/>
        <v>BT13</v>
      </c>
      <c r="D154" s="2">
        <f>SUMIF('Summary Report'!C:C,Sheet10!C154,'Summary Report'!AC:AC)</f>
        <v>42796.26</v>
      </c>
      <c r="E154" s="106">
        <f>SUMIF('Summary Report'!C:C,Sheet10!C154,'Summary Report'!AH:AH)</f>
        <v>-235665.26</v>
      </c>
      <c r="G154" s="2">
        <f>SUMIF(Sheet11!B:B,Sheet10!C154,Sheet11!C:C)</f>
        <v>42796.26</v>
      </c>
      <c r="H154" s="2">
        <f t="shared" si="54"/>
        <v>0</v>
      </c>
      <c r="I154" s="2">
        <f>SUMIF(Sheet11!B:B,Sheet10!C154,Sheet11!D:D)</f>
        <v>-235665.26</v>
      </c>
      <c r="J154" s="2">
        <f t="shared" si="55"/>
        <v>0</v>
      </c>
      <c r="N154" s="2">
        <f>SUMIF(Sheet11!G:G,Sheet10!C154,Sheet11!I:I)</f>
        <v>42796.26</v>
      </c>
      <c r="O154" s="2">
        <f t="shared" si="60"/>
        <v>0</v>
      </c>
      <c r="P154" s="2">
        <f>SUMIF(Sheet11!G:G,Sheet10!C154,Sheet11!H:H)</f>
        <v>-235665.26</v>
      </c>
      <c r="Q154" s="2">
        <f t="shared" si="61"/>
        <v>0</v>
      </c>
      <c r="R154"/>
    </row>
    <row r="155" spans="2:18" hidden="1" x14ac:dyDescent="0.25">
      <c r="B155" s="7" t="s">
        <v>304</v>
      </c>
      <c r="C155" s="56" t="str">
        <f t="shared" si="53"/>
        <v>BT14</v>
      </c>
      <c r="D155" s="2">
        <f>SUMIF('Summary Report'!C:C,Sheet10!C155,'Summary Report'!AC:AC)</f>
        <v>50174.6</v>
      </c>
      <c r="E155" s="106">
        <f>SUMIF('Summary Report'!C:C,Sheet10!C155,'Summary Report'!AH:AH)</f>
        <v>-60080.6</v>
      </c>
      <c r="G155" s="2">
        <f>SUMIF(Sheet11!B:B,Sheet10!C155,Sheet11!C:C)</f>
        <v>50174.6</v>
      </c>
      <c r="H155" s="2">
        <f t="shared" si="54"/>
        <v>0</v>
      </c>
      <c r="I155" s="2">
        <f>SUMIF(Sheet11!B:B,Sheet10!C155,Sheet11!D:D)</f>
        <v>-60080.6</v>
      </c>
      <c r="J155" s="2">
        <f t="shared" si="55"/>
        <v>0</v>
      </c>
      <c r="N155" s="2">
        <f>SUMIF(Sheet11!G:G,Sheet10!C155,Sheet11!I:I)</f>
        <v>50174.6</v>
      </c>
      <c r="O155" s="2">
        <f t="shared" si="60"/>
        <v>0</v>
      </c>
      <c r="P155" s="2">
        <f>SUMIF(Sheet11!G:G,Sheet10!C155,Sheet11!H:H)</f>
        <v>-60080.6</v>
      </c>
      <c r="Q155" s="2">
        <f t="shared" si="61"/>
        <v>0</v>
      </c>
      <c r="R155"/>
    </row>
    <row r="156" spans="2:18" x14ac:dyDescent="0.25">
      <c r="B156" s="7" t="s">
        <v>306</v>
      </c>
      <c r="C156" s="56" t="str">
        <f t="shared" si="53"/>
        <v>BT16</v>
      </c>
      <c r="D156" s="2">
        <f>SUMIF('Summary Report'!C:C,Sheet10!C156,'Summary Report'!AC:AC)</f>
        <v>44702.799999999996</v>
      </c>
      <c r="E156" s="2">
        <f>SUMIF('Summary Report'!C:C,Sheet10!C156,'Summary Report'!AH:AH)</f>
        <v>106752.20000000001</v>
      </c>
      <c r="G156" s="2">
        <f>SUMIF(Sheet11!B:B,Sheet10!C156,Sheet11!C:C)</f>
        <v>44702.799999999996</v>
      </c>
      <c r="H156" s="2">
        <f t="shared" si="54"/>
        <v>0</v>
      </c>
      <c r="I156" s="2">
        <f>SUMIF(Sheet11!B:B,Sheet10!C156,Sheet11!D:D)</f>
        <v>106752.20000000001</v>
      </c>
      <c r="J156" s="2">
        <f t="shared" si="55"/>
        <v>0</v>
      </c>
      <c r="N156" s="2">
        <f>SUMIF(Sheet11!L:L,Sheet10!C156,Sheet11!N:N)</f>
        <v>44702.799999999996</v>
      </c>
      <c r="O156" s="2">
        <f t="shared" si="60"/>
        <v>0</v>
      </c>
      <c r="Q156" s="2">
        <f>SUMIF(Sheet11!L:L,Sheet10!C156,Sheet11!M:M)</f>
        <v>106752.20000000001</v>
      </c>
      <c r="R156" s="2">
        <f t="shared" ref="R156:R157" si="62">E156-Q156</f>
        <v>0</v>
      </c>
    </row>
    <row r="157" spans="2:18" x14ac:dyDescent="0.25">
      <c r="B157" s="7" t="s">
        <v>312</v>
      </c>
      <c r="C157" s="56" t="str">
        <f t="shared" si="53"/>
        <v>BT17</v>
      </c>
      <c r="D157" s="2">
        <f>SUMIF('Summary Report'!C:C,Sheet10!C157,'Summary Report'!AC:AC)</f>
        <v>10198.619999999999</v>
      </c>
      <c r="E157" s="2">
        <f>SUMIF('Summary Report'!C:C,Sheet10!C157,'Summary Report'!AH:AH)</f>
        <v>70903.38</v>
      </c>
      <c r="G157" s="2">
        <f>SUMIF(Sheet11!B:B,Sheet10!C157,Sheet11!C:C)</f>
        <v>10198.619999999999</v>
      </c>
      <c r="H157" s="2">
        <f t="shared" si="54"/>
        <v>0</v>
      </c>
      <c r="I157" s="2">
        <f>SUMIF(Sheet11!B:B,Sheet10!C157,Sheet11!D:D)</f>
        <v>70903.38</v>
      </c>
      <c r="J157" s="2">
        <f t="shared" si="55"/>
        <v>0</v>
      </c>
      <c r="N157" s="2">
        <f>SUMIF(Sheet11!L:L,Sheet10!C157,Sheet11!N:N)</f>
        <v>10198.619999999999</v>
      </c>
      <c r="O157" s="2">
        <f t="shared" si="60"/>
        <v>0</v>
      </c>
      <c r="Q157" s="2">
        <f>SUMIF(Sheet11!L:L,Sheet10!C157,Sheet11!M:M)</f>
        <v>70903.38</v>
      </c>
      <c r="R157" s="2">
        <f t="shared" si="62"/>
        <v>0</v>
      </c>
    </row>
    <row r="158" spans="2:18" hidden="1" x14ac:dyDescent="0.25">
      <c r="B158" s="7" t="s">
        <v>313</v>
      </c>
      <c r="C158" s="56" t="str">
        <f t="shared" si="53"/>
        <v>BT18</v>
      </c>
      <c r="D158" s="2">
        <f>SUMIF('Summary Report'!C:C,Sheet10!C158,'Summary Report'!AC:AC)</f>
        <v>22387.899999999998</v>
      </c>
      <c r="E158" s="106">
        <f>SUMIF('Summary Report'!C:C,Sheet10!C158,'Summary Report'!AH:AH)</f>
        <v>-45096.899999999994</v>
      </c>
      <c r="G158" s="2">
        <f>SUMIF(Sheet11!B:B,Sheet10!C158,Sheet11!C:C)</f>
        <v>22387.899999999998</v>
      </c>
      <c r="H158" s="2">
        <f t="shared" si="54"/>
        <v>0</v>
      </c>
      <c r="I158" s="2">
        <f>SUMIF(Sheet11!B:B,Sheet10!C158,Sheet11!D:D)</f>
        <v>-45096.899999999994</v>
      </c>
      <c r="J158" s="2">
        <f t="shared" si="55"/>
        <v>0</v>
      </c>
      <c r="N158" s="2">
        <f>SUMIF(Sheet11!G:G,Sheet10!C158,Sheet11!I:I)</f>
        <v>22387.899999999998</v>
      </c>
      <c r="O158" s="2">
        <f>D158-N158</f>
        <v>0</v>
      </c>
      <c r="P158" s="2">
        <f>SUMIF(Sheet11!G:G,Sheet10!C158,Sheet11!H:H)</f>
        <v>-45096.899999999994</v>
      </c>
      <c r="Q158" s="2">
        <f>E158-P158</f>
        <v>0</v>
      </c>
      <c r="R158"/>
    </row>
    <row r="159" spans="2:18" x14ac:dyDescent="0.25">
      <c r="B159" s="7" t="s">
        <v>314</v>
      </c>
      <c r="C159" s="56" t="str">
        <f t="shared" si="53"/>
        <v>BT19</v>
      </c>
      <c r="D159" s="2">
        <f>SUMIF('Summary Report'!C:C,Sheet10!C159,'Summary Report'!AC:AC)</f>
        <v>64599.040000000001</v>
      </c>
      <c r="E159" s="2">
        <f>SUMIF('Summary Report'!C:C,Sheet10!C159,'Summary Report'!AH:AH)</f>
        <v>187983</v>
      </c>
      <c r="G159" s="2">
        <f>SUMIF(Sheet11!B:B,Sheet10!C159,Sheet11!C:C)</f>
        <v>64599.040000000001</v>
      </c>
      <c r="H159" s="2">
        <f t="shared" si="54"/>
        <v>0</v>
      </c>
      <c r="I159" s="2">
        <f>SUMIF(Sheet11!B:B,Sheet10!C159,Sheet11!D:D)</f>
        <v>187983</v>
      </c>
      <c r="J159" s="2">
        <f t="shared" si="55"/>
        <v>0</v>
      </c>
      <c r="N159" s="2">
        <f>SUMIF(Sheet11!L:L,Sheet10!C159,Sheet11!N:N)</f>
        <v>64599.040000000001</v>
      </c>
      <c r="O159" s="2">
        <f t="shared" ref="O159:O160" si="63">D159-N159</f>
        <v>0</v>
      </c>
      <c r="Q159" s="2">
        <f>SUMIF(Sheet11!L:L,Sheet10!C159,Sheet11!M:M)</f>
        <v>187983</v>
      </c>
      <c r="R159" s="2">
        <f t="shared" ref="R159:R160" si="64">E159-Q159</f>
        <v>0</v>
      </c>
    </row>
    <row r="160" spans="2:18" x14ac:dyDescent="0.25">
      <c r="B160" s="7" t="s">
        <v>315</v>
      </c>
      <c r="C160" s="56" t="str">
        <f t="shared" si="53"/>
        <v>BT20</v>
      </c>
      <c r="D160" s="2">
        <f>SUMIF('Summary Report'!C:C,Sheet10!C160,'Summary Report'!AC:AC)</f>
        <v>1742.52</v>
      </c>
      <c r="E160" s="2">
        <f>SUMIF('Summary Report'!C:C,Sheet10!C160,'Summary Report'!AH:AH)</f>
        <v>19093</v>
      </c>
      <c r="G160" s="2">
        <f>SUMIF(Sheet11!B:B,Sheet10!C160,Sheet11!C:C)</f>
        <v>1742.52</v>
      </c>
      <c r="H160" s="2">
        <f t="shared" si="54"/>
        <v>0</v>
      </c>
      <c r="I160" s="2">
        <f>SUMIF(Sheet11!B:B,Sheet10!C160,Sheet11!D:D)</f>
        <v>19093</v>
      </c>
      <c r="J160" s="2">
        <f t="shared" si="55"/>
        <v>0</v>
      </c>
      <c r="N160" s="2">
        <f>SUMIF(Sheet11!L:L,Sheet10!C160,Sheet11!N:N)</f>
        <v>1742.52</v>
      </c>
      <c r="O160" s="2">
        <f t="shared" si="63"/>
        <v>0</v>
      </c>
      <c r="Q160" s="2">
        <f>SUMIF(Sheet11!L:L,Sheet10!C160,Sheet11!M:M)</f>
        <v>19093</v>
      </c>
      <c r="R160" s="2">
        <f t="shared" si="64"/>
        <v>0</v>
      </c>
    </row>
    <row r="161" spans="2:18" hidden="1" x14ac:dyDescent="0.25">
      <c r="B161" s="7" t="s">
        <v>316</v>
      </c>
      <c r="C161" s="56" t="str">
        <f t="shared" si="53"/>
        <v>BT21</v>
      </c>
      <c r="D161" s="2">
        <f>SUMIF('Summary Report'!C:C,Sheet10!C161,'Summary Report'!AC:AC)</f>
        <v>51789.42</v>
      </c>
      <c r="E161" s="106">
        <f>SUMIF('Summary Report'!C:C,Sheet10!C161,'Summary Report'!AH:AH)</f>
        <v>-63102</v>
      </c>
      <c r="G161" s="2">
        <f>SUMIF(Sheet11!B:B,Sheet10!C161,Sheet11!C:C)</f>
        <v>51789.42</v>
      </c>
      <c r="H161" s="2">
        <f t="shared" si="54"/>
        <v>0</v>
      </c>
      <c r="I161" s="2">
        <f>SUMIF(Sheet11!B:B,Sheet10!C161,Sheet11!D:D)</f>
        <v>-63102</v>
      </c>
      <c r="J161" s="2">
        <f t="shared" si="55"/>
        <v>0</v>
      </c>
      <c r="N161" s="2">
        <f>SUMIF(Sheet11!G:G,Sheet10!C161,Sheet11!I:I)</f>
        <v>51789.42</v>
      </c>
      <c r="O161" s="2">
        <f>D161-N161</f>
        <v>0</v>
      </c>
      <c r="P161" s="2">
        <f>SUMIF(Sheet11!G:G,Sheet10!C161,Sheet11!H:H)</f>
        <v>-63102</v>
      </c>
      <c r="Q161" s="2">
        <f>E161-P161</f>
        <v>0</v>
      </c>
      <c r="R161"/>
    </row>
    <row r="162" spans="2:18" x14ac:dyDescent="0.25">
      <c r="B162" s="7" t="s">
        <v>318</v>
      </c>
      <c r="C162" s="56" t="str">
        <f t="shared" si="53"/>
        <v>BT22</v>
      </c>
      <c r="D162" s="2">
        <f>SUMIF('Summary Report'!C:C,Sheet10!C162,'Summary Report'!AC:AC)</f>
        <v>17269.439999999999</v>
      </c>
      <c r="E162" s="2">
        <f>SUMIF('Summary Report'!C:C,Sheet10!C162,'Summary Report'!AH:AH)</f>
        <v>135523.56</v>
      </c>
      <c r="G162" s="2">
        <f>SUMIF(Sheet11!B:B,Sheet10!C162,Sheet11!C:C)</f>
        <v>17269.439999999999</v>
      </c>
      <c r="H162" s="2">
        <f t="shared" si="54"/>
        <v>0</v>
      </c>
      <c r="I162" s="2">
        <f>SUMIF(Sheet11!B:B,Sheet10!C162,Sheet11!D:D)</f>
        <v>135523.56</v>
      </c>
      <c r="J162" s="2">
        <f t="shared" si="55"/>
        <v>0</v>
      </c>
      <c r="N162" s="2">
        <f>SUMIF(Sheet11!L:L,Sheet10!C162,Sheet11!N:N)</f>
        <v>17269.439999999999</v>
      </c>
      <c r="O162" s="2">
        <f t="shared" ref="O162:O165" si="65">D162-N162</f>
        <v>0</v>
      </c>
      <c r="Q162" s="2">
        <f>SUMIF(Sheet11!L:L,Sheet10!C162,Sheet11!M:M)</f>
        <v>135523.56</v>
      </c>
      <c r="R162" s="2">
        <f t="shared" ref="R162:R165" si="66">E162-Q162</f>
        <v>0</v>
      </c>
    </row>
    <row r="163" spans="2:18" x14ac:dyDescent="0.25">
      <c r="B163" s="7" t="s">
        <v>319</v>
      </c>
      <c r="C163" s="56" t="str">
        <f t="shared" si="53"/>
        <v>BT23</v>
      </c>
      <c r="D163" s="2">
        <f>SUMIF('Summary Report'!C:C,Sheet10!C163,'Summary Report'!AC:AC)</f>
        <v>11658.94</v>
      </c>
      <c r="E163" s="2">
        <f>SUMIF('Summary Report'!C:C,Sheet10!C163,'Summary Report'!AH:AH)</f>
        <v>57621.06</v>
      </c>
      <c r="G163" s="2">
        <f>SUMIF(Sheet11!B:B,Sheet10!C163,Sheet11!C:C)</f>
        <v>11658.94</v>
      </c>
      <c r="H163" s="2">
        <f t="shared" si="54"/>
        <v>0</v>
      </c>
      <c r="I163" s="2">
        <f>SUMIF(Sheet11!B:B,Sheet10!C163,Sheet11!D:D)</f>
        <v>57621.06</v>
      </c>
      <c r="J163" s="2">
        <f t="shared" si="55"/>
        <v>0</v>
      </c>
      <c r="N163" s="2">
        <f>SUMIF(Sheet11!L:L,Sheet10!C163,Sheet11!N:N)</f>
        <v>11658.94</v>
      </c>
      <c r="O163" s="2">
        <f t="shared" si="65"/>
        <v>0</v>
      </c>
      <c r="Q163" s="2">
        <f>SUMIF(Sheet11!L:L,Sheet10!C163,Sheet11!M:M)</f>
        <v>57621.06</v>
      </c>
      <c r="R163" s="2">
        <f t="shared" si="66"/>
        <v>0</v>
      </c>
    </row>
    <row r="164" spans="2:18" x14ac:dyDescent="0.25">
      <c r="B164" s="7" t="s">
        <v>320</v>
      </c>
      <c r="C164" s="56" t="str">
        <f t="shared" si="53"/>
        <v>BT24</v>
      </c>
      <c r="D164" s="2">
        <f>SUMIF('Summary Report'!C:C,Sheet10!C164,'Summary Report'!AC:AC)</f>
        <v>41755.299999999996</v>
      </c>
      <c r="E164" s="2">
        <f>SUMIF('Summary Report'!C:C,Sheet10!C164,'Summary Report'!AH:AH)</f>
        <v>60610.700000000004</v>
      </c>
      <c r="G164" s="2">
        <f>SUMIF(Sheet11!B:B,Sheet10!C164,Sheet11!C:C)</f>
        <v>41755.299999999996</v>
      </c>
      <c r="H164" s="2">
        <f t="shared" si="54"/>
        <v>0</v>
      </c>
      <c r="I164" s="2">
        <f>SUMIF(Sheet11!B:B,Sheet10!C164,Sheet11!D:D)</f>
        <v>60610.700000000004</v>
      </c>
      <c r="J164" s="2">
        <f t="shared" si="55"/>
        <v>0</v>
      </c>
      <c r="N164" s="2">
        <f>SUMIF(Sheet11!L:L,Sheet10!C164,Sheet11!N:N)</f>
        <v>41755.299999999996</v>
      </c>
      <c r="O164" s="2">
        <f t="shared" si="65"/>
        <v>0</v>
      </c>
      <c r="Q164" s="2">
        <f>SUMIF(Sheet11!L:L,Sheet10!C164,Sheet11!M:M)</f>
        <v>60610.700000000004</v>
      </c>
      <c r="R164" s="2">
        <f t="shared" si="66"/>
        <v>0</v>
      </c>
    </row>
    <row r="165" spans="2:18" x14ac:dyDescent="0.25">
      <c r="B165" s="7" t="s">
        <v>322</v>
      </c>
      <c r="C165" s="56" t="str">
        <f t="shared" si="53"/>
        <v>BT25</v>
      </c>
      <c r="D165" s="2">
        <f>SUMIF('Summary Report'!C:C,Sheet10!C165,'Summary Report'!AC:AC)</f>
        <v>73535.88</v>
      </c>
      <c r="E165" s="2">
        <f>SUMIF('Summary Report'!C:C,Sheet10!C165,'Summary Report'!AH:AH)</f>
        <v>19543.119999999995</v>
      </c>
      <c r="G165" s="2">
        <f>SUMIF(Sheet11!B:B,Sheet10!C165,Sheet11!C:C)</f>
        <v>73535.88</v>
      </c>
      <c r="H165" s="2">
        <f t="shared" si="54"/>
        <v>0</v>
      </c>
      <c r="I165" s="2">
        <f>SUMIF(Sheet11!B:B,Sheet10!C165,Sheet11!D:D)</f>
        <v>19543.119999999995</v>
      </c>
      <c r="J165" s="2">
        <f t="shared" si="55"/>
        <v>0</v>
      </c>
      <c r="N165" s="2">
        <f>SUMIF(Sheet11!L:L,Sheet10!C165,Sheet11!N:N)</f>
        <v>73535.88</v>
      </c>
      <c r="O165" s="2">
        <f t="shared" si="65"/>
        <v>0</v>
      </c>
      <c r="Q165" s="2">
        <f>SUMIF(Sheet11!L:L,Sheet10!C165,Sheet11!M:M)</f>
        <v>19543.119999999995</v>
      </c>
      <c r="R165" s="2">
        <f t="shared" si="66"/>
        <v>0</v>
      </c>
    </row>
    <row r="166" spans="2:18" hidden="1" x14ac:dyDescent="0.25">
      <c r="B166" s="7" t="s">
        <v>324</v>
      </c>
      <c r="C166" s="56" t="str">
        <f t="shared" si="53"/>
        <v>BT26</v>
      </c>
      <c r="D166" s="2">
        <f>SUMIF('Summary Report'!C:C,Sheet10!C166,'Summary Report'!AC:AC)</f>
        <v>21333.14</v>
      </c>
      <c r="E166" s="106">
        <f>SUMIF('Summary Report'!C:C,Sheet10!C166,'Summary Report'!AH:AH)</f>
        <v>-1992.1399999999994</v>
      </c>
      <c r="G166" s="2">
        <f>SUMIF(Sheet11!B:B,Sheet10!C166,Sheet11!C:C)</f>
        <v>21333.14</v>
      </c>
      <c r="H166" s="2">
        <f t="shared" si="54"/>
        <v>0</v>
      </c>
      <c r="I166" s="2">
        <f>SUMIF(Sheet11!B:B,Sheet10!C166,Sheet11!D:D)</f>
        <v>-1992.1399999999994</v>
      </c>
      <c r="J166" s="2">
        <f t="shared" si="55"/>
        <v>0</v>
      </c>
      <c r="N166" s="2">
        <f>SUMIF(Sheet11!G:G,Sheet10!C166,Sheet11!I:I)</f>
        <v>21333.14</v>
      </c>
      <c r="O166" s="2">
        <f>D166-N166</f>
        <v>0</v>
      </c>
      <c r="P166" s="2">
        <f>SUMIF(Sheet11!G:G,Sheet10!C166,Sheet11!H:H)</f>
        <v>-1992.1399999999994</v>
      </c>
      <c r="Q166" s="2">
        <f>E166-P166</f>
        <v>0</v>
      </c>
      <c r="R166"/>
    </row>
    <row r="167" spans="2:18" x14ac:dyDescent="0.25">
      <c r="B167" s="7" t="s">
        <v>325</v>
      </c>
      <c r="C167" s="56" t="str">
        <f t="shared" si="53"/>
        <v>BT27</v>
      </c>
      <c r="D167" s="2">
        <f>SUMIF('Summary Report'!C:C,Sheet10!C167,'Summary Report'!AC:AC)</f>
        <v>11011.86</v>
      </c>
      <c r="E167" s="2">
        <f>SUMIF('Summary Report'!C:C,Sheet10!C167,'Summary Report'!AH:AH)</f>
        <v>69812.14</v>
      </c>
      <c r="G167" s="2">
        <f>SUMIF(Sheet11!B:B,Sheet10!C167,Sheet11!C:C)</f>
        <v>11011.86</v>
      </c>
      <c r="H167" s="2">
        <f t="shared" si="54"/>
        <v>0</v>
      </c>
      <c r="I167" s="2">
        <f>SUMIF(Sheet11!B:B,Sheet10!C167,Sheet11!D:D)</f>
        <v>69812.14</v>
      </c>
      <c r="J167" s="2">
        <f t="shared" si="55"/>
        <v>0</v>
      </c>
      <c r="N167" s="2">
        <f>SUMIF(Sheet11!L:L,Sheet10!C167,Sheet11!N:N)</f>
        <v>11011.86</v>
      </c>
      <c r="O167" s="2">
        <f t="shared" ref="O167:O168" si="67">D167-N167</f>
        <v>0</v>
      </c>
      <c r="Q167" s="2">
        <f>SUMIF(Sheet11!L:L,Sheet10!C167,Sheet11!M:M)</f>
        <v>69812.14</v>
      </c>
      <c r="R167" s="2">
        <f t="shared" ref="R167:R168" si="68">E167-Q167</f>
        <v>0</v>
      </c>
    </row>
    <row r="168" spans="2:18" x14ac:dyDescent="0.25">
      <c r="B168" s="7" t="s">
        <v>326</v>
      </c>
      <c r="C168" s="56" t="str">
        <f t="shared" si="53"/>
        <v>BT28</v>
      </c>
      <c r="D168" s="2">
        <f>SUMIF('Summary Report'!C:C,Sheet10!C168,'Summary Report'!AC:AC)</f>
        <v>25916.16</v>
      </c>
      <c r="E168" s="2">
        <f>SUMIF('Summary Report'!C:C,Sheet10!C168,'Summary Report'!AH:AH)</f>
        <v>62928.84</v>
      </c>
      <c r="G168" s="2">
        <f>SUMIF(Sheet11!B:B,Sheet10!C168,Sheet11!C:C)</f>
        <v>25916.16</v>
      </c>
      <c r="H168" s="2">
        <f t="shared" si="54"/>
        <v>0</v>
      </c>
      <c r="I168" s="2">
        <f>SUMIF(Sheet11!B:B,Sheet10!C168,Sheet11!D:D)</f>
        <v>62928.84</v>
      </c>
      <c r="J168" s="2">
        <f t="shared" si="55"/>
        <v>0</v>
      </c>
      <c r="N168" s="2">
        <f>SUMIF(Sheet11!L:L,Sheet10!C168,Sheet11!N:N)</f>
        <v>25916.16</v>
      </c>
      <c r="O168" s="2">
        <f t="shared" si="67"/>
        <v>0</v>
      </c>
      <c r="Q168" s="2">
        <f>SUMIF(Sheet11!L:L,Sheet10!C168,Sheet11!M:M)</f>
        <v>62928.84</v>
      </c>
      <c r="R168" s="2">
        <f t="shared" si="68"/>
        <v>0</v>
      </c>
    </row>
    <row r="169" spans="2:18" hidden="1" x14ac:dyDescent="0.25">
      <c r="B169" s="7" t="s">
        <v>327</v>
      </c>
      <c r="C169" s="56" t="str">
        <f t="shared" si="53"/>
        <v>BT29</v>
      </c>
      <c r="D169" s="2">
        <f>SUMIF('Summary Report'!C:C,Sheet10!C169,'Summary Report'!AC:AC)</f>
        <v>12983.1</v>
      </c>
      <c r="E169" s="106">
        <f>SUMIF('Summary Report'!C:C,Sheet10!C169,'Summary Report'!AH:AH)</f>
        <v>-32042.1</v>
      </c>
      <c r="G169" s="2">
        <f>SUMIF(Sheet11!B:B,Sheet10!C169,Sheet11!C:C)</f>
        <v>12983.1</v>
      </c>
      <c r="H169" s="2">
        <f t="shared" si="54"/>
        <v>0</v>
      </c>
      <c r="I169" s="2">
        <f>SUMIF(Sheet11!B:B,Sheet10!C169,Sheet11!D:D)</f>
        <v>-32042.1</v>
      </c>
      <c r="J169" s="2">
        <f t="shared" si="55"/>
        <v>0</v>
      </c>
      <c r="N169" s="2">
        <f>SUMIF(Sheet11!G:G,Sheet10!C169,Sheet11!I:I)</f>
        <v>12983.1</v>
      </c>
      <c r="O169" s="2">
        <f>D169-N169</f>
        <v>0</v>
      </c>
      <c r="P169" s="2">
        <f>SUMIF(Sheet11!G:G,Sheet10!C169,Sheet11!H:H)</f>
        <v>-32042.1</v>
      </c>
      <c r="Q169" s="2">
        <f>E169-P169</f>
        <v>0</v>
      </c>
      <c r="R169"/>
    </row>
    <row r="170" spans="2:18" x14ac:dyDescent="0.25">
      <c r="B170" s="7" t="s">
        <v>328</v>
      </c>
      <c r="C170" s="56" t="str">
        <f t="shared" si="53"/>
        <v>BT30</v>
      </c>
      <c r="D170" s="2">
        <f>SUMIF('Summary Report'!C:C,Sheet10!C170,'Summary Report'!AC:AC)</f>
        <v>26807.86</v>
      </c>
      <c r="E170" s="2">
        <f>SUMIF('Summary Report'!C:C,Sheet10!C170,'Summary Report'!AH:AH)</f>
        <v>41727.14</v>
      </c>
      <c r="G170" s="2">
        <f>SUMIF(Sheet11!B:B,Sheet10!C170,Sheet11!C:C)</f>
        <v>26807.86</v>
      </c>
      <c r="H170" s="2">
        <f t="shared" si="54"/>
        <v>0</v>
      </c>
      <c r="I170" s="2">
        <f>SUMIF(Sheet11!B:B,Sheet10!C170,Sheet11!D:D)</f>
        <v>41727.14</v>
      </c>
      <c r="J170" s="2">
        <f t="shared" si="55"/>
        <v>0</v>
      </c>
      <c r="N170" s="2">
        <f>SUMIF(Sheet11!L:L,Sheet10!C170,Sheet11!N:N)</f>
        <v>26807.86</v>
      </c>
      <c r="O170" s="2">
        <f t="shared" ref="O170:O171" si="69">D170-N170</f>
        <v>0</v>
      </c>
      <c r="Q170" s="2">
        <f>SUMIF(Sheet11!L:L,Sheet10!C170,Sheet11!M:M)</f>
        <v>41727.14</v>
      </c>
      <c r="R170" s="2">
        <f t="shared" ref="R170:R171" si="70">E170-Q170</f>
        <v>0</v>
      </c>
    </row>
    <row r="171" spans="2:18" x14ac:dyDescent="0.25">
      <c r="B171" s="7" t="s">
        <v>329</v>
      </c>
      <c r="C171" s="56" t="str">
        <f t="shared" si="53"/>
        <v>BU01</v>
      </c>
      <c r="D171" s="2">
        <f>SUMIF('Summary Report'!C:C,Sheet10!C171,'Summary Report'!AC:AC)</f>
        <v>34842.199999999997</v>
      </c>
      <c r="E171" s="2">
        <f>SUMIF('Summary Report'!C:C,Sheet10!C171,'Summary Report'!AH:AH)</f>
        <v>72720.800000000003</v>
      </c>
      <c r="G171" s="2">
        <f>SUMIF(Sheet11!B:B,Sheet10!C171,Sheet11!C:C)</f>
        <v>34842.199999999997</v>
      </c>
      <c r="H171" s="2">
        <f t="shared" si="54"/>
        <v>0</v>
      </c>
      <c r="I171" s="2">
        <f>SUMIF(Sheet11!B:B,Sheet10!C171,Sheet11!D:D)</f>
        <v>72720.800000000003</v>
      </c>
      <c r="J171" s="2">
        <f t="shared" si="55"/>
        <v>0</v>
      </c>
      <c r="N171" s="2">
        <f>SUMIF(Sheet11!L:L,Sheet10!C171,Sheet11!N:N)</f>
        <v>34842.199999999997</v>
      </c>
      <c r="O171" s="2">
        <f t="shared" si="69"/>
        <v>0</v>
      </c>
      <c r="Q171" s="2">
        <f>SUMIF(Sheet11!L:L,Sheet10!C171,Sheet11!M:M)</f>
        <v>72720.800000000003</v>
      </c>
      <c r="R171" s="2">
        <f t="shared" si="70"/>
        <v>0</v>
      </c>
    </row>
    <row r="172" spans="2:18" hidden="1" x14ac:dyDescent="0.25">
      <c r="B172" s="7" t="s">
        <v>331</v>
      </c>
      <c r="C172" s="56" t="str">
        <f t="shared" si="53"/>
        <v>BU02</v>
      </c>
      <c r="D172" s="2">
        <f>SUMIF('Summary Report'!C:C,Sheet10!C172,'Summary Report'!AC:AC)</f>
        <v>16697.38</v>
      </c>
      <c r="E172" s="106">
        <f>SUMIF('Summary Report'!C:C,Sheet10!C172,'Summary Report'!AH:AH)</f>
        <v>-35994.380000000005</v>
      </c>
      <c r="G172" s="2">
        <f>SUMIF(Sheet11!B:B,Sheet10!C172,Sheet11!C:C)</f>
        <v>16697.38</v>
      </c>
      <c r="H172" s="2">
        <f t="shared" si="54"/>
        <v>0</v>
      </c>
      <c r="I172" s="2">
        <f>SUMIF(Sheet11!B:B,Sheet10!C172,Sheet11!D:D)</f>
        <v>-35994.380000000005</v>
      </c>
      <c r="J172" s="2">
        <f t="shared" si="55"/>
        <v>0</v>
      </c>
      <c r="N172" s="2">
        <f>SUMIF(Sheet11!G:G,Sheet10!C172,Sheet11!I:I)</f>
        <v>16697.38</v>
      </c>
      <c r="O172" s="2">
        <f>D172-N172</f>
        <v>0</v>
      </c>
      <c r="P172" s="2">
        <f>SUMIF(Sheet11!G:G,Sheet10!C172,Sheet11!H:H)</f>
        <v>-35994.380000000005</v>
      </c>
      <c r="Q172" s="2">
        <f>E172-P172</f>
        <v>0</v>
      </c>
      <c r="R172"/>
    </row>
    <row r="173" spans="2:18" x14ac:dyDescent="0.25">
      <c r="B173" s="7" t="s">
        <v>333</v>
      </c>
      <c r="C173" s="56" t="str">
        <f t="shared" si="53"/>
        <v>BU03</v>
      </c>
      <c r="D173" s="2">
        <f>SUMIF('Summary Report'!C:C,Sheet10!C173,'Summary Report'!AC:AC)</f>
        <v>59354.240000000005</v>
      </c>
      <c r="E173" s="2">
        <f>SUMIF('Summary Report'!C:C,Sheet10!C173,'Summary Report'!AH:AH)</f>
        <v>703310.76</v>
      </c>
      <c r="G173" s="2">
        <f>SUMIF(Sheet11!B:B,Sheet10!C173,Sheet11!C:C)</f>
        <v>59354.240000000005</v>
      </c>
      <c r="H173" s="2">
        <f t="shared" si="54"/>
        <v>0</v>
      </c>
      <c r="I173" s="2">
        <f>SUMIF(Sheet11!B:B,Sheet10!C173,Sheet11!D:D)</f>
        <v>703310.76</v>
      </c>
      <c r="J173" s="2">
        <f t="shared" si="55"/>
        <v>0</v>
      </c>
      <c r="N173" s="2">
        <f>SUMIF(Sheet11!L:L,Sheet10!C173,Sheet11!N:N)</f>
        <v>59354.240000000005</v>
      </c>
      <c r="O173" s="2">
        <f t="shared" ref="O173:O174" si="71">D173-N173</f>
        <v>0</v>
      </c>
      <c r="Q173" s="2">
        <f>SUMIF(Sheet11!L:L,Sheet10!C173,Sheet11!M:M)</f>
        <v>703310.76</v>
      </c>
      <c r="R173" s="2">
        <f t="shared" ref="R173:R174" si="72">E173-Q173</f>
        <v>0</v>
      </c>
    </row>
    <row r="174" spans="2:18" x14ac:dyDescent="0.25">
      <c r="B174" s="7" t="s">
        <v>335</v>
      </c>
      <c r="C174" s="56" t="str">
        <f t="shared" si="53"/>
        <v>BU05</v>
      </c>
      <c r="D174" s="2">
        <f>SUMIF('Summary Report'!C:C,Sheet10!C174,'Summary Report'!AC:AC)</f>
        <v>17387.86</v>
      </c>
      <c r="E174" s="2">
        <f>SUMIF('Summary Report'!C:C,Sheet10!C174,'Summary Report'!AH:AH)</f>
        <v>9512.14</v>
      </c>
      <c r="G174" s="2">
        <f>SUMIF(Sheet11!B:B,Sheet10!C174,Sheet11!C:C)</f>
        <v>17387.86</v>
      </c>
      <c r="H174" s="2">
        <f t="shared" si="54"/>
        <v>0</v>
      </c>
      <c r="I174" s="2">
        <f>SUMIF(Sheet11!B:B,Sheet10!C174,Sheet11!D:D)</f>
        <v>9512.14</v>
      </c>
      <c r="J174" s="2">
        <f t="shared" si="55"/>
        <v>0</v>
      </c>
      <c r="N174" s="2">
        <f>SUMIF(Sheet11!L:L,Sheet10!C174,Sheet11!N:N)</f>
        <v>17387.86</v>
      </c>
      <c r="O174" s="2">
        <f t="shared" si="71"/>
        <v>0</v>
      </c>
      <c r="Q174" s="2">
        <f>SUMIF(Sheet11!L:L,Sheet10!C174,Sheet11!M:M)</f>
        <v>9512.14</v>
      </c>
      <c r="R174" s="2">
        <f t="shared" si="72"/>
        <v>0</v>
      </c>
    </row>
    <row r="175" spans="2:18" hidden="1" x14ac:dyDescent="0.25">
      <c r="B175" s="7" t="s">
        <v>336</v>
      </c>
      <c r="C175" s="56" t="str">
        <f t="shared" si="53"/>
        <v>BU06</v>
      </c>
      <c r="D175" s="2">
        <f>SUMIF('Summary Report'!C:C,Sheet10!C175,'Summary Report'!AC:AC)</f>
        <v>77848.28</v>
      </c>
      <c r="E175" s="106">
        <f>SUMIF('Summary Report'!C:C,Sheet10!C175,'Summary Report'!AH:AH)</f>
        <v>-33900.28</v>
      </c>
      <c r="G175" s="2">
        <f>SUMIF(Sheet11!B:B,Sheet10!C175,Sheet11!C:C)</f>
        <v>77848.28</v>
      </c>
      <c r="H175" s="2">
        <f t="shared" si="54"/>
        <v>0</v>
      </c>
      <c r="I175" s="2">
        <f>SUMIF(Sheet11!B:B,Sheet10!C175,Sheet11!D:D)</f>
        <v>-33900.28</v>
      </c>
      <c r="J175" s="2">
        <f t="shared" si="55"/>
        <v>0</v>
      </c>
      <c r="N175" s="2">
        <f>SUMIF(Sheet11!G:G,Sheet10!C175,Sheet11!I:I)</f>
        <v>77848.28</v>
      </c>
      <c r="O175" s="2">
        <f t="shared" ref="O175:O179" si="73">D175-N175</f>
        <v>0</v>
      </c>
      <c r="P175" s="2">
        <f>SUMIF(Sheet11!G:G,Sheet10!C175,Sheet11!H:H)</f>
        <v>-33900.28</v>
      </c>
      <c r="Q175" s="2">
        <f t="shared" ref="Q175:Q176" si="74">E175-P175</f>
        <v>0</v>
      </c>
      <c r="R175"/>
    </row>
    <row r="176" spans="2:18" hidden="1" x14ac:dyDescent="0.25">
      <c r="B176" s="7" t="s">
        <v>338</v>
      </c>
      <c r="C176" s="56" t="str">
        <f t="shared" si="53"/>
        <v>BU07</v>
      </c>
      <c r="D176" s="2">
        <f>SUMIF('Summary Report'!C:C,Sheet10!C176,'Summary Report'!AC:AC)</f>
        <v>19185.34</v>
      </c>
      <c r="E176" s="106">
        <f>SUMIF('Summary Report'!C:C,Sheet10!C176,'Summary Report'!AH:AH)</f>
        <v>-75787.34</v>
      </c>
      <c r="G176" s="2">
        <f>SUMIF(Sheet11!B:B,Sheet10!C176,Sheet11!C:C)</f>
        <v>19185.34</v>
      </c>
      <c r="H176" s="2">
        <f t="shared" si="54"/>
        <v>0</v>
      </c>
      <c r="I176" s="2">
        <f>SUMIF(Sheet11!B:B,Sheet10!C176,Sheet11!D:D)</f>
        <v>-75787.34</v>
      </c>
      <c r="J176" s="2">
        <f t="shared" si="55"/>
        <v>0</v>
      </c>
      <c r="N176" s="2">
        <f>SUMIF(Sheet11!G:G,Sheet10!C176,Sheet11!I:I)</f>
        <v>19185.34</v>
      </c>
      <c r="O176" s="2">
        <f t="shared" si="73"/>
        <v>0</v>
      </c>
      <c r="P176" s="2">
        <f>SUMIF(Sheet11!G:G,Sheet10!C176,Sheet11!H:H)</f>
        <v>-75787.34</v>
      </c>
      <c r="Q176" s="2">
        <f t="shared" si="74"/>
        <v>0</v>
      </c>
      <c r="R176"/>
    </row>
    <row r="177" spans="2:18" x14ac:dyDescent="0.25">
      <c r="B177" s="7" t="s">
        <v>339</v>
      </c>
      <c r="C177" s="56" t="str">
        <f t="shared" si="53"/>
        <v>BU09</v>
      </c>
      <c r="D177" s="2">
        <f>SUMIF('Summary Report'!C:C,Sheet10!C177,'Summary Report'!AC:AC)</f>
        <v>8477.64</v>
      </c>
      <c r="E177" s="2">
        <f>SUMIF('Summary Report'!C:C,Sheet10!C177,'Summary Report'!AH:AH)</f>
        <v>27555.360000000001</v>
      </c>
      <c r="G177" s="2">
        <f>SUMIF(Sheet11!B:B,Sheet10!C177,Sheet11!C:C)</f>
        <v>8477.64</v>
      </c>
      <c r="H177" s="2">
        <f t="shared" si="54"/>
        <v>0</v>
      </c>
      <c r="I177" s="2">
        <f>SUMIF(Sheet11!B:B,Sheet10!C177,Sheet11!D:D)</f>
        <v>27555.360000000001</v>
      </c>
      <c r="J177" s="2">
        <f t="shared" si="55"/>
        <v>0</v>
      </c>
      <c r="N177" s="2">
        <f>SUMIF(Sheet11!L:L,Sheet10!C177,Sheet11!N:N)</f>
        <v>8477.64</v>
      </c>
      <c r="O177" s="2">
        <f t="shared" si="73"/>
        <v>0</v>
      </c>
      <c r="Q177" s="2">
        <f>SUMIF(Sheet11!L:L,Sheet10!C177,Sheet11!M:M)</f>
        <v>27555.360000000001</v>
      </c>
      <c r="R177" s="2">
        <f t="shared" ref="R177:R179" si="75">E177-Q177</f>
        <v>0</v>
      </c>
    </row>
    <row r="178" spans="2:18" x14ac:dyDescent="0.25">
      <c r="B178" s="7" t="s">
        <v>340</v>
      </c>
      <c r="C178" s="56" t="str">
        <f t="shared" si="53"/>
        <v>BU11</v>
      </c>
      <c r="D178" s="2">
        <f>SUMIF('Summary Report'!C:C,Sheet10!C178,'Summary Report'!AC:AC)</f>
        <v>23596.280000000002</v>
      </c>
      <c r="E178" s="2">
        <f>SUMIF('Summary Report'!C:C,Sheet10!C178,'Summary Report'!AH:AH)</f>
        <v>40975.72</v>
      </c>
      <c r="G178" s="2">
        <f>SUMIF(Sheet11!B:B,Sheet10!C178,Sheet11!C:C)</f>
        <v>23596.280000000002</v>
      </c>
      <c r="H178" s="2">
        <f t="shared" si="54"/>
        <v>0</v>
      </c>
      <c r="I178" s="2">
        <f>SUMIF(Sheet11!B:B,Sheet10!C178,Sheet11!D:D)</f>
        <v>40975.72</v>
      </c>
      <c r="J178" s="2">
        <f t="shared" si="55"/>
        <v>0</v>
      </c>
      <c r="N178" s="2">
        <f>SUMIF(Sheet11!L:L,Sheet10!C178,Sheet11!N:N)</f>
        <v>23596.280000000002</v>
      </c>
      <c r="O178" s="2">
        <f t="shared" si="73"/>
        <v>0</v>
      </c>
      <c r="Q178" s="2">
        <f>SUMIF(Sheet11!L:L,Sheet10!C178,Sheet11!M:M)</f>
        <v>40975.72</v>
      </c>
      <c r="R178" s="2">
        <f t="shared" si="75"/>
        <v>0</v>
      </c>
    </row>
    <row r="179" spans="2:18" x14ac:dyDescent="0.25">
      <c r="B179" s="7" t="s">
        <v>341</v>
      </c>
      <c r="C179" s="56" t="str">
        <f t="shared" si="53"/>
        <v>BU12</v>
      </c>
      <c r="D179" s="2">
        <f>SUMIF('Summary Report'!C:C,Sheet10!C179,'Summary Report'!AC:AC)</f>
        <v>9315.3799999999992</v>
      </c>
      <c r="E179" s="2">
        <f>SUMIF('Summary Report'!C:C,Sheet10!C179,'Summary Report'!AH:AH)</f>
        <v>18743.620000000003</v>
      </c>
      <c r="G179" s="2">
        <f>SUMIF(Sheet11!B:B,Sheet10!C179,Sheet11!C:C)</f>
        <v>9315.3799999999992</v>
      </c>
      <c r="H179" s="2">
        <f t="shared" si="54"/>
        <v>0</v>
      </c>
      <c r="I179" s="2">
        <f>SUMIF(Sheet11!B:B,Sheet10!C179,Sheet11!D:D)</f>
        <v>18743.620000000003</v>
      </c>
      <c r="J179" s="2">
        <f t="shared" si="55"/>
        <v>0</v>
      </c>
      <c r="N179" s="2">
        <f>SUMIF(Sheet11!L:L,Sheet10!C179,Sheet11!N:N)</f>
        <v>9315.3799999999992</v>
      </c>
      <c r="O179" s="2">
        <f t="shared" si="73"/>
        <v>0</v>
      </c>
      <c r="Q179" s="2">
        <f>SUMIF(Sheet11!L:L,Sheet10!C179,Sheet11!M:M)</f>
        <v>18743.620000000003</v>
      </c>
      <c r="R179" s="2">
        <f t="shared" si="75"/>
        <v>0</v>
      </c>
    </row>
    <row r="180" spans="2:18" hidden="1" x14ac:dyDescent="0.25">
      <c r="B180" s="7" t="s">
        <v>343</v>
      </c>
      <c r="C180" s="56" t="str">
        <f t="shared" si="53"/>
        <v>BU13</v>
      </c>
      <c r="D180" s="2">
        <f>SUMIF('Summary Report'!C:C,Sheet10!C180,'Summary Report'!AC:AC)</f>
        <v>12300.220000000001</v>
      </c>
      <c r="E180" s="106">
        <f>SUMIF('Summary Report'!C:C,Sheet10!C180,'Summary Report'!AH:AH)</f>
        <v>-8288.2200000000012</v>
      </c>
      <c r="G180" s="2">
        <f>SUMIF(Sheet11!B:B,Sheet10!C180,Sheet11!C:C)</f>
        <v>12300.220000000001</v>
      </c>
      <c r="H180" s="2">
        <f t="shared" si="54"/>
        <v>0</v>
      </c>
      <c r="I180" s="2">
        <f>SUMIF(Sheet11!B:B,Sheet10!C180,Sheet11!D:D)</f>
        <v>-8288.2200000000012</v>
      </c>
      <c r="J180" s="2">
        <f t="shared" si="55"/>
        <v>0</v>
      </c>
      <c r="N180" s="2">
        <f>SUMIF(Sheet11!G:G,Sheet10!C180,Sheet11!I:I)</f>
        <v>12300.220000000001</v>
      </c>
      <c r="O180" s="2">
        <f>D180-N180</f>
        <v>0</v>
      </c>
      <c r="P180" s="2">
        <f>SUMIF(Sheet11!G:G,Sheet10!C180,Sheet11!H:H)</f>
        <v>-8288.2200000000012</v>
      </c>
      <c r="Q180" s="2">
        <f>E180-P180</f>
        <v>0</v>
      </c>
      <c r="R180"/>
    </row>
    <row r="181" spans="2:18" x14ac:dyDescent="0.25">
      <c r="B181" s="7" t="s">
        <v>345</v>
      </c>
      <c r="C181" s="56" t="str">
        <f t="shared" si="53"/>
        <v>BU14</v>
      </c>
      <c r="D181" s="2">
        <f>SUMIF('Summary Report'!C:C,Sheet10!C181,'Summary Report'!AC:AC)</f>
        <v>38098.74</v>
      </c>
      <c r="E181" s="2">
        <f>SUMIF('Summary Report'!C:C,Sheet10!C181,'Summary Report'!AH:AH)</f>
        <v>128166.26000000001</v>
      </c>
      <c r="G181" s="2">
        <f>SUMIF(Sheet11!B:B,Sheet10!C181,Sheet11!C:C)</f>
        <v>38098.74</v>
      </c>
      <c r="H181" s="2">
        <f t="shared" si="54"/>
        <v>0</v>
      </c>
      <c r="I181" s="2">
        <f>SUMIF(Sheet11!B:B,Sheet10!C181,Sheet11!D:D)</f>
        <v>128166.26000000001</v>
      </c>
      <c r="J181" s="2">
        <f t="shared" si="55"/>
        <v>0</v>
      </c>
      <c r="N181" s="2">
        <f>SUMIF(Sheet11!L:L,Sheet10!C181,Sheet11!N:N)</f>
        <v>38098.74</v>
      </c>
      <c r="O181" s="2">
        <f t="shared" ref="O181:O187" si="76">D181-N181</f>
        <v>0</v>
      </c>
      <c r="Q181" s="2">
        <f>SUMIF(Sheet11!L:L,Sheet10!C181,Sheet11!M:M)</f>
        <v>128166.26000000001</v>
      </c>
      <c r="R181" s="2">
        <f t="shared" ref="R181:R187" si="77">E181-Q181</f>
        <v>0</v>
      </c>
    </row>
    <row r="182" spans="2:18" x14ac:dyDescent="0.25">
      <c r="B182" s="7" t="s">
        <v>346</v>
      </c>
      <c r="C182" s="56" t="str">
        <f t="shared" si="53"/>
        <v>BU16</v>
      </c>
      <c r="D182" s="2">
        <f>SUMIF('Summary Report'!C:C,Sheet10!C182,'Summary Report'!AC:AC)</f>
        <v>11103.72</v>
      </c>
      <c r="E182" s="2">
        <f>SUMIF('Summary Report'!C:C,Sheet10!C182,'Summary Report'!AH:AH)</f>
        <v>39787.279999999999</v>
      </c>
      <c r="G182" s="2">
        <f>SUMIF(Sheet11!B:B,Sheet10!C182,Sheet11!C:C)</f>
        <v>11103.72</v>
      </c>
      <c r="H182" s="2">
        <f t="shared" si="54"/>
        <v>0</v>
      </c>
      <c r="I182" s="2">
        <f>SUMIF(Sheet11!B:B,Sheet10!C182,Sheet11!D:D)</f>
        <v>39787.279999999999</v>
      </c>
      <c r="J182" s="2">
        <f t="shared" si="55"/>
        <v>0</v>
      </c>
      <c r="N182" s="2">
        <f>SUMIF(Sheet11!L:L,Sheet10!C182,Sheet11!N:N)</f>
        <v>11103.72</v>
      </c>
      <c r="O182" s="2">
        <f t="shared" si="76"/>
        <v>0</v>
      </c>
      <c r="Q182" s="2">
        <f>SUMIF(Sheet11!L:L,Sheet10!C182,Sheet11!M:M)</f>
        <v>39787.279999999999</v>
      </c>
      <c r="R182" s="2">
        <f t="shared" si="77"/>
        <v>0</v>
      </c>
    </row>
    <row r="183" spans="2:18" x14ac:dyDescent="0.25">
      <c r="B183" s="7" t="s">
        <v>347</v>
      </c>
      <c r="C183" s="56" t="str">
        <f t="shared" si="53"/>
        <v>BU17</v>
      </c>
      <c r="D183" s="2">
        <f>SUMIF('Summary Report'!C:C,Sheet10!C183,'Summary Report'!AC:AC)</f>
        <v>192108.98</v>
      </c>
      <c r="E183" s="2">
        <f>SUMIF('Summary Report'!C:C,Sheet10!C183,'Summary Report'!AH:AH)</f>
        <v>381309.02</v>
      </c>
      <c r="G183" s="2">
        <f>SUMIF(Sheet11!B:B,Sheet10!C183,Sheet11!C:C)</f>
        <v>192108.98</v>
      </c>
      <c r="H183" s="2">
        <f t="shared" si="54"/>
        <v>0</v>
      </c>
      <c r="I183" s="2">
        <f>SUMIF(Sheet11!B:B,Sheet10!C183,Sheet11!D:D)</f>
        <v>381309.02</v>
      </c>
      <c r="J183" s="2">
        <f t="shared" si="55"/>
        <v>0</v>
      </c>
      <c r="N183" s="2">
        <f>SUMIF(Sheet11!L:L,Sheet10!C183,Sheet11!N:N)</f>
        <v>192108.98</v>
      </c>
      <c r="O183" s="2">
        <f t="shared" si="76"/>
        <v>0</v>
      </c>
      <c r="Q183" s="2">
        <f>SUMIF(Sheet11!L:L,Sheet10!C183,Sheet11!M:M)</f>
        <v>381309.02</v>
      </c>
      <c r="R183" s="2">
        <f t="shared" si="77"/>
        <v>0</v>
      </c>
    </row>
    <row r="184" spans="2:18" x14ac:dyDescent="0.25">
      <c r="B184" s="7" t="s">
        <v>349</v>
      </c>
      <c r="C184" s="56" t="str">
        <f t="shared" si="53"/>
        <v>BU18</v>
      </c>
      <c r="D184" s="2">
        <f>SUMIF('Summary Report'!C:C,Sheet10!C184,'Summary Report'!AC:AC)</f>
        <v>20773.22</v>
      </c>
      <c r="E184" s="2">
        <f>SUMIF('Summary Report'!C:C,Sheet10!C184,'Summary Report'!AH:AH)</f>
        <v>17743.78</v>
      </c>
      <c r="G184" s="2">
        <f>SUMIF(Sheet11!B:B,Sheet10!C184,Sheet11!C:C)</f>
        <v>0</v>
      </c>
      <c r="H184" s="2">
        <f t="shared" si="54"/>
        <v>20773.22</v>
      </c>
      <c r="I184" s="2">
        <f>SUMIF(Sheet11!B:B,Sheet10!C184,Sheet11!D:D)</f>
        <v>0</v>
      </c>
      <c r="J184" s="2">
        <f t="shared" si="55"/>
        <v>17743.78</v>
      </c>
      <c r="K184" t="s">
        <v>5247</v>
      </c>
      <c r="N184" s="2">
        <f>SUMIF(Sheet11!L:L,Sheet10!C184,Sheet11!N:N)</f>
        <v>20773.22</v>
      </c>
      <c r="O184" s="2">
        <f t="shared" si="76"/>
        <v>0</v>
      </c>
      <c r="Q184" s="2">
        <f>SUMIF(Sheet11!L:L,Sheet10!C184,Sheet11!M:M)</f>
        <v>17743.78</v>
      </c>
      <c r="R184" s="2">
        <f t="shared" si="77"/>
        <v>0</v>
      </c>
    </row>
    <row r="185" spans="2:18" x14ac:dyDescent="0.25">
      <c r="B185" s="7" t="s">
        <v>351</v>
      </c>
      <c r="C185" s="56" t="str">
        <f t="shared" si="53"/>
        <v>BU19</v>
      </c>
      <c r="D185" s="2">
        <f>SUMIF('Summary Report'!C:C,Sheet10!C185,'Summary Report'!AC:AC)</f>
        <v>8057.9000000000005</v>
      </c>
      <c r="E185" s="2">
        <f>SUMIF('Summary Report'!C:C,Sheet10!C185,'Summary Report'!AH:AH)</f>
        <v>22428.1</v>
      </c>
      <c r="G185" s="2">
        <f>SUMIF(Sheet11!B:B,Sheet10!C185,Sheet11!C:C)</f>
        <v>8057.9000000000005</v>
      </c>
      <c r="H185" s="2">
        <f t="shared" si="54"/>
        <v>0</v>
      </c>
      <c r="I185" s="2">
        <f>SUMIF(Sheet11!B:B,Sheet10!C185,Sheet11!D:D)</f>
        <v>22428.1</v>
      </c>
      <c r="J185" s="2">
        <f t="shared" si="55"/>
        <v>0</v>
      </c>
      <c r="N185" s="2">
        <f>SUMIF(Sheet11!L:L,Sheet10!C185,Sheet11!N:N)</f>
        <v>8057.9000000000005</v>
      </c>
      <c r="O185" s="2">
        <f t="shared" si="76"/>
        <v>0</v>
      </c>
      <c r="Q185" s="2">
        <f>SUMIF(Sheet11!L:L,Sheet10!C185,Sheet11!M:M)</f>
        <v>22428.1</v>
      </c>
      <c r="R185" s="2">
        <f t="shared" si="77"/>
        <v>0</v>
      </c>
    </row>
    <row r="186" spans="2:18" x14ac:dyDescent="0.25">
      <c r="B186" s="7" t="s">
        <v>352</v>
      </c>
      <c r="C186" s="56" t="str">
        <f t="shared" si="53"/>
        <v>BU20</v>
      </c>
      <c r="D186" s="2">
        <f>SUMIF('Summary Report'!C:C,Sheet10!C186,'Summary Report'!AC:AC)</f>
        <v>31241.02</v>
      </c>
      <c r="E186" s="2">
        <f>SUMIF('Summary Report'!C:C,Sheet10!C186,'Summary Report'!AH:AH)</f>
        <v>81322.98</v>
      </c>
      <c r="G186" s="2">
        <f>SUMIF(Sheet11!B:B,Sheet10!C186,Sheet11!C:C)</f>
        <v>31241.02</v>
      </c>
      <c r="H186" s="2">
        <f t="shared" si="54"/>
        <v>0</v>
      </c>
      <c r="I186" s="2">
        <f>SUMIF(Sheet11!B:B,Sheet10!C186,Sheet11!D:D)</f>
        <v>81322.98</v>
      </c>
      <c r="J186" s="2">
        <f t="shared" si="55"/>
        <v>0</v>
      </c>
      <c r="N186" s="2">
        <f>SUMIF(Sheet11!L:L,Sheet10!C186,Sheet11!N:N)</f>
        <v>31241.02</v>
      </c>
      <c r="O186" s="2">
        <f t="shared" si="76"/>
        <v>0</v>
      </c>
      <c r="Q186" s="2">
        <f>SUMIF(Sheet11!L:L,Sheet10!C186,Sheet11!M:M)</f>
        <v>81322.98</v>
      </c>
      <c r="R186" s="2">
        <f t="shared" si="77"/>
        <v>0</v>
      </c>
    </row>
    <row r="187" spans="2:18" x14ac:dyDescent="0.25">
      <c r="B187" s="7" t="s">
        <v>357</v>
      </c>
      <c r="C187" s="56" t="str">
        <f t="shared" si="53"/>
        <v>BU21</v>
      </c>
      <c r="D187" s="2">
        <f>SUMIF('Summary Report'!C:C,Sheet10!C187,'Summary Report'!AC:AC)</f>
        <v>1985.28</v>
      </c>
      <c r="E187" s="2">
        <f>SUMIF('Summary Report'!C:C,Sheet10!C187,'Summary Report'!AH:AH)</f>
        <v>12216.72</v>
      </c>
      <c r="G187" s="2">
        <f>SUMIF(Sheet11!B:B,Sheet10!C187,Sheet11!C:C)</f>
        <v>1985.28</v>
      </c>
      <c r="H187" s="2">
        <f t="shared" si="54"/>
        <v>0</v>
      </c>
      <c r="I187" s="2">
        <f>SUMIF(Sheet11!B:B,Sheet10!C187,Sheet11!D:D)</f>
        <v>12216.72</v>
      </c>
      <c r="J187" s="2">
        <f t="shared" si="55"/>
        <v>0</v>
      </c>
      <c r="N187" s="2">
        <f>SUMIF(Sheet11!L:L,Sheet10!C187,Sheet11!N:N)</f>
        <v>1985.28</v>
      </c>
      <c r="O187" s="2">
        <f t="shared" si="76"/>
        <v>0</v>
      </c>
      <c r="Q187" s="2">
        <f>SUMIF(Sheet11!L:L,Sheet10!C187,Sheet11!M:M)</f>
        <v>12216.72</v>
      </c>
      <c r="R187" s="2">
        <f t="shared" si="77"/>
        <v>0</v>
      </c>
    </row>
    <row r="188" spans="2:18" hidden="1" x14ac:dyDescent="0.25">
      <c r="B188" s="7" t="s">
        <v>358</v>
      </c>
      <c r="C188" s="56" t="str">
        <f t="shared" si="53"/>
        <v>BU22</v>
      </c>
      <c r="D188" s="2">
        <f>SUMIF('Summary Report'!C:C,Sheet10!C188,'Summary Report'!AC:AC)</f>
        <v>4427.34</v>
      </c>
      <c r="E188" s="106">
        <f>SUMIF('Summary Report'!C:C,Sheet10!C188,'Summary Report'!AH:AH)</f>
        <v>-2382.34</v>
      </c>
      <c r="G188" s="2">
        <f>SUMIF(Sheet11!B:B,Sheet10!C188,Sheet11!C:C)</f>
        <v>4427.34</v>
      </c>
      <c r="H188" s="2">
        <f t="shared" si="54"/>
        <v>0</v>
      </c>
      <c r="I188" s="2">
        <f>SUMIF(Sheet11!B:B,Sheet10!C188,Sheet11!D:D)</f>
        <v>-2382.34</v>
      </c>
      <c r="J188" s="2">
        <f t="shared" si="55"/>
        <v>0</v>
      </c>
      <c r="N188" s="2">
        <f>SUMIF(Sheet11!G:G,Sheet10!C188,Sheet11!I:I)</f>
        <v>4427.34</v>
      </c>
      <c r="O188" s="2">
        <f>D188-N188</f>
        <v>0</v>
      </c>
      <c r="P188" s="2">
        <f>SUMIF(Sheet11!G:G,Sheet10!C188,Sheet11!H:H)</f>
        <v>-2382.34</v>
      </c>
      <c r="Q188" s="2">
        <f>E188-P188</f>
        <v>0</v>
      </c>
      <c r="R188"/>
    </row>
    <row r="189" spans="2:18" x14ac:dyDescent="0.25">
      <c r="B189" s="7" t="s">
        <v>359</v>
      </c>
      <c r="C189" s="56" t="str">
        <f t="shared" si="53"/>
        <v>BU25</v>
      </c>
      <c r="D189" s="2">
        <f>SUMIF('Summary Report'!C:C,Sheet10!C189,'Summary Report'!AC:AC)</f>
        <v>21572.080000000002</v>
      </c>
      <c r="E189" s="2">
        <f>SUMIF('Summary Report'!C:C,Sheet10!C189,'Summary Report'!AH:AH)</f>
        <v>51938.92</v>
      </c>
      <c r="G189" s="2">
        <f>SUMIF(Sheet11!B:B,Sheet10!C189,Sheet11!C:C)</f>
        <v>21572.080000000002</v>
      </c>
      <c r="H189" s="2">
        <f t="shared" si="54"/>
        <v>0</v>
      </c>
      <c r="I189" s="2">
        <f>SUMIF(Sheet11!B:B,Sheet10!C189,Sheet11!D:D)</f>
        <v>51938.92</v>
      </c>
      <c r="J189" s="2">
        <f t="shared" si="55"/>
        <v>0</v>
      </c>
      <c r="N189" s="2">
        <f>SUMIF(Sheet11!L:L,Sheet10!C189,Sheet11!N:N)</f>
        <v>21572.080000000002</v>
      </c>
      <c r="O189" s="2">
        <f t="shared" ref="O189:O190" si="78">D189-N189</f>
        <v>0</v>
      </c>
      <c r="Q189" s="2">
        <f>SUMIF(Sheet11!L:L,Sheet10!C189,Sheet11!M:M)</f>
        <v>51938.92</v>
      </c>
      <c r="R189" s="2">
        <f t="shared" ref="R189:R190" si="79">E189-Q189</f>
        <v>0</v>
      </c>
    </row>
    <row r="190" spans="2:18" x14ac:dyDescent="0.25">
      <c r="B190" s="7" t="s">
        <v>361</v>
      </c>
      <c r="C190" s="56" t="str">
        <f t="shared" si="53"/>
        <v>BU26</v>
      </c>
      <c r="D190" s="2">
        <f>SUMIF('Summary Report'!C:C,Sheet10!C190,'Summary Report'!AC:AC)</f>
        <v>55839.840000000004</v>
      </c>
      <c r="E190" s="2">
        <f>SUMIF('Summary Report'!C:C,Sheet10!C190,'Summary Report'!AH:AH)</f>
        <v>18825.159999999996</v>
      </c>
      <c r="G190" s="2">
        <f>SUMIF(Sheet11!B:B,Sheet10!C190,Sheet11!C:C)</f>
        <v>55839.840000000004</v>
      </c>
      <c r="H190" s="2">
        <f t="shared" si="54"/>
        <v>0</v>
      </c>
      <c r="I190" s="2">
        <f>SUMIF(Sheet11!B:B,Sheet10!C190,Sheet11!D:D)</f>
        <v>18825.159999999996</v>
      </c>
      <c r="J190" s="2">
        <f t="shared" si="55"/>
        <v>0</v>
      </c>
      <c r="N190" s="2">
        <f>SUMIF(Sheet11!L:L,Sheet10!C190,Sheet11!N:N)</f>
        <v>55839.840000000004</v>
      </c>
      <c r="O190" s="2">
        <f t="shared" si="78"/>
        <v>0</v>
      </c>
      <c r="Q190" s="2">
        <f>SUMIF(Sheet11!L:L,Sheet10!C190,Sheet11!M:M)</f>
        <v>18825.159999999996</v>
      </c>
      <c r="R190" s="2">
        <f t="shared" si="79"/>
        <v>0</v>
      </c>
    </row>
    <row r="191" spans="2:18" hidden="1" x14ac:dyDescent="0.25">
      <c r="B191" s="7" t="s">
        <v>363</v>
      </c>
      <c r="C191" s="56" t="str">
        <f t="shared" si="53"/>
        <v>BU27</v>
      </c>
      <c r="D191" s="2">
        <f>SUMIF('Summary Report'!C:C,Sheet10!C191,'Summary Report'!AC:AC)</f>
        <v>18476.88</v>
      </c>
      <c r="E191" s="106">
        <f>SUMIF('Summary Report'!C:C,Sheet10!C191,'Summary Report'!AH:AH)</f>
        <v>-12375.880000000001</v>
      </c>
      <c r="G191" s="2">
        <f>SUMIF(Sheet11!B:B,Sheet10!C191,Sheet11!C:C)</f>
        <v>18476.88</v>
      </c>
      <c r="H191" s="2">
        <f t="shared" si="54"/>
        <v>0</v>
      </c>
      <c r="I191" s="2">
        <f>SUMIF(Sheet11!B:B,Sheet10!C191,Sheet11!D:D)</f>
        <v>-12375.880000000001</v>
      </c>
      <c r="J191" s="2">
        <f t="shared" si="55"/>
        <v>0</v>
      </c>
      <c r="N191" s="2">
        <f>SUMIF(Sheet11!G:G,Sheet10!C191,Sheet11!I:I)</f>
        <v>18476.88</v>
      </c>
      <c r="O191" s="2">
        <f>D191-N191</f>
        <v>0</v>
      </c>
      <c r="P191" s="2">
        <f>SUMIF(Sheet11!G:G,Sheet10!C191,Sheet11!H:H)</f>
        <v>-12375.880000000001</v>
      </c>
      <c r="Q191" s="2">
        <f>E191-P191</f>
        <v>0</v>
      </c>
      <c r="R191"/>
    </row>
    <row r="192" spans="2:18" x14ac:dyDescent="0.25">
      <c r="B192" s="7" t="s">
        <v>365</v>
      </c>
      <c r="C192" s="56" t="str">
        <f t="shared" si="53"/>
        <v>BU28</v>
      </c>
      <c r="D192" s="2">
        <f>SUMIF('Summary Report'!C:C,Sheet10!C192,'Summary Report'!AC:AC)</f>
        <v>14973.14</v>
      </c>
      <c r="E192" s="2">
        <f>SUMIF('Summary Report'!C:C,Sheet10!C192,'Summary Report'!AH:AH)</f>
        <v>68898.86</v>
      </c>
      <c r="G192" s="2">
        <f>SUMIF(Sheet11!B:B,Sheet10!C192,Sheet11!C:C)</f>
        <v>14973.14</v>
      </c>
      <c r="H192" s="2">
        <f t="shared" si="54"/>
        <v>0</v>
      </c>
      <c r="I192" s="2">
        <f>SUMIF(Sheet11!B:B,Sheet10!C192,Sheet11!D:D)</f>
        <v>68898.86</v>
      </c>
      <c r="J192" s="2">
        <f t="shared" si="55"/>
        <v>0</v>
      </c>
      <c r="N192" s="2">
        <f>SUMIF(Sheet11!L:L,Sheet10!C192,Sheet11!N:N)</f>
        <v>14973.14</v>
      </c>
      <c r="O192" s="2">
        <f>D192-N192</f>
        <v>0</v>
      </c>
      <c r="Q192" s="2">
        <f>SUMIF(Sheet11!L:L,Sheet10!C192,Sheet11!M:M)</f>
        <v>68898.86</v>
      </c>
      <c r="R192" s="2">
        <f>E192-Q192</f>
        <v>0</v>
      </c>
    </row>
    <row r="193" spans="2:18" hidden="1" x14ac:dyDescent="0.25">
      <c r="B193" s="7" t="s">
        <v>366</v>
      </c>
      <c r="C193" s="56" t="str">
        <f t="shared" si="53"/>
        <v>BU29</v>
      </c>
      <c r="D193" s="2">
        <f>SUMIF('Summary Report'!C:C,Sheet10!C193,'Summary Report'!AC:AC)</f>
        <v>5466.06</v>
      </c>
      <c r="E193" s="106">
        <f>SUMIF('Summary Report'!C:C,Sheet10!C193,'Summary Report'!AH:AH)</f>
        <v>-25458.06</v>
      </c>
      <c r="G193" s="2">
        <f>SUMIF(Sheet11!B:B,Sheet10!C193,Sheet11!C:C)</f>
        <v>5466.06</v>
      </c>
      <c r="H193" s="2">
        <f t="shared" si="54"/>
        <v>0</v>
      </c>
      <c r="I193" s="2">
        <f>SUMIF(Sheet11!B:B,Sheet10!C193,Sheet11!D:D)</f>
        <v>-25458.06</v>
      </c>
      <c r="J193" s="2">
        <f t="shared" si="55"/>
        <v>0</v>
      </c>
      <c r="N193" s="2">
        <f>SUMIF(Sheet11!G:G,Sheet10!C193,Sheet11!I:I)</f>
        <v>5466.06</v>
      </c>
      <c r="O193" s="2">
        <f>D193-N193</f>
        <v>0</v>
      </c>
      <c r="P193" s="2">
        <f>SUMIF(Sheet11!G:G,Sheet10!C193,Sheet11!H:H)</f>
        <v>-25458.06</v>
      </c>
      <c r="Q193" s="2">
        <f>E193-P193</f>
        <v>0</v>
      </c>
      <c r="R193"/>
    </row>
    <row r="194" spans="2:18" x14ac:dyDescent="0.25">
      <c r="B194" s="7" t="s">
        <v>368</v>
      </c>
      <c r="C194" s="56" t="str">
        <f t="shared" si="53"/>
        <v>CA01</v>
      </c>
      <c r="D194" s="2">
        <f>SUMIF('Summary Report'!C:C,Sheet10!C194,'Summary Report'!AC:AC)</f>
        <v>826.15499999999997</v>
      </c>
      <c r="E194" s="2">
        <f>SUMIF('Summary Report'!C:C,Sheet10!C194,'Summary Report'!AH:AH)</f>
        <v>5930.8450000000003</v>
      </c>
      <c r="G194" s="2">
        <f>SUMIF(Sheet11!B:B,Sheet10!C194,Sheet11!C:C)</f>
        <v>826.15499999999997</v>
      </c>
      <c r="H194" s="2">
        <f t="shared" si="54"/>
        <v>0</v>
      </c>
      <c r="I194" s="2">
        <f>SUMIF(Sheet11!B:B,Sheet10!C194,Sheet11!D:D)</f>
        <v>5930.8450000000003</v>
      </c>
      <c r="J194" s="2">
        <f t="shared" si="55"/>
        <v>0</v>
      </c>
      <c r="N194" s="2">
        <f>SUMIF(Sheet11!L:L,Sheet10!C194,Sheet11!N:N)</f>
        <v>826.15499999999997</v>
      </c>
      <c r="O194" s="2">
        <f t="shared" ref="O194:O203" si="80">D194-N194</f>
        <v>0</v>
      </c>
      <c r="Q194" s="2">
        <f>SUMIF(Sheet11!L:L,Sheet10!C194,Sheet11!M:M)</f>
        <v>5930.8450000000003</v>
      </c>
      <c r="R194" s="2">
        <f t="shared" ref="R194:R203" si="81">E194-Q194</f>
        <v>0</v>
      </c>
    </row>
    <row r="195" spans="2:18" x14ac:dyDescent="0.25">
      <c r="B195" s="7" t="s">
        <v>370</v>
      </c>
      <c r="C195" s="56" t="str">
        <f t="shared" si="53"/>
        <v>CA02</v>
      </c>
      <c r="D195" s="2">
        <f>SUMIF('Summary Report'!C:C,Sheet10!C195,'Summary Report'!AC:AC)</f>
        <v>6855.6149999999998</v>
      </c>
      <c r="E195" s="2">
        <f>SUMIF('Summary Report'!C:C,Sheet10!C195,'Summary Report'!AH:AH)</f>
        <v>24756.385000000002</v>
      </c>
      <c r="G195" s="2">
        <f>SUMIF(Sheet11!B:B,Sheet10!C195,Sheet11!C:C)</f>
        <v>6855.6149999999998</v>
      </c>
      <c r="H195" s="2">
        <f t="shared" si="54"/>
        <v>0</v>
      </c>
      <c r="I195" s="2">
        <f>SUMIF(Sheet11!B:B,Sheet10!C195,Sheet11!D:D)</f>
        <v>24756.385000000002</v>
      </c>
      <c r="J195" s="2">
        <f t="shared" si="55"/>
        <v>0</v>
      </c>
      <c r="N195" s="2">
        <f>SUMIF(Sheet11!L:L,Sheet10!C195,Sheet11!N:N)</f>
        <v>6855.6149999999998</v>
      </c>
      <c r="O195" s="2">
        <f t="shared" si="80"/>
        <v>0</v>
      </c>
      <c r="Q195" s="2">
        <f>SUMIF(Sheet11!L:L,Sheet10!C195,Sheet11!M:M)</f>
        <v>24756.385000000002</v>
      </c>
      <c r="R195" s="2">
        <f t="shared" si="81"/>
        <v>0</v>
      </c>
    </row>
    <row r="196" spans="2:18" x14ac:dyDescent="0.25">
      <c r="B196" s="7" t="s">
        <v>371</v>
      </c>
      <c r="C196" s="56" t="str">
        <f t="shared" si="53"/>
        <v>CB01</v>
      </c>
      <c r="D196" s="2">
        <f>SUMIF('Summary Report'!C:C,Sheet10!C196,'Summary Report'!AC:AC)</f>
        <v>82272.36</v>
      </c>
      <c r="E196" s="2">
        <f>SUMIF('Summary Report'!C:C,Sheet10!C196,'Summary Report'!AH:AH)</f>
        <v>4595</v>
      </c>
      <c r="G196" s="2">
        <f>SUMIF(Sheet11!B:B,Sheet10!C196,Sheet11!C:C)</f>
        <v>82272.36</v>
      </c>
      <c r="H196" s="2">
        <f t="shared" si="54"/>
        <v>0</v>
      </c>
      <c r="I196" s="2">
        <f>SUMIF(Sheet11!B:B,Sheet10!C196,Sheet11!D:D)</f>
        <v>4595</v>
      </c>
      <c r="J196" s="2">
        <f t="shared" si="55"/>
        <v>0</v>
      </c>
      <c r="N196" s="2">
        <f>SUMIF(Sheet11!L:L,Sheet10!C196,Sheet11!N:N)</f>
        <v>82272.36</v>
      </c>
      <c r="O196" s="2">
        <f t="shared" si="80"/>
        <v>0</v>
      </c>
      <c r="Q196" s="2">
        <f>SUMIF(Sheet11!L:L,Sheet10!C196,Sheet11!M:M)</f>
        <v>4595</v>
      </c>
      <c r="R196" s="2">
        <f t="shared" si="81"/>
        <v>0</v>
      </c>
    </row>
    <row r="197" spans="2:18" x14ac:dyDescent="0.25">
      <c r="B197" s="7" t="s">
        <v>373</v>
      </c>
      <c r="C197" s="56" t="str">
        <f t="shared" si="53"/>
        <v>CB02</v>
      </c>
      <c r="D197" s="2">
        <f>SUMIF('Summary Report'!C:C,Sheet10!C197,'Summary Report'!AC:AC)</f>
        <v>7764.82</v>
      </c>
      <c r="E197" s="2">
        <f>SUMIF('Summary Report'!C:C,Sheet10!C197,'Summary Report'!AH:AH)</f>
        <v>17168</v>
      </c>
      <c r="G197" s="2">
        <f>SUMIF(Sheet11!B:B,Sheet10!C197,Sheet11!C:C)</f>
        <v>7764.82</v>
      </c>
      <c r="H197" s="2">
        <f t="shared" si="54"/>
        <v>0</v>
      </c>
      <c r="I197" s="2">
        <f>SUMIF(Sheet11!B:B,Sheet10!C197,Sheet11!D:D)</f>
        <v>17168</v>
      </c>
      <c r="J197" s="2">
        <f t="shared" si="55"/>
        <v>0</v>
      </c>
      <c r="N197" s="2">
        <f>SUMIF(Sheet11!L:L,Sheet10!C197,Sheet11!N:N)</f>
        <v>7764.82</v>
      </c>
      <c r="O197" s="2">
        <f t="shared" si="80"/>
        <v>0</v>
      </c>
      <c r="Q197" s="2">
        <f>SUMIF(Sheet11!L:L,Sheet10!C197,Sheet11!M:M)</f>
        <v>17168</v>
      </c>
      <c r="R197" s="2">
        <f t="shared" si="81"/>
        <v>0</v>
      </c>
    </row>
    <row r="198" spans="2:18" x14ac:dyDescent="0.25">
      <c r="B198" s="7" t="s">
        <v>374</v>
      </c>
      <c r="C198" s="56" t="str">
        <f t="shared" si="53"/>
        <v>CB03</v>
      </c>
      <c r="D198" s="2">
        <f>SUMIF('Summary Report'!C:C,Sheet10!C198,'Summary Report'!AC:AC)</f>
        <v>15368.86</v>
      </c>
      <c r="E198" s="2">
        <f>SUMIF('Summary Report'!C:C,Sheet10!C198,'Summary Report'!AH:AH)</f>
        <v>92908</v>
      </c>
      <c r="G198" s="2">
        <f>SUMIF(Sheet11!B:B,Sheet10!C198,Sheet11!C:C)</f>
        <v>15368.86</v>
      </c>
      <c r="H198" s="2">
        <f t="shared" si="54"/>
        <v>0</v>
      </c>
      <c r="I198" s="2">
        <f>SUMIF(Sheet11!B:B,Sheet10!C198,Sheet11!D:D)</f>
        <v>92908</v>
      </c>
      <c r="J198" s="2">
        <f t="shared" si="55"/>
        <v>0</v>
      </c>
      <c r="N198" s="2">
        <f>SUMIF(Sheet11!L:L,Sheet10!C198,Sheet11!N:N)</f>
        <v>15368.86</v>
      </c>
      <c r="O198" s="2">
        <f t="shared" si="80"/>
        <v>0</v>
      </c>
      <c r="Q198" s="2">
        <f>SUMIF(Sheet11!L:L,Sheet10!C198,Sheet11!M:M)</f>
        <v>92908</v>
      </c>
      <c r="R198" s="2">
        <f t="shared" si="81"/>
        <v>0</v>
      </c>
    </row>
    <row r="199" spans="2:18" x14ac:dyDescent="0.25">
      <c r="B199" s="7" t="s">
        <v>375</v>
      </c>
      <c r="C199" s="56" t="str">
        <f t="shared" si="53"/>
        <v>CB05</v>
      </c>
      <c r="D199" s="2">
        <f>SUMIF('Summary Report'!C:C,Sheet10!C199,'Summary Report'!AC:AC)</f>
        <v>26475.86</v>
      </c>
      <c r="E199" s="2">
        <f>SUMIF('Summary Report'!C:C,Sheet10!C199,'Summary Report'!AH:AH)</f>
        <v>26951.14</v>
      </c>
      <c r="G199" s="2">
        <f>SUMIF(Sheet11!B:B,Sheet10!C199,Sheet11!C:C)</f>
        <v>26475.86</v>
      </c>
      <c r="H199" s="2">
        <f t="shared" si="54"/>
        <v>0</v>
      </c>
      <c r="I199" s="2">
        <f>SUMIF(Sheet11!B:B,Sheet10!C199,Sheet11!D:D)</f>
        <v>26951.14</v>
      </c>
      <c r="J199" s="2">
        <f t="shared" si="55"/>
        <v>0</v>
      </c>
      <c r="N199" s="2">
        <f>SUMIF(Sheet11!L:L,Sheet10!C199,Sheet11!N:N)</f>
        <v>26475.86</v>
      </c>
      <c r="O199" s="2">
        <f t="shared" si="80"/>
        <v>0</v>
      </c>
      <c r="Q199" s="2">
        <f>SUMIF(Sheet11!L:L,Sheet10!C199,Sheet11!M:M)</f>
        <v>26951.14</v>
      </c>
      <c r="R199" s="2">
        <f t="shared" si="81"/>
        <v>0</v>
      </c>
    </row>
    <row r="200" spans="2:18" x14ac:dyDescent="0.25">
      <c r="B200" s="7" t="s">
        <v>376</v>
      </c>
      <c r="C200" s="56" t="str">
        <f t="shared" ref="C200:C263" si="82">LEFT(B200, FIND(" ",B200)-1)</f>
        <v>CB06</v>
      </c>
      <c r="D200" s="2">
        <f>SUMIF('Summary Report'!C:C,Sheet10!C200,'Summary Report'!AC:AC)</f>
        <v>14592.800000000001</v>
      </c>
      <c r="E200" s="2">
        <f>SUMIF('Summary Report'!C:C,Sheet10!C200,'Summary Report'!AH:AH)</f>
        <v>19727.199999999997</v>
      </c>
      <c r="G200" s="2">
        <f>SUMIF(Sheet11!B:B,Sheet10!C200,Sheet11!C:C)</f>
        <v>14592.800000000001</v>
      </c>
      <c r="H200" s="2">
        <f t="shared" si="54"/>
        <v>0</v>
      </c>
      <c r="I200" s="2">
        <f>SUMIF(Sheet11!B:B,Sheet10!C200,Sheet11!D:D)</f>
        <v>19727.199999999997</v>
      </c>
      <c r="J200" s="2">
        <f t="shared" si="55"/>
        <v>0</v>
      </c>
      <c r="N200" s="2">
        <f>SUMIF(Sheet11!L:L,Sheet10!C200,Sheet11!N:N)</f>
        <v>14592.800000000001</v>
      </c>
      <c r="O200" s="2">
        <f t="shared" si="80"/>
        <v>0</v>
      </c>
      <c r="Q200" s="2">
        <f>SUMIF(Sheet11!L:L,Sheet10!C200,Sheet11!M:M)</f>
        <v>19727.199999999997</v>
      </c>
      <c r="R200" s="2">
        <f t="shared" si="81"/>
        <v>0</v>
      </c>
    </row>
    <row r="201" spans="2:18" x14ac:dyDescent="0.25">
      <c r="B201" s="7" t="s">
        <v>377</v>
      </c>
      <c r="C201" s="56" t="str">
        <f t="shared" si="82"/>
        <v>CB08</v>
      </c>
      <c r="D201" s="2">
        <f>SUMIF('Summary Report'!C:C,Sheet10!C201,'Summary Report'!AC:AC)</f>
        <v>33727.440000000002</v>
      </c>
      <c r="E201" s="2">
        <f>SUMIF('Summary Report'!C:C,Sheet10!C201,'Summary Report'!AH:AH)</f>
        <v>75385.56</v>
      </c>
      <c r="G201" s="2">
        <f>SUMIF(Sheet11!B:B,Sheet10!C201,Sheet11!C:C)</f>
        <v>33727.440000000002</v>
      </c>
      <c r="H201" s="2">
        <f t="shared" ref="H201:H264" si="83">D201-G201</f>
        <v>0</v>
      </c>
      <c r="I201" s="2">
        <f>SUMIF(Sheet11!B:B,Sheet10!C201,Sheet11!D:D)</f>
        <v>75385.56</v>
      </c>
      <c r="J201" s="2">
        <f t="shared" ref="J201:J264" si="84">E201-I201</f>
        <v>0</v>
      </c>
      <c r="N201" s="2">
        <f>SUMIF(Sheet11!L:L,Sheet10!C201,Sheet11!N:N)</f>
        <v>33727.440000000002</v>
      </c>
      <c r="O201" s="2">
        <f t="shared" si="80"/>
        <v>0</v>
      </c>
      <c r="Q201" s="2">
        <f>SUMIF(Sheet11!L:L,Sheet10!C201,Sheet11!M:M)</f>
        <v>75385.56</v>
      </c>
      <c r="R201" s="2">
        <f t="shared" si="81"/>
        <v>0</v>
      </c>
    </row>
    <row r="202" spans="2:18" x14ac:dyDescent="0.25">
      <c r="B202" s="7" t="s">
        <v>378</v>
      </c>
      <c r="C202" s="56" t="str">
        <f t="shared" si="82"/>
        <v>CB09</v>
      </c>
      <c r="D202" s="2">
        <f>SUMIF('Summary Report'!C:C,Sheet10!C202,'Summary Report'!AC:AC)</f>
        <v>9359.02</v>
      </c>
      <c r="E202" s="2">
        <f>SUMIF('Summary Report'!C:C,Sheet10!C202,'Summary Report'!AH:AH)</f>
        <v>40835.979999999996</v>
      </c>
      <c r="G202" s="2">
        <f>SUMIF(Sheet11!B:B,Sheet10!C202,Sheet11!C:C)</f>
        <v>9359.02</v>
      </c>
      <c r="H202" s="2">
        <f t="shared" si="83"/>
        <v>0</v>
      </c>
      <c r="I202" s="2">
        <f>SUMIF(Sheet11!B:B,Sheet10!C202,Sheet11!D:D)</f>
        <v>40835.979999999996</v>
      </c>
      <c r="J202" s="2">
        <f t="shared" si="84"/>
        <v>0</v>
      </c>
      <c r="N202" s="2">
        <f>SUMIF(Sheet11!L:L,Sheet10!C202,Sheet11!N:N)</f>
        <v>9359.02</v>
      </c>
      <c r="O202" s="2">
        <f t="shared" si="80"/>
        <v>0</v>
      </c>
      <c r="Q202" s="2">
        <f>SUMIF(Sheet11!L:L,Sheet10!C202,Sheet11!M:M)</f>
        <v>40835.979999999996</v>
      </c>
      <c r="R202" s="2">
        <f t="shared" si="81"/>
        <v>0</v>
      </c>
    </row>
    <row r="203" spans="2:18" x14ac:dyDescent="0.25">
      <c r="B203" s="7" t="s">
        <v>379</v>
      </c>
      <c r="C203" s="56" t="str">
        <f t="shared" si="82"/>
        <v>CB11</v>
      </c>
      <c r="D203" s="2">
        <f>SUMIF('Summary Report'!C:C,Sheet10!C203,'Summary Report'!AC:AC)</f>
        <v>18275.239999999998</v>
      </c>
      <c r="E203" s="2">
        <f>SUMIF('Summary Report'!C:C,Sheet10!C203,'Summary Report'!AH:AH)</f>
        <v>54907</v>
      </c>
      <c r="G203" s="2">
        <f>SUMIF(Sheet11!B:B,Sheet10!C203,Sheet11!C:C)</f>
        <v>18275.239999999998</v>
      </c>
      <c r="H203" s="2">
        <f t="shared" si="83"/>
        <v>0</v>
      </c>
      <c r="I203" s="2">
        <f>SUMIF(Sheet11!B:B,Sheet10!C203,Sheet11!D:D)</f>
        <v>54907</v>
      </c>
      <c r="J203" s="2">
        <f t="shared" si="84"/>
        <v>0</v>
      </c>
      <c r="N203" s="2">
        <f>SUMIF(Sheet11!L:L,Sheet10!C203,Sheet11!N:N)</f>
        <v>18275.239999999998</v>
      </c>
      <c r="O203" s="2">
        <f t="shared" si="80"/>
        <v>0</v>
      </c>
      <c r="Q203" s="2">
        <f>SUMIF(Sheet11!L:L,Sheet10!C203,Sheet11!M:M)</f>
        <v>54907</v>
      </c>
      <c r="R203" s="2">
        <f t="shared" si="81"/>
        <v>0</v>
      </c>
    </row>
    <row r="204" spans="2:18" hidden="1" x14ac:dyDescent="0.25">
      <c r="B204" s="7" t="s">
        <v>385</v>
      </c>
      <c r="C204" s="56" t="str">
        <f t="shared" si="82"/>
        <v>CB12</v>
      </c>
      <c r="D204" s="2">
        <f>SUMIF('Summary Report'!C:C,Sheet10!C204,'Summary Report'!AC:AC)</f>
        <v>28590.86</v>
      </c>
      <c r="E204" s="106">
        <f>SUMIF('Summary Report'!C:C,Sheet10!C204,'Summary Report'!AH:AH)</f>
        <v>-85926.86</v>
      </c>
      <c r="G204" s="2">
        <f>SUMIF(Sheet11!B:B,Sheet10!C204,Sheet11!C:C)</f>
        <v>28590.86</v>
      </c>
      <c r="H204" s="2">
        <f t="shared" si="83"/>
        <v>0</v>
      </c>
      <c r="I204" s="2">
        <f>SUMIF(Sheet11!B:B,Sheet10!C204,Sheet11!D:D)</f>
        <v>-85926.86</v>
      </c>
      <c r="J204" s="2">
        <f t="shared" si="84"/>
        <v>0</v>
      </c>
      <c r="N204" s="2">
        <f>SUMIF(Sheet11!G:G,Sheet10!C204,Sheet11!I:I)</f>
        <v>28590.86</v>
      </c>
      <c r="O204" s="2">
        <f>D204-N204</f>
        <v>0</v>
      </c>
      <c r="P204" s="2">
        <f>SUMIF(Sheet11!G:G,Sheet10!C204,Sheet11!H:H)</f>
        <v>-85926.86</v>
      </c>
      <c r="Q204" s="2">
        <f>E204-P204</f>
        <v>0</v>
      </c>
      <c r="R204"/>
    </row>
    <row r="205" spans="2:18" x14ac:dyDescent="0.25">
      <c r="B205" s="7" t="s">
        <v>386</v>
      </c>
      <c r="C205" s="56" t="str">
        <f t="shared" si="82"/>
        <v>CB13</v>
      </c>
      <c r="D205" s="2">
        <f>SUMIF('Summary Report'!C:C,Sheet10!C205,'Summary Report'!AC:AC)</f>
        <v>8150.88</v>
      </c>
      <c r="E205" s="2">
        <f>SUMIF('Summary Report'!C:C,Sheet10!C205,'Summary Report'!AH:AH)</f>
        <v>1548</v>
      </c>
      <c r="G205" s="2">
        <f>SUMIF(Sheet11!B:B,Sheet10!C205,Sheet11!C:C)</f>
        <v>8150.88</v>
      </c>
      <c r="H205" s="2">
        <f t="shared" si="83"/>
        <v>0</v>
      </c>
      <c r="I205" s="2">
        <f>SUMIF(Sheet11!B:B,Sheet10!C205,Sheet11!D:D)</f>
        <v>1548</v>
      </c>
      <c r="J205" s="2">
        <f t="shared" si="84"/>
        <v>0</v>
      </c>
      <c r="N205" s="2">
        <f>SUMIF(Sheet11!L:L,Sheet10!C205,Sheet11!N:N)</f>
        <v>8150.88</v>
      </c>
      <c r="O205" s="2">
        <f t="shared" ref="O205:O220" si="85">D205-N205</f>
        <v>0</v>
      </c>
      <c r="Q205" s="2">
        <f>SUMIF(Sheet11!L:L,Sheet10!C205,Sheet11!M:M)</f>
        <v>1548</v>
      </c>
      <c r="R205" s="2">
        <f t="shared" ref="R205:R220" si="86">E205-Q205</f>
        <v>0</v>
      </c>
    </row>
    <row r="206" spans="2:18" x14ac:dyDescent="0.25">
      <c r="B206" s="7" t="s">
        <v>387</v>
      </c>
      <c r="C206" s="56" t="str">
        <f t="shared" si="82"/>
        <v>CB14</v>
      </c>
      <c r="D206" s="2">
        <f>SUMIF('Summary Report'!C:C,Sheet10!C206,'Summary Report'!AC:AC)</f>
        <v>7317.4400000000005</v>
      </c>
      <c r="E206" s="2">
        <f>SUMIF('Summary Report'!C:C,Sheet10!C206,'Summary Report'!AH:AH)</f>
        <v>24428.559999999998</v>
      </c>
      <c r="G206" s="2">
        <f>SUMIF(Sheet11!B:B,Sheet10!C206,Sheet11!C:C)</f>
        <v>7317.4400000000005</v>
      </c>
      <c r="H206" s="2">
        <f t="shared" si="83"/>
        <v>0</v>
      </c>
      <c r="I206" s="2">
        <f>SUMIF(Sheet11!B:B,Sheet10!C206,Sheet11!D:D)</f>
        <v>24428.559999999998</v>
      </c>
      <c r="J206" s="2">
        <f t="shared" si="84"/>
        <v>0</v>
      </c>
      <c r="N206" s="2">
        <f>SUMIF(Sheet11!L:L,Sheet10!C206,Sheet11!N:N)</f>
        <v>7317.4400000000005</v>
      </c>
      <c r="O206" s="2">
        <f t="shared" si="85"/>
        <v>0</v>
      </c>
      <c r="Q206" s="2">
        <f>SUMIF(Sheet11!L:L,Sheet10!C206,Sheet11!M:M)</f>
        <v>24428.559999999998</v>
      </c>
      <c r="R206" s="2">
        <f t="shared" si="86"/>
        <v>0</v>
      </c>
    </row>
    <row r="207" spans="2:18" x14ac:dyDescent="0.25">
      <c r="B207" s="7" t="s">
        <v>388</v>
      </c>
      <c r="C207" s="56" t="str">
        <f t="shared" si="82"/>
        <v>CB15</v>
      </c>
      <c r="D207" s="2">
        <f>SUMIF('Summary Report'!C:C,Sheet10!C207,'Summary Report'!AC:AC)</f>
        <v>29705.82</v>
      </c>
      <c r="E207" s="2">
        <f>SUMIF('Summary Report'!C:C,Sheet10!C207,'Summary Report'!AH:AH)</f>
        <v>59148</v>
      </c>
      <c r="G207" s="2">
        <f>SUMIF(Sheet11!B:B,Sheet10!C207,Sheet11!C:C)</f>
        <v>29705.82</v>
      </c>
      <c r="H207" s="2">
        <f t="shared" si="83"/>
        <v>0</v>
      </c>
      <c r="I207" s="2">
        <f>SUMIF(Sheet11!B:B,Sheet10!C207,Sheet11!D:D)</f>
        <v>59148</v>
      </c>
      <c r="J207" s="2">
        <f t="shared" si="84"/>
        <v>0</v>
      </c>
      <c r="N207" s="2">
        <f>SUMIF(Sheet11!L:L,Sheet10!C207,Sheet11!N:N)</f>
        <v>29705.82</v>
      </c>
      <c r="O207" s="2">
        <f t="shared" si="85"/>
        <v>0</v>
      </c>
      <c r="Q207" s="2">
        <f>SUMIF(Sheet11!L:L,Sheet10!C207,Sheet11!M:M)</f>
        <v>59148</v>
      </c>
      <c r="R207" s="2">
        <f t="shared" si="86"/>
        <v>0</v>
      </c>
    </row>
    <row r="208" spans="2:18" x14ac:dyDescent="0.25">
      <c r="B208" s="7" t="s">
        <v>389</v>
      </c>
      <c r="C208" s="56" t="str">
        <f t="shared" si="82"/>
        <v>CB17</v>
      </c>
      <c r="D208" s="2">
        <f>SUMIF('Summary Report'!C:C,Sheet10!C208,'Summary Report'!AC:AC)</f>
        <v>19696.100000000002</v>
      </c>
      <c r="E208" s="2">
        <f>SUMIF('Summary Report'!C:C,Sheet10!C208,'Summary Report'!AH:AH)</f>
        <v>25371.899999999998</v>
      </c>
      <c r="G208" s="2">
        <f>SUMIF(Sheet11!B:B,Sheet10!C208,Sheet11!C:C)</f>
        <v>19696.100000000002</v>
      </c>
      <c r="H208" s="2">
        <f t="shared" si="83"/>
        <v>0</v>
      </c>
      <c r="I208" s="2">
        <f>SUMIF(Sheet11!B:B,Sheet10!C208,Sheet11!D:D)</f>
        <v>25371.899999999998</v>
      </c>
      <c r="J208" s="2">
        <f t="shared" si="84"/>
        <v>0</v>
      </c>
      <c r="N208" s="2">
        <f>SUMIF(Sheet11!L:L,Sheet10!C208,Sheet11!N:N)</f>
        <v>19696.100000000002</v>
      </c>
      <c r="O208" s="2">
        <f t="shared" si="85"/>
        <v>0</v>
      </c>
      <c r="Q208" s="2">
        <f>SUMIF(Sheet11!L:L,Sheet10!C208,Sheet11!M:M)</f>
        <v>25371.899999999998</v>
      </c>
      <c r="R208" s="2">
        <f t="shared" si="86"/>
        <v>0</v>
      </c>
    </row>
    <row r="209" spans="2:18" x14ac:dyDescent="0.25">
      <c r="B209" s="7" t="s">
        <v>390</v>
      </c>
      <c r="C209" s="56" t="str">
        <f t="shared" si="82"/>
        <v>CB18</v>
      </c>
      <c r="D209" s="2">
        <f>SUMIF('Summary Report'!C:C,Sheet10!C209,'Summary Report'!AC:AC)</f>
        <v>7735.62</v>
      </c>
      <c r="E209" s="2">
        <f>SUMIF('Summary Report'!C:C,Sheet10!C209,'Summary Report'!AH:AH)</f>
        <v>30914.38</v>
      </c>
      <c r="G209" s="2">
        <f>SUMIF(Sheet11!B:B,Sheet10!C209,Sheet11!C:C)</f>
        <v>7735.62</v>
      </c>
      <c r="H209" s="2">
        <f t="shared" si="83"/>
        <v>0</v>
      </c>
      <c r="I209" s="2">
        <f>SUMIF(Sheet11!B:B,Sheet10!C209,Sheet11!D:D)</f>
        <v>30914.38</v>
      </c>
      <c r="J209" s="2">
        <f t="shared" si="84"/>
        <v>0</v>
      </c>
      <c r="N209" s="2">
        <f>SUMIF(Sheet11!L:L,Sheet10!C209,Sheet11!N:N)</f>
        <v>7735.62</v>
      </c>
      <c r="O209" s="2">
        <f t="shared" si="85"/>
        <v>0</v>
      </c>
      <c r="Q209" s="2">
        <f>SUMIF(Sheet11!L:L,Sheet10!C209,Sheet11!M:M)</f>
        <v>30914.38</v>
      </c>
      <c r="R209" s="2">
        <f t="shared" si="86"/>
        <v>0</v>
      </c>
    </row>
    <row r="210" spans="2:18" x14ac:dyDescent="0.25">
      <c r="B210" s="7" t="s">
        <v>391</v>
      </c>
      <c r="C210" s="56" t="str">
        <f t="shared" si="82"/>
        <v>CB19</v>
      </c>
      <c r="D210" s="2">
        <f>SUMIF('Summary Report'!C:C,Sheet10!C210,'Summary Report'!AC:AC)</f>
        <v>19395.240000000002</v>
      </c>
      <c r="E210" s="2">
        <f>SUMIF('Summary Report'!C:C,Sheet10!C210,'Summary Report'!AH:AH)</f>
        <v>7506</v>
      </c>
      <c r="G210" s="2">
        <f>SUMIF(Sheet11!B:B,Sheet10!C210,Sheet11!C:C)</f>
        <v>19395.240000000002</v>
      </c>
      <c r="H210" s="2">
        <f t="shared" si="83"/>
        <v>0</v>
      </c>
      <c r="I210" s="2">
        <f>SUMIF(Sheet11!B:B,Sheet10!C210,Sheet11!D:D)</f>
        <v>7506</v>
      </c>
      <c r="J210" s="2">
        <f t="shared" si="84"/>
        <v>0</v>
      </c>
      <c r="N210" s="2">
        <f>SUMIF(Sheet11!L:L,Sheet10!C210,Sheet11!N:N)</f>
        <v>19395.240000000002</v>
      </c>
      <c r="O210" s="2">
        <f t="shared" si="85"/>
        <v>0</v>
      </c>
      <c r="Q210" s="2">
        <f>SUMIF(Sheet11!L:L,Sheet10!C210,Sheet11!M:M)</f>
        <v>7506</v>
      </c>
      <c r="R210" s="2">
        <f t="shared" si="86"/>
        <v>0</v>
      </c>
    </row>
    <row r="211" spans="2:18" x14ac:dyDescent="0.25">
      <c r="B211" s="7" t="s">
        <v>392</v>
      </c>
      <c r="C211" s="56" t="str">
        <f t="shared" si="82"/>
        <v>CB20</v>
      </c>
      <c r="D211" s="2">
        <f>SUMIF('Summary Report'!C:C,Sheet10!C211,'Summary Report'!AC:AC)</f>
        <v>14207.76</v>
      </c>
      <c r="E211" s="2">
        <f>SUMIF('Summary Report'!C:C,Sheet10!C211,'Summary Report'!AH:AH)</f>
        <v>35097</v>
      </c>
      <c r="G211" s="2">
        <f>SUMIF(Sheet11!B:B,Sheet10!C211,Sheet11!C:C)</f>
        <v>14207.76</v>
      </c>
      <c r="H211" s="2">
        <f t="shared" si="83"/>
        <v>0</v>
      </c>
      <c r="I211" s="2">
        <f>SUMIF(Sheet11!B:B,Sheet10!C211,Sheet11!D:D)</f>
        <v>35097</v>
      </c>
      <c r="J211" s="2">
        <f t="shared" si="84"/>
        <v>0</v>
      </c>
      <c r="N211" s="2">
        <f>SUMIF(Sheet11!L:L,Sheet10!C211,Sheet11!N:N)</f>
        <v>14207.76</v>
      </c>
      <c r="O211" s="2">
        <f t="shared" si="85"/>
        <v>0</v>
      </c>
      <c r="Q211" s="2">
        <f>SUMIF(Sheet11!L:L,Sheet10!C211,Sheet11!M:M)</f>
        <v>35097</v>
      </c>
      <c r="R211" s="2">
        <f t="shared" si="86"/>
        <v>0</v>
      </c>
    </row>
    <row r="212" spans="2:18" x14ac:dyDescent="0.25">
      <c r="B212" s="7" t="s">
        <v>393</v>
      </c>
      <c r="C212" s="56" t="str">
        <f t="shared" si="82"/>
        <v>CB21</v>
      </c>
      <c r="D212" s="2">
        <f>SUMIF('Summary Report'!C:C,Sheet10!C212,'Summary Report'!AC:AC)</f>
        <v>8853.64</v>
      </c>
      <c r="E212" s="2">
        <f>SUMIF('Summary Report'!C:C,Sheet10!C212,'Summary Report'!AH:AH)</f>
        <v>40639</v>
      </c>
      <c r="G212" s="2">
        <f>SUMIF(Sheet11!B:B,Sheet10!C212,Sheet11!C:C)</f>
        <v>8853.64</v>
      </c>
      <c r="H212" s="2">
        <f t="shared" si="83"/>
        <v>0</v>
      </c>
      <c r="I212" s="2">
        <f>SUMIF(Sheet11!B:B,Sheet10!C212,Sheet11!D:D)</f>
        <v>40639</v>
      </c>
      <c r="J212" s="2">
        <f t="shared" si="84"/>
        <v>0</v>
      </c>
      <c r="N212" s="2">
        <f>SUMIF(Sheet11!L:L,Sheet10!C212,Sheet11!N:N)</f>
        <v>8853.64</v>
      </c>
      <c r="O212" s="2">
        <f t="shared" si="85"/>
        <v>0</v>
      </c>
      <c r="Q212" s="2">
        <f>SUMIF(Sheet11!L:L,Sheet10!C212,Sheet11!M:M)</f>
        <v>40639</v>
      </c>
      <c r="R212" s="2">
        <f t="shared" si="86"/>
        <v>0</v>
      </c>
    </row>
    <row r="213" spans="2:18" x14ac:dyDescent="0.25">
      <c r="B213" s="7" t="s">
        <v>394</v>
      </c>
      <c r="C213" s="56" t="str">
        <f t="shared" si="82"/>
        <v>CB22</v>
      </c>
      <c r="D213" s="2">
        <f>SUMIF('Summary Report'!C:C,Sheet10!C213,'Summary Report'!AC:AC)</f>
        <v>5753.5</v>
      </c>
      <c r="E213" s="2">
        <f>SUMIF('Summary Report'!C:C,Sheet10!C213,'Summary Report'!AH:AH)</f>
        <v>34627</v>
      </c>
      <c r="G213" s="2">
        <f>SUMIF(Sheet11!B:B,Sheet10!C213,Sheet11!C:C)</f>
        <v>5753.5</v>
      </c>
      <c r="H213" s="2">
        <f t="shared" si="83"/>
        <v>0</v>
      </c>
      <c r="I213" s="2">
        <f>SUMIF(Sheet11!B:B,Sheet10!C213,Sheet11!D:D)</f>
        <v>34627</v>
      </c>
      <c r="J213" s="2">
        <f t="shared" si="84"/>
        <v>0</v>
      </c>
      <c r="N213" s="2">
        <f>SUMIF(Sheet11!L:L,Sheet10!C213,Sheet11!N:N)</f>
        <v>5753.5</v>
      </c>
      <c r="O213" s="2">
        <f t="shared" si="85"/>
        <v>0</v>
      </c>
      <c r="Q213" s="2">
        <f>SUMIF(Sheet11!L:L,Sheet10!C213,Sheet11!M:M)</f>
        <v>34627</v>
      </c>
      <c r="R213" s="2">
        <f t="shared" si="86"/>
        <v>0</v>
      </c>
    </row>
    <row r="214" spans="2:18" x14ac:dyDescent="0.25">
      <c r="B214" s="7" t="s">
        <v>395</v>
      </c>
      <c r="C214" s="56" t="str">
        <f t="shared" si="82"/>
        <v>CB23</v>
      </c>
      <c r="D214" s="2">
        <f>SUMIF('Summary Report'!C:C,Sheet10!C214,'Summary Report'!AC:AC)</f>
        <v>7530.18</v>
      </c>
      <c r="E214" s="2">
        <f>SUMIF('Summary Report'!C:C,Sheet10!C214,'Summary Report'!AH:AH)</f>
        <v>39573</v>
      </c>
      <c r="G214" s="2">
        <f>SUMIF(Sheet11!B:B,Sheet10!C214,Sheet11!C:C)</f>
        <v>7530.18</v>
      </c>
      <c r="H214" s="2">
        <f t="shared" si="83"/>
        <v>0</v>
      </c>
      <c r="I214" s="2">
        <f>SUMIF(Sheet11!B:B,Sheet10!C214,Sheet11!D:D)</f>
        <v>39573</v>
      </c>
      <c r="J214" s="2">
        <f t="shared" si="84"/>
        <v>0</v>
      </c>
      <c r="N214" s="2">
        <f>SUMIF(Sheet11!L:L,Sheet10!C214,Sheet11!N:N)</f>
        <v>7530.18</v>
      </c>
      <c r="O214" s="2">
        <f t="shared" si="85"/>
        <v>0</v>
      </c>
      <c r="Q214" s="2">
        <f>SUMIF(Sheet11!L:L,Sheet10!C214,Sheet11!M:M)</f>
        <v>39573</v>
      </c>
      <c r="R214" s="2">
        <f t="shared" si="86"/>
        <v>0</v>
      </c>
    </row>
    <row r="215" spans="2:18" x14ac:dyDescent="0.25">
      <c r="B215" s="7" t="s">
        <v>396</v>
      </c>
      <c r="C215" s="56" t="str">
        <f t="shared" si="82"/>
        <v>CB24</v>
      </c>
      <c r="D215" s="2">
        <f>SUMIF('Summary Report'!C:C,Sheet10!C215,'Summary Report'!AC:AC)</f>
        <v>5501.16</v>
      </c>
      <c r="E215" s="2">
        <f>SUMIF('Summary Report'!C:C,Sheet10!C215,'Summary Report'!AH:AH)</f>
        <v>26995</v>
      </c>
      <c r="G215" s="2">
        <f>SUMIF(Sheet11!B:B,Sheet10!C215,Sheet11!C:C)</f>
        <v>5501.16</v>
      </c>
      <c r="H215" s="2">
        <f t="shared" si="83"/>
        <v>0</v>
      </c>
      <c r="I215" s="2">
        <f>SUMIF(Sheet11!B:B,Sheet10!C215,Sheet11!D:D)</f>
        <v>26995</v>
      </c>
      <c r="J215" s="2">
        <f t="shared" si="84"/>
        <v>0</v>
      </c>
      <c r="N215" s="2">
        <f>SUMIF(Sheet11!L:L,Sheet10!C215,Sheet11!N:N)</f>
        <v>5501.16</v>
      </c>
      <c r="O215" s="2">
        <f t="shared" si="85"/>
        <v>0</v>
      </c>
      <c r="Q215" s="2">
        <f>SUMIF(Sheet11!L:L,Sheet10!C215,Sheet11!M:M)</f>
        <v>26995</v>
      </c>
      <c r="R215" s="2">
        <f t="shared" si="86"/>
        <v>0</v>
      </c>
    </row>
    <row r="216" spans="2:18" x14ac:dyDescent="0.25">
      <c r="B216" s="7" t="s">
        <v>397</v>
      </c>
      <c r="C216" s="56" t="str">
        <f t="shared" si="82"/>
        <v>CB25</v>
      </c>
      <c r="D216" s="2">
        <f>SUMIF('Summary Report'!C:C,Sheet10!C216,'Summary Report'!AC:AC)</f>
        <v>11158.92</v>
      </c>
      <c r="E216" s="2">
        <f>SUMIF('Summary Report'!C:C,Sheet10!C216,'Summary Report'!AH:AH)</f>
        <v>53314</v>
      </c>
      <c r="G216" s="2">
        <f>SUMIF(Sheet11!B:B,Sheet10!C216,Sheet11!C:C)</f>
        <v>11158.92</v>
      </c>
      <c r="H216" s="2">
        <f t="shared" si="83"/>
        <v>0</v>
      </c>
      <c r="I216" s="2">
        <f>SUMIF(Sheet11!B:B,Sheet10!C216,Sheet11!D:D)</f>
        <v>53314</v>
      </c>
      <c r="J216" s="2">
        <f t="shared" si="84"/>
        <v>0</v>
      </c>
      <c r="N216" s="2">
        <f>SUMIF(Sheet11!L:L,Sheet10!C216,Sheet11!N:N)</f>
        <v>11158.92</v>
      </c>
      <c r="O216" s="2">
        <f t="shared" si="85"/>
        <v>0</v>
      </c>
      <c r="Q216" s="2">
        <f>SUMIF(Sheet11!L:L,Sheet10!C216,Sheet11!M:M)</f>
        <v>53314</v>
      </c>
      <c r="R216" s="2">
        <f t="shared" si="86"/>
        <v>0</v>
      </c>
    </row>
    <row r="217" spans="2:18" x14ac:dyDescent="0.25">
      <c r="B217" s="7" t="s">
        <v>398</v>
      </c>
      <c r="C217" s="56" t="str">
        <f t="shared" si="82"/>
        <v>CB26</v>
      </c>
      <c r="D217" s="2">
        <f>SUMIF('Summary Report'!C:C,Sheet10!C217,'Summary Report'!AC:AC)</f>
        <v>10141.92</v>
      </c>
      <c r="E217" s="2">
        <f>SUMIF('Summary Report'!C:C,Sheet10!C217,'Summary Report'!AH:AH)</f>
        <v>81816</v>
      </c>
      <c r="G217" s="2">
        <f>SUMIF(Sheet11!B:B,Sheet10!C217,Sheet11!C:C)</f>
        <v>10141.92</v>
      </c>
      <c r="H217" s="2">
        <f t="shared" si="83"/>
        <v>0</v>
      </c>
      <c r="I217" s="2">
        <f>SUMIF(Sheet11!B:B,Sheet10!C217,Sheet11!D:D)</f>
        <v>81816</v>
      </c>
      <c r="J217" s="2">
        <f t="shared" si="84"/>
        <v>0</v>
      </c>
      <c r="N217" s="2">
        <f>SUMIF(Sheet11!L:L,Sheet10!C217,Sheet11!N:N)</f>
        <v>10141.92</v>
      </c>
      <c r="O217" s="2">
        <f t="shared" si="85"/>
        <v>0</v>
      </c>
      <c r="Q217" s="2">
        <f>SUMIF(Sheet11!L:L,Sheet10!C217,Sheet11!M:M)</f>
        <v>81816</v>
      </c>
      <c r="R217" s="2">
        <f t="shared" si="86"/>
        <v>0</v>
      </c>
    </row>
    <row r="218" spans="2:18" x14ac:dyDescent="0.25">
      <c r="B218" s="7" t="s">
        <v>404</v>
      </c>
      <c r="C218" s="56" t="str">
        <f t="shared" si="82"/>
        <v>CB27</v>
      </c>
      <c r="D218" s="2">
        <f>SUMIF('Summary Report'!C:C,Sheet10!C218,'Summary Report'!AC:AC)</f>
        <v>9347.6200000000008</v>
      </c>
      <c r="E218" s="2">
        <f>SUMIF('Summary Report'!C:C,Sheet10!C218,'Summary Report'!AH:AH)</f>
        <v>33094.379999999997</v>
      </c>
      <c r="G218" s="2">
        <f>SUMIF(Sheet11!B:B,Sheet10!C218,Sheet11!C:C)</f>
        <v>9347.6200000000008</v>
      </c>
      <c r="H218" s="2">
        <f t="shared" si="83"/>
        <v>0</v>
      </c>
      <c r="I218" s="2">
        <f>SUMIF(Sheet11!B:B,Sheet10!C218,Sheet11!D:D)</f>
        <v>33094.379999999997</v>
      </c>
      <c r="J218" s="2">
        <f t="shared" si="84"/>
        <v>0</v>
      </c>
      <c r="N218" s="2">
        <f>SUMIF(Sheet11!L:L,Sheet10!C218,Sheet11!N:N)</f>
        <v>9347.6200000000008</v>
      </c>
      <c r="O218" s="2">
        <f t="shared" si="85"/>
        <v>0</v>
      </c>
      <c r="Q218" s="2">
        <f>SUMIF(Sheet11!L:L,Sheet10!C218,Sheet11!M:M)</f>
        <v>33094.379999999997</v>
      </c>
      <c r="R218" s="2">
        <f t="shared" si="86"/>
        <v>0</v>
      </c>
    </row>
    <row r="219" spans="2:18" x14ac:dyDescent="0.25">
      <c r="B219" s="7" t="s">
        <v>405</v>
      </c>
      <c r="C219" s="56" t="str">
        <f t="shared" si="82"/>
        <v>CB28</v>
      </c>
      <c r="D219" s="2">
        <f>SUMIF('Summary Report'!C:C,Sheet10!C219,'Summary Report'!AC:AC)</f>
        <v>4843.4800000000005</v>
      </c>
      <c r="E219" s="2">
        <f>SUMIF('Summary Report'!C:C,Sheet10!C219,'Summary Report'!AH:AH)</f>
        <v>37171</v>
      </c>
      <c r="G219" s="2">
        <f>SUMIF(Sheet11!B:B,Sheet10!C219,Sheet11!C:C)</f>
        <v>4843.4800000000005</v>
      </c>
      <c r="H219" s="2">
        <f t="shared" si="83"/>
        <v>0</v>
      </c>
      <c r="I219" s="2">
        <f>SUMIF(Sheet11!B:B,Sheet10!C219,Sheet11!D:D)</f>
        <v>37171</v>
      </c>
      <c r="J219" s="2">
        <f t="shared" si="84"/>
        <v>0</v>
      </c>
      <c r="N219" s="2">
        <f>SUMIF(Sheet11!L:L,Sheet10!C219,Sheet11!N:N)</f>
        <v>4843.4800000000005</v>
      </c>
      <c r="O219" s="2">
        <f t="shared" si="85"/>
        <v>0</v>
      </c>
      <c r="Q219" s="2">
        <f>SUMIF(Sheet11!L:L,Sheet10!C219,Sheet11!M:M)</f>
        <v>37171</v>
      </c>
      <c r="R219" s="2">
        <f t="shared" si="86"/>
        <v>0</v>
      </c>
    </row>
    <row r="220" spans="2:18" x14ac:dyDescent="0.25">
      <c r="B220" s="7" t="s">
        <v>406</v>
      </c>
      <c r="C220" s="56" t="str">
        <f t="shared" si="82"/>
        <v>CB29</v>
      </c>
      <c r="D220" s="2">
        <f>SUMIF('Summary Report'!C:C,Sheet10!C220,'Summary Report'!AC:AC)</f>
        <v>5014.9400000000005</v>
      </c>
      <c r="E220" s="2">
        <f>SUMIF('Summary Report'!C:C,Sheet10!C220,'Summary Report'!AH:AH)</f>
        <v>31986</v>
      </c>
      <c r="G220" s="2">
        <f>SUMIF(Sheet11!B:B,Sheet10!C220,Sheet11!C:C)</f>
        <v>5014.9400000000005</v>
      </c>
      <c r="H220" s="2">
        <f t="shared" si="83"/>
        <v>0</v>
      </c>
      <c r="I220" s="2">
        <f>SUMIF(Sheet11!B:B,Sheet10!C220,Sheet11!D:D)</f>
        <v>31986</v>
      </c>
      <c r="J220" s="2">
        <f t="shared" si="84"/>
        <v>0</v>
      </c>
      <c r="N220" s="2">
        <f>SUMIF(Sheet11!L:L,Sheet10!C220,Sheet11!N:N)</f>
        <v>5014.9400000000005</v>
      </c>
      <c r="O220" s="2">
        <f t="shared" si="85"/>
        <v>0</v>
      </c>
      <c r="Q220" s="2">
        <f>SUMIF(Sheet11!L:L,Sheet10!C220,Sheet11!M:M)</f>
        <v>31986</v>
      </c>
      <c r="R220" s="2">
        <f t="shared" si="86"/>
        <v>0</v>
      </c>
    </row>
    <row r="221" spans="2:18" hidden="1" x14ac:dyDescent="0.25">
      <c r="B221" s="7" t="s">
        <v>407</v>
      </c>
      <c r="C221" s="56" t="str">
        <f t="shared" si="82"/>
        <v>CB30</v>
      </c>
      <c r="D221" s="2">
        <f>SUMIF('Summary Report'!C:C,Sheet10!C221,'Summary Report'!AC:AC)</f>
        <v>13243.300000000001</v>
      </c>
      <c r="E221" s="106">
        <f>SUMIF('Summary Report'!C:C,Sheet10!C221,'Summary Report'!AH:AH)</f>
        <v>-45298.3</v>
      </c>
      <c r="G221" s="2">
        <f>SUMIF(Sheet11!B:B,Sheet10!C221,Sheet11!C:C)</f>
        <v>13243.300000000001</v>
      </c>
      <c r="H221" s="2">
        <f t="shared" si="83"/>
        <v>0</v>
      </c>
      <c r="I221" s="2">
        <f>SUMIF(Sheet11!B:B,Sheet10!C221,Sheet11!D:D)</f>
        <v>-45298.3</v>
      </c>
      <c r="J221" s="2">
        <f t="shared" si="84"/>
        <v>0</v>
      </c>
      <c r="N221" s="2">
        <f>SUMIF(Sheet11!G:G,Sheet10!C221,Sheet11!I:I)</f>
        <v>13243.300000000001</v>
      </c>
      <c r="O221" s="2">
        <f>D221-N221</f>
        <v>0</v>
      </c>
      <c r="P221" s="2">
        <f>SUMIF(Sheet11!G:G,Sheet10!C221,Sheet11!H:H)</f>
        <v>-45298.3</v>
      </c>
      <c r="Q221" s="2">
        <f>E221-P221</f>
        <v>0</v>
      </c>
      <c r="R221"/>
    </row>
    <row r="222" spans="2:18" x14ac:dyDescent="0.25">
      <c r="B222" s="7" t="s">
        <v>408</v>
      </c>
      <c r="C222" s="56" t="str">
        <f t="shared" si="82"/>
        <v>CB31</v>
      </c>
      <c r="D222" s="2">
        <f>SUMIF('Summary Report'!C:C,Sheet10!C222,'Summary Report'!AC:AC)</f>
        <v>467</v>
      </c>
      <c r="E222" s="2">
        <f>SUMIF('Summary Report'!C:C,Sheet10!C222,'Summary Report'!AH:AH)</f>
        <v>726</v>
      </c>
      <c r="G222" s="2">
        <f>SUMIF(Sheet11!B:B,Sheet10!C222,Sheet11!C:C)</f>
        <v>467</v>
      </c>
      <c r="H222" s="2">
        <f t="shared" si="83"/>
        <v>0</v>
      </c>
      <c r="I222" s="2">
        <f>SUMIF(Sheet11!B:B,Sheet10!C222,Sheet11!D:D)</f>
        <v>726</v>
      </c>
      <c r="J222" s="2">
        <f t="shared" si="84"/>
        <v>0</v>
      </c>
      <c r="N222" s="2">
        <f>SUMIF(Sheet11!L:L,Sheet10!C222,Sheet11!N:N)</f>
        <v>467</v>
      </c>
      <c r="O222" s="2">
        <f t="shared" ref="O222:O244" si="87">D222-N222</f>
        <v>0</v>
      </c>
      <c r="Q222" s="2">
        <f>SUMIF(Sheet11!L:L,Sheet10!C222,Sheet11!M:M)</f>
        <v>726</v>
      </c>
      <c r="R222" s="2">
        <f t="shared" ref="R222:R244" si="88">E222-Q222</f>
        <v>0</v>
      </c>
    </row>
    <row r="223" spans="2:18" x14ac:dyDescent="0.25">
      <c r="B223" s="7" t="s">
        <v>409</v>
      </c>
      <c r="C223" s="56" t="str">
        <f t="shared" si="82"/>
        <v>CB32</v>
      </c>
      <c r="D223" s="2">
        <f>SUMIF('Summary Report'!C:C,Sheet10!C223,'Summary Report'!AC:AC)</f>
        <v>13826.18</v>
      </c>
      <c r="E223" s="2">
        <f>SUMIF('Summary Report'!C:C,Sheet10!C223,'Summary Report'!AH:AH)</f>
        <v>99184</v>
      </c>
      <c r="G223" s="2">
        <f>SUMIF(Sheet11!B:B,Sheet10!C223,Sheet11!C:C)</f>
        <v>13826.18</v>
      </c>
      <c r="H223" s="2">
        <f t="shared" si="83"/>
        <v>0</v>
      </c>
      <c r="I223" s="2">
        <f>SUMIF(Sheet11!B:B,Sheet10!C223,Sheet11!D:D)</f>
        <v>99184</v>
      </c>
      <c r="J223" s="2">
        <f t="shared" si="84"/>
        <v>0</v>
      </c>
      <c r="N223" s="2">
        <f>SUMIF(Sheet11!L:L,Sheet10!C223,Sheet11!N:N)</f>
        <v>13826.18</v>
      </c>
      <c r="O223" s="2">
        <f t="shared" si="87"/>
        <v>0</v>
      </c>
      <c r="Q223" s="2">
        <f>SUMIF(Sheet11!L:L,Sheet10!C223,Sheet11!M:M)</f>
        <v>99184</v>
      </c>
      <c r="R223" s="2">
        <f t="shared" si="88"/>
        <v>0</v>
      </c>
    </row>
    <row r="224" spans="2:18" x14ac:dyDescent="0.25">
      <c r="B224" s="7" t="s">
        <v>410</v>
      </c>
      <c r="C224" s="56" t="str">
        <f t="shared" si="82"/>
        <v>CB33</v>
      </c>
      <c r="D224" s="2">
        <f>SUMIF('Summary Report'!C:C,Sheet10!C224,'Summary Report'!AC:AC)</f>
        <v>5641.36</v>
      </c>
      <c r="E224" s="2">
        <f>SUMIF('Summary Report'!C:C,Sheet10!C224,'Summary Report'!AH:AH)</f>
        <v>29659.64</v>
      </c>
      <c r="G224" s="2">
        <f>SUMIF(Sheet11!B:B,Sheet10!C224,Sheet11!C:C)</f>
        <v>5641.36</v>
      </c>
      <c r="H224" s="2">
        <f t="shared" si="83"/>
        <v>0</v>
      </c>
      <c r="I224" s="2">
        <f>SUMIF(Sheet11!B:B,Sheet10!C224,Sheet11!D:D)</f>
        <v>29659.64</v>
      </c>
      <c r="J224" s="2">
        <f t="shared" si="84"/>
        <v>0</v>
      </c>
      <c r="N224" s="2">
        <f>SUMIF(Sheet11!L:L,Sheet10!C224,Sheet11!N:N)</f>
        <v>5641.36</v>
      </c>
      <c r="O224" s="2">
        <f t="shared" si="87"/>
        <v>0</v>
      </c>
      <c r="Q224" s="2">
        <f>SUMIF(Sheet11!L:L,Sheet10!C224,Sheet11!M:M)</f>
        <v>29659.64</v>
      </c>
      <c r="R224" s="2">
        <f t="shared" si="88"/>
        <v>0</v>
      </c>
    </row>
    <row r="225" spans="2:18" x14ac:dyDescent="0.25">
      <c r="B225" s="7" t="s">
        <v>411</v>
      </c>
      <c r="C225" s="56" t="str">
        <f t="shared" si="82"/>
        <v>CB34</v>
      </c>
      <c r="D225" s="2">
        <f>SUMIF('Summary Report'!C:C,Sheet10!C225,'Summary Report'!AC:AC)</f>
        <v>17672.04</v>
      </c>
      <c r="E225" s="2">
        <f>SUMIF('Summary Report'!C:C,Sheet10!C225,'Summary Report'!AH:AH)</f>
        <v>78572</v>
      </c>
      <c r="G225" s="2">
        <f>SUMIF(Sheet11!B:B,Sheet10!C225,Sheet11!C:C)</f>
        <v>17672.04</v>
      </c>
      <c r="H225" s="2">
        <f t="shared" si="83"/>
        <v>0</v>
      </c>
      <c r="I225" s="2">
        <f>SUMIF(Sheet11!B:B,Sheet10!C225,Sheet11!D:D)</f>
        <v>78572</v>
      </c>
      <c r="J225" s="2">
        <f t="shared" si="84"/>
        <v>0</v>
      </c>
      <c r="N225" s="2">
        <f>SUMIF(Sheet11!L:L,Sheet10!C225,Sheet11!N:N)</f>
        <v>17672.04</v>
      </c>
      <c r="O225" s="2">
        <f t="shared" si="87"/>
        <v>0</v>
      </c>
      <c r="Q225" s="2">
        <f>SUMIF(Sheet11!L:L,Sheet10!C225,Sheet11!M:M)</f>
        <v>78572</v>
      </c>
      <c r="R225" s="2">
        <f t="shared" si="88"/>
        <v>0</v>
      </c>
    </row>
    <row r="226" spans="2:18" x14ac:dyDescent="0.25">
      <c r="B226" s="7" t="s">
        <v>412</v>
      </c>
      <c r="C226" s="56" t="str">
        <f t="shared" si="82"/>
        <v>CB35</v>
      </c>
      <c r="D226" s="2">
        <f>SUMIF('Summary Report'!C:C,Sheet10!C226,'Summary Report'!AC:AC)</f>
        <v>307.10000000000002</v>
      </c>
      <c r="E226" s="2">
        <f>SUMIF('Summary Report'!C:C,Sheet10!C226,'Summary Report'!AH:AH)</f>
        <v>1944</v>
      </c>
      <c r="G226" s="2">
        <f>SUMIF(Sheet11!B:B,Sheet10!C226,Sheet11!C:C)</f>
        <v>307.10000000000002</v>
      </c>
      <c r="H226" s="2">
        <f t="shared" si="83"/>
        <v>0</v>
      </c>
      <c r="I226" s="2">
        <f>SUMIF(Sheet11!B:B,Sheet10!C226,Sheet11!D:D)</f>
        <v>1944</v>
      </c>
      <c r="J226" s="2">
        <f t="shared" si="84"/>
        <v>0</v>
      </c>
      <c r="N226" s="2">
        <f>SUMIF(Sheet11!L:L,Sheet10!C226,Sheet11!N:N)</f>
        <v>307.10000000000002</v>
      </c>
      <c r="O226" s="2">
        <f t="shared" si="87"/>
        <v>0</v>
      </c>
      <c r="Q226" s="2">
        <f>SUMIF(Sheet11!L:L,Sheet10!C226,Sheet11!M:M)</f>
        <v>1944</v>
      </c>
      <c r="R226" s="2">
        <f t="shared" si="88"/>
        <v>0</v>
      </c>
    </row>
    <row r="227" spans="2:18" x14ac:dyDescent="0.25">
      <c r="B227" s="7" t="s">
        <v>413</v>
      </c>
      <c r="C227" s="56" t="str">
        <f t="shared" si="82"/>
        <v>CB36</v>
      </c>
      <c r="D227" s="2">
        <f>SUMIF('Summary Report'!C:C,Sheet10!C227,'Summary Report'!AC:AC)</f>
        <v>7537.7</v>
      </c>
      <c r="E227" s="2">
        <f>SUMIF('Summary Report'!C:C,Sheet10!C227,'Summary Report'!AH:AH)</f>
        <v>13535</v>
      </c>
      <c r="G227" s="2">
        <f>SUMIF(Sheet11!B:B,Sheet10!C227,Sheet11!C:C)</f>
        <v>7537.7</v>
      </c>
      <c r="H227" s="2">
        <f t="shared" si="83"/>
        <v>0</v>
      </c>
      <c r="I227" s="2">
        <f>SUMIF(Sheet11!B:B,Sheet10!C227,Sheet11!D:D)</f>
        <v>13535</v>
      </c>
      <c r="J227" s="2">
        <f t="shared" si="84"/>
        <v>0</v>
      </c>
      <c r="N227" s="2">
        <f>SUMIF(Sheet11!L:L,Sheet10!C227,Sheet11!N:N)</f>
        <v>7537.7</v>
      </c>
      <c r="O227" s="2">
        <f t="shared" si="87"/>
        <v>0</v>
      </c>
      <c r="Q227" s="2">
        <f>SUMIF(Sheet11!L:L,Sheet10!C227,Sheet11!M:M)</f>
        <v>13535</v>
      </c>
      <c r="R227" s="2">
        <f t="shared" si="88"/>
        <v>0</v>
      </c>
    </row>
    <row r="228" spans="2:18" x14ac:dyDescent="0.25">
      <c r="B228" s="7" t="s">
        <v>414</v>
      </c>
      <c r="C228" s="56" t="str">
        <f t="shared" si="82"/>
        <v>CB38</v>
      </c>
      <c r="D228" s="2">
        <f>SUMIF('Summary Report'!C:C,Sheet10!C228,'Summary Report'!AC:AC)</f>
        <v>2823.66</v>
      </c>
      <c r="E228" s="2">
        <f>SUMIF('Summary Report'!C:C,Sheet10!C228,'Summary Report'!AH:AH)</f>
        <v>1487</v>
      </c>
      <c r="G228" s="2">
        <f>SUMIF(Sheet11!B:B,Sheet10!C228,Sheet11!C:C)</f>
        <v>2823.66</v>
      </c>
      <c r="H228" s="2">
        <f t="shared" si="83"/>
        <v>0</v>
      </c>
      <c r="I228" s="2">
        <f>SUMIF(Sheet11!B:B,Sheet10!C228,Sheet11!D:D)</f>
        <v>1487</v>
      </c>
      <c r="J228" s="2">
        <f t="shared" si="84"/>
        <v>0</v>
      </c>
      <c r="N228" s="2">
        <f>SUMIF(Sheet11!L:L,Sheet10!C228,Sheet11!N:N)</f>
        <v>2823.66</v>
      </c>
      <c r="O228" s="2">
        <f t="shared" si="87"/>
        <v>0</v>
      </c>
      <c r="Q228" s="2">
        <f>SUMIF(Sheet11!L:L,Sheet10!C228,Sheet11!M:M)</f>
        <v>1487</v>
      </c>
      <c r="R228" s="2">
        <f t="shared" si="88"/>
        <v>0</v>
      </c>
    </row>
    <row r="229" spans="2:18" x14ac:dyDescent="0.25">
      <c r="B229" s="7" t="s">
        <v>415</v>
      </c>
      <c r="C229" s="56" t="str">
        <f t="shared" si="82"/>
        <v>CB40</v>
      </c>
      <c r="D229" s="2">
        <f>SUMIF('Summary Report'!C:C,Sheet10!C229,'Summary Report'!AC:AC)</f>
        <v>13125.9</v>
      </c>
      <c r="E229" s="2">
        <f>SUMIF('Summary Report'!C:C,Sheet10!C229,'Summary Report'!AH:AH)</f>
        <v>92070</v>
      </c>
      <c r="G229" s="2">
        <f>SUMIF(Sheet11!B:B,Sheet10!C229,Sheet11!C:C)</f>
        <v>13125.9</v>
      </c>
      <c r="H229" s="2">
        <f t="shared" si="83"/>
        <v>0</v>
      </c>
      <c r="I229" s="2">
        <f>SUMIF(Sheet11!B:B,Sheet10!C229,Sheet11!D:D)</f>
        <v>92070</v>
      </c>
      <c r="J229" s="2">
        <f t="shared" si="84"/>
        <v>0</v>
      </c>
      <c r="N229" s="2">
        <f>SUMIF(Sheet11!L:L,Sheet10!C229,Sheet11!N:N)</f>
        <v>13125.9</v>
      </c>
      <c r="O229" s="2">
        <f t="shared" si="87"/>
        <v>0</v>
      </c>
      <c r="Q229" s="2">
        <f>SUMIF(Sheet11!L:L,Sheet10!C229,Sheet11!M:M)</f>
        <v>92070</v>
      </c>
      <c r="R229" s="2">
        <f t="shared" si="88"/>
        <v>0</v>
      </c>
    </row>
    <row r="230" spans="2:18" x14ac:dyDescent="0.25">
      <c r="B230" s="7" t="s">
        <v>416</v>
      </c>
      <c r="C230" s="56" t="str">
        <f t="shared" si="82"/>
        <v>CB41</v>
      </c>
      <c r="D230" s="2">
        <f>SUMIF('Summary Report'!C:C,Sheet10!C230,'Summary Report'!AC:AC)</f>
        <v>1240.8800000000001</v>
      </c>
      <c r="E230" s="2">
        <f>SUMIF('Summary Report'!C:C,Sheet10!C230,'Summary Report'!AH:AH)</f>
        <v>35227</v>
      </c>
      <c r="G230" s="2">
        <f>SUMIF(Sheet11!B:B,Sheet10!C230,Sheet11!C:C)</f>
        <v>1240.8800000000001</v>
      </c>
      <c r="H230" s="2">
        <f t="shared" si="83"/>
        <v>0</v>
      </c>
      <c r="I230" s="2">
        <f>SUMIF(Sheet11!B:B,Sheet10!C230,Sheet11!D:D)</f>
        <v>35227</v>
      </c>
      <c r="J230" s="2">
        <f t="shared" si="84"/>
        <v>0</v>
      </c>
      <c r="N230" s="2">
        <f>SUMIF(Sheet11!L:L,Sheet10!C230,Sheet11!N:N)</f>
        <v>1240.8800000000001</v>
      </c>
      <c r="O230" s="2">
        <f t="shared" si="87"/>
        <v>0</v>
      </c>
      <c r="Q230" s="2">
        <f>SUMIF(Sheet11!L:L,Sheet10!C230,Sheet11!M:M)</f>
        <v>35227</v>
      </c>
      <c r="R230" s="2">
        <f t="shared" si="88"/>
        <v>0</v>
      </c>
    </row>
    <row r="231" spans="2:18" x14ac:dyDescent="0.25">
      <c r="B231" s="7" t="s">
        <v>417</v>
      </c>
      <c r="C231" s="56" t="str">
        <f t="shared" si="82"/>
        <v>CG01</v>
      </c>
      <c r="D231" s="2">
        <f>SUMIF('Summary Report'!C:C,Sheet10!C231,'Summary Report'!AC:AC)</f>
        <v>8873.58</v>
      </c>
      <c r="E231" s="2">
        <f>SUMIF('Summary Report'!C:C,Sheet10!C231,'Summary Report'!AH:AH)</f>
        <v>30925.42</v>
      </c>
      <c r="G231" s="2">
        <f>SUMIF(Sheet11!B:B,Sheet10!C231,Sheet11!C:C)</f>
        <v>8873.58</v>
      </c>
      <c r="H231" s="2">
        <f t="shared" si="83"/>
        <v>0</v>
      </c>
      <c r="I231" s="2">
        <f>SUMIF(Sheet11!B:B,Sheet10!C231,Sheet11!D:D)</f>
        <v>30925.42</v>
      </c>
      <c r="J231" s="2">
        <f t="shared" si="84"/>
        <v>0</v>
      </c>
      <c r="N231" s="2">
        <f>SUMIF(Sheet11!L:L,Sheet10!C231,Sheet11!N:N)</f>
        <v>8873.58</v>
      </c>
      <c r="O231" s="2">
        <f t="shared" si="87"/>
        <v>0</v>
      </c>
      <c r="Q231" s="2">
        <f>SUMIF(Sheet11!L:L,Sheet10!C231,Sheet11!M:M)</f>
        <v>30925.42</v>
      </c>
      <c r="R231" s="2">
        <f t="shared" si="88"/>
        <v>0</v>
      </c>
    </row>
    <row r="232" spans="2:18" x14ac:dyDescent="0.25">
      <c r="B232" s="7" t="s">
        <v>418</v>
      </c>
      <c r="C232" s="56" t="str">
        <f t="shared" si="82"/>
        <v>CN01</v>
      </c>
      <c r="D232" s="2">
        <f>SUMIF('Summary Report'!C:C,Sheet10!C232,'Summary Report'!AC:AC)</f>
        <v>36774.340000000004</v>
      </c>
      <c r="E232" s="2">
        <f>SUMIF('Summary Report'!C:C,Sheet10!C232,'Summary Report'!AH:AH)</f>
        <v>86949.66</v>
      </c>
      <c r="G232" s="2">
        <f>SUMIF(Sheet11!B:B,Sheet10!C232,Sheet11!C:C)</f>
        <v>36774.340000000004</v>
      </c>
      <c r="H232" s="2">
        <f t="shared" si="83"/>
        <v>0</v>
      </c>
      <c r="I232" s="2">
        <f>SUMIF(Sheet11!B:B,Sheet10!C232,Sheet11!D:D)</f>
        <v>86949.66</v>
      </c>
      <c r="J232" s="2">
        <f t="shared" si="84"/>
        <v>0</v>
      </c>
      <c r="N232" s="2">
        <f>SUMIF(Sheet11!L:L,Sheet10!C232,Sheet11!N:N)</f>
        <v>36774.340000000004</v>
      </c>
      <c r="O232" s="2">
        <f t="shared" si="87"/>
        <v>0</v>
      </c>
      <c r="Q232" s="2">
        <f>SUMIF(Sheet11!L:L,Sheet10!C232,Sheet11!M:M)</f>
        <v>86949.66</v>
      </c>
      <c r="R232" s="2">
        <f t="shared" si="88"/>
        <v>0</v>
      </c>
    </row>
    <row r="233" spans="2:18" x14ac:dyDescent="0.25">
      <c r="B233" s="7" t="s">
        <v>419</v>
      </c>
      <c r="C233" s="56" t="str">
        <f t="shared" si="82"/>
        <v>CN02</v>
      </c>
      <c r="D233" s="2">
        <f>SUMIF('Summary Report'!C:C,Sheet10!C233,'Summary Report'!AC:AC)</f>
        <v>27151.22</v>
      </c>
      <c r="E233" s="2">
        <f>SUMIF('Summary Report'!C:C,Sheet10!C233,'Summary Report'!AH:AH)</f>
        <v>60255</v>
      </c>
      <c r="G233" s="2">
        <f>SUMIF(Sheet11!B:B,Sheet10!C233,Sheet11!C:C)</f>
        <v>27151.22</v>
      </c>
      <c r="H233" s="2">
        <f t="shared" si="83"/>
        <v>0</v>
      </c>
      <c r="I233" s="2">
        <f>SUMIF(Sheet11!B:B,Sheet10!C233,Sheet11!D:D)</f>
        <v>60255</v>
      </c>
      <c r="J233" s="2">
        <f t="shared" si="84"/>
        <v>0</v>
      </c>
      <c r="N233" s="2">
        <f>SUMIF(Sheet11!L:L,Sheet10!C233,Sheet11!N:N)</f>
        <v>27151.22</v>
      </c>
      <c r="O233" s="2">
        <f t="shared" si="87"/>
        <v>0</v>
      </c>
      <c r="Q233" s="2">
        <f>SUMIF(Sheet11!L:L,Sheet10!C233,Sheet11!M:M)</f>
        <v>60255</v>
      </c>
      <c r="R233" s="2">
        <f t="shared" si="88"/>
        <v>0</v>
      </c>
    </row>
    <row r="234" spans="2:18" x14ac:dyDescent="0.25">
      <c r="B234" s="7" t="s">
        <v>421</v>
      </c>
      <c r="C234" s="56" t="str">
        <f t="shared" si="82"/>
        <v>CN03</v>
      </c>
      <c r="D234" s="2">
        <f>SUMIF('Summary Report'!C:C,Sheet10!C234,'Summary Report'!AC:AC)</f>
        <v>55607.6</v>
      </c>
      <c r="E234" s="2">
        <f>SUMIF('Summary Report'!C:C,Sheet10!C234,'Summary Report'!AH:AH)</f>
        <v>244523</v>
      </c>
      <c r="G234" s="2">
        <f>SUMIF(Sheet11!B:B,Sheet10!C234,Sheet11!C:C)</f>
        <v>55607.6</v>
      </c>
      <c r="H234" s="2">
        <f t="shared" si="83"/>
        <v>0</v>
      </c>
      <c r="I234" s="2">
        <f>SUMIF(Sheet11!B:B,Sheet10!C234,Sheet11!D:D)</f>
        <v>244523</v>
      </c>
      <c r="J234" s="2">
        <f t="shared" si="84"/>
        <v>0</v>
      </c>
      <c r="N234" s="2">
        <f>SUMIF(Sheet11!L:L,Sheet10!C234,Sheet11!N:N)</f>
        <v>55607.6</v>
      </c>
      <c r="O234" s="2">
        <f t="shared" si="87"/>
        <v>0</v>
      </c>
      <c r="Q234" s="2">
        <f>SUMIF(Sheet11!L:L,Sheet10!C234,Sheet11!M:M)</f>
        <v>244523</v>
      </c>
      <c r="R234" s="2">
        <f t="shared" si="88"/>
        <v>0</v>
      </c>
    </row>
    <row r="235" spans="2:18" x14ac:dyDescent="0.25">
      <c r="B235" s="7" t="s">
        <v>422</v>
      </c>
      <c r="C235" s="56" t="str">
        <f t="shared" si="82"/>
        <v>CN04</v>
      </c>
      <c r="D235" s="2">
        <f>SUMIF('Summary Report'!C:C,Sheet10!C235,'Summary Report'!AC:AC)</f>
        <v>11013.78</v>
      </c>
      <c r="E235" s="2">
        <f>SUMIF('Summary Report'!C:C,Sheet10!C235,'Summary Report'!AH:AH)</f>
        <v>69776</v>
      </c>
      <c r="G235" s="2">
        <f>SUMIF(Sheet11!B:B,Sheet10!C235,Sheet11!C:C)</f>
        <v>11013.78</v>
      </c>
      <c r="H235" s="2">
        <f t="shared" si="83"/>
        <v>0</v>
      </c>
      <c r="I235" s="2">
        <f>SUMIF(Sheet11!B:B,Sheet10!C235,Sheet11!D:D)</f>
        <v>69776</v>
      </c>
      <c r="J235" s="2">
        <f t="shared" si="84"/>
        <v>0</v>
      </c>
      <c r="N235" s="2">
        <f>SUMIF(Sheet11!L:L,Sheet10!C235,Sheet11!N:N)</f>
        <v>11013.78</v>
      </c>
      <c r="O235" s="2">
        <f t="shared" si="87"/>
        <v>0</v>
      </c>
      <c r="Q235" s="2">
        <f>SUMIF(Sheet11!L:L,Sheet10!C235,Sheet11!M:M)</f>
        <v>69776</v>
      </c>
      <c r="R235" s="2">
        <f t="shared" si="88"/>
        <v>0</v>
      </c>
    </row>
    <row r="236" spans="2:18" x14ac:dyDescent="0.25">
      <c r="B236" s="7" t="s">
        <v>423</v>
      </c>
      <c r="C236" s="56" t="str">
        <f t="shared" si="82"/>
        <v>CN05</v>
      </c>
      <c r="D236" s="2">
        <f>SUMIF('Summary Report'!C:C,Sheet10!C236,'Summary Report'!AC:AC)</f>
        <v>18020</v>
      </c>
      <c r="E236" s="2">
        <f>SUMIF('Summary Report'!C:C,Sheet10!C236,'Summary Report'!AH:AH)</f>
        <v>71748</v>
      </c>
      <c r="G236" s="2">
        <f>SUMIF(Sheet11!B:B,Sheet10!C236,Sheet11!C:C)</f>
        <v>18020</v>
      </c>
      <c r="H236" s="2">
        <f t="shared" si="83"/>
        <v>0</v>
      </c>
      <c r="I236" s="2">
        <f>SUMIF(Sheet11!B:B,Sheet10!C236,Sheet11!D:D)</f>
        <v>71748</v>
      </c>
      <c r="J236" s="2">
        <f t="shared" si="84"/>
        <v>0</v>
      </c>
      <c r="N236" s="2">
        <f>SUMIF(Sheet11!L:L,Sheet10!C236,Sheet11!N:N)</f>
        <v>18020</v>
      </c>
      <c r="O236" s="2">
        <f t="shared" si="87"/>
        <v>0</v>
      </c>
      <c r="Q236" s="2">
        <f>SUMIF(Sheet11!L:L,Sheet10!C236,Sheet11!M:M)</f>
        <v>71748</v>
      </c>
      <c r="R236" s="2">
        <f t="shared" si="88"/>
        <v>0</v>
      </c>
    </row>
    <row r="237" spans="2:18" x14ac:dyDescent="0.25">
      <c r="B237" s="7" t="s">
        <v>424</v>
      </c>
      <c r="C237" s="56" t="str">
        <f t="shared" si="82"/>
        <v>CS01</v>
      </c>
      <c r="D237" s="2">
        <f>SUMIF('Summary Report'!C:C,Sheet10!C237,'Summary Report'!AC:AC)</f>
        <v>12422.439999999999</v>
      </c>
      <c r="E237" s="2">
        <f>SUMIF('Summary Report'!C:C,Sheet10!C237,'Summary Report'!AH:AH)</f>
        <v>33759</v>
      </c>
      <c r="G237" s="2">
        <f>SUMIF(Sheet11!B:B,Sheet10!C237,Sheet11!C:C)</f>
        <v>12422.439999999999</v>
      </c>
      <c r="H237" s="2">
        <f t="shared" si="83"/>
        <v>0</v>
      </c>
      <c r="I237" s="2">
        <f>SUMIF(Sheet11!B:B,Sheet10!C237,Sheet11!D:D)</f>
        <v>33759</v>
      </c>
      <c r="J237" s="2">
        <f t="shared" si="84"/>
        <v>0</v>
      </c>
      <c r="N237" s="2">
        <f>SUMIF(Sheet11!L:L,Sheet10!C237,Sheet11!N:N)</f>
        <v>12422.439999999999</v>
      </c>
      <c r="O237" s="2">
        <f t="shared" si="87"/>
        <v>0</v>
      </c>
      <c r="Q237" s="2">
        <f>SUMIF(Sheet11!L:L,Sheet10!C237,Sheet11!M:M)</f>
        <v>33759</v>
      </c>
      <c r="R237" s="2">
        <f t="shared" si="88"/>
        <v>0</v>
      </c>
    </row>
    <row r="238" spans="2:18" x14ac:dyDescent="0.25">
      <c r="B238" s="7" t="s">
        <v>425</v>
      </c>
      <c r="C238" s="56" t="str">
        <f t="shared" si="82"/>
        <v>CS02</v>
      </c>
      <c r="D238" s="2">
        <f>SUMIF('Summary Report'!C:C,Sheet10!C238,'Summary Report'!AC:AC)</f>
        <v>27701.02</v>
      </c>
      <c r="E238" s="2">
        <f>SUMIF('Summary Report'!C:C,Sheet10!C238,'Summary Report'!AH:AH)</f>
        <v>68034</v>
      </c>
      <c r="G238" s="2">
        <f>SUMIF(Sheet11!B:B,Sheet10!C238,Sheet11!C:C)</f>
        <v>27701.02</v>
      </c>
      <c r="H238" s="2">
        <f t="shared" si="83"/>
        <v>0</v>
      </c>
      <c r="I238" s="2">
        <f>SUMIF(Sheet11!B:B,Sheet10!C238,Sheet11!D:D)</f>
        <v>68034</v>
      </c>
      <c r="J238" s="2">
        <f t="shared" si="84"/>
        <v>0</v>
      </c>
      <c r="N238" s="2">
        <f>SUMIF(Sheet11!L:L,Sheet10!C238,Sheet11!N:N)</f>
        <v>27701.02</v>
      </c>
      <c r="O238" s="2">
        <f t="shared" si="87"/>
        <v>0</v>
      </c>
      <c r="Q238" s="2">
        <f>SUMIF(Sheet11!L:L,Sheet10!C238,Sheet11!M:M)</f>
        <v>68034</v>
      </c>
      <c r="R238" s="2">
        <f t="shared" si="88"/>
        <v>0</v>
      </c>
    </row>
    <row r="239" spans="2:18" x14ac:dyDescent="0.25">
      <c r="B239" s="7" t="s">
        <v>427</v>
      </c>
      <c r="C239" s="56" t="str">
        <f t="shared" si="82"/>
        <v>CS03</v>
      </c>
      <c r="D239" s="2">
        <f>SUMIF('Summary Report'!C:C,Sheet10!C239,'Summary Report'!AC:AC)</f>
        <v>11539.2</v>
      </c>
      <c r="E239" s="2">
        <f>SUMIF('Summary Report'!C:C,Sheet10!C239,'Summary Report'!AH:AH)</f>
        <v>67472</v>
      </c>
      <c r="G239" s="2">
        <f>SUMIF(Sheet11!B:B,Sheet10!C239,Sheet11!C:C)</f>
        <v>11539.2</v>
      </c>
      <c r="H239" s="2">
        <f t="shared" si="83"/>
        <v>0</v>
      </c>
      <c r="I239" s="2">
        <f>SUMIF(Sheet11!B:B,Sheet10!C239,Sheet11!D:D)</f>
        <v>67472</v>
      </c>
      <c r="J239" s="2">
        <f t="shared" si="84"/>
        <v>0</v>
      </c>
      <c r="N239" s="2">
        <f>SUMIF(Sheet11!L:L,Sheet10!C239,Sheet11!N:N)</f>
        <v>11539.2</v>
      </c>
      <c r="O239" s="2">
        <f t="shared" si="87"/>
        <v>0</v>
      </c>
      <c r="Q239" s="2">
        <f>SUMIF(Sheet11!L:L,Sheet10!C239,Sheet11!M:M)</f>
        <v>67472</v>
      </c>
      <c r="R239" s="2">
        <f t="shared" si="88"/>
        <v>0</v>
      </c>
    </row>
    <row r="240" spans="2:18" x14ac:dyDescent="0.25">
      <c r="B240" s="7" t="s">
        <v>428</v>
      </c>
      <c r="C240" s="56" t="str">
        <f t="shared" si="82"/>
        <v>CS04</v>
      </c>
      <c r="D240" s="2">
        <f>SUMIF('Summary Report'!C:C,Sheet10!C240,'Summary Report'!AC:AC)</f>
        <v>10262.620000000001</v>
      </c>
      <c r="E240" s="2">
        <f>SUMIF('Summary Report'!C:C,Sheet10!C240,'Summary Report'!AH:AH)</f>
        <v>40155</v>
      </c>
      <c r="G240" s="2">
        <f>SUMIF(Sheet11!B:B,Sheet10!C240,Sheet11!C:C)</f>
        <v>10262.620000000001</v>
      </c>
      <c r="H240" s="2">
        <f t="shared" si="83"/>
        <v>0</v>
      </c>
      <c r="I240" s="2">
        <f>SUMIF(Sheet11!B:B,Sheet10!C240,Sheet11!D:D)</f>
        <v>40155</v>
      </c>
      <c r="J240" s="2">
        <f t="shared" si="84"/>
        <v>0</v>
      </c>
      <c r="N240" s="2">
        <f>SUMIF(Sheet11!L:L,Sheet10!C240,Sheet11!N:N)</f>
        <v>10262.620000000001</v>
      </c>
      <c r="O240" s="2">
        <f t="shared" si="87"/>
        <v>0</v>
      </c>
      <c r="Q240" s="2">
        <f>SUMIF(Sheet11!L:L,Sheet10!C240,Sheet11!M:M)</f>
        <v>40155</v>
      </c>
      <c r="R240" s="2">
        <f t="shared" si="88"/>
        <v>0</v>
      </c>
    </row>
    <row r="241" spans="2:18" x14ac:dyDescent="0.25">
      <c r="B241" s="7" t="s">
        <v>430</v>
      </c>
      <c r="C241" s="56" t="str">
        <f t="shared" si="82"/>
        <v>CS05</v>
      </c>
      <c r="D241" s="2">
        <f>SUMIF('Summary Report'!C:C,Sheet10!C241,'Summary Report'!AC:AC)</f>
        <v>35780.660000000003</v>
      </c>
      <c r="E241" s="2">
        <f>SUMIF('Summary Report'!C:C,Sheet10!C241,'Summary Report'!AH:AH)</f>
        <v>134220</v>
      </c>
      <c r="G241" s="2">
        <f>SUMIF(Sheet11!B:B,Sheet10!C241,Sheet11!C:C)</f>
        <v>35780.660000000003</v>
      </c>
      <c r="H241" s="2">
        <f t="shared" si="83"/>
        <v>0</v>
      </c>
      <c r="I241" s="2">
        <f>SUMIF(Sheet11!B:B,Sheet10!C241,Sheet11!D:D)</f>
        <v>134220</v>
      </c>
      <c r="J241" s="2">
        <f t="shared" si="84"/>
        <v>0</v>
      </c>
      <c r="N241" s="2">
        <f>SUMIF(Sheet11!L:L,Sheet10!C241,Sheet11!N:N)</f>
        <v>35780.660000000003</v>
      </c>
      <c r="O241" s="2">
        <f t="shared" si="87"/>
        <v>0</v>
      </c>
      <c r="Q241" s="2">
        <f>SUMIF(Sheet11!L:L,Sheet10!C241,Sheet11!M:M)</f>
        <v>134220</v>
      </c>
      <c r="R241" s="2">
        <f t="shared" si="88"/>
        <v>0</v>
      </c>
    </row>
    <row r="242" spans="2:18" x14ac:dyDescent="0.25">
      <c r="B242" s="7" t="s">
        <v>431</v>
      </c>
      <c r="C242" s="56" t="str">
        <f t="shared" si="82"/>
        <v>CS06</v>
      </c>
      <c r="D242" s="2">
        <f>SUMIF('Summary Report'!C:C,Sheet10!C242,'Summary Report'!AC:AC)</f>
        <v>18328.3</v>
      </c>
      <c r="E242" s="2">
        <f>SUMIF('Summary Report'!C:C,Sheet10!C242,'Summary Report'!AH:AH)</f>
        <v>134138</v>
      </c>
      <c r="G242" s="2">
        <f>SUMIF(Sheet11!B:B,Sheet10!C242,Sheet11!C:C)</f>
        <v>18328.3</v>
      </c>
      <c r="H242" s="2">
        <f t="shared" si="83"/>
        <v>0</v>
      </c>
      <c r="I242" s="2">
        <f>SUMIF(Sheet11!B:B,Sheet10!C242,Sheet11!D:D)</f>
        <v>134138</v>
      </c>
      <c r="J242" s="2">
        <f t="shared" si="84"/>
        <v>0</v>
      </c>
      <c r="N242" s="2">
        <f>SUMIF(Sheet11!L:L,Sheet10!C242,Sheet11!N:N)</f>
        <v>18328.3</v>
      </c>
      <c r="O242" s="2">
        <f t="shared" si="87"/>
        <v>0</v>
      </c>
      <c r="Q242" s="2">
        <f>SUMIF(Sheet11!L:L,Sheet10!C242,Sheet11!M:M)</f>
        <v>134138</v>
      </c>
      <c r="R242" s="2">
        <f t="shared" si="88"/>
        <v>0</v>
      </c>
    </row>
    <row r="243" spans="2:18" x14ac:dyDescent="0.25">
      <c r="B243" s="7" t="s">
        <v>432</v>
      </c>
      <c r="C243" s="56" t="str">
        <f t="shared" si="82"/>
        <v>CS07</v>
      </c>
      <c r="D243" s="2">
        <f>SUMIF('Summary Report'!C:C,Sheet10!C243,'Summary Report'!AC:AC)</f>
        <v>17788.96</v>
      </c>
      <c r="E243" s="2">
        <f>SUMIF('Summary Report'!C:C,Sheet10!C243,'Summary Report'!AH:AH)</f>
        <v>17523</v>
      </c>
      <c r="G243" s="2">
        <f>SUMIF(Sheet11!B:B,Sheet10!C243,Sheet11!C:C)</f>
        <v>17788.96</v>
      </c>
      <c r="H243" s="2">
        <f t="shared" si="83"/>
        <v>0</v>
      </c>
      <c r="I243" s="2">
        <f>SUMIF(Sheet11!B:B,Sheet10!C243,Sheet11!D:D)</f>
        <v>17523</v>
      </c>
      <c r="J243" s="2">
        <f t="shared" si="84"/>
        <v>0</v>
      </c>
      <c r="N243" s="2">
        <f>SUMIF(Sheet11!L:L,Sheet10!C243,Sheet11!N:N)</f>
        <v>17788.96</v>
      </c>
      <c r="O243" s="2">
        <f t="shared" si="87"/>
        <v>0</v>
      </c>
      <c r="Q243" s="2">
        <f>SUMIF(Sheet11!L:L,Sheet10!C243,Sheet11!M:M)</f>
        <v>17523</v>
      </c>
      <c r="R243" s="2">
        <f t="shared" si="88"/>
        <v>0</v>
      </c>
    </row>
    <row r="244" spans="2:18" x14ac:dyDescent="0.25">
      <c r="B244" s="7" t="s">
        <v>433</v>
      </c>
      <c r="C244" s="56" t="str">
        <f t="shared" si="82"/>
        <v>CS08</v>
      </c>
      <c r="D244" s="2">
        <f>SUMIF('Summary Report'!C:C,Sheet10!C244,'Summary Report'!AC:AC)</f>
        <v>32001.08</v>
      </c>
      <c r="E244" s="2">
        <f>SUMIF('Summary Report'!C:C,Sheet10!C244,'Summary Report'!AH:AH)</f>
        <v>113580</v>
      </c>
      <c r="G244" s="2">
        <f>SUMIF(Sheet11!B:B,Sheet10!C244,Sheet11!C:C)</f>
        <v>32001.08</v>
      </c>
      <c r="H244" s="2">
        <f t="shared" si="83"/>
        <v>0</v>
      </c>
      <c r="I244" s="2">
        <f>SUMIF(Sheet11!B:B,Sheet10!C244,Sheet11!D:D)</f>
        <v>113580</v>
      </c>
      <c r="J244" s="2">
        <f t="shared" si="84"/>
        <v>0</v>
      </c>
      <c r="N244" s="2">
        <f>SUMIF(Sheet11!L:L,Sheet10!C244,Sheet11!N:N)</f>
        <v>32001.08</v>
      </c>
      <c r="O244" s="2">
        <f t="shared" si="87"/>
        <v>0</v>
      </c>
      <c r="Q244" s="2">
        <f>SUMIF(Sheet11!L:L,Sheet10!C244,Sheet11!M:M)</f>
        <v>113580</v>
      </c>
      <c r="R244" s="2">
        <f t="shared" si="88"/>
        <v>0</v>
      </c>
    </row>
    <row r="245" spans="2:18" hidden="1" x14ac:dyDescent="0.25">
      <c r="B245" s="7" t="s">
        <v>434</v>
      </c>
      <c r="C245" s="56" t="str">
        <f t="shared" si="82"/>
        <v>CV03</v>
      </c>
      <c r="D245" s="2">
        <f>SUMIF('Summary Report'!C:C,Sheet10!C245,'Summary Report'!AC:AC)</f>
        <v>32289.5</v>
      </c>
      <c r="E245" s="106">
        <f>SUMIF('Summary Report'!C:C,Sheet10!C245,'Summary Report'!AH:AH)</f>
        <v>-76586.5</v>
      </c>
      <c r="G245" s="2">
        <f>SUMIF(Sheet11!B:B,Sheet10!C245,Sheet11!C:C)</f>
        <v>32289.5</v>
      </c>
      <c r="H245" s="2">
        <f t="shared" si="83"/>
        <v>0</v>
      </c>
      <c r="I245" s="2">
        <f>SUMIF(Sheet11!B:B,Sheet10!C245,Sheet11!D:D)</f>
        <v>-76586.5</v>
      </c>
      <c r="J245" s="2">
        <f t="shared" si="84"/>
        <v>0</v>
      </c>
      <c r="N245" s="2">
        <f>SUMIF(Sheet11!G:G,Sheet10!C245,Sheet11!I:I)</f>
        <v>32289.5</v>
      </c>
      <c r="O245" s="2">
        <f t="shared" ref="O245:O249" si="89">D245-N245</f>
        <v>0</v>
      </c>
      <c r="P245" s="2">
        <f>SUMIF(Sheet11!G:G,Sheet10!C245,Sheet11!H:H)</f>
        <v>-76586.5</v>
      </c>
      <c r="Q245" s="2">
        <f t="shared" ref="Q245:Q246" si="90">E245-P245</f>
        <v>0</v>
      </c>
      <c r="R245"/>
    </row>
    <row r="246" spans="2:18" hidden="1" x14ac:dyDescent="0.25">
      <c r="B246" s="7" t="s">
        <v>435</v>
      </c>
      <c r="C246" s="56" t="str">
        <f t="shared" si="82"/>
        <v>CV05</v>
      </c>
      <c r="D246" s="2">
        <f>SUMIF('Summary Report'!C:C,Sheet10!C246,'Summary Report'!AC:AC)</f>
        <v>27186.800000000003</v>
      </c>
      <c r="E246" s="106">
        <f>SUMIF('Summary Report'!C:C,Sheet10!C246,'Summary Report'!AH:AH)</f>
        <v>-16588.800000000003</v>
      </c>
      <c r="G246" s="2">
        <f>SUMIF(Sheet11!B:B,Sheet10!C246,Sheet11!C:C)</f>
        <v>27186.800000000003</v>
      </c>
      <c r="H246" s="2">
        <f t="shared" si="83"/>
        <v>0</v>
      </c>
      <c r="I246" s="2">
        <f>SUMIF(Sheet11!B:B,Sheet10!C246,Sheet11!D:D)</f>
        <v>-16588.800000000003</v>
      </c>
      <c r="J246" s="2">
        <f t="shared" si="84"/>
        <v>0</v>
      </c>
      <c r="N246" s="2">
        <f>SUMIF(Sheet11!G:G,Sheet10!C246,Sheet11!I:I)</f>
        <v>27186.800000000003</v>
      </c>
      <c r="O246" s="2">
        <f t="shared" si="89"/>
        <v>0</v>
      </c>
      <c r="P246" s="2">
        <f>SUMIF(Sheet11!G:G,Sheet10!C246,Sheet11!H:H)</f>
        <v>-16588.800000000003</v>
      </c>
      <c r="Q246" s="2">
        <f t="shared" si="90"/>
        <v>0</v>
      </c>
      <c r="R246"/>
    </row>
    <row r="247" spans="2:18" x14ac:dyDescent="0.25">
      <c r="B247" s="7" t="s">
        <v>436</v>
      </c>
      <c r="C247" s="56" t="str">
        <f t="shared" si="82"/>
        <v>CV07</v>
      </c>
      <c r="D247" s="2">
        <f>SUMIF('Summary Report'!C:C,Sheet10!C247,'Summary Report'!AC:AC)</f>
        <v>47716.88</v>
      </c>
      <c r="E247" s="2">
        <f>SUMIF('Summary Report'!C:C,Sheet10!C247,'Summary Report'!AH:AH)</f>
        <v>68500</v>
      </c>
      <c r="G247" s="2">
        <f>SUMIF(Sheet11!B:B,Sheet10!C247,Sheet11!C:C)</f>
        <v>47716.88</v>
      </c>
      <c r="H247" s="2">
        <f t="shared" si="83"/>
        <v>0</v>
      </c>
      <c r="I247" s="2">
        <f>SUMIF(Sheet11!B:B,Sheet10!C247,Sheet11!D:D)</f>
        <v>68500</v>
      </c>
      <c r="J247" s="2">
        <f t="shared" si="84"/>
        <v>0</v>
      </c>
      <c r="N247" s="2">
        <f>SUMIF(Sheet11!L:L,Sheet10!C247,Sheet11!N:N)</f>
        <v>47716.88</v>
      </c>
      <c r="O247" s="2">
        <f t="shared" si="89"/>
        <v>0</v>
      </c>
      <c r="Q247" s="2">
        <f>SUMIF(Sheet11!L:L,Sheet10!C247,Sheet11!M:M)</f>
        <v>68500</v>
      </c>
      <c r="R247" s="2">
        <f t="shared" ref="R247:R249" si="91">E247-Q247</f>
        <v>0</v>
      </c>
    </row>
    <row r="248" spans="2:18" x14ac:dyDescent="0.25">
      <c r="B248" s="7" t="s">
        <v>437</v>
      </c>
      <c r="C248" s="56" t="str">
        <f t="shared" si="82"/>
        <v>CV08</v>
      </c>
      <c r="D248" s="2">
        <f>SUMIF('Summary Report'!C:C,Sheet10!C248,'Summary Report'!AC:AC)</f>
        <v>9157.16</v>
      </c>
      <c r="E248" s="2">
        <f>SUMIF('Summary Report'!C:C,Sheet10!C248,'Summary Report'!AH:AH)</f>
        <v>20989</v>
      </c>
      <c r="G248" s="2">
        <f>SUMIF(Sheet11!B:B,Sheet10!C248,Sheet11!C:C)</f>
        <v>9157.16</v>
      </c>
      <c r="H248" s="2">
        <f t="shared" si="83"/>
        <v>0</v>
      </c>
      <c r="I248" s="2">
        <f>SUMIF(Sheet11!B:B,Sheet10!C248,Sheet11!D:D)</f>
        <v>20989</v>
      </c>
      <c r="J248" s="2">
        <f t="shared" si="84"/>
        <v>0</v>
      </c>
      <c r="N248" s="2">
        <f>SUMIF(Sheet11!L:L,Sheet10!C248,Sheet11!N:N)</f>
        <v>9157.16</v>
      </c>
      <c r="O248" s="2">
        <f t="shared" si="89"/>
        <v>0</v>
      </c>
      <c r="Q248" s="2">
        <f>SUMIF(Sheet11!L:L,Sheet10!C248,Sheet11!M:M)</f>
        <v>20989</v>
      </c>
      <c r="R248" s="2">
        <f t="shared" si="91"/>
        <v>0</v>
      </c>
    </row>
    <row r="249" spans="2:18" x14ac:dyDescent="0.25">
      <c r="B249" s="7" t="s">
        <v>438</v>
      </c>
      <c r="C249" s="56" t="str">
        <f t="shared" si="82"/>
        <v>CV09</v>
      </c>
      <c r="D249" s="2">
        <f>SUMIF('Summary Report'!C:C,Sheet10!C249,'Summary Report'!AC:AC)</f>
        <v>30155.86</v>
      </c>
      <c r="E249" s="2">
        <f>SUMIF('Summary Report'!C:C,Sheet10!C249,'Summary Report'!AH:AH)</f>
        <v>67652</v>
      </c>
      <c r="G249" s="2">
        <f>SUMIF(Sheet11!B:B,Sheet10!C249,Sheet11!C:C)</f>
        <v>30155.86</v>
      </c>
      <c r="H249" s="2">
        <f t="shared" si="83"/>
        <v>0</v>
      </c>
      <c r="I249" s="2">
        <f>SUMIF(Sheet11!B:B,Sheet10!C249,Sheet11!D:D)</f>
        <v>67652</v>
      </c>
      <c r="J249" s="2">
        <f t="shared" si="84"/>
        <v>0</v>
      </c>
      <c r="N249" s="2">
        <f>SUMIF(Sheet11!L:L,Sheet10!C249,Sheet11!N:N)</f>
        <v>30155.86</v>
      </c>
      <c r="O249" s="2">
        <f t="shared" si="89"/>
        <v>0</v>
      </c>
      <c r="Q249" s="2">
        <f>SUMIF(Sheet11!L:L,Sheet10!C249,Sheet11!M:M)</f>
        <v>67652</v>
      </c>
      <c r="R249" s="2">
        <f t="shared" si="91"/>
        <v>0</v>
      </c>
    </row>
    <row r="250" spans="2:18" hidden="1" x14ac:dyDescent="0.25">
      <c r="B250" s="7" t="s">
        <v>439</v>
      </c>
      <c r="C250" s="56" t="str">
        <f t="shared" si="82"/>
        <v>CV10</v>
      </c>
      <c r="D250" s="2">
        <f>SUMIF('Summary Report'!C:C,Sheet10!C250,'Summary Report'!AC:AC)</f>
        <v>30888.940000000002</v>
      </c>
      <c r="E250" s="106">
        <f>SUMIF('Summary Report'!C:C,Sheet10!C250,'Summary Report'!AH:AH)</f>
        <v>-29584.940000000002</v>
      </c>
      <c r="G250" s="2">
        <f>SUMIF(Sheet11!B:B,Sheet10!C250,Sheet11!C:C)</f>
        <v>51662.16</v>
      </c>
      <c r="H250" s="2">
        <f t="shared" si="83"/>
        <v>-20773.22</v>
      </c>
      <c r="I250" s="2">
        <f>SUMIF(Sheet11!B:B,Sheet10!C250,Sheet11!D:D)</f>
        <v>-11841.160000000003</v>
      </c>
      <c r="J250" s="2">
        <f t="shared" si="84"/>
        <v>-17743.78</v>
      </c>
      <c r="K250" t="s">
        <v>5248</v>
      </c>
      <c r="N250" s="2">
        <f>SUMIF(Sheet11!G:G,Sheet10!C250,Sheet11!I:I)</f>
        <v>30888.940000000002</v>
      </c>
      <c r="O250" s="2">
        <f t="shared" ref="O250:O256" si="92">D250-N250</f>
        <v>0</v>
      </c>
      <c r="P250" s="2">
        <f>SUMIF(Sheet11!G:G,Sheet10!C250,Sheet11!H:H)</f>
        <v>-29584.940000000002</v>
      </c>
      <c r="Q250" s="2">
        <f t="shared" ref="Q250:Q251" si="93">E250-P250</f>
        <v>0</v>
      </c>
      <c r="R250"/>
    </row>
    <row r="251" spans="2:18" hidden="1" x14ac:dyDescent="0.25">
      <c r="B251" s="7" t="s">
        <v>440</v>
      </c>
      <c r="C251" s="56" t="str">
        <f t="shared" si="82"/>
        <v>CV20</v>
      </c>
      <c r="D251" s="2">
        <f>SUMIF('Summary Report'!C:C,Sheet10!C251,'Summary Report'!AC:AC)</f>
        <v>34160.6</v>
      </c>
      <c r="E251" s="106">
        <f>SUMIF('Summary Report'!C:C,Sheet10!C251,'Summary Report'!AH:AH)</f>
        <v>-11958</v>
      </c>
      <c r="G251" s="2">
        <f>SUMIF(Sheet11!B:B,Sheet10!C251,Sheet11!C:C)</f>
        <v>34160.6</v>
      </c>
      <c r="H251" s="2">
        <f t="shared" si="83"/>
        <v>0</v>
      </c>
      <c r="I251" s="2">
        <f>SUMIF(Sheet11!B:B,Sheet10!C251,Sheet11!D:D)</f>
        <v>-11958</v>
      </c>
      <c r="J251" s="2">
        <f t="shared" si="84"/>
        <v>0</v>
      </c>
      <c r="N251" s="2">
        <f>SUMIF(Sheet11!G:G,Sheet10!C251,Sheet11!I:I)</f>
        <v>34160.6</v>
      </c>
      <c r="O251" s="2">
        <f t="shared" si="92"/>
        <v>0</v>
      </c>
      <c r="P251" s="2">
        <f>SUMIF(Sheet11!G:G,Sheet10!C251,Sheet11!H:H)</f>
        <v>-11958</v>
      </c>
      <c r="Q251" s="2">
        <f t="shared" si="93"/>
        <v>0</v>
      </c>
      <c r="R251"/>
    </row>
    <row r="252" spans="2:18" x14ac:dyDescent="0.25">
      <c r="B252" s="7" t="s">
        <v>441</v>
      </c>
      <c r="C252" s="56" t="str">
        <f t="shared" si="82"/>
        <v>CV21</v>
      </c>
      <c r="D252" s="2">
        <f>SUMIF('Summary Report'!C:C,Sheet10!C252,'Summary Report'!AC:AC)</f>
        <v>22498.18</v>
      </c>
      <c r="E252" s="2">
        <f>SUMIF('Summary Report'!C:C,Sheet10!C252,'Summary Report'!AH:AH)</f>
        <v>93906</v>
      </c>
      <c r="G252" s="2">
        <f>SUMIF(Sheet11!B:B,Sheet10!C252,Sheet11!C:C)</f>
        <v>22498.18</v>
      </c>
      <c r="H252" s="2">
        <f t="shared" si="83"/>
        <v>0</v>
      </c>
      <c r="I252" s="2">
        <f>SUMIF(Sheet11!B:B,Sheet10!C252,Sheet11!D:D)</f>
        <v>93906</v>
      </c>
      <c r="J252" s="2">
        <f t="shared" si="84"/>
        <v>0</v>
      </c>
      <c r="N252" s="2">
        <f>SUMIF(Sheet11!L:L,Sheet10!C252,Sheet11!N:N)</f>
        <v>22498.18</v>
      </c>
      <c r="O252" s="2">
        <f t="shared" si="92"/>
        <v>0</v>
      </c>
      <c r="Q252" s="2">
        <f>SUMIF(Sheet11!L:L,Sheet10!C252,Sheet11!M:M)</f>
        <v>93906</v>
      </c>
      <c r="R252" s="2">
        <f t="shared" ref="R252:R256" si="94">E252-Q252</f>
        <v>0</v>
      </c>
    </row>
    <row r="253" spans="2:18" x14ac:dyDescent="0.25">
      <c r="B253" s="7" t="s">
        <v>442</v>
      </c>
      <c r="C253" s="56" t="str">
        <f t="shared" si="82"/>
        <v>CV22</v>
      </c>
      <c r="D253" s="2">
        <f>SUMIF('Summary Report'!C:C,Sheet10!C253,'Summary Report'!AC:AC)</f>
        <v>16466.54</v>
      </c>
      <c r="E253" s="2">
        <f>SUMIF('Summary Report'!C:C,Sheet10!C253,'Summary Report'!AH:AH)</f>
        <v>101655</v>
      </c>
      <c r="G253" s="2">
        <f>SUMIF(Sheet11!B:B,Sheet10!C253,Sheet11!C:C)</f>
        <v>16466.54</v>
      </c>
      <c r="H253" s="2">
        <f t="shared" si="83"/>
        <v>0</v>
      </c>
      <c r="I253" s="2">
        <f>SUMIF(Sheet11!B:B,Sheet10!C253,Sheet11!D:D)</f>
        <v>101655</v>
      </c>
      <c r="J253" s="2">
        <f t="shared" si="84"/>
        <v>0</v>
      </c>
      <c r="N253" s="2">
        <f>SUMIF(Sheet11!L:L,Sheet10!C253,Sheet11!N:N)</f>
        <v>16466.54</v>
      </c>
      <c r="O253" s="2">
        <f t="shared" si="92"/>
        <v>0</v>
      </c>
      <c r="Q253" s="2">
        <f>SUMIF(Sheet11!L:L,Sheet10!C253,Sheet11!M:M)</f>
        <v>101655</v>
      </c>
      <c r="R253" s="2">
        <f t="shared" si="94"/>
        <v>0</v>
      </c>
    </row>
    <row r="254" spans="2:18" x14ac:dyDescent="0.25">
      <c r="B254" s="7" t="s">
        <v>444</v>
      </c>
      <c r="C254" s="56" t="str">
        <f t="shared" si="82"/>
        <v>CV23</v>
      </c>
      <c r="D254" s="2">
        <f>SUMIF('Summary Report'!C:C,Sheet10!C254,'Summary Report'!AC:AC)</f>
        <v>42325.4</v>
      </c>
      <c r="E254" s="2">
        <f>SUMIF('Summary Report'!C:C,Sheet10!C254,'Summary Report'!AH:AH)</f>
        <v>260709</v>
      </c>
      <c r="G254" s="2">
        <f>SUMIF(Sheet11!B:B,Sheet10!C254,Sheet11!C:C)</f>
        <v>42325.4</v>
      </c>
      <c r="H254" s="2">
        <f t="shared" si="83"/>
        <v>0</v>
      </c>
      <c r="I254" s="2">
        <f>SUMIF(Sheet11!B:B,Sheet10!C254,Sheet11!D:D)</f>
        <v>260709</v>
      </c>
      <c r="J254" s="2">
        <f t="shared" si="84"/>
        <v>0</v>
      </c>
      <c r="N254" s="2">
        <f>SUMIF(Sheet11!L:L,Sheet10!C254,Sheet11!N:N)</f>
        <v>42325.4</v>
      </c>
      <c r="O254" s="2">
        <f t="shared" si="92"/>
        <v>0</v>
      </c>
      <c r="Q254" s="2">
        <f>SUMIF(Sheet11!L:L,Sheet10!C254,Sheet11!M:M)</f>
        <v>260709</v>
      </c>
      <c r="R254" s="2">
        <f t="shared" si="94"/>
        <v>0</v>
      </c>
    </row>
    <row r="255" spans="2:18" x14ac:dyDescent="0.25">
      <c r="B255" s="7" t="s">
        <v>445</v>
      </c>
      <c r="C255" s="56" t="str">
        <f t="shared" si="82"/>
        <v>CV34</v>
      </c>
      <c r="D255" s="2">
        <f>SUMIF('Summary Report'!C:C,Sheet10!C255,'Summary Report'!AC:AC)</f>
        <v>13042.02</v>
      </c>
      <c r="E255" s="2">
        <f>SUMIF('Summary Report'!C:C,Sheet10!C255,'Summary Report'!AH:AH)</f>
        <v>32134.98</v>
      </c>
      <c r="G255" s="2">
        <f>SUMIF(Sheet11!B:B,Sheet10!C255,Sheet11!C:C)</f>
        <v>13042.02</v>
      </c>
      <c r="H255" s="2">
        <f t="shared" si="83"/>
        <v>0</v>
      </c>
      <c r="I255" s="2">
        <f>SUMIF(Sheet11!B:B,Sheet10!C255,Sheet11!D:D)</f>
        <v>32134.98</v>
      </c>
      <c r="J255" s="2">
        <f t="shared" si="84"/>
        <v>0</v>
      </c>
      <c r="N255" s="2">
        <f>SUMIF(Sheet11!L:L,Sheet10!C255,Sheet11!N:N)</f>
        <v>13042.02</v>
      </c>
      <c r="O255" s="2">
        <f t="shared" si="92"/>
        <v>0</v>
      </c>
      <c r="Q255" s="2">
        <f>SUMIF(Sheet11!L:L,Sheet10!C255,Sheet11!M:M)</f>
        <v>32134.98</v>
      </c>
      <c r="R255" s="2">
        <f t="shared" si="94"/>
        <v>0</v>
      </c>
    </row>
    <row r="256" spans="2:18" x14ac:dyDescent="0.25">
      <c r="B256" s="7" t="s">
        <v>446</v>
      </c>
      <c r="C256" s="56" t="str">
        <f t="shared" si="82"/>
        <v>CV35</v>
      </c>
      <c r="D256" s="2">
        <f>SUMIF('Summary Report'!C:C,Sheet10!C256,'Summary Report'!AC:AC)</f>
        <v>25840.400000000001</v>
      </c>
      <c r="E256" s="2">
        <f>SUMIF('Summary Report'!C:C,Sheet10!C256,'Summary Report'!AH:AH)</f>
        <v>115127</v>
      </c>
      <c r="G256" s="2">
        <f>SUMIF(Sheet11!B:B,Sheet10!C256,Sheet11!C:C)</f>
        <v>25840.400000000001</v>
      </c>
      <c r="H256" s="2">
        <f t="shared" si="83"/>
        <v>0</v>
      </c>
      <c r="I256" s="2">
        <f>SUMIF(Sheet11!B:B,Sheet10!C256,Sheet11!D:D)</f>
        <v>115127</v>
      </c>
      <c r="J256" s="2">
        <f t="shared" si="84"/>
        <v>0</v>
      </c>
      <c r="N256" s="2">
        <f>SUMIF(Sheet11!L:L,Sheet10!C256,Sheet11!N:N)</f>
        <v>25840.400000000001</v>
      </c>
      <c r="O256" s="2">
        <f t="shared" si="92"/>
        <v>0</v>
      </c>
      <c r="Q256" s="2">
        <f>SUMIF(Sheet11!L:L,Sheet10!C256,Sheet11!M:M)</f>
        <v>115127</v>
      </c>
      <c r="R256" s="2">
        <f t="shared" si="94"/>
        <v>0</v>
      </c>
    </row>
    <row r="257" spans="2:18" hidden="1" x14ac:dyDescent="0.25">
      <c r="B257" s="7" t="s">
        <v>447</v>
      </c>
      <c r="C257" s="56" t="str">
        <f t="shared" si="82"/>
        <v>CV36</v>
      </c>
      <c r="D257" s="2">
        <f>SUMIF('Summary Report'!C:C,Sheet10!C257,'Summary Report'!AC:AC)</f>
        <v>96017.12000000001</v>
      </c>
      <c r="E257" s="106">
        <f>SUMIF('Summary Report'!C:C,Sheet10!C257,'Summary Report'!AH:AH)</f>
        <v>-28956</v>
      </c>
      <c r="G257" s="2">
        <f>SUMIF(Sheet11!B:B,Sheet10!C257,Sheet11!C:C)</f>
        <v>96017.12000000001</v>
      </c>
      <c r="H257" s="2">
        <f t="shared" si="83"/>
        <v>0</v>
      </c>
      <c r="I257" s="2">
        <f>SUMIF(Sheet11!B:B,Sheet10!C257,Sheet11!D:D)</f>
        <v>-28956</v>
      </c>
      <c r="J257" s="2">
        <f t="shared" si="84"/>
        <v>0</v>
      </c>
      <c r="N257" s="2">
        <f>SUMIF(Sheet11!G:G,Sheet10!C257,Sheet11!I:I)</f>
        <v>96017.12000000001</v>
      </c>
      <c r="O257" s="2">
        <f>D257-N257</f>
        <v>0</v>
      </c>
      <c r="P257" s="2">
        <f>SUMIF(Sheet11!G:G,Sheet10!C257,Sheet11!H:H)</f>
        <v>-28956</v>
      </c>
      <c r="Q257" s="2">
        <f>E257-P257</f>
        <v>0</v>
      </c>
      <c r="R257"/>
    </row>
    <row r="258" spans="2:18" x14ac:dyDescent="0.25">
      <c r="B258" s="7" t="s">
        <v>449</v>
      </c>
      <c r="C258" s="56" t="str">
        <f t="shared" si="82"/>
        <v>CV37</v>
      </c>
      <c r="D258" s="2">
        <f>SUMIF('Summary Report'!C:C,Sheet10!C258,'Summary Report'!AC:AC)</f>
        <v>48843.32</v>
      </c>
      <c r="E258" s="2">
        <f>SUMIF('Summary Report'!C:C,Sheet10!C258,'Summary Report'!AH:AH)</f>
        <v>172358</v>
      </c>
      <c r="G258" s="2">
        <f>SUMIF(Sheet11!B:B,Sheet10!C258,Sheet11!C:C)</f>
        <v>48843.32</v>
      </c>
      <c r="H258" s="2">
        <f t="shared" si="83"/>
        <v>0</v>
      </c>
      <c r="I258" s="2">
        <f>SUMIF(Sheet11!B:B,Sheet10!C258,Sheet11!D:D)</f>
        <v>172358</v>
      </c>
      <c r="J258" s="2">
        <f t="shared" si="84"/>
        <v>0</v>
      </c>
      <c r="N258" s="2">
        <f>SUMIF(Sheet11!L:L,Sheet10!C258,Sheet11!N:N)</f>
        <v>48843.32</v>
      </c>
      <c r="O258" s="2">
        <f t="shared" ref="O258:O269" si="95">D258-N258</f>
        <v>0</v>
      </c>
      <c r="Q258" s="2">
        <f>SUMIF(Sheet11!L:L,Sheet10!C258,Sheet11!M:M)</f>
        <v>172358</v>
      </c>
      <c r="R258" s="2">
        <f t="shared" ref="R258:R269" si="96">E258-Q258</f>
        <v>0</v>
      </c>
    </row>
    <row r="259" spans="2:18" x14ac:dyDescent="0.25">
      <c r="B259" s="7" t="s">
        <v>450</v>
      </c>
      <c r="C259" s="56" t="str">
        <f t="shared" si="82"/>
        <v>CV38</v>
      </c>
      <c r="D259" s="2">
        <f>SUMIF('Summary Report'!C:C,Sheet10!C259,'Summary Report'!AC:AC)</f>
        <v>55477.96</v>
      </c>
      <c r="E259" s="2">
        <f>SUMIF('Summary Report'!C:C,Sheet10!C259,'Summary Report'!AH:AH)</f>
        <v>270375</v>
      </c>
      <c r="G259" s="2">
        <f>SUMIF(Sheet11!B:B,Sheet10!C259,Sheet11!C:C)</f>
        <v>55477.96</v>
      </c>
      <c r="H259" s="2">
        <f t="shared" si="83"/>
        <v>0</v>
      </c>
      <c r="I259" s="2">
        <f>SUMIF(Sheet11!B:B,Sheet10!C259,Sheet11!D:D)</f>
        <v>270375</v>
      </c>
      <c r="J259" s="2">
        <f t="shared" si="84"/>
        <v>0</v>
      </c>
      <c r="N259" s="2">
        <f>SUMIF(Sheet11!L:L,Sheet10!C259,Sheet11!N:N)</f>
        <v>55477.96</v>
      </c>
      <c r="O259" s="2">
        <f t="shared" si="95"/>
        <v>0</v>
      </c>
      <c r="Q259" s="2">
        <f>SUMIF(Sheet11!L:L,Sheet10!C259,Sheet11!M:M)</f>
        <v>270375</v>
      </c>
      <c r="R259" s="2">
        <f t="shared" si="96"/>
        <v>0</v>
      </c>
    </row>
    <row r="260" spans="2:18" x14ac:dyDescent="0.25">
      <c r="B260" s="7" t="s">
        <v>451</v>
      </c>
      <c r="C260" s="56" t="str">
        <f t="shared" si="82"/>
        <v>CV39</v>
      </c>
      <c r="D260" s="2">
        <f>SUMIF('Summary Report'!C:C,Sheet10!C260,'Summary Report'!AC:AC)</f>
        <v>17115.62</v>
      </c>
      <c r="E260" s="2">
        <f>SUMIF('Summary Report'!C:C,Sheet10!C260,'Summary Report'!AH:AH)</f>
        <v>4600</v>
      </c>
      <c r="G260" s="2">
        <f>SUMIF(Sheet11!B:B,Sheet10!C260,Sheet11!C:C)</f>
        <v>17115.62</v>
      </c>
      <c r="H260" s="2">
        <f t="shared" si="83"/>
        <v>0</v>
      </c>
      <c r="I260" s="2">
        <f>SUMIF(Sheet11!B:B,Sheet10!C260,Sheet11!D:D)</f>
        <v>4600</v>
      </c>
      <c r="J260" s="2">
        <f t="shared" si="84"/>
        <v>0</v>
      </c>
      <c r="N260" s="2">
        <f>SUMIF(Sheet11!L:L,Sheet10!C260,Sheet11!N:N)</f>
        <v>17115.62</v>
      </c>
      <c r="O260" s="2">
        <f t="shared" si="95"/>
        <v>0</v>
      </c>
      <c r="Q260" s="2">
        <f>SUMIF(Sheet11!L:L,Sheet10!C260,Sheet11!M:M)</f>
        <v>4600</v>
      </c>
      <c r="R260" s="2">
        <f t="shared" si="96"/>
        <v>0</v>
      </c>
    </row>
    <row r="261" spans="2:18" x14ac:dyDescent="0.25">
      <c r="B261" s="7" t="s">
        <v>452</v>
      </c>
      <c r="C261" s="56" t="str">
        <f t="shared" si="82"/>
        <v>CV40</v>
      </c>
      <c r="D261" s="2">
        <f>SUMIF('Summary Report'!C:C,Sheet10!C261,'Summary Report'!AC:AC)</f>
        <v>17819.5</v>
      </c>
      <c r="E261" s="2">
        <f>SUMIF('Summary Report'!C:C,Sheet10!C261,'Summary Report'!AH:AH)</f>
        <v>93041</v>
      </c>
      <c r="G261" s="2">
        <f>SUMIF(Sheet11!B:B,Sheet10!C261,Sheet11!C:C)</f>
        <v>17819.5</v>
      </c>
      <c r="H261" s="2">
        <f t="shared" si="83"/>
        <v>0</v>
      </c>
      <c r="I261" s="2">
        <f>SUMIF(Sheet11!B:B,Sheet10!C261,Sheet11!D:D)</f>
        <v>93041</v>
      </c>
      <c r="J261" s="2">
        <f t="shared" si="84"/>
        <v>0</v>
      </c>
      <c r="N261" s="2">
        <f>SUMIF(Sheet11!L:L,Sheet10!C261,Sheet11!N:N)</f>
        <v>17819.5</v>
      </c>
      <c r="O261" s="2">
        <f t="shared" si="95"/>
        <v>0</v>
      </c>
      <c r="Q261" s="2">
        <f>SUMIF(Sheet11!L:L,Sheet10!C261,Sheet11!M:M)</f>
        <v>93041</v>
      </c>
      <c r="R261" s="2">
        <f t="shared" si="96"/>
        <v>0</v>
      </c>
    </row>
    <row r="262" spans="2:18" x14ac:dyDescent="0.25">
      <c r="B262" s="7" t="s">
        <v>453</v>
      </c>
      <c r="C262" s="56" t="str">
        <f t="shared" si="82"/>
        <v>CV41</v>
      </c>
      <c r="D262" s="2">
        <f>SUMIF('Summary Report'!C:C,Sheet10!C262,'Summary Report'!AC:AC)</f>
        <v>35382.44</v>
      </c>
      <c r="E262" s="2">
        <f>SUMIF('Summary Report'!C:C,Sheet10!C262,'Summary Report'!AH:AH)</f>
        <v>167680</v>
      </c>
      <c r="G262" s="2">
        <f>SUMIF(Sheet11!B:B,Sheet10!C262,Sheet11!C:C)</f>
        <v>35382.44</v>
      </c>
      <c r="H262" s="2">
        <f t="shared" si="83"/>
        <v>0</v>
      </c>
      <c r="I262" s="2">
        <f>SUMIF(Sheet11!B:B,Sheet10!C262,Sheet11!D:D)</f>
        <v>167680</v>
      </c>
      <c r="J262" s="2">
        <f t="shared" si="84"/>
        <v>0</v>
      </c>
      <c r="N262" s="2">
        <f>SUMIF(Sheet11!L:L,Sheet10!C262,Sheet11!N:N)</f>
        <v>35382.44</v>
      </c>
      <c r="O262" s="2">
        <f t="shared" si="95"/>
        <v>0</v>
      </c>
      <c r="Q262" s="2">
        <f>SUMIF(Sheet11!L:L,Sheet10!C262,Sheet11!M:M)</f>
        <v>167680</v>
      </c>
      <c r="R262" s="2">
        <f t="shared" si="96"/>
        <v>0</v>
      </c>
    </row>
    <row r="263" spans="2:18" x14ac:dyDescent="0.25">
      <c r="B263" s="7" t="s">
        <v>455</v>
      </c>
      <c r="C263" s="56" t="str">
        <f t="shared" si="82"/>
        <v>CV42</v>
      </c>
      <c r="D263" s="2">
        <f>SUMIF('Summary Report'!C:C,Sheet10!C263,'Summary Report'!AC:AC)</f>
        <v>32204.9</v>
      </c>
      <c r="E263" s="2">
        <f>SUMIF('Summary Report'!C:C,Sheet10!C263,'Summary Report'!AH:AH)</f>
        <v>98566</v>
      </c>
      <c r="G263" s="2">
        <f>SUMIF(Sheet11!B:B,Sheet10!C263,Sheet11!C:C)</f>
        <v>32204.9</v>
      </c>
      <c r="H263" s="2">
        <f t="shared" si="83"/>
        <v>0</v>
      </c>
      <c r="I263" s="2">
        <f>SUMIF(Sheet11!B:B,Sheet10!C263,Sheet11!D:D)</f>
        <v>98566</v>
      </c>
      <c r="J263" s="2">
        <f t="shared" si="84"/>
        <v>0</v>
      </c>
      <c r="N263" s="2">
        <f>SUMIF(Sheet11!L:L,Sheet10!C263,Sheet11!N:N)</f>
        <v>32204.9</v>
      </c>
      <c r="O263" s="2">
        <f t="shared" si="95"/>
        <v>0</v>
      </c>
      <c r="Q263" s="2">
        <f>SUMIF(Sheet11!L:L,Sheet10!C263,Sheet11!M:M)</f>
        <v>98566</v>
      </c>
      <c r="R263" s="2">
        <f t="shared" si="96"/>
        <v>0</v>
      </c>
    </row>
    <row r="264" spans="2:18" x14ac:dyDescent="0.25">
      <c r="B264" s="7" t="s">
        <v>456</v>
      </c>
      <c r="C264" s="56" t="str">
        <f t="shared" ref="C264:C327" si="97">LEFT(B264, FIND(" ",B264)-1)</f>
        <v>CV43</v>
      </c>
      <c r="D264" s="2">
        <f>SUMIF('Summary Report'!C:C,Sheet10!C264,'Summary Report'!AC:AC)</f>
        <v>9379.17</v>
      </c>
      <c r="E264" s="2">
        <f>SUMIF('Summary Report'!C:C,Sheet10!C264,'Summary Report'!AH:AH)</f>
        <v>93537.83</v>
      </c>
      <c r="G264" s="2">
        <f>SUMIF(Sheet11!B:B,Sheet10!C264,Sheet11!C:C)</f>
        <v>9379.17</v>
      </c>
      <c r="H264" s="2">
        <f t="shared" si="83"/>
        <v>0</v>
      </c>
      <c r="I264" s="2">
        <f>SUMIF(Sheet11!B:B,Sheet10!C264,Sheet11!D:D)</f>
        <v>93537.83</v>
      </c>
      <c r="J264" s="2">
        <f t="shared" si="84"/>
        <v>0</v>
      </c>
      <c r="N264" s="2">
        <f>SUMIF(Sheet11!L:L,Sheet10!C264,Sheet11!N:N)</f>
        <v>9379.17</v>
      </c>
      <c r="O264" s="2">
        <f t="shared" si="95"/>
        <v>0</v>
      </c>
      <c r="Q264" s="2">
        <f>SUMIF(Sheet11!L:L,Sheet10!C264,Sheet11!M:M)</f>
        <v>93537.83</v>
      </c>
      <c r="R264" s="2">
        <f t="shared" si="96"/>
        <v>0</v>
      </c>
    </row>
    <row r="265" spans="2:18" x14ac:dyDescent="0.25">
      <c r="B265" s="7" t="s">
        <v>457</v>
      </c>
      <c r="C265" s="56" t="str">
        <f t="shared" si="97"/>
        <v>DD01</v>
      </c>
      <c r="D265" s="2">
        <f>SUMIF('Summary Report'!C:C,Sheet10!C265,'Summary Report'!AC:AC)</f>
        <v>43988.88</v>
      </c>
      <c r="E265" s="2">
        <f>SUMIF('Summary Report'!C:C,Sheet10!C265,'Summary Report'!AH:AH)</f>
        <v>104308</v>
      </c>
      <c r="G265" s="2">
        <f>SUMIF(Sheet11!B:B,Sheet10!C265,Sheet11!C:C)</f>
        <v>43988.88</v>
      </c>
      <c r="H265" s="2">
        <f t="shared" ref="H265:H328" si="98">D265-G265</f>
        <v>0</v>
      </c>
      <c r="I265" s="2">
        <f>SUMIF(Sheet11!B:B,Sheet10!C265,Sheet11!D:D)</f>
        <v>104308</v>
      </c>
      <c r="J265" s="2">
        <f t="shared" ref="J265:J328" si="99">E265-I265</f>
        <v>0</v>
      </c>
      <c r="N265" s="2">
        <f>SUMIF(Sheet11!L:L,Sheet10!C265,Sheet11!N:N)</f>
        <v>43988.88</v>
      </c>
      <c r="O265" s="2">
        <f t="shared" si="95"/>
        <v>0</v>
      </c>
      <c r="Q265" s="2">
        <f>SUMIF(Sheet11!L:L,Sheet10!C265,Sheet11!M:M)</f>
        <v>104308</v>
      </c>
      <c r="R265" s="2">
        <f t="shared" si="96"/>
        <v>0</v>
      </c>
    </row>
    <row r="266" spans="2:18" x14ac:dyDescent="0.25">
      <c r="B266" s="7" t="s">
        <v>458</v>
      </c>
      <c r="C266" s="56" t="str">
        <f t="shared" si="97"/>
        <v>DD03</v>
      </c>
      <c r="D266" s="2">
        <f>SUMIF('Summary Report'!C:C,Sheet10!C266,'Summary Report'!AC:AC)</f>
        <v>6801.38</v>
      </c>
      <c r="E266" s="2">
        <f>SUMIF('Summary Report'!C:C,Sheet10!C266,'Summary Report'!AH:AH)</f>
        <v>2509</v>
      </c>
      <c r="G266" s="2">
        <f>SUMIF(Sheet11!B:B,Sheet10!C266,Sheet11!C:C)</f>
        <v>6801.38</v>
      </c>
      <c r="H266" s="2">
        <f t="shared" si="98"/>
        <v>0</v>
      </c>
      <c r="I266" s="2">
        <f>SUMIF(Sheet11!B:B,Sheet10!C266,Sheet11!D:D)</f>
        <v>2509</v>
      </c>
      <c r="J266" s="2">
        <f t="shared" si="99"/>
        <v>0</v>
      </c>
      <c r="N266" s="2">
        <f>SUMIF(Sheet11!L:L,Sheet10!C266,Sheet11!N:N)</f>
        <v>6801.38</v>
      </c>
      <c r="O266" s="2">
        <f t="shared" si="95"/>
        <v>0</v>
      </c>
      <c r="Q266" s="2">
        <f>SUMIF(Sheet11!L:L,Sheet10!C266,Sheet11!M:M)</f>
        <v>2509</v>
      </c>
      <c r="R266" s="2">
        <f t="shared" si="96"/>
        <v>0</v>
      </c>
    </row>
    <row r="267" spans="2:18" x14ac:dyDescent="0.25">
      <c r="B267" s="7" t="s">
        <v>459</v>
      </c>
      <c r="C267" s="56" t="str">
        <f t="shared" si="97"/>
        <v>DD04</v>
      </c>
      <c r="D267" s="2">
        <f>SUMIF('Summary Report'!C:C,Sheet10!C267,'Summary Report'!AC:AC)</f>
        <v>15587.18</v>
      </c>
      <c r="E267" s="2">
        <f>SUMIF('Summary Report'!C:C,Sheet10!C267,'Summary Report'!AH:AH)</f>
        <v>103829</v>
      </c>
      <c r="G267" s="2">
        <f>SUMIF(Sheet11!B:B,Sheet10!C267,Sheet11!C:C)</f>
        <v>15587.18</v>
      </c>
      <c r="H267" s="2">
        <f t="shared" si="98"/>
        <v>0</v>
      </c>
      <c r="I267" s="2">
        <f>SUMIF(Sheet11!B:B,Sheet10!C267,Sheet11!D:D)</f>
        <v>103829</v>
      </c>
      <c r="J267" s="2">
        <f t="shared" si="99"/>
        <v>0</v>
      </c>
      <c r="N267" s="2">
        <f>SUMIF(Sheet11!L:L,Sheet10!C267,Sheet11!N:N)</f>
        <v>15587.18</v>
      </c>
      <c r="O267" s="2">
        <f t="shared" si="95"/>
        <v>0</v>
      </c>
      <c r="Q267" s="2">
        <f>SUMIF(Sheet11!L:L,Sheet10!C267,Sheet11!M:M)</f>
        <v>103829</v>
      </c>
      <c r="R267" s="2">
        <f t="shared" si="96"/>
        <v>0</v>
      </c>
    </row>
    <row r="268" spans="2:18" x14ac:dyDescent="0.25">
      <c r="B268" s="7" t="s">
        <v>460</v>
      </c>
      <c r="C268" s="56" t="str">
        <f t="shared" si="97"/>
        <v>DD05</v>
      </c>
      <c r="D268" s="2">
        <f>SUMIF('Summary Report'!C:C,Sheet10!C268,'Summary Report'!AC:AC)</f>
        <v>26876.219999999998</v>
      </c>
      <c r="E268" s="2">
        <f>SUMIF('Summary Report'!C:C,Sheet10!C268,'Summary Report'!AH:AH)</f>
        <v>85274</v>
      </c>
      <c r="G268" s="2">
        <f>SUMIF(Sheet11!B:B,Sheet10!C268,Sheet11!C:C)</f>
        <v>26876.219999999998</v>
      </c>
      <c r="H268" s="2">
        <f t="shared" si="98"/>
        <v>0</v>
      </c>
      <c r="I268" s="2">
        <f>SUMIF(Sheet11!B:B,Sheet10!C268,Sheet11!D:D)</f>
        <v>85274</v>
      </c>
      <c r="J268" s="2">
        <f t="shared" si="99"/>
        <v>0</v>
      </c>
      <c r="N268" s="2">
        <f>SUMIF(Sheet11!L:L,Sheet10!C268,Sheet11!N:N)</f>
        <v>26876.219999999998</v>
      </c>
      <c r="O268" s="2">
        <f t="shared" si="95"/>
        <v>0</v>
      </c>
      <c r="Q268" s="2">
        <f>SUMIF(Sheet11!L:L,Sheet10!C268,Sheet11!M:M)</f>
        <v>85274</v>
      </c>
      <c r="R268" s="2">
        <f t="shared" si="96"/>
        <v>0</v>
      </c>
    </row>
    <row r="269" spans="2:18" x14ac:dyDescent="0.25">
      <c r="B269" s="7" t="s">
        <v>461</v>
      </c>
      <c r="C269" s="56" t="str">
        <f t="shared" si="97"/>
        <v>DD06</v>
      </c>
      <c r="D269" s="2">
        <f>SUMIF('Summary Report'!C:C,Sheet10!C269,'Summary Report'!AC:AC)</f>
        <v>33080.120000000003</v>
      </c>
      <c r="E269" s="2">
        <f>SUMIF('Summary Report'!C:C,Sheet10!C269,'Summary Report'!AH:AH)</f>
        <v>18791</v>
      </c>
      <c r="G269" s="2">
        <f>SUMIF(Sheet11!B:B,Sheet10!C269,Sheet11!C:C)</f>
        <v>33080.120000000003</v>
      </c>
      <c r="H269" s="2">
        <f t="shared" si="98"/>
        <v>0</v>
      </c>
      <c r="I269" s="2">
        <f>SUMIF(Sheet11!B:B,Sheet10!C269,Sheet11!D:D)</f>
        <v>18791</v>
      </c>
      <c r="J269" s="2">
        <f t="shared" si="99"/>
        <v>0</v>
      </c>
      <c r="N269" s="2">
        <f>SUMIF(Sheet11!L:L,Sheet10!C269,Sheet11!N:N)</f>
        <v>33080.120000000003</v>
      </c>
      <c r="O269" s="2">
        <f t="shared" si="95"/>
        <v>0</v>
      </c>
      <c r="Q269" s="2">
        <f>SUMIF(Sheet11!L:L,Sheet10!C269,Sheet11!M:M)</f>
        <v>18791</v>
      </c>
      <c r="R269" s="2">
        <f t="shared" si="96"/>
        <v>0</v>
      </c>
    </row>
    <row r="270" spans="2:18" hidden="1" x14ac:dyDescent="0.25">
      <c r="B270" s="7" t="s">
        <v>462</v>
      </c>
      <c r="C270" s="56" t="str">
        <f t="shared" si="97"/>
        <v>DD07</v>
      </c>
      <c r="D270" s="2">
        <f>SUMIF('Summary Report'!C:C,Sheet10!C270,'Summary Report'!AC:AC)</f>
        <v>11344.9</v>
      </c>
      <c r="E270" s="106">
        <f>SUMIF('Summary Report'!C:C,Sheet10!C270,'Summary Report'!AH:AH)</f>
        <v>-61151</v>
      </c>
      <c r="G270" s="2">
        <f>SUMIF(Sheet11!B:B,Sheet10!C270,Sheet11!C:C)</f>
        <v>11344.9</v>
      </c>
      <c r="H270" s="2">
        <f t="shared" si="98"/>
        <v>0</v>
      </c>
      <c r="I270" s="2">
        <f>SUMIF(Sheet11!B:B,Sheet10!C270,Sheet11!D:D)</f>
        <v>-61151</v>
      </c>
      <c r="J270" s="2">
        <f t="shared" si="99"/>
        <v>0</v>
      </c>
      <c r="N270" s="2">
        <f>SUMIF(Sheet11!G:G,Sheet10!C270,Sheet11!I:I)</f>
        <v>11344.9</v>
      </c>
      <c r="O270" s="2">
        <f>D270-N270</f>
        <v>0</v>
      </c>
      <c r="P270" s="2">
        <f>SUMIF(Sheet11!G:G,Sheet10!C270,Sheet11!H:H)</f>
        <v>-61151</v>
      </c>
      <c r="Q270" s="2">
        <f>E270-P270</f>
        <v>0</v>
      </c>
      <c r="R270"/>
    </row>
    <row r="271" spans="2:18" x14ac:dyDescent="0.25">
      <c r="B271" s="7" t="s">
        <v>463</v>
      </c>
      <c r="C271" s="56" t="str">
        <f t="shared" si="97"/>
        <v>DD08</v>
      </c>
      <c r="D271" s="2">
        <f>SUMIF('Summary Report'!C:C,Sheet10!C271,'Summary Report'!AC:AC)</f>
        <v>22861.52</v>
      </c>
      <c r="E271" s="2">
        <f>SUMIF('Summary Report'!C:C,Sheet10!C271,'Summary Report'!AH:AH)</f>
        <v>73767</v>
      </c>
      <c r="G271" s="2">
        <f>SUMIF(Sheet11!B:B,Sheet10!C271,Sheet11!C:C)</f>
        <v>25841.52</v>
      </c>
      <c r="H271" s="2">
        <f t="shared" si="98"/>
        <v>-2980</v>
      </c>
      <c r="I271" s="2">
        <f>SUMIF(Sheet11!B:B,Sheet10!C271,Sheet11!D:D)</f>
        <v>73767</v>
      </c>
      <c r="J271" s="2">
        <f t="shared" si="99"/>
        <v>0</v>
      </c>
      <c r="K271" t="s">
        <v>5245</v>
      </c>
      <c r="N271" s="2">
        <f>SUMIF(Sheet11!L:L,Sheet10!C271,Sheet11!N:N)</f>
        <v>22861.52</v>
      </c>
      <c r="O271" s="2">
        <f t="shared" ref="O271:O290" si="100">D271-N271</f>
        <v>0</v>
      </c>
      <c r="Q271" s="2">
        <f>SUMIF(Sheet11!L:L,Sheet10!C271,Sheet11!M:M)</f>
        <v>73767</v>
      </c>
      <c r="R271" s="2">
        <f t="shared" ref="R271:R290" si="101">E271-Q271</f>
        <v>0</v>
      </c>
    </row>
    <row r="272" spans="2:18" x14ac:dyDescent="0.25">
      <c r="B272" s="7" t="s">
        <v>464</v>
      </c>
      <c r="C272" s="56" t="str">
        <f t="shared" si="97"/>
        <v>DN01</v>
      </c>
      <c r="D272" s="2">
        <f>SUMIF('Summary Report'!C:C,Sheet10!C272,'Summary Report'!AC:AC)</f>
        <v>16664.400000000001</v>
      </c>
      <c r="E272" s="2">
        <f>SUMIF('Summary Report'!C:C,Sheet10!C272,'Summary Report'!AH:AH)</f>
        <v>82553</v>
      </c>
      <c r="G272" s="2">
        <f>SUMIF(Sheet11!B:B,Sheet10!C272,Sheet11!C:C)</f>
        <v>16664.400000000001</v>
      </c>
      <c r="H272" s="2">
        <f t="shared" si="98"/>
        <v>0</v>
      </c>
      <c r="I272" s="2">
        <f>SUMIF(Sheet11!B:B,Sheet10!C272,Sheet11!D:D)</f>
        <v>82553</v>
      </c>
      <c r="J272" s="2">
        <f t="shared" si="99"/>
        <v>0</v>
      </c>
      <c r="N272" s="2">
        <f>SUMIF(Sheet11!L:L,Sheet10!C272,Sheet11!N:N)</f>
        <v>16664.400000000001</v>
      </c>
      <c r="O272" s="2">
        <f t="shared" si="100"/>
        <v>0</v>
      </c>
      <c r="Q272" s="2">
        <f>SUMIF(Sheet11!L:L,Sheet10!C272,Sheet11!M:M)</f>
        <v>82553</v>
      </c>
      <c r="R272" s="2">
        <f t="shared" si="101"/>
        <v>0</v>
      </c>
    </row>
    <row r="273" spans="2:18" x14ac:dyDescent="0.25">
      <c r="B273" s="7" t="s">
        <v>465</v>
      </c>
      <c r="C273" s="56" t="str">
        <f t="shared" si="97"/>
        <v>DN02</v>
      </c>
      <c r="D273" s="2">
        <f>SUMIF('Summary Report'!C:C,Sheet10!C273,'Summary Report'!AC:AC)</f>
        <v>26824.84</v>
      </c>
      <c r="E273" s="2">
        <f>SUMIF('Summary Report'!C:C,Sheet10!C273,'Summary Report'!AH:AH)</f>
        <v>59901</v>
      </c>
      <c r="G273" s="2">
        <f>SUMIF(Sheet11!B:B,Sheet10!C273,Sheet11!C:C)</f>
        <v>26824.84</v>
      </c>
      <c r="H273" s="2">
        <f t="shared" si="98"/>
        <v>0</v>
      </c>
      <c r="I273" s="2">
        <f>SUMIF(Sheet11!B:B,Sheet10!C273,Sheet11!D:D)</f>
        <v>59901</v>
      </c>
      <c r="J273" s="2">
        <f t="shared" si="99"/>
        <v>0</v>
      </c>
      <c r="N273" s="2">
        <f>SUMIF(Sheet11!L:L,Sheet10!C273,Sheet11!N:N)</f>
        <v>26824.84</v>
      </c>
      <c r="O273" s="2">
        <f t="shared" si="100"/>
        <v>0</v>
      </c>
      <c r="Q273" s="2">
        <f>SUMIF(Sheet11!L:L,Sheet10!C273,Sheet11!M:M)</f>
        <v>59901</v>
      </c>
      <c r="R273" s="2">
        <f t="shared" si="101"/>
        <v>0</v>
      </c>
    </row>
    <row r="274" spans="2:18" x14ac:dyDescent="0.25">
      <c r="B274" s="7" t="s">
        <v>466</v>
      </c>
      <c r="C274" s="56" t="str">
        <f t="shared" si="97"/>
        <v>DN03</v>
      </c>
      <c r="D274" s="2">
        <f>SUMIF('Summary Report'!C:C,Sheet10!C274,'Summary Report'!AC:AC)</f>
        <v>69592.260000000009</v>
      </c>
      <c r="E274" s="2">
        <f>SUMIF('Summary Report'!C:C,Sheet10!C274,'Summary Report'!AH:AH)</f>
        <v>232890</v>
      </c>
      <c r="G274" s="2">
        <f>SUMIF(Sheet11!B:B,Sheet10!C274,Sheet11!C:C)</f>
        <v>69592.260000000009</v>
      </c>
      <c r="H274" s="2">
        <f t="shared" si="98"/>
        <v>0</v>
      </c>
      <c r="I274" s="2">
        <f>SUMIF(Sheet11!B:B,Sheet10!C274,Sheet11!D:D)</f>
        <v>232890</v>
      </c>
      <c r="J274" s="2">
        <f t="shared" si="99"/>
        <v>0</v>
      </c>
      <c r="N274" s="2">
        <f>SUMIF(Sheet11!L:L,Sheet10!C274,Sheet11!N:N)</f>
        <v>69592.260000000009</v>
      </c>
      <c r="O274" s="2">
        <f t="shared" si="100"/>
        <v>0</v>
      </c>
      <c r="Q274" s="2">
        <f>SUMIF(Sheet11!L:L,Sheet10!C274,Sheet11!M:M)</f>
        <v>232890</v>
      </c>
      <c r="R274" s="2">
        <f t="shared" si="101"/>
        <v>0</v>
      </c>
    </row>
    <row r="275" spans="2:18" x14ac:dyDescent="0.25">
      <c r="B275" s="7" t="s">
        <v>467</v>
      </c>
      <c r="C275" s="56" t="str">
        <f t="shared" si="97"/>
        <v>DN04</v>
      </c>
      <c r="D275" s="2">
        <f>SUMIF('Summary Report'!C:C,Sheet10!C275,'Summary Report'!AC:AC)</f>
        <v>16065.1</v>
      </c>
      <c r="E275" s="2">
        <f>SUMIF('Summary Report'!C:C,Sheet10!C275,'Summary Report'!AH:AH)</f>
        <v>40892</v>
      </c>
      <c r="G275" s="2">
        <f>SUMIF(Sheet11!B:B,Sheet10!C275,Sheet11!C:C)</f>
        <v>16065.1</v>
      </c>
      <c r="H275" s="2">
        <f t="shared" si="98"/>
        <v>0</v>
      </c>
      <c r="I275" s="2">
        <f>SUMIF(Sheet11!B:B,Sheet10!C275,Sheet11!D:D)</f>
        <v>40892</v>
      </c>
      <c r="J275" s="2">
        <f t="shared" si="99"/>
        <v>0</v>
      </c>
      <c r="N275" s="2">
        <f>SUMIF(Sheet11!L:L,Sheet10!C275,Sheet11!N:N)</f>
        <v>16065.1</v>
      </c>
      <c r="O275" s="2">
        <f t="shared" si="100"/>
        <v>0</v>
      </c>
      <c r="Q275" s="2">
        <f>SUMIF(Sheet11!L:L,Sheet10!C275,Sheet11!M:M)</f>
        <v>40892</v>
      </c>
      <c r="R275" s="2">
        <f t="shared" si="101"/>
        <v>0</v>
      </c>
    </row>
    <row r="276" spans="2:18" x14ac:dyDescent="0.25">
      <c r="B276" s="7" t="s">
        <v>468</v>
      </c>
      <c r="C276" s="56" t="str">
        <f t="shared" si="97"/>
        <v>DN05</v>
      </c>
      <c r="D276" s="2">
        <f>SUMIF('Summary Report'!C:C,Sheet10!C276,'Summary Report'!AC:AC)</f>
        <v>11921.44</v>
      </c>
      <c r="E276" s="2">
        <f>SUMIF('Summary Report'!C:C,Sheet10!C276,'Summary Report'!AH:AH)</f>
        <v>38579</v>
      </c>
      <c r="G276" s="2">
        <f>SUMIF(Sheet11!B:B,Sheet10!C276,Sheet11!C:C)</f>
        <v>11921.44</v>
      </c>
      <c r="H276" s="2">
        <f t="shared" si="98"/>
        <v>0</v>
      </c>
      <c r="I276" s="2">
        <f>SUMIF(Sheet11!B:B,Sheet10!C276,Sheet11!D:D)</f>
        <v>38579</v>
      </c>
      <c r="J276" s="2">
        <f t="shared" si="99"/>
        <v>0</v>
      </c>
      <c r="N276" s="2">
        <f>SUMIF(Sheet11!L:L,Sheet10!C276,Sheet11!N:N)</f>
        <v>11921.44</v>
      </c>
      <c r="O276" s="2">
        <f t="shared" si="100"/>
        <v>0</v>
      </c>
      <c r="Q276" s="2">
        <f>SUMIF(Sheet11!L:L,Sheet10!C276,Sheet11!M:M)</f>
        <v>38579</v>
      </c>
      <c r="R276" s="2">
        <f t="shared" si="101"/>
        <v>0</v>
      </c>
    </row>
    <row r="277" spans="2:18" x14ac:dyDescent="0.25">
      <c r="B277" s="7" t="s">
        <v>469</v>
      </c>
      <c r="C277" s="56" t="str">
        <f t="shared" si="97"/>
        <v>DN06</v>
      </c>
      <c r="D277" s="2">
        <f>SUMIF('Summary Report'!C:C,Sheet10!C277,'Summary Report'!AC:AC)</f>
        <v>2765.38</v>
      </c>
      <c r="E277" s="2">
        <f>SUMIF('Summary Report'!C:C,Sheet10!C277,'Summary Report'!AH:AH)</f>
        <v>13276</v>
      </c>
      <c r="G277" s="2">
        <f>SUMIF(Sheet11!B:B,Sheet10!C277,Sheet11!C:C)</f>
        <v>2765.38</v>
      </c>
      <c r="H277" s="2">
        <f t="shared" si="98"/>
        <v>0</v>
      </c>
      <c r="I277" s="2">
        <f>SUMIF(Sheet11!B:B,Sheet10!C277,Sheet11!D:D)</f>
        <v>13276</v>
      </c>
      <c r="J277" s="2">
        <f t="shared" si="99"/>
        <v>0</v>
      </c>
      <c r="N277" s="2">
        <f>SUMIF(Sheet11!L:L,Sheet10!C277,Sheet11!N:N)</f>
        <v>2765.38</v>
      </c>
      <c r="O277" s="2">
        <f t="shared" si="100"/>
        <v>0</v>
      </c>
      <c r="Q277" s="2">
        <f>SUMIF(Sheet11!L:L,Sheet10!C277,Sheet11!M:M)</f>
        <v>13276</v>
      </c>
      <c r="R277" s="2">
        <f t="shared" si="101"/>
        <v>0</v>
      </c>
    </row>
    <row r="278" spans="2:18" x14ac:dyDescent="0.25">
      <c r="B278" s="7" t="s">
        <v>470</v>
      </c>
      <c r="C278" s="56" t="str">
        <f t="shared" si="97"/>
        <v>DO01</v>
      </c>
      <c r="D278" s="2">
        <f>SUMIF('Summary Report'!C:C,Sheet10!C278,'Summary Report'!AC:AC)</f>
        <v>22735.600000000002</v>
      </c>
      <c r="E278" s="2">
        <f>SUMIF('Summary Report'!C:C,Sheet10!C278,'Summary Report'!AH:AH)</f>
        <v>31987</v>
      </c>
      <c r="G278" s="2">
        <f>SUMIF(Sheet11!B:B,Sheet10!C278,Sheet11!C:C)</f>
        <v>22735.600000000002</v>
      </c>
      <c r="H278" s="2">
        <f t="shared" si="98"/>
        <v>0</v>
      </c>
      <c r="I278" s="2">
        <f>SUMIF(Sheet11!B:B,Sheet10!C278,Sheet11!D:D)</f>
        <v>31987</v>
      </c>
      <c r="J278" s="2">
        <f t="shared" si="99"/>
        <v>0</v>
      </c>
      <c r="N278" s="2">
        <f>SUMIF(Sheet11!L:L,Sheet10!C278,Sheet11!N:N)</f>
        <v>22735.600000000002</v>
      </c>
      <c r="O278" s="2">
        <f t="shared" si="100"/>
        <v>0</v>
      </c>
      <c r="Q278" s="2">
        <f>SUMIF(Sheet11!L:L,Sheet10!C278,Sheet11!M:M)</f>
        <v>31987</v>
      </c>
      <c r="R278" s="2">
        <f t="shared" si="101"/>
        <v>0</v>
      </c>
    </row>
    <row r="279" spans="2:18" x14ac:dyDescent="0.25">
      <c r="B279" s="7" t="s">
        <v>472</v>
      </c>
      <c r="C279" s="56" t="str">
        <f t="shared" si="97"/>
        <v>DO02</v>
      </c>
      <c r="D279" s="2">
        <f>SUMIF('Summary Report'!C:C,Sheet10!C279,'Summary Report'!AC:AC)</f>
        <v>11312.14</v>
      </c>
      <c r="E279" s="2">
        <f>SUMIF('Summary Report'!C:C,Sheet10!C279,'Summary Report'!AH:AH)</f>
        <v>11801</v>
      </c>
      <c r="G279" s="2">
        <f>SUMIF(Sheet11!B:B,Sheet10!C279,Sheet11!C:C)</f>
        <v>11312.14</v>
      </c>
      <c r="H279" s="2">
        <f t="shared" si="98"/>
        <v>0</v>
      </c>
      <c r="I279" s="2">
        <f>SUMIF(Sheet11!B:B,Sheet10!C279,Sheet11!D:D)</f>
        <v>11801</v>
      </c>
      <c r="J279" s="2">
        <f t="shared" si="99"/>
        <v>0</v>
      </c>
      <c r="N279" s="2">
        <f>SUMIF(Sheet11!L:L,Sheet10!C279,Sheet11!N:N)</f>
        <v>11312.14</v>
      </c>
      <c r="O279" s="2">
        <f t="shared" si="100"/>
        <v>0</v>
      </c>
      <c r="Q279" s="2">
        <f>SUMIF(Sheet11!L:L,Sheet10!C279,Sheet11!M:M)</f>
        <v>11801</v>
      </c>
      <c r="R279" s="2">
        <f t="shared" si="101"/>
        <v>0</v>
      </c>
    </row>
    <row r="280" spans="2:18" x14ac:dyDescent="0.25">
      <c r="B280" s="7" t="s">
        <v>473</v>
      </c>
      <c r="C280" s="56" t="str">
        <f t="shared" si="97"/>
        <v>DO04</v>
      </c>
      <c r="D280" s="2">
        <f>SUMIF('Summary Report'!C:C,Sheet10!C280,'Summary Report'!AC:AC)</f>
        <v>11998.16</v>
      </c>
      <c r="E280" s="2">
        <f>SUMIF('Summary Report'!C:C,Sheet10!C280,'Summary Report'!AH:AH)</f>
        <v>111343</v>
      </c>
      <c r="G280" s="2">
        <f>SUMIF(Sheet11!B:B,Sheet10!C280,Sheet11!C:C)</f>
        <v>11998.16</v>
      </c>
      <c r="H280" s="2">
        <f t="shared" si="98"/>
        <v>0</v>
      </c>
      <c r="I280" s="2">
        <f>SUMIF(Sheet11!B:B,Sheet10!C280,Sheet11!D:D)</f>
        <v>111343</v>
      </c>
      <c r="J280" s="2">
        <f t="shared" si="99"/>
        <v>0</v>
      </c>
      <c r="N280" s="2">
        <f>SUMIF(Sheet11!L:L,Sheet10!C280,Sheet11!N:N)</f>
        <v>11998.16</v>
      </c>
      <c r="O280" s="2">
        <f t="shared" si="100"/>
        <v>0</v>
      </c>
      <c r="Q280" s="2">
        <f>SUMIF(Sheet11!L:L,Sheet10!C280,Sheet11!M:M)</f>
        <v>111343</v>
      </c>
      <c r="R280" s="2">
        <f t="shared" si="101"/>
        <v>0</v>
      </c>
    </row>
    <row r="281" spans="2:18" x14ac:dyDescent="0.25">
      <c r="B281" s="7" t="s">
        <v>474</v>
      </c>
      <c r="C281" s="56" t="str">
        <f t="shared" si="97"/>
        <v>DO05</v>
      </c>
      <c r="D281" s="2">
        <f>SUMIF('Summary Report'!C:C,Sheet10!C281,'Summary Report'!AC:AC)</f>
        <v>28976.420000000002</v>
      </c>
      <c r="E281" s="2">
        <f>SUMIF('Summary Report'!C:C,Sheet10!C281,'Summary Report'!AH:AH)</f>
        <v>90098</v>
      </c>
      <c r="G281" s="2">
        <f>SUMIF(Sheet11!B:B,Sheet10!C281,Sheet11!C:C)</f>
        <v>28976.420000000002</v>
      </c>
      <c r="H281" s="2">
        <f t="shared" si="98"/>
        <v>0</v>
      </c>
      <c r="I281" s="2">
        <f>SUMIF(Sheet11!B:B,Sheet10!C281,Sheet11!D:D)</f>
        <v>90098</v>
      </c>
      <c r="J281" s="2">
        <f t="shared" si="99"/>
        <v>0</v>
      </c>
      <c r="N281" s="2">
        <f>SUMIF(Sheet11!L:L,Sheet10!C281,Sheet11!N:N)</f>
        <v>28976.420000000002</v>
      </c>
      <c r="O281" s="2">
        <f t="shared" si="100"/>
        <v>0</v>
      </c>
      <c r="Q281" s="2">
        <f>SUMIF(Sheet11!L:L,Sheet10!C281,Sheet11!M:M)</f>
        <v>90098</v>
      </c>
      <c r="R281" s="2">
        <f t="shared" si="101"/>
        <v>0</v>
      </c>
    </row>
    <row r="282" spans="2:18" x14ac:dyDescent="0.25">
      <c r="B282" s="7" t="s">
        <v>475</v>
      </c>
      <c r="C282" s="56" t="str">
        <f t="shared" si="97"/>
        <v>DO06</v>
      </c>
      <c r="D282" s="2">
        <f>SUMIF('Summary Report'!C:C,Sheet10!C282,'Summary Report'!AC:AC)</f>
        <v>18371.48</v>
      </c>
      <c r="E282" s="2">
        <f>SUMIF('Summary Report'!C:C,Sheet10!C282,'Summary Report'!AH:AH)</f>
        <v>33632</v>
      </c>
      <c r="G282" s="2">
        <f>SUMIF(Sheet11!B:B,Sheet10!C282,Sheet11!C:C)</f>
        <v>18371.48</v>
      </c>
      <c r="H282" s="2">
        <f t="shared" si="98"/>
        <v>0</v>
      </c>
      <c r="I282" s="2">
        <f>SUMIF(Sheet11!B:B,Sheet10!C282,Sheet11!D:D)</f>
        <v>33632</v>
      </c>
      <c r="J282" s="2">
        <f t="shared" si="99"/>
        <v>0</v>
      </c>
      <c r="N282" s="2">
        <f>SUMIF(Sheet11!L:L,Sheet10!C282,Sheet11!N:N)</f>
        <v>18371.48</v>
      </c>
      <c r="O282" s="2">
        <f t="shared" si="100"/>
        <v>0</v>
      </c>
      <c r="Q282" s="2">
        <f>SUMIF(Sheet11!L:L,Sheet10!C282,Sheet11!M:M)</f>
        <v>33632</v>
      </c>
      <c r="R282" s="2">
        <f t="shared" si="101"/>
        <v>0</v>
      </c>
    </row>
    <row r="283" spans="2:18" x14ac:dyDescent="0.25">
      <c r="B283" s="7" t="s">
        <v>476</v>
      </c>
      <c r="C283" s="56" t="str">
        <f t="shared" si="97"/>
        <v>DO07</v>
      </c>
      <c r="D283" s="2">
        <f>SUMIF('Summary Report'!C:C,Sheet10!C283,'Summary Report'!AC:AC)</f>
        <v>20830.560000000001</v>
      </c>
      <c r="E283" s="2">
        <f>SUMIF('Summary Report'!C:C,Sheet10!C283,'Summary Report'!AH:AH)</f>
        <v>68161</v>
      </c>
      <c r="G283" s="2">
        <f>SUMIF(Sheet11!B:B,Sheet10!C283,Sheet11!C:C)</f>
        <v>20830.560000000001</v>
      </c>
      <c r="H283" s="2">
        <f t="shared" si="98"/>
        <v>0</v>
      </c>
      <c r="I283" s="2">
        <f>SUMIF(Sheet11!B:B,Sheet10!C283,Sheet11!D:D)</f>
        <v>68161</v>
      </c>
      <c r="J283" s="2">
        <f t="shared" si="99"/>
        <v>0</v>
      </c>
      <c r="N283" s="2">
        <f>SUMIF(Sheet11!L:L,Sheet10!C283,Sheet11!N:N)</f>
        <v>20830.560000000001</v>
      </c>
      <c r="O283" s="2">
        <f t="shared" si="100"/>
        <v>0</v>
      </c>
      <c r="Q283" s="2">
        <f>SUMIF(Sheet11!L:L,Sheet10!C283,Sheet11!M:M)</f>
        <v>68161</v>
      </c>
      <c r="R283" s="2">
        <f t="shared" si="101"/>
        <v>0</v>
      </c>
    </row>
    <row r="284" spans="2:18" x14ac:dyDescent="0.25">
      <c r="B284" s="7" t="s">
        <v>477</v>
      </c>
      <c r="C284" s="56" t="str">
        <f t="shared" si="97"/>
        <v>DO08</v>
      </c>
      <c r="D284" s="2">
        <f>SUMIF('Summary Report'!C:C,Sheet10!C284,'Summary Report'!AC:AC)</f>
        <v>23431.74</v>
      </c>
      <c r="E284" s="2">
        <f>SUMIF('Summary Report'!C:C,Sheet10!C284,'Summary Report'!AH:AH)</f>
        <v>42658</v>
      </c>
      <c r="G284" s="2">
        <f>SUMIF(Sheet11!B:B,Sheet10!C284,Sheet11!C:C)</f>
        <v>23431.74</v>
      </c>
      <c r="H284" s="2">
        <f t="shared" si="98"/>
        <v>0</v>
      </c>
      <c r="I284" s="2">
        <f>SUMIF(Sheet11!B:B,Sheet10!C284,Sheet11!D:D)</f>
        <v>42658</v>
      </c>
      <c r="J284" s="2">
        <f t="shared" si="99"/>
        <v>0</v>
      </c>
      <c r="N284" s="2">
        <f>SUMIF(Sheet11!L:L,Sheet10!C284,Sheet11!N:N)</f>
        <v>23431.74</v>
      </c>
      <c r="O284" s="2">
        <f t="shared" si="100"/>
        <v>0</v>
      </c>
      <c r="Q284" s="2">
        <f>SUMIF(Sheet11!L:L,Sheet10!C284,Sheet11!M:M)</f>
        <v>42658</v>
      </c>
      <c r="R284" s="2">
        <f t="shared" si="101"/>
        <v>0</v>
      </c>
    </row>
    <row r="285" spans="2:18" x14ac:dyDescent="0.25">
      <c r="B285" s="7" t="s">
        <v>478</v>
      </c>
      <c r="C285" s="56" t="str">
        <f t="shared" si="97"/>
        <v>DO09</v>
      </c>
      <c r="D285" s="2">
        <f>SUMIF('Summary Report'!C:C,Sheet10!C285,'Summary Report'!AC:AC)</f>
        <v>12982.58</v>
      </c>
      <c r="E285" s="2">
        <f>SUMIF('Summary Report'!C:C,Sheet10!C285,'Summary Report'!AH:AH)</f>
        <v>39015</v>
      </c>
      <c r="G285" s="2">
        <f>SUMIF(Sheet11!B:B,Sheet10!C285,Sheet11!C:C)</f>
        <v>12982.58</v>
      </c>
      <c r="H285" s="2">
        <f t="shared" si="98"/>
        <v>0</v>
      </c>
      <c r="I285" s="2">
        <f>SUMIF(Sheet11!B:B,Sheet10!C285,Sheet11!D:D)</f>
        <v>39015</v>
      </c>
      <c r="J285" s="2">
        <f t="shared" si="99"/>
        <v>0</v>
      </c>
      <c r="N285" s="2">
        <f>SUMIF(Sheet11!L:L,Sheet10!C285,Sheet11!N:N)</f>
        <v>12982.58</v>
      </c>
      <c r="O285" s="2">
        <f t="shared" si="100"/>
        <v>0</v>
      </c>
      <c r="Q285" s="2">
        <f>SUMIF(Sheet11!L:L,Sheet10!C285,Sheet11!M:M)</f>
        <v>39015</v>
      </c>
      <c r="R285" s="2">
        <f t="shared" si="101"/>
        <v>0</v>
      </c>
    </row>
    <row r="286" spans="2:18" x14ac:dyDescent="0.25">
      <c r="B286" s="7" t="s">
        <v>479</v>
      </c>
      <c r="C286" s="56" t="str">
        <f t="shared" si="97"/>
        <v>DO11</v>
      </c>
      <c r="D286" s="2">
        <f>SUMIF('Summary Report'!C:C,Sheet10!C286,'Summary Report'!AC:AC)</f>
        <v>6260.32</v>
      </c>
      <c r="E286" s="2">
        <f>SUMIF('Summary Report'!C:C,Sheet10!C286,'Summary Report'!AH:AH)</f>
        <v>35415</v>
      </c>
      <c r="G286" s="2">
        <f>SUMIF(Sheet11!B:B,Sheet10!C286,Sheet11!C:C)</f>
        <v>6260.32</v>
      </c>
      <c r="H286" s="2">
        <f t="shared" si="98"/>
        <v>0</v>
      </c>
      <c r="I286" s="2">
        <f>SUMIF(Sheet11!B:B,Sheet10!C286,Sheet11!D:D)</f>
        <v>35415</v>
      </c>
      <c r="J286" s="2">
        <f t="shared" si="99"/>
        <v>0</v>
      </c>
      <c r="N286" s="2">
        <f>SUMIF(Sheet11!L:L,Sheet10!C286,Sheet11!N:N)</f>
        <v>6260.32</v>
      </c>
      <c r="O286" s="2">
        <f t="shared" si="100"/>
        <v>0</v>
      </c>
      <c r="Q286" s="2">
        <f>SUMIF(Sheet11!L:L,Sheet10!C286,Sheet11!M:M)</f>
        <v>35415</v>
      </c>
      <c r="R286" s="2">
        <f t="shared" si="101"/>
        <v>0</v>
      </c>
    </row>
    <row r="287" spans="2:18" x14ac:dyDescent="0.25">
      <c r="B287" s="7" t="s">
        <v>480</v>
      </c>
      <c r="C287" s="56" t="str">
        <f t="shared" si="97"/>
        <v>DS01</v>
      </c>
      <c r="D287" s="2">
        <f>SUMIF('Summary Report'!C:C,Sheet10!C287,'Summary Report'!AC:AC)</f>
        <v>22923.3</v>
      </c>
      <c r="E287" s="2">
        <f>SUMIF('Summary Report'!C:C,Sheet10!C287,'Summary Report'!AH:AH)</f>
        <v>9851</v>
      </c>
      <c r="G287" s="2">
        <f>SUMIF(Sheet11!B:B,Sheet10!C287,Sheet11!C:C)</f>
        <v>22923.3</v>
      </c>
      <c r="H287" s="2">
        <f t="shared" si="98"/>
        <v>0</v>
      </c>
      <c r="I287" s="2">
        <f>SUMIF(Sheet11!B:B,Sheet10!C287,Sheet11!D:D)</f>
        <v>9851</v>
      </c>
      <c r="J287" s="2">
        <f t="shared" si="99"/>
        <v>0</v>
      </c>
      <c r="N287" s="2">
        <f>SUMIF(Sheet11!L:L,Sheet10!C287,Sheet11!N:N)</f>
        <v>22923.3</v>
      </c>
      <c r="O287" s="2">
        <f t="shared" si="100"/>
        <v>0</v>
      </c>
      <c r="Q287" s="2">
        <f>SUMIF(Sheet11!L:L,Sheet10!C287,Sheet11!M:M)</f>
        <v>9851</v>
      </c>
      <c r="R287" s="2">
        <f t="shared" si="101"/>
        <v>0</v>
      </c>
    </row>
    <row r="288" spans="2:18" x14ac:dyDescent="0.25">
      <c r="B288" s="7" t="s">
        <v>481</v>
      </c>
      <c r="C288" s="56" t="str">
        <f t="shared" si="97"/>
        <v>DS02</v>
      </c>
      <c r="D288" s="2">
        <f>SUMIF('Summary Report'!C:C,Sheet10!C288,'Summary Report'!AC:AC)</f>
        <v>39570.340000000004</v>
      </c>
      <c r="E288" s="2">
        <f>SUMIF('Summary Report'!C:C,Sheet10!C288,'Summary Report'!AH:AH)</f>
        <v>87353</v>
      </c>
      <c r="G288" s="2">
        <f>SUMIF(Sheet11!B:B,Sheet10!C288,Sheet11!C:C)</f>
        <v>39570.340000000004</v>
      </c>
      <c r="H288" s="2">
        <f t="shared" si="98"/>
        <v>0</v>
      </c>
      <c r="I288" s="2">
        <f>SUMIF(Sheet11!B:B,Sheet10!C288,Sheet11!D:D)</f>
        <v>87353</v>
      </c>
      <c r="J288" s="2">
        <f t="shared" si="99"/>
        <v>0</v>
      </c>
      <c r="N288" s="2">
        <f>SUMIF(Sheet11!L:L,Sheet10!C288,Sheet11!N:N)</f>
        <v>39570.340000000004</v>
      </c>
      <c r="O288" s="2">
        <f t="shared" si="100"/>
        <v>0</v>
      </c>
      <c r="Q288" s="2">
        <f>SUMIF(Sheet11!L:L,Sheet10!C288,Sheet11!M:M)</f>
        <v>87353</v>
      </c>
      <c r="R288" s="2">
        <f t="shared" si="101"/>
        <v>0</v>
      </c>
    </row>
    <row r="289" spans="2:18" x14ac:dyDescent="0.25">
      <c r="B289" s="7" t="s">
        <v>483</v>
      </c>
      <c r="C289" s="56" t="str">
        <f t="shared" si="97"/>
        <v>DS03</v>
      </c>
      <c r="D289" s="2">
        <f>SUMIF('Summary Report'!C:C,Sheet10!C289,'Summary Report'!AC:AC)</f>
        <v>8000.3</v>
      </c>
      <c r="E289" s="2">
        <f>SUMIF('Summary Report'!C:C,Sheet10!C289,'Summary Report'!AH:AH)</f>
        <v>21502</v>
      </c>
      <c r="G289" s="2">
        <f>SUMIF(Sheet11!B:B,Sheet10!C289,Sheet11!C:C)</f>
        <v>8000.3</v>
      </c>
      <c r="H289" s="2">
        <f t="shared" si="98"/>
        <v>0</v>
      </c>
      <c r="I289" s="2">
        <f>SUMIF(Sheet11!B:B,Sheet10!C289,Sheet11!D:D)</f>
        <v>21502</v>
      </c>
      <c r="J289" s="2">
        <f t="shared" si="99"/>
        <v>0</v>
      </c>
      <c r="N289" s="2">
        <f>SUMIF(Sheet11!L:L,Sheet10!C289,Sheet11!N:N)</f>
        <v>8000.3</v>
      </c>
      <c r="O289" s="2">
        <f t="shared" si="100"/>
        <v>0</v>
      </c>
      <c r="Q289" s="2">
        <f>SUMIF(Sheet11!L:L,Sheet10!C289,Sheet11!M:M)</f>
        <v>21502</v>
      </c>
      <c r="R289" s="2">
        <f t="shared" si="101"/>
        <v>0</v>
      </c>
    </row>
    <row r="290" spans="2:18" x14ac:dyDescent="0.25">
      <c r="B290" s="7" t="s">
        <v>485</v>
      </c>
      <c r="C290" s="56" t="str">
        <f t="shared" si="97"/>
        <v>DS04</v>
      </c>
      <c r="D290" s="2">
        <f>SUMIF('Summary Report'!C:C,Sheet10!C290,'Summary Report'!AC:AC)</f>
        <v>26778.920000000002</v>
      </c>
      <c r="E290" s="2">
        <f>SUMIF('Summary Report'!C:C,Sheet10!C290,'Summary Report'!AH:AH)</f>
        <v>84877</v>
      </c>
      <c r="G290" s="2">
        <f>SUMIF(Sheet11!B:B,Sheet10!C290,Sheet11!C:C)</f>
        <v>26778.920000000002</v>
      </c>
      <c r="H290" s="2">
        <f t="shared" si="98"/>
        <v>0</v>
      </c>
      <c r="I290" s="2">
        <f>SUMIF(Sheet11!B:B,Sheet10!C290,Sheet11!D:D)</f>
        <v>84877</v>
      </c>
      <c r="J290" s="2">
        <f t="shared" si="99"/>
        <v>0</v>
      </c>
      <c r="N290" s="2">
        <f>SUMIF(Sheet11!L:L,Sheet10!C290,Sheet11!N:N)</f>
        <v>26778.920000000002</v>
      </c>
      <c r="O290" s="2">
        <f t="shared" si="100"/>
        <v>0</v>
      </c>
      <c r="Q290" s="2">
        <f>SUMIF(Sheet11!L:L,Sheet10!C290,Sheet11!M:M)</f>
        <v>84877</v>
      </c>
      <c r="R290" s="2">
        <f t="shared" si="101"/>
        <v>0</v>
      </c>
    </row>
    <row r="291" spans="2:18" hidden="1" x14ac:dyDescent="0.25">
      <c r="B291" s="7" t="s">
        <v>486</v>
      </c>
      <c r="C291" s="56" t="str">
        <f t="shared" si="97"/>
        <v>DS05</v>
      </c>
      <c r="D291" s="2">
        <f>SUMIF('Summary Report'!C:C,Sheet10!C291,'Summary Report'!AC:AC)</f>
        <v>21890.94</v>
      </c>
      <c r="E291" s="106">
        <f>SUMIF('Summary Report'!C:C,Sheet10!C291,'Summary Report'!AH:AH)</f>
        <v>-5453</v>
      </c>
      <c r="G291" s="2">
        <f>SUMIF(Sheet11!B:B,Sheet10!C291,Sheet11!C:C)</f>
        <v>21890.94</v>
      </c>
      <c r="H291" s="2">
        <f t="shared" si="98"/>
        <v>0</v>
      </c>
      <c r="I291" s="2">
        <f>SUMIF(Sheet11!B:B,Sheet10!C291,Sheet11!D:D)</f>
        <v>-5453</v>
      </c>
      <c r="J291" s="2">
        <f t="shared" si="99"/>
        <v>0</v>
      </c>
      <c r="N291" s="2">
        <f>SUMIF(Sheet11!G:G,Sheet10!C291,Sheet11!I:I)</f>
        <v>21890.94</v>
      </c>
      <c r="O291" s="2">
        <f>D291-N291</f>
        <v>0</v>
      </c>
      <c r="P291" s="2">
        <f>SUMIF(Sheet11!G:G,Sheet10!C291,Sheet11!H:H)</f>
        <v>-5453</v>
      </c>
      <c r="Q291" s="2">
        <f>E291-P291</f>
        <v>0</v>
      </c>
      <c r="R291"/>
    </row>
    <row r="292" spans="2:18" x14ac:dyDescent="0.25">
      <c r="B292" s="7" t="s">
        <v>487</v>
      </c>
      <c r="C292" s="56" t="str">
        <f t="shared" si="97"/>
        <v>DS06</v>
      </c>
      <c r="D292" s="2">
        <f>SUMIF('Summary Report'!C:C,Sheet10!C292,'Summary Report'!AC:AC)</f>
        <v>11335.12</v>
      </c>
      <c r="E292" s="2">
        <f>SUMIF('Summary Report'!C:C,Sheet10!C292,'Summary Report'!AH:AH)</f>
        <v>11198</v>
      </c>
      <c r="G292" s="2">
        <f>SUMIF(Sheet11!B:B,Sheet10!C292,Sheet11!C:C)</f>
        <v>11335.12</v>
      </c>
      <c r="H292" s="2">
        <f t="shared" si="98"/>
        <v>0</v>
      </c>
      <c r="I292" s="2">
        <f>SUMIF(Sheet11!B:B,Sheet10!C292,Sheet11!D:D)</f>
        <v>11198</v>
      </c>
      <c r="J292" s="2">
        <f t="shared" si="99"/>
        <v>0</v>
      </c>
      <c r="N292" s="2">
        <f>SUMIF(Sheet11!L:L,Sheet10!C292,Sheet11!N:N)</f>
        <v>11335.12</v>
      </c>
      <c r="O292" s="2">
        <f t="shared" ref="O292:O298" si="102">D292-N292</f>
        <v>0</v>
      </c>
      <c r="Q292" s="2">
        <f>SUMIF(Sheet11!L:L,Sheet10!C292,Sheet11!M:M)</f>
        <v>11198</v>
      </c>
      <c r="R292" s="2">
        <f t="shared" ref="R292:R298" si="103">E292-Q292</f>
        <v>0</v>
      </c>
    </row>
    <row r="293" spans="2:18" x14ac:dyDescent="0.25">
      <c r="B293" s="7" t="s">
        <v>488</v>
      </c>
      <c r="C293" s="56" t="str">
        <f t="shared" si="97"/>
        <v>DS08</v>
      </c>
      <c r="D293" s="2">
        <f>SUMIF('Summary Report'!C:C,Sheet10!C293,'Summary Report'!AC:AC)</f>
        <v>18792.02</v>
      </c>
      <c r="E293" s="2">
        <f>SUMIF('Summary Report'!C:C,Sheet10!C293,'Summary Report'!AH:AH)</f>
        <v>58534</v>
      </c>
      <c r="G293" s="2">
        <f>SUMIF(Sheet11!B:B,Sheet10!C293,Sheet11!C:C)</f>
        <v>18792.02</v>
      </c>
      <c r="H293" s="2">
        <f t="shared" si="98"/>
        <v>0</v>
      </c>
      <c r="I293" s="2">
        <f>SUMIF(Sheet11!B:B,Sheet10!C293,Sheet11!D:D)</f>
        <v>58534</v>
      </c>
      <c r="J293" s="2">
        <f t="shared" si="99"/>
        <v>0</v>
      </c>
      <c r="N293" s="2">
        <f>SUMIF(Sheet11!L:L,Sheet10!C293,Sheet11!N:N)</f>
        <v>18792.02</v>
      </c>
      <c r="O293" s="2">
        <f t="shared" si="102"/>
        <v>0</v>
      </c>
      <c r="Q293" s="2">
        <f>SUMIF(Sheet11!L:L,Sheet10!C293,Sheet11!M:M)</f>
        <v>58534</v>
      </c>
      <c r="R293" s="2">
        <f t="shared" si="103"/>
        <v>0</v>
      </c>
    </row>
    <row r="294" spans="2:18" x14ac:dyDescent="0.25">
      <c r="B294" s="7" t="s">
        <v>492</v>
      </c>
      <c r="C294" s="56" t="str">
        <f t="shared" si="97"/>
        <v>DS09</v>
      </c>
      <c r="D294" s="2">
        <f>SUMIF('Summary Report'!C:C,Sheet10!C294,'Summary Report'!AC:AC)</f>
        <v>15007.24</v>
      </c>
      <c r="E294" s="2">
        <f>SUMIF('Summary Report'!C:C,Sheet10!C294,'Summary Report'!AH:AH)</f>
        <v>24119</v>
      </c>
      <c r="G294" s="2">
        <f>SUMIF(Sheet11!B:B,Sheet10!C294,Sheet11!C:C)</f>
        <v>15007.24</v>
      </c>
      <c r="H294" s="2">
        <f t="shared" si="98"/>
        <v>0</v>
      </c>
      <c r="I294" s="2">
        <f>SUMIF(Sheet11!B:B,Sheet10!C294,Sheet11!D:D)</f>
        <v>24119</v>
      </c>
      <c r="J294" s="2">
        <f t="shared" si="99"/>
        <v>0</v>
      </c>
      <c r="N294" s="2">
        <f>SUMIF(Sheet11!L:L,Sheet10!C294,Sheet11!N:N)</f>
        <v>15007.24</v>
      </c>
      <c r="O294" s="2">
        <f t="shared" si="102"/>
        <v>0</v>
      </c>
      <c r="Q294" s="2">
        <f>SUMIF(Sheet11!L:L,Sheet10!C294,Sheet11!M:M)</f>
        <v>24119</v>
      </c>
      <c r="R294" s="2">
        <f t="shared" si="103"/>
        <v>0</v>
      </c>
    </row>
    <row r="295" spans="2:18" x14ac:dyDescent="0.25">
      <c r="B295" s="7" t="s">
        <v>493</v>
      </c>
      <c r="C295" s="56" t="str">
        <f t="shared" si="97"/>
        <v>DS10</v>
      </c>
      <c r="D295" s="2">
        <f>SUMIF('Summary Report'!C:C,Sheet10!C295,'Summary Report'!AC:AC)</f>
        <v>31139.040000000001</v>
      </c>
      <c r="E295" s="2">
        <f>SUMIF('Summary Report'!C:C,Sheet10!C295,'Summary Report'!AH:AH)</f>
        <v>83687</v>
      </c>
      <c r="G295" s="2">
        <f>SUMIF(Sheet11!B:B,Sheet10!C295,Sheet11!C:C)</f>
        <v>31139.040000000001</v>
      </c>
      <c r="H295" s="2">
        <f t="shared" si="98"/>
        <v>0</v>
      </c>
      <c r="I295" s="2">
        <f>SUMIF(Sheet11!B:B,Sheet10!C295,Sheet11!D:D)</f>
        <v>83687</v>
      </c>
      <c r="J295" s="2">
        <f t="shared" si="99"/>
        <v>0</v>
      </c>
      <c r="N295" s="2">
        <f>SUMIF(Sheet11!L:L,Sheet10!C295,Sheet11!N:N)</f>
        <v>31139.040000000001</v>
      </c>
      <c r="O295" s="2">
        <f t="shared" si="102"/>
        <v>0</v>
      </c>
      <c r="Q295" s="2">
        <f>SUMIF(Sheet11!L:L,Sheet10!C295,Sheet11!M:M)</f>
        <v>83687</v>
      </c>
      <c r="R295" s="2">
        <f t="shared" si="103"/>
        <v>0</v>
      </c>
    </row>
    <row r="296" spans="2:18" x14ac:dyDescent="0.25">
      <c r="B296" s="7" t="s">
        <v>494</v>
      </c>
      <c r="C296" s="56" t="str">
        <f t="shared" si="97"/>
        <v>DS11</v>
      </c>
      <c r="D296" s="2">
        <f>SUMIF('Summary Report'!C:C,Sheet10!C296,'Summary Report'!AC:AC)</f>
        <v>24399.82</v>
      </c>
      <c r="E296" s="2">
        <f>SUMIF('Summary Report'!C:C,Sheet10!C296,'Summary Report'!AH:AH)</f>
        <v>145073</v>
      </c>
      <c r="G296" s="2">
        <f>SUMIF(Sheet11!B:B,Sheet10!C296,Sheet11!C:C)</f>
        <v>24399.82</v>
      </c>
      <c r="H296" s="2">
        <f t="shared" si="98"/>
        <v>0</v>
      </c>
      <c r="I296" s="2">
        <f>SUMIF(Sheet11!B:B,Sheet10!C296,Sheet11!D:D)</f>
        <v>145073</v>
      </c>
      <c r="J296" s="2">
        <f t="shared" si="99"/>
        <v>0</v>
      </c>
      <c r="N296" s="2">
        <f>SUMIF(Sheet11!L:L,Sheet10!C296,Sheet11!N:N)</f>
        <v>24399.82</v>
      </c>
      <c r="O296" s="2">
        <f t="shared" si="102"/>
        <v>0</v>
      </c>
      <c r="Q296" s="2">
        <f>SUMIF(Sheet11!L:L,Sheet10!C296,Sheet11!M:M)</f>
        <v>145073</v>
      </c>
      <c r="R296" s="2">
        <f t="shared" si="103"/>
        <v>0</v>
      </c>
    </row>
    <row r="297" spans="2:18" x14ac:dyDescent="0.25">
      <c r="B297" s="7" t="s">
        <v>495</v>
      </c>
      <c r="C297" s="56" t="str">
        <f t="shared" si="97"/>
        <v>IF03</v>
      </c>
      <c r="D297" s="2">
        <f>SUMIF('Summary Report'!C:C,Sheet10!C297,'Summary Report'!AC:AC)</f>
        <v>66391.820000000007</v>
      </c>
      <c r="E297" s="2">
        <f>SUMIF('Summary Report'!C:C,Sheet10!C297,'Summary Report'!AH:AH)</f>
        <v>148555.18</v>
      </c>
      <c r="G297" s="2">
        <f>SUMIF(Sheet11!B:B,Sheet10!C297,Sheet11!C:C)</f>
        <v>66391.820000000007</v>
      </c>
      <c r="H297" s="2">
        <f t="shared" si="98"/>
        <v>0</v>
      </c>
      <c r="I297" s="2">
        <f>SUMIF(Sheet11!B:B,Sheet10!C297,Sheet11!D:D)</f>
        <v>148555.18</v>
      </c>
      <c r="J297" s="2">
        <f t="shared" si="99"/>
        <v>0</v>
      </c>
      <c r="N297" s="2">
        <f>SUMIF(Sheet11!L:L,Sheet10!C297,Sheet11!N:N)</f>
        <v>66391.820000000007</v>
      </c>
      <c r="O297" s="2">
        <f t="shared" si="102"/>
        <v>0</v>
      </c>
      <c r="Q297" s="2">
        <f>SUMIF(Sheet11!L:L,Sheet10!C297,Sheet11!M:M)</f>
        <v>148555.18</v>
      </c>
      <c r="R297" s="2">
        <f t="shared" si="103"/>
        <v>0</v>
      </c>
    </row>
    <row r="298" spans="2:18" x14ac:dyDescent="0.25">
      <c r="B298" s="7" t="s">
        <v>496</v>
      </c>
      <c r="C298" s="56" t="str">
        <f t="shared" si="97"/>
        <v>IF04</v>
      </c>
      <c r="D298" s="2">
        <f>SUMIF('Summary Report'!C:C,Sheet10!C298,'Summary Report'!AC:AC)</f>
        <v>27417.68</v>
      </c>
      <c r="E298" s="2">
        <f>SUMIF('Summary Report'!C:C,Sheet10!C298,'Summary Report'!AH:AH)</f>
        <v>64458.32</v>
      </c>
      <c r="G298" s="2">
        <f>SUMIF(Sheet11!B:B,Sheet10!C298,Sheet11!C:C)</f>
        <v>27417.68</v>
      </c>
      <c r="H298" s="2">
        <f t="shared" si="98"/>
        <v>0</v>
      </c>
      <c r="I298" s="2">
        <f>SUMIF(Sheet11!B:B,Sheet10!C298,Sheet11!D:D)</f>
        <v>64458.32</v>
      </c>
      <c r="J298" s="2">
        <f t="shared" si="99"/>
        <v>0</v>
      </c>
      <c r="N298" s="2">
        <f>SUMIF(Sheet11!L:L,Sheet10!C298,Sheet11!N:N)</f>
        <v>27417.68</v>
      </c>
      <c r="O298" s="2">
        <f t="shared" si="102"/>
        <v>0</v>
      </c>
      <c r="Q298" s="2">
        <f>SUMIF(Sheet11!L:L,Sheet10!C298,Sheet11!M:M)</f>
        <v>64458.32</v>
      </c>
      <c r="R298" s="2">
        <f t="shared" si="103"/>
        <v>0</v>
      </c>
    </row>
    <row r="299" spans="2:18" hidden="1" x14ac:dyDescent="0.25">
      <c r="B299" s="7" t="s">
        <v>498</v>
      </c>
      <c r="C299" s="56" t="str">
        <f t="shared" si="97"/>
        <v>IF05</v>
      </c>
      <c r="D299" s="2">
        <f>SUMIF('Summary Report'!C:C,Sheet10!C299,'Summary Report'!AC:AC)</f>
        <v>15179.12</v>
      </c>
      <c r="E299" s="106">
        <f>SUMIF('Summary Report'!C:C,Sheet10!C299,'Summary Report'!AH:AH)</f>
        <v>-13348.12</v>
      </c>
      <c r="G299" s="2">
        <f>SUMIF(Sheet11!B:B,Sheet10!C299,Sheet11!C:C)</f>
        <v>15179.12</v>
      </c>
      <c r="H299" s="2">
        <f t="shared" si="98"/>
        <v>0</v>
      </c>
      <c r="I299" s="2">
        <f>SUMIF(Sheet11!B:B,Sheet10!C299,Sheet11!D:D)</f>
        <v>-13348.12</v>
      </c>
      <c r="J299" s="2">
        <f t="shared" si="99"/>
        <v>0</v>
      </c>
      <c r="N299" s="2">
        <f>SUMIF(Sheet11!G:G,Sheet10!C299,Sheet11!I:I)</f>
        <v>15179.12</v>
      </c>
      <c r="O299" s="2">
        <f>D299-N299</f>
        <v>0</v>
      </c>
      <c r="P299" s="2">
        <f>SUMIF(Sheet11!G:G,Sheet10!C299,Sheet11!H:H)</f>
        <v>-13348.12</v>
      </c>
      <c r="Q299" s="2">
        <f>E299-P299</f>
        <v>0</v>
      </c>
      <c r="R299"/>
    </row>
    <row r="300" spans="2:18" x14ac:dyDescent="0.25">
      <c r="B300" s="7" t="s">
        <v>499</v>
      </c>
      <c r="C300" s="56" t="str">
        <f t="shared" si="97"/>
        <v>IS01</v>
      </c>
      <c r="D300" s="2">
        <f>SUMIF('Summary Report'!C:C,Sheet10!C300,'Summary Report'!AC:AC)</f>
        <v>62179.96</v>
      </c>
      <c r="E300" s="2">
        <f>SUMIF('Summary Report'!C:C,Sheet10!C300,'Summary Report'!AH:AH)</f>
        <v>145213.04</v>
      </c>
      <c r="G300" s="2">
        <f>SUMIF(Sheet11!B:B,Sheet10!C300,Sheet11!C:C)</f>
        <v>62179.96</v>
      </c>
      <c r="H300" s="2">
        <f t="shared" si="98"/>
        <v>0</v>
      </c>
      <c r="I300" s="2">
        <f>SUMIF(Sheet11!B:B,Sheet10!C300,Sheet11!D:D)</f>
        <v>145213.04</v>
      </c>
      <c r="J300" s="2">
        <f t="shared" si="99"/>
        <v>0</v>
      </c>
      <c r="N300" s="2">
        <f>SUMIF(Sheet11!L:L,Sheet10!C300,Sheet11!N:N)</f>
        <v>62179.96</v>
      </c>
      <c r="O300" s="2">
        <f t="shared" ref="O300:O303" si="104">D300-N300</f>
        <v>0</v>
      </c>
      <c r="Q300" s="2">
        <f>SUMIF(Sheet11!L:L,Sheet10!C300,Sheet11!M:M)</f>
        <v>145213.04</v>
      </c>
      <c r="R300" s="2">
        <f t="shared" ref="R300:R303" si="105">E300-Q300</f>
        <v>0</v>
      </c>
    </row>
    <row r="301" spans="2:18" x14ac:dyDescent="0.25">
      <c r="B301" s="7" t="s">
        <v>500</v>
      </c>
      <c r="C301" s="56" t="str">
        <f t="shared" si="97"/>
        <v>IS04</v>
      </c>
      <c r="D301" s="2">
        <f>SUMIF('Summary Report'!C:C,Sheet10!C301,'Summary Report'!AC:AC)</f>
        <v>23695.14</v>
      </c>
      <c r="E301" s="2">
        <f>SUMIF('Summary Report'!C:C,Sheet10!C301,'Summary Report'!AH:AH)</f>
        <v>3159.8600000000006</v>
      </c>
      <c r="G301" s="2">
        <f>SUMIF(Sheet11!B:B,Sheet10!C301,Sheet11!C:C)</f>
        <v>23695.14</v>
      </c>
      <c r="H301" s="2">
        <f t="shared" si="98"/>
        <v>0</v>
      </c>
      <c r="I301" s="2">
        <f>SUMIF(Sheet11!B:B,Sheet10!C301,Sheet11!D:D)</f>
        <v>3159.8600000000006</v>
      </c>
      <c r="J301" s="2">
        <f t="shared" si="99"/>
        <v>0</v>
      </c>
      <c r="N301" s="2">
        <f>SUMIF(Sheet11!L:L,Sheet10!C301,Sheet11!N:N)</f>
        <v>23695.14</v>
      </c>
      <c r="O301" s="2">
        <f t="shared" si="104"/>
        <v>0</v>
      </c>
      <c r="Q301" s="2">
        <f>SUMIF(Sheet11!L:L,Sheet10!C301,Sheet11!M:M)</f>
        <v>3159.8600000000006</v>
      </c>
      <c r="R301" s="2">
        <f t="shared" si="105"/>
        <v>0</v>
      </c>
    </row>
    <row r="302" spans="2:18" x14ac:dyDescent="0.25">
      <c r="B302" s="7" t="s">
        <v>502</v>
      </c>
      <c r="C302" s="56" t="str">
        <f t="shared" si="97"/>
        <v>IS05</v>
      </c>
      <c r="D302" s="2">
        <f>SUMIF('Summary Report'!C:C,Sheet10!C302,'Summary Report'!AC:AC)</f>
        <v>144799.38</v>
      </c>
      <c r="E302" s="2">
        <f>SUMIF('Summary Report'!C:C,Sheet10!C302,'Summary Report'!AH:AH)</f>
        <v>1009164.62</v>
      </c>
      <c r="G302" s="2">
        <f>SUMIF(Sheet11!B:B,Sheet10!C302,Sheet11!C:C)</f>
        <v>144799.38</v>
      </c>
      <c r="H302" s="2">
        <f t="shared" si="98"/>
        <v>0</v>
      </c>
      <c r="I302" s="2">
        <f>SUMIF(Sheet11!B:B,Sheet10!C302,Sheet11!D:D)</f>
        <v>1009164.62</v>
      </c>
      <c r="J302" s="2">
        <f t="shared" si="99"/>
        <v>0</v>
      </c>
      <c r="N302" s="2">
        <f>SUMIF(Sheet11!L:L,Sheet10!C302,Sheet11!N:N)</f>
        <v>144799.38</v>
      </c>
      <c r="O302" s="2">
        <f t="shared" si="104"/>
        <v>0</v>
      </c>
      <c r="Q302" s="2">
        <f>SUMIF(Sheet11!L:L,Sheet10!C302,Sheet11!M:M)</f>
        <v>1009164.62</v>
      </c>
      <c r="R302" s="2">
        <f t="shared" si="105"/>
        <v>0</v>
      </c>
    </row>
    <row r="303" spans="2:18" x14ac:dyDescent="0.25">
      <c r="B303" s="7" t="s">
        <v>504</v>
      </c>
      <c r="C303" s="56" t="str">
        <f t="shared" si="97"/>
        <v>IS06</v>
      </c>
      <c r="D303" s="2">
        <f>SUMIF('Summary Report'!C:C,Sheet10!C303,'Summary Report'!AC:AC)</f>
        <v>30272.9</v>
      </c>
      <c r="E303" s="2">
        <f>SUMIF('Summary Report'!C:C,Sheet10!C303,'Summary Report'!AH:AH)</f>
        <v>126956.1</v>
      </c>
      <c r="G303" s="2">
        <f>SUMIF(Sheet11!B:B,Sheet10!C303,Sheet11!C:C)</f>
        <v>30272.9</v>
      </c>
      <c r="H303" s="2">
        <f t="shared" si="98"/>
        <v>0</v>
      </c>
      <c r="I303" s="2">
        <f>SUMIF(Sheet11!B:B,Sheet10!C303,Sheet11!D:D)</f>
        <v>126956.1</v>
      </c>
      <c r="J303" s="2">
        <f t="shared" si="99"/>
        <v>0</v>
      </c>
      <c r="N303" s="2">
        <f>SUMIF(Sheet11!L:L,Sheet10!C303,Sheet11!N:N)</f>
        <v>30272.9</v>
      </c>
      <c r="O303" s="2">
        <f t="shared" si="104"/>
        <v>0</v>
      </c>
      <c r="Q303" s="2">
        <f>SUMIF(Sheet11!L:L,Sheet10!C303,Sheet11!M:M)</f>
        <v>126956.1</v>
      </c>
      <c r="R303" s="2">
        <f t="shared" si="105"/>
        <v>0</v>
      </c>
    </row>
    <row r="304" spans="2:18" hidden="1" x14ac:dyDescent="0.25">
      <c r="B304" s="7" t="s">
        <v>505</v>
      </c>
      <c r="C304" s="56" t="str">
        <f t="shared" si="97"/>
        <v>IS07</v>
      </c>
      <c r="D304" s="2">
        <f>SUMIF('Summary Report'!C:C,Sheet10!C304,'Summary Report'!AC:AC)</f>
        <v>91995.540000000008</v>
      </c>
      <c r="E304" s="106">
        <f>SUMIF('Summary Report'!C:C,Sheet10!C304,'Summary Report'!AH:AH)</f>
        <v>-339655.54000000004</v>
      </c>
      <c r="G304" s="2">
        <f>SUMIF(Sheet11!B:B,Sheet10!C304,Sheet11!C:C)</f>
        <v>91995.540000000008</v>
      </c>
      <c r="H304" s="2">
        <f t="shared" si="98"/>
        <v>0</v>
      </c>
      <c r="I304" s="2">
        <f>SUMIF(Sheet11!B:B,Sheet10!C304,Sheet11!D:D)</f>
        <v>-339655.54000000004</v>
      </c>
      <c r="J304" s="2">
        <f t="shared" si="99"/>
        <v>0</v>
      </c>
      <c r="N304" s="2">
        <f>SUMIF(Sheet11!G:G,Sheet10!C304,Sheet11!I:I)</f>
        <v>91995.540000000008</v>
      </c>
      <c r="O304" s="2">
        <f>D304-N304</f>
        <v>0</v>
      </c>
      <c r="P304" s="2">
        <f>SUMIF(Sheet11!G:G,Sheet10!C304,Sheet11!H:H)</f>
        <v>-339655.54000000004</v>
      </c>
      <c r="Q304" s="2">
        <f>E304-P304</f>
        <v>0</v>
      </c>
      <c r="R304"/>
    </row>
    <row r="305" spans="2:18" x14ac:dyDescent="0.25">
      <c r="B305" s="7" t="s">
        <v>510</v>
      </c>
      <c r="C305" s="56" t="str">
        <f t="shared" si="97"/>
        <v>IS09</v>
      </c>
      <c r="D305" s="2">
        <f>SUMIF('Summary Report'!C:C,Sheet10!C305,'Summary Report'!AC:AC)</f>
        <v>33949</v>
      </c>
      <c r="E305" s="2">
        <f>SUMIF('Summary Report'!C:C,Sheet10!C305,'Summary Report'!AH:AH)</f>
        <v>26416</v>
      </c>
      <c r="G305" s="2">
        <f>SUMIF(Sheet11!B:B,Sheet10!C305,Sheet11!C:C)</f>
        <v>33949</v>
      </c>
      <c r="H305" s="2">
        <f t="shared" si="98"/>
        <v>0</v>
      </c>
      <c r="I305" s="2">
        <f>SUMIF(Sheet11!B:B,Sheet10!C305,Sheet11!D:D)</f>
        <v>26416</v>
      </c>
      <c r="J305" s="2">
        <f t="shared" si="99"/>
        <v>0</v>
      </c>
      <c r="N305" s="2">
        <f>SUMIF(Sheet11!L:L,Sheet10!C305,Sheet11!N:N)</f>
        <v>33949</v>
      </c>
      <c r="O305" s="2">
        <f t="shared" ref="O305:O308" si="106">D305-N305</f>
        <v>0</v>
      </c>
      <c r="Q305" s="2">
        <f>SUMIF(Sheet11!L:L,Sheet10!C305,Sheet11!M:M)</f>
        <v>26416</v>
      </c>
      <c r="R305" s="2">
        <f t="shared" ref="R305:R308" si="107">E305-Q305</f>
        <v>0</v>
      </c>
    </row>
    <row r="306" spans="2:18" x14ac:dyDescent="0.25">
      <c r="B306" s="7" t="s">
        <v>517</v>
      </c>
      <c r="C306" s="56" t="str">
        <f t="shared" si="97"/>
        <v>IS11</v>
      </c>
      <c r="D306" s="2">
        <f>SUMIF('Summary Report'!C:C,Sheet10!C306,'Summary Report'!AC:AC)</f>
        <v>43380.82</v>
      </c>
      <c r="E306" s="2">
        <f>SUMIF('Summary Report'!C:C,Sheet10!C306,'Summary Report'!AH:AH)</f>
        <v>29988.18</v>
      </c>
      <c r="G306" s="2">
        <f>SUMIF(Sheet11!B:B,Sheet10!C306,Sheet11!C:C)</f>
        <v>43380.82</v>
      </c>
      <c r="H306" s="2">
        <f t="shared" si="98"/>
        <v>0</v>
      </c>
      <c r="I306" s="2">
        <f>SUMIF(Sheet11!B:B,Sheet10!C306,Sheet11!D:D)</f>
        <v>29988.18</v>
      </c>
      <c r="J306" s="2">
        <f t="shared" si="99"/>
        <v>0</v>
      </c>
      <c r="N306" s="2">
        <f>SUMIF(Sheet11!L:L,Sheet10!C306,Sheet11!N:N)</f>
        <v>43380.82</v>
      </c>
      <c r="O306" s="2">
        <f t="shared" si="106"/>
        <v>0</v>
      </c>
      <c r="Q306" s="2">
        <f>SUMIF(Sheet11!L:L,Sheet10!C306,Sheet11!M:M)</f>
        <v>29988.18</v>
      </c>
      <c r="R306" s="2">
        <f t="shared" si="107"/>
        <v>0</v>
      </c>
    </row>
    <row r="307" spans="2:18" x14ac:dyDescent="0.25">
      <c r="B307" s="7" t="s">
        <v>518</v>
      </c>
      <c r="C307" s="56" t="str">
        <f t="shared" si="97"/>
        <v>IS13</v>
      </c>
      <c r="D307" s="2">
        <f>SUMIF('Summary Report'!C:C,Sheet10!C307,'Summary Report'!AC:AC)</f>
        <v>69231.240000000005</v>
      </c>
      <c r="E307" s="2">
        <f>SUMIF('Summary Report'!C:C,Sheet10!C307,'Summary Report'!AH:AH)</f>
        <v>234100.76</v>
      </c>
      <c r="G307" s="2">
        <f>SUMIF(Sheet11!B:B,Sheet10!C307,Sheet11!C:C)</f>
        <v>69231.240000000005</v>
      </c>
      <c r="H307" s="2">
        <f t="shared" si="98"/>
        <v>0</v>
      </c>
      <c r="I307" s="2">
        <f>SUMIF(Sheet11!B:B,Sheet10!C307,Sheet11!D:D)</f>
        <v>234100.76</v>
      </c>
      <c r="J307" s="2">
        <f t="shared" si="99"/>
        <v>0</v>
      </c>
      <c r="N307" s="2">
        <f>SUMIF(Sheet11!L:L,Sheet10!C307,Sheet11!N:N)</f>
        <v>69231.240000000005</v>
      </c>
      <c r="O307" s="2">
        <f t="shared" si="106"/>
        <v>0</v>
      </c>
      <c r="Q307" s="2">
        <f>SUMIF(Sheet11!L:L,Sheet10!C307,Sheet11!M:M)</f>
        <v>234100.76</v>
      </c>
      <c r="R307" s="2">
        <f t="shared" si="107"/>
        <v>0</v>
      </c>
    </row>
    <row r="308" spans="2:18" x14ac:dyDescent="0.25">
      <c r="B308" s="7" t="s">
        <v>520</v>
      </c>
      <c r="C308" s="56" t="str">
        <f t="shared" si="97"/>
        <v>IS15</v>
      </c>
      <c r="D308" s="2">
        <f>SUMIF('Summary Report'!C:C,Sheet10!C308,'Summary Report'!AC:AC)</f>
        <v>68854.040000000008</v>
      </c>
      <c r="E308" s="2">
        <f>SUMIF('Summary Report'!C:C,Sheet10!C308,'Summary Report'!AH:AH)</f>
        <v>182365.96</v>
      </c>
      <c r="G308" s="2">
        <f>SUMIF(Sheet11!B:B,Sheet10!C308,Sheet11!C:C)</f>
        <v>68854.040000000008</v>
      </c>
      <c r="H308" s="2">
        <f t="shared" si="98"/>
        <v>0</v>
      </c>
      <c r="I308" s="2">
        <f>SUMIF(Sheet11!B:B,Sheet10!C308,Sheet11!D:D)</f>
        <v>182365.96</v>
      </c>
      <c r="J308" s="2">
        <f t="shared" si="99"/>
        <v>0</v>
      </c>
      <c r="N308" s="2">
        <f>SUMIF(Sheet11!L:L,Sheet10!C308,Sheet11!N:N)</f>
        <v>68854.040000000008</v>
      </c>
      <c r="O308" s="2">
        <f t="shared" si="106"/>
        <v>0</v>
      </c>
      <c r="Q308" s="2">
        <f>SUMIF(Sheet11!L:L,Sheet10!C308,Sheet11!M:M)</f>
        <v>182365.96</v>
      </c>
      <c r="R308" s="2">
        <f t="shared" si="107"/>
        <v>0</v>
      </c>
    </row>
    <row r="309" spans="2:18" hidden="1" x14ac:dyDescent="0.25">
      <c r="B309" s="19" t="s">
        <v>522</v>
      </c>
      <c r="C309" s="56" t="str">
        <f t="shared" si="97"/>
        <v>IS16</v>
      </c>
      <c r="D309" s="2">
        <f>SUMIF('Summary Report'!C:C,Sheet10!C309,'Summary Report'!AC:AC)</f>
        <v>177.38</v>
      </c>
      <c r="E309" s="106">
        <f>SUMIF('Summary Report'!C:C,Sheet10!C309,'Summary Report'!AH:AH)</f>
        <v>-177.38</v>
      </c>
      <c r="G309" s="2">
        <f>SUMIF(Sheet11!B:B,Sheet10!C309,Sheet11!C:C)</f>
        <v>177.38</v>
      </c>
      <c r="H309" s="2">
        <f t="shared" si="98"/>
        <v>0</v>
      </c>
      <c r="I309" s="2">
        <f>SUMIF(Sheet11!B:B,Sheet10!C309,Sheet11!D:D)</f>
        <v>-177.38</v>
      </c>
      <c r="J309" s="2">
        <f t="shared" si="99"/>
        <v>0</v>
      </c>
      <c r="N309" s="2">
        <f>SUMIF(Sheet11!G:G,Sheet10!C309,Sheet11!I:I)</f>
        <v>177.38</v>
      </c>
      <c r="O309" s="2">
        <f t="shared" ref="O309:O314" si="108">D309-N309</f>
        <v>0</v>
      </c>
      <c r="P309" s="2">
        <f>SUMIF(Sheet11!G:G,Sheet10!C309,Sheet11!H:H)</f>
        <v>-177.38</v>
      </c>
      <c r="Q309" s="2">
        <f t="shared" ref="Q309:Q310" si="109">E309-P309</f>
        <v>0</v>
      </c>
      <c r="R309"/>
    </row>
    <row r="310" spans="2:18" hidden="1" x14ac:dyDescent="0.25">
      <c r="B310" s="7" t="s">
        <v>528</v>
      </c>
      <c r="C310" s="56" t="str">
        <f t="shared" si="97"/>
        <v>IS17</v>
      </c>
      <c r="D310" s="2">
        <f>SUMIF('Summary Report'!C:C,Sheet10!C310,'Summary Report'!AC:AC)</f>
        <v>27839.920000000002</v>
      </c>
      <c r="E310" s="106">
        <f>SUMIF('Summary Report'!C:C,Sheet10!C310,'Summary Report'!AH:AH)</f>
        <v>-225180.92</v>
      </c>
      <c r="G310" s="2">
        <f>SUMIF(Sheet11!B:B,Sheet10!C310,Sheet11!C:C)</f>
        <v>27839.920000000002</v>
      </c>
      <c r="H310" s="2">
        <f t="shared" si="98"/>
        <v>0</v>
      </c>
      <c r="I310" s="2">
        <f>SUMIF(Sheet11!B:B,Sheet10!C310,Sheet11!D:D)</f>
        <v>-225180.92</v>
      </c>
      <c r="J310" s="2">
        <f t="shared" si="99"/>
        <v>0</v>
      </c>
      <c r="N310" s="2">
        <f>SUMIF(Sheet11!G:G,Sheet10!C310,Sheet11!I:I)</f>
        <v>27839.920000000002</v>
      </c>
      <c r="O310" s="2">
        <f t="shared" si="108"/>
        <v>0</v>
      </c>
      <c r="P310" s="2">
        <f>SUMIF(Sheet11!G:G,Sheet10!C310,Sheet11!H:H)</f>
        <v>-225180.92</v>
      </c>
      <c r="Q310" s="2">
        <f t="shared" si="109"/>
        <v>0</v>
      </c>
      <c r="R310"/>
    </row>
    <row r="311" spans="2:18" x14ac:dyDescent="0.25">
      <c r="B311" s="7" t="s">
        <v>530</v>
      </c>
      <c r="C311" s="56" t="str">
        <f t="shared" si="97"/>
        <v>IS18</v>
      </c>
      <c r="D311" s="2">
        <f>SUMIF('Summary Report'!C:C,Sheet10!C311,'Summary Report'!AC:AC)</f>
        <v>40909.824999999997</v>
      </c>
      <c r="E311" s="2">
        <f>SUMIF('Summary Report'!C:C,Sheet10!C311,'Summary Report'!AH:AH)</f>
        <v>87828.175000000003</v>
      </c>
      <c r="G311" s="2">
        <f>SUMIF(Sheet11!B:B,Sheet10!C311,Sheet11!C:C)</f>
        <v>40909.824999999997</v>
      </c>
      <c r="H311" s="2">
        <f t="shared" si="98"/>
        <v>0</v>
      </c>
      <c r="I311" s="2">
        <f>SUMIF(Sheet11!B:B,Sheet10!C311,Sheet11!D:D)</f>
        <v>87828.175000000003</v>
      </c>
      <c r="J311" s="2">
        <f t="shared" si="99"/>
        <v>0</v>
      </c>
      <c r="N311" s="2">
        <f>SUMIF(Sheet11!L:L,Sheet10!C311,Sheet11!N:N)</f>
        <v>40909.824999999997</v>
      </c>
      <c r="O311" s="2">
        <f t="shared" si="108"/>
        <v>0</v>
      </c>
      <c r="Q311" s="2">
        <f>SUMIF(Sheet11!L:L,Sheet10!C311,Sheet11!M:M)</f>
        <v>87828.175000000003</v>
      </c>
      <c r="R311" s="2">
        <f t="shared" ref="R311:R314" si="110">E311-Q311</f>
        <v>0</v>
      </c>
    </row>
    <row r="312" spans="2:18" x14ac:dyDescent="0.25">
      <c r="B312" s="7" t="s">
        <v>531</v>
      </c>
      <c r="C312" s="56" t="str">
        <f t="shared" si="97"/>
        <v>IS20</v>
      </c>
      <c r="D312" s="2">
        <f>SUMIF('Summary Report'!C:C,Sheet10!C312,'Summary Report'!AC:AC)</f>
        <v>76974.200000000012</v>
      </c>
      <c r="E312" s="2">
        <f>SUMIF('Summary Report'!C:C,Sheet10!C312,'Summary Report'!AH:AH)</f>
        <v>16814.799999999988</v>
      </c>
      <c r="G312" s="2">
        <f>SUMIF(Sheet11!B:B,Sheet10!C312,Sheet11!C:C)</f>
        <v>76974.200000000012</v>
      </c>
      <c r="H312" s="2">
        <f t="shared" si="98"/>
        <v>0</v>
      </c>
      <c r="I312" s="2">
        <f>SUMIF(Sheet11!B:B,Sheet10!C312,Sheet11!D:D)</f>
        <v>16814.799999999988</v>
      </c>
      <c r="J312" s="2">
        <f t="shared" si="99"/>
        <v>0</v>
      </c>
      <c r="N312" s="2">
        <f>SUMIF(Sheet11!L:L,Sheet10!C312,Sheet11!N:N)</f>
        <v>76974.200000000012</v>
      </c>
      <c r="O312" s="2">
        <f t="shared" si="108"/>
        <v>0</v>
      </c>
      <c r="Q312" s="2">
        <f>SUMIF(Sheet11!L:L,Sheet10!C312,Sheet11!M:M)</f>
        <v>16814.799999999988</v>
      </c>
      <c r="R312" s="2">
        <f t="shared" si="110"/>
        <v>0</v>
      </c>
    </row>
    <row r="313" spans="2:18" x14ac:dyDescent="0.25">
      <c r="B313" s="7" t="s">
        <v>533</v>
      </c>
      <c r="C313" s="56" t="str">
        <f t="shared" si="97"/>
        <v>IS21</v>
      </c>
      <c r="D313" s="2">
        <f>SUMIF('Summary Report'!C:C,Sheet10!C313,'Summary Report'!AC:AC)</f>
        <v>37161.65</v>
      </c>
      <c r="E313" s="2">
        <f>SUMIF('Summary Report'!C:C,Sheet10!C313,'Summary Report'!AH:AH)</f>
        <v>23228.35</v>
      </c>
      <c r="G313" s="2">
        <f>SUMIF(Sheet11!B:B,Sheet10!C313,Sheet11!C:C)</f>
        <v>37161.65</v>
      </c>
      <c r="H313" s="2">
        <f t="shared" si="98"/>
        <v>0</v>
      </c>
      <c r="I313" s="2">
        <f>SUMIF(Sheet11!B:B,Sheet10!C313,Sheet11!D:D)</f>
        <v>23228.35</v>
      </c>
      <c r="J313" s="2">
        <f t="shared" si="99"/>
        <v>0</v>
      </c>
      <c r="N313" s="2">
        <f>SUMIF(Sheet11!L:L,Sheet10!C313,Sheet11!N:N)</f>
        <v>37161.65</v>
      </c>
      <c r="O313" s="2">
        <f t="shared" si="108"/>
        <v>0</v>
      </c>
      <c r="Q313" s="2">
        <f>SUMIF(Sheet11!L:L,Sheet10!C313,Sheet11!M:M)</f>
        <v>23228.35</v>
      </c>
      <c r="R313" s="2">
        <f t="shared" si="110"/>
        <v>0</v>
      </c>
    </row>
    <row r="314" spans="2:18" x14ac:dyDescent="0.25">
      <c r="B314" s="7" t="s">
        <v>539</v>
      </c>
      <c r="C314" s="56" t="str">
        <f t="shared" si="97"/>
        <v>IS22</v>
      </c>
      <c r="D314" s="2">
        <f>SUMIF('Summary Report'!C:C,Sheet10!C314,'Summary Report'!AC:AC)</f>
        <v>240592.05499999999</v>
      </c>
      <c r="E314" s="2">
        <f>SUMIF('Summary Report'!C:C,Sheet10!C314,'Summary Report'!AH:AH)</f>
        <v>324521.94500000001</v>
      </c>
      <c r="G314" s="2">
        <f>SUMIF(Sheet11!B:B,Sheet10!C314,Sheet11!C:C)</f>
        <v>240592.05499999999</v>
      </c>
      <c r="H314" s="2">
        <f t="shared" si="98"/>
        <v>0</v>
      </c>
      <c r="I314" s="2">
        <f>SUMIF(Sheet11!B:B,Sheet10!C314,Sheet11!D:D)</f>
        <v>324521.94500000001</v>
      </c>
      <c r="J314" s="2">
        <f t="shared" si="99"/>
        <v>0</v>
      </c>
      <c r="N314" s="2">
        <f>SUMIF(Sheet11!L:L,Sheet10!C314,Sheet11!N:N)</f>
        <v>240592.05499999999</v>
      </c>
      <c r="O314" s="2">
        <f t="shared" si="108"/>
        <v>0</v>
      </c>
      <c r="Q314" s="2">
        <f>SUMIF(Sheet11!L:L,Sheet10!C314,Sheet11!M:M)</f>
        <v>324521.94500000001</v>
      </c>
      <c r="R314" s="2">
        <f t="shared" si="110"/>
        <v>0</v>
      </c>
    </row>
    <row r="315" spans="2:18" hidden="1" x14ac:dyDescent="0.25">
      <c r="B315" s="7" t="s">
        <v>548</v>
      </c>
      <c r="C315" s="56" t="str">
        <f t="shared" si="97"/>
        <v>IS23</v>
      </c>
      <c r="D315" s="2">
        <f>SUMIF('Summary Report'!C:C,Sheet10!C315,'Summary Report'!AC:AC)</f>
        <v>25413.675000000003</v>
      </c>
      <c r="E315" s="106">
        <f>SUMIF('Summary Report'!C:C,Sheet10!C315,'Summary Report'!AH:AH)</f>
        <v>-95478.675000000003</v>
      </c>
      <c r="G315" s="2">
        <f>SUMIF(Sheet11!B:B,Sheet10!C315,Sheet11!C:C)</f>
        <v>25413.675000000003</v>
      </c>
      <c r="H315" s="2">
        <f t="shared" si="98"/>
        <v>0</v>
      </c>
      <c r="I315" s="2">
        <f>SUMIF(Sheet11!B:B,Sheet10!C315,Sheet11!D:D)</f>
        <v>-95478.675000000003</v>
      </c>
      <c r="J315" s="2">
        <f t="shared" si="99"/>
        <v>0</v>
      </c>
      <c r="N315" s="2">
        <f>SUMIF(Sheet11!G:G,Sheet10!C315,Sheet11!I:I)</f>
        <v>25413.675000000003</v>
      </c>
      <c r="O315" s="2">
        <f>D315-N315</f>
        <v>0</v>
      </c>
      <c r="P315" s="2">
        <f>SUMIF(Sheet11!G:G,Sheet10!C315,Sheet11!H:H)</f>
        <v>-95478.675000000003</v>
      </c>
      <c r="Q315" s="2">
        <f>E315-P315</f>
        <v>0</v>
      </c>
      <c r="R315"/>
    </row>
    <row r="316" spans="2:18" x14ac:dyDescent="0.25">
      <c r="B316" s="7" t="s">
        <v>549</v>
      </c>
      <c r="C316" s="56" t="str">
        <f t="shared" si="97"/>
        <v>IS24</v>
      </c>
      <c r="D316" s="2">
        <f>SUMIF('Summary Report'!C:C,Sheet10!C316,'Summary Report'!AC:AC)</f>
        <v>44911.4</v>
      </c>
      <c r="E316" s="2">
        <f>SUMIF('Summary Report'!C:C,Sheet10!C316,'Summary Report'!AH:AH)</f>
        <v>101078.6</v>
      </c>
      <c r="G316" s="2">
        <f>SUMIF(Sheet11!B:B,Sheet10!C316,Sheet11!C:C)</f>
        <v>44911.4</v>
      </c>
      <c r="H316" s="2">
        <f t="shared" si="98"/>
        <v>0</v>
      </c>
      <c r="I316" s="2">
        <f>SUMIF(Sheet11!B:B,Sheet10!C316,Sheet11!D:D)</f>
        <v>101078.6</v>
      </c>
      <c r="J316" s="2">
        <f t="shared" si="99"/>
        <v>0</v>
      </c>
      <c r="N316" s="2">
        <f>SUMIF(Sheet11!L:L,Sheet10!C316,Sheet11!N:N)</f>
        <v>44911.400000000009</v>
      </c>
      <c r="O316" s="2">
        <f t="shared" ref="O316:O317" si="111">D316-N316</f>
        <v>0</v>
      </c>
      <c r="Q316" s="2">
        <f>SUMIF(Sheet11!L:L,Sheet10!C316,Sheet11!M:M)</f>
        <v>101078.59999999999</v>
      </c>
      <c r="R316" s="2">
        <f t="shared" ref="R316:R317" si="112">E316-Q316</f>
        <v>0</v>
      </c>
    </row>
    <row r="317" spans="2:18" x14ac:dyDescent="0.25">
      <c r="B317" s="7" t="s">
        <v>556</v>
      </c>
      <c r="C317" s="56" t="str">
        <f t="shared" si="97"/>
        <v>IS25</v>
      </c>
      <c r="D317" s="2">
        <f>SUMIF('Summary Report'!C:C,Sheet10!C317,'Summary Report'!AC:AC)</f>
        <v>84857.900000000009</v>
      </c>
      <c r="E317" s="2">
        <f>SUMIF('Summary Report'!C:C,Sheet10!C317,'Summary Report'!AH:AH)</f>
        <v>152180.09999999998</v>
      </c>
      <c r="G317" s="2">
        <f>SUMIF(Sheet11!B:B,Sheet10!C317,Sheet11!C:C)</f>
        <v>84857.900000000009</v>
      </c>
      <c r="H317" s="2">
        <f t="shared" si="98"/>
        <v>0</v>
      </c>
      <c r="I317" s="2">
        <f>SUMIF(Sheet11!B:B,Sheet10!C317,Sheet11!D:D)</f>
        <v>152180.09999999998</v>
      </c>
      <c r="J317" s="2">
        <f t="shared" si="99"/>
        <v>0</v>
      </c>
      <c r="N317" s="2">
        <f>SUMIF(Sheet11!L:L,Sheet10!C317,Sheet11!N:N)</f>
        <v>84857.900000000009</v>
      </c>
      <c r="O317" s="2">
        <f t="shared" si="111"/>
        <v>0</v>
      </c>
      <c r="Q317" s="2">
        <f>SUMIF(Sheet11!L:L,Sheet10!C317,Sheet11!M:M)</f>
        <v>152180.09999999998</v>
      </c>
      <c r="R317" s="2">
        <f t="shared" si="112"/>
        <v>0</v>
      </c>
    </row>
    <row r="318" spans="2:18" hidden="1" x14ac:dyDescent="0.25">
      <c r="B318" s="7" t="s">
        <v>558</v>
      </c>
      <c r="C318" s="56" t="str">
        <f t="shared" si="97"/>
        <v>IS26</v>
      </c>
      <c r="D318" s="2">
        <f>SUMIF('Summary Report'!C:C,Sheet10!C318,'Summary Report'!AC:AC)</f>
        <v>83960.824999999997</v>
      </c>
      <c r="E318" s="106">
        <f>SUMIF('Summary Report'!C:C,Sheet10!C318,'Summary Report'!AH:AH)</f>
        <v>-5920.8249999999971</v>
      </c>
      <c r="G318" s="2">
        <f>SUMIF(Sheet11!B:B,Sheet10!C318,Sheet11!C:C)</f>
        <v>83960.824999999997</v>
      </c>
      <c r="H318" s="2">
        <f t="shared" si="98"/>
        <v>0</v>
      </c>
      <c r="I318" s="2">
        <f>SUMIF(Sheet11!B:B,Sheet10!C318,Sheet11!D:D)</f>
        <v>-5920.8249999999971</v>
      </c>
      <c r="J318" s="2">
        <f t="shared" si="99"/>
        <v>0</v>
      </c>
      <c r="N318" s="2">
        <f>SUMIF(Sheet11!G:G,Sheet10!C318,Sheet11!I:I)</f>
        <v>83960.824999999997</v>
      </c>
      <c r="O318" s="2">
        <f t="shared" ref="O318:O319" si="113">D318-N318</f>
        <v>0</v>
      </c>
      <c r="P318" s="2">
        <f>SUMIF(Sheet11!G:G,Sheet10!C318,Sheet11!H:H)</f>
        <v>-5920.8249999999971</v>
      </c>
      <c r="Q318" s="2">
        <f t="shared" ref="Q318:Q319" si="114">E318-P318</f>
        <v>0</v>
      </c>
      <c r="R318"/>
    </row>
    <row r="319" spans="2:18" hidden="1" x14ac:dyDescent="0.25">
      <c r="B319" s="7" t="s">
        <v>560</v>
      </c>
      <c r="C319" s="56" t="str">
        <f t="shared" si="97"/>
        <v>IS27</v>
      </c>
      <c r="D319" s="2">
        <f>SUMIF('Summary Report'!C:C,Sheet10!C319,'Summary Report'!AC:AC)</f>
        <v>15732.22</v>
      </c>
      <c r="E319" s="106">
        <f>SUMIF('Summary Report'!C:C,Sheet10!C319,'Summary Report'!AH:AH)</f>
        <v>-37199.22</v>
      </c>
      <c r="G319" s="2">
        <f>SUMIF(Sheet11!B:B,Sheet10!C319,Sheet11!C:C)</f>
        <v>15732.22</v>
      </c>
      <c r="H319" s="2">
        <f t="shared" si="98"/>
        <v>0</v>
      </c>
      <c r="I319" s="2">
        <f>SUMIF(Sheet11!B:B,Sheet10!C319,Sheet11!D:D)</f>
        <v>-37199.22</v>
      </c>
      <c r="J319" s="2">
        <f t="shared" si="99"/>
        <v>0</v>
      </c>
      <c r="N319" s="2">
        <f>SUMIF(Sheet11!G:G,Sheet10!C319,Sheet11!I:I)</f>
        <v>15732.22</v>
      </c>
      <c r="O319" s="2">
        <f t="shared" si="113"/>
        <v>0</v>
      </c>
      <c r="P319" s="2">
        <f>SUMIF(Sheet11!G:G,Sheet10!C319,Sheet11!H:H)</f>
        <v>-37199.22</v>
      </c>
      <c r="Q319" s="2">
        <f t="shared" si="114"/>
        <v>0</v>
      </c>
      <c r="R319"/>
    </row>
    <row r="320" spans="2:18" x14ac:dyDescent="0.25">
      <c r="B320" s="7" t="s">
        <v>561</v>
      </c>
      <c r="C320" s="56" t="str">
        <f t="shared" si="97"/>
        <v>IS28</v>
      </c>
      <c r="D320" s="2">
        <f>SUMIF('Summary Report'!C:C,Sheet10!C320,'Summary Report'!AC:AC)</f>
        <v>39393.08</v>
      </c>
      <c r="E320" s="2">
        <f>SUMIF('Summary Report'!C:C,Sheet10!C320,'Summary Report'!AH:AH)</f>
        <v>76958.92</v>
      </c>
      <c r="G320" s="2">
        <f>SUMIF(Sheet11!B:B,Sheet10!C320,Sheet11!C:C)</f>
        <v>39393.08</v>
      </c>
      <c r="H320" s="2">
        <f t="shared" si="98"/>
        <v>0</v>
      </c>
      <c r="I320" s="2">
        <f>SUMIF(Sheet11!B:B,Sheet10!C320,Sheet11!D:D)</f>
        <v>76958.92</v>
      </c>
      <c r="J320" s="2">
        <f t="shared" si="99"/>
        <v>0</v>
      </c>
      <c r="N320" s="2">
        <f>SUMIF(Sheet11!L:L,Sheet10!C320,Sheet11!N:N)</f>
        <v>39393.08</v>
      </c>
      <c r="O320" s="2">
        <f>D320-N320</f>
        <v>0</v>
      </c>
      <c r="Q320" s="2">
        <f>SUMIF(Sheet11!L:L,Sheet10!C320,Sheet11!M:M)</f>
        <v>76958.92</v>
      </c>
      <c r="R320" s="2">
        <f>E320-Q320</f>
        <v>0</v>
      </c>
    </row>
    <row r="321" spans="2:18" hidden="1" x14ac:dyDescent="0.25">
      <c r="B321" s="7" t="s">
        <v>562</v>
      </c>
      <c r="C321" s="56" t="str">
        <f t="shared" si="97"/>
        <v>IS29</v>
      </c>
      <c r="D321" s="2">
        <f>SUMIF('Summary Report'!C:C,Sheet10!C321,'Summary Report'!AC:AC)</f>
        <v>90690.25</v>
      </c>
      <c r="E321" s="106">
        <f>SUMIF('Summary Report'!C:C,Sheet10!C321,'Summary Report'!AH:AH)</f>
        <v>-363416.25</v>
      </c>
      <c r="G321" s="2">
        <f>SUMIF(Sheet11!B:B,Sheet10!C321,Sheet11!C:C)</f>
        <v>90690.25</v>
      </c>
      <c r="H321" s="2">
        <f t="shared" si="98"/>
        <v>0</v>
      </c>
      <c r="I321" s="2">
        <f>SUMIF(Sheet11!B:B,Sheet10!C321,Sheet11!D:D)</f>
        <v>-363416.25</v>
      </c>
      <c r="J321" s="2">
        <f t="shared" si="99"/>
        <v>0</v>
      </c>
      <c r="N321" s="2">
        <f>SUMIF(Sheet11!G:G,Sheet10!C321,Sheet11!I:I)</f>
        <v>90690.25</v>
      </c>
      <c r="O321" s="2">
        <f>D321-N321</f>
        <v>0</v>
      </c>
      <c r="P321" s="2">
        <f>SUMIF(Sheet11!G:G,Sheet10!C321,Sheet11!H:H)</f>
        <v>-363416.25</v>
      </c>
      <c r="Q321" s="2">
        <f>E321-P321</f>
        <v>0</v>
      </c>
      <c r="R321"/>
    </row>
    <row r="322" spans="2:18" x14ac:dyDescent="0.25">
      <c r="B322" s="7" t="s">
        <v>568</v>
      </c>
      <c r="C322" s="56" t="str">
        <f t="shared" si="97"/>
        <v>IS30</v>
      </c>
      <c r="D322" s="2">
        <f>SUMIF('Summary Report'!C:C,Sheet10!C322,'Summary Report'!AC:AC)</f>
        <v>71645.325000000012</v>
      </c>
      <c r="E322" s="2">
        <f>SUMIF('Summary Report'!C:C,Sheet10!C322,'Summary Report'!AH:AH)</f>
        <v>184322.67499999999</v>
      </c>
      <c r="G322" s="2">
        <f>SUMIF(Sheet11!B:B,Sheet10!C322,Sheet11!C:C)</f>
        <v>71645.325000000012</v>
      </c>
      <c r="H322" s="2">
        <f t="shared" si="98"/>
        <v>0</v>
      </c>
      <c r="I322" s="2">
        <f>SUMIF(Sheet11!B:B,Sheet10!C322,Sheet11!D:D)</f>
        <v>184322.67499999999</v>
      </c>
      <c r="J322" s="2">
        <f t="shared" si="99"/>
        <v>0</v>
      </c>
      <c r="N322" s="2">
        <f>SUMIF(Sheet11!L:L,Sheet10!C322,Sheet11!N:N)</f>
        <v>71645.325000000012</v>
      </c>
      <c r="O322" s="2">
        <f t="shared" ref="O322:O324" si="115">D322-N322</f>
        <v>0</v>
      </c>
      <c r="Q322" s="2">
        <f>SUMIF(Sheet11!L:L,Sheet10!C322,Sheet11!M:M)</f>
        <v>184322.67499999999</v>
      </c>
      <c r="R322" s="2">
        <f t="shared" ref="R322:R324" si="116">E322-Q322</f>
        <v>0</v>
      </c>
    </row>
    <row r="323" spans="2:18" x14ac:dyDescent="0.25">
      <c r="B323" s="7" t="s">
        <v>569</v>
      </c>
      <c r="C323" s="56" t="str">
        <f t="shared" si="97"/>
        <v>IS31</v>
      </c>
      <c r="D323" s="2">
        <f>SUMIF('Summary Report'!C:C,Sheet10!C323,'Summary Report'!AC:AC)</f>
        <v>42705.86</v>
      </c>
      <c r="E323" s="2">
        <f>SUMIF('Summary Report'!C:C,Sheet10!C323,'Summary Report'!AH:AH)</f>
        <v>65367.14</v>
      </c>
      <c r="G323" s="2">
        <f>SUMIF(Sheet11!B:B,Sheet10!C323,Sheet11!C:C)</f>
        <v>55908.480000000003</v>
      </c>
      <c r="H323" s="2">
        <f t="shared" si="98"/>
        <v>-13202.620000000003</v>
      </c>
      <c r="I323" s="2">
        <f>SUMIF(Sheet11!B:B,Sheet10!C323,Sheet11!D:D)</f>
        <v>52164.52</v>
      </c>
      <c r="J323" s="2">
        <f t="shared" si="99"/>
        <v>13202.620000000003</v>
      </c>
      <c r="N323" s="2">
        <f>SUMIF(Sheet11!L:L,Sheet10!C323,Sheet11!N:N)</f>
        <v>55908.480000000003</v>
      </c>
      <c r="O323" s="2">
        <f t="shared" si="115"/>
        <v>-13202.620000000003</v>
      </c>
      <c r="Q323" s="2">
        <f>SUMIF(Sheet11!L:L,Sheet10!C323,Sheet11!M:M)</f>
        <v>52164.52</v>
      </c>
      <c r="R323" s="2">
        <f t="shared" si="116"/>
        <v>13202.620000000003</v>
      </c>
    </row>
    <row r="324" spans="2:18" x14ac:dyDescent="0.25">
      <c r="B324" s="7" t="s">
        <v>570</v>
      </c>
      <c r="C324" s="56" t="str">
        <f t="shared" si="97"/>
        <v>IS33</v>
      </c>
      <c r="D324" s="2">
        <f>SUMIF('Summary Report'!C:C,Sheet10!C324,'Summary Report'!AC:AC)</f>
        <v>2518.65</v>
      </c>
      <c r="E324" s="2">
        <f>SUMIF('Summary Report'!C:C,Sheet10!C324,'Summary Report'!AH:AH)</f>
        <v>5125.3500000000004</v>
      </c>
      <c r="G324" s="2">
        <f>SUMIF(Sheet11!B:B,Sheet10!C324,Sheet11!C:C)</f>
        <v>2518.65</v>
      </c>
      <c r="H324" s="2">
        <f t="shared" si="98"/>
        <v>0</v>
      </c>
      <c r="I324" s="2">
        <f>SUMIF(Sheet11!B:B,Sheet10!C324,Sheet11!D:D)</f>
        <v>5125.3500000000004</v>
      </c>
      <c r="J324" s="2">
        <f t="shared" si="99"/>
        <v>0</v>
      </c>
      <c r="N324" s="2">
        <f>SUMIF(Sheet11!L:L,Sheet10!C324,Sheet11!N:N)</f>
        <v>2518.65</v>
      </c>
      <c r="O324" s="2">
        <f t="shared" si="115"/>
        <v>0</v>
      </c>
      <c r="Q324" s="2">
        <f>SUMIF(Sheet11!L:L,Sheet10!C324,Sheet11!M:M)</f>
        <v>5125.3500000000004</v>
      </c>
      <c r="R324" s="2">
        <f t="shared" si="116"/>
        <v>0</v>
      </c>
    </row>
    <row r="325" spans="2:18" hidden="1" x14ac:dyDescent="0.25">
      <c r="B325" s="7" t="s">
        <v>571</v>
      </c>
      <c r="C325" s="56" t="str">
        <f t="shared" si="97"/>
        <v>IS34</v>
      </c>
      <c r="D325" s="2">
        <f>SUMIF('Summary Report'!C:C,Sheet10!C325,'Summary Report'!AC:AC)</f>
        <v>498.75</v>
      </c>
      <c r="E325" s="106">
        <f>SUMIF('Summary Report'!C:C,Sheet10!C325,'Summary Report'!AH:AH)</f>
        <v>-1847.75</v>
      </c>
      <c r="G325" s="2">
        <f>SUMIF(Sheet11!B:B,Sheet10!C325,Sheet11!C:C)</f>
        <v>498.75</v>
      </c>
      <c r="H325" s="2">
        <f t="shared" si="98"/>
        <v>0</v>
      </c>
      <c r="I325" s="2">
        <f>SUMIF(Sheet11!B:B,Sheet10!C325,Sheet11!D:D)</f>
        <v>-1847.75</v>
      </c>
      <c r="J325" s="2">
        <f t="shared" si="99"/>
        <v>0</v>
      </c>
      <c r="N325" s="2">
        <f>SUMIF(Sheet11!G:G,Sheet10!C325,Sheet11!I:I)</f>
        <v>498.75</v>
      </c>
      <c r="O325" s="2">
        <f t="shared" ref="O325:O338" si="117">D325-N325</f>
        <v>0</v>
      </c>
      <c r="P325" s="2">
        <f>SUMIF(Sheet11!G:G,Sheet10!C325,Sheet11!H:H)</f>
        <v>-1847.75</v>
      </c>
      <c r="Q325" s="2">
        <f t="shared" ref="Q325:Q326" si="118">E325-P325</f>
        <v>0</v>
      </c>
      <c r="R325"/>
    </row>
    <row r="326" spans="2:18" hidden="1" x14ac:dyDescent="0.25">
      <c r="B326" s="7" t="s">
        <v>572</v>
      </c>
      <c r="C326" s="56" t="str">
        <f t="shared" si="97"/>
        <v>IS35</v>
      </c>
      <c r="D326" s="2">
        <f>SUMIF('Summary Report'!C:C,Sheet10!C326,'Summary Report'!AC:AC)</f>
        <v>284.38</v>
      </c>
      <c r="E326" s="106">
        <f>SUMIF('Summary Report'!C:C,Sheet10!C326,'Summary Report'!AH:AH)</f>
        <v>-1173.3800000000001</v>
      </c>
      <c r="G326" s="2">
        <f>SUMIF(Sheet11!B:B,Sheet10!C326,Sheet11!C:C)</f>
        <v>284.38</v>
      </c>
      <c r="H326" s="2">
        <f t="shared" si="98"/>
        <v>0</v>
      </c>
      <c r="I326" s="2">
        <f>SUMIF(Sheet11!B:B,Sheet10!C326,Sheet11!D:D)</f>
        <v>-1173.3800000000001</v>
      </c>
      <c r="J326" s="2">
        <f t="shared" si="99"/>
        <v>0</v>
      </c>
      <c r="N326" s="2">
        <f>SUMIF(Sheet11!G:G,Sheet10!C326,Sheet11!I:I)</f>
        <v>284.38</v>
      </c>
      <c r="O326" s="2">
        <f t="shared" si="117"/>
        <v>0</v>
      </c>
      <c r="P326" s="2">
        <f>SUMIF(Sheet11!G:G,Sheet10!C326,Sheet11!H:H)</f>
        <v>-1173.3800000000001</v>
      </c>
      <c r="Q326" s="2">
        <f t="shared" si="118"/>
        <v>0</v>
      </c>
      <c r="R326"/>
    </row>
    <row r="327" spans="2:18" x14ac:dyDescent="0.25">
      <c r="B327" s="7" t="s">
        <v>573</v>
      </c>
      <c r="C327" s="56" t="str">
        <f t="shared" si="97"/>
        <v>IS36</v>
      </c>
      <c r="D327" s="2">
        <f>SUMIF('Summary Report'!C:C,Sheet10!C327,'Summary Report'!AC:AC)</f>
        <v>47523.424999999996</v>
      </c>
      <c r="E327" s="2">
        <f>SUMIF('Summary Report'!C:C,Sheet10!C327,'Summary Report'!AH:AH)</f>
        <v>167435.57500000001</v>
      </c>
      <c r="G327" s="2">
        <f>SUMIF(Sheet11!B:B,Sheet10!C327,Sheet11!C:C)</f>
        <v>47523.424999999996</v>
      </c>
      <c r="H327" s="2">
        <f t="shared" si="98"/>
        <v>0</v>
      </c>
      <c r="I327" s="2">
        <f>SUMIF(Sheet11!B:B,Sheet10!C327,Sheet11!D:D)</f>
        <v>167435.57500000001</v>
      </c>
      <c r="J327" s="2">
        <f t="shared" si="99"/>
        <v>0</v>
      </c>
      <c r="N327" s="2">
        <f>SUMIF(Sheet11!L:L,Sheet10!C327,Sheet11!N:N)</f>
        <v>47523.425000000003</v>
      </c>
      <c r="O327" s="2">
        <f t="shared" si="117"/>
        <v>0</v>
      </c>
      <c r="Q327" s="2">
        <f>SUMIF(Sheet11!L:L,Sheet10!C327,Sheet11!M:M)</f>
        <v>167435.57500000001</v>
      </c>
      <c r="R327" s="2">
        <f t="shared" ref="R327:R338" si="119">E327-Q327</f>
        <v>0</v>
      </c>
    </row>
    <row r="328" spans="2:18" x14ac:dyDescent="0.25">
      <c r="B328" s="7" t="s">
        <v>579</v>
      </c>
      <c r="C328" s="56" t="str">
        <f t="shared" ref="C328:C391" si="120">LEFT(B328, FIND(" ",B328)-1)</f>
        <v>LG02</v>
      </c>
      <c r="D328" s="2">
        <f>SUMIF('Summary Report'!C:C,Sheet10!C328,'Summary Report'!AC:AC)</f>
        <v>37922.14</v>
      </c>
      <c r="E328" s="2">
        <f>SUMIF('Summary Report'!C:C,Sheet10!C328,'Summary Report'!AH:AH)</f>
        <v>215844</v>
      </c>
      <c r="G328" s="2">
        <f>SUMIF(Sheet11!B:B,Sheet10!C328,Sheet11!C:C)</f>
        <v>37922.14</v>
      </c>
      <c r="H328" s="2">
        <f t="shared" si="98"/>
        <v>0</v>
      </c>
      <c r="I328" s="2">
        <f>SUMIF(Sheet11!B:B,Sheet10!C328,Sheet11!D:D)</f>
        <v>215844</v>
      </c>
      <c r="J328" s="2">
        <f t="shared" si="99"/>
        <v>0</v>
      </c>
      <c r="N328" s="2">
        <f>SUMIF(Sheet11!L:L,Sheet10!C328,Sheet11!N:N)</f>
        <v>37922.14</v>
      </c>
      <c r="O328" s="2">
        <f t="shared" si="117"/>
        <v>0</v>
      </c>
      <c r="Q328" s="2">
        <f>SUMIF(Sheet11!L:L,Sheet10!C328,Sheet11!M:M)</f>
        <v>215844</v>
      </c>
      <c r="R328" s="2">
        <f t="shared" si="119"/>
        <v>0</v>
      </c>
    </row>
    <row r="329" spans="2:18" x14ac:dyDescent="0.25">
      <c r="B329" s="7" t="s">
        <v>580</v>
      </c>
      <c r="C329" s="56" t="str">
        <f t="shared" si="120"/>
        <v>LG09</v>
      </c>
      <c r="D329" s="2">
        <f>SUMIF('Summary Report'!C:C,Sheet10!C329,'Summary Report'!AC:AC)</f>
        <v>33424.86</v>
      </c>
      <c r="E329" s="2">
        <f>SUMIF('Summary Report'!C:C,Sheet10!C329,'Summary Report'!AH:AH)</f>
        <v>163683.14000000001</v>
      </c>
      <c r="G329" s="2">
        <f>SUMIF(Sheet11!B:B,Sheet10!C329,Sheet11!C:C)</f>
        <v>33424.86</v>
      </c>
      <c r="H329" s="2">
        <f t="shared" ref="H329:H392" si="121">D329-G329</f>
        <v>0</v>
      </c>
      <c r="I329" s="2">
        <f>SUMIF(Sheet11!B:B,Sheet10!C329,Sheet11!D:D)</f>
        <v>163683.14000000001</v>
      </c>
      <c r="J329" s="2">
        <f t="shared" ref="J329:J392" si="122">E329-I329</f>
        <v>0</v>
      </c>
      <c r="N329" s="2">
        <f>SUMIF(Sheet11!L:L,Sheet10!C329,Sheet11!N:N)</f>
        <v>33424.86</v>
      </c>
      <c r="O329" s="2">
        <f t="shared" si="117"/>
        <v>0</v>
      </c>
      <c r="Q329" s="2">
        <f>SUMIF(Sheet11!L:L,Sheet10!C329,Sheet11!M:M)</f>
        <v>163683.14000000001</v>
      </c>
      <c r="R329" s="2">
        <f t="shared" si="119"/>
        <v>0</v>
      </c>
    </row>
    <row r="330" spans="2:18" x14ac:dyDescent="0.25">
      <c r="B330" s="7" t="s">
        <v>581</v>
      </c>
      <c r="C330" s="56" t="str">
        <f t="shared" si="120"/>
        <v>LG10</v>
      </c>
      <c r="D330" s="2">
        <f>SUMIF('Summary Report'!C:C,Sheet10!C330,'Summary Report'!AC:AC)</f>
        <v>5535.18</v>
      </c>
      <c r="E330" s="2">
        <f>SUMIF('Summary Report'!C:C,Sheet10!C330,'Summary Report'!AH:AH)</f>
        <v>24271.82</v>
      </c>
      <c r="G330" s="2">
        <f>SUMIF(Sheet11!B:B,Sheet10!C330,Sheet11!C:C)</f>
        <v>5535.18</v>
      </c>
      <c r="H330" s="2">
        <f t="shared" si="121"/>
        <v>0</v>
      </c>
      <c r="I330" s="2">
        <f>SUMIF(Sheet11!B:B,Sheet10!C330,Sheet11!D:D)</f>
        <v>24271.82</v>
      </c>
      <c r="J330" s="2">
        <f t="shared" si="122"/>
        <v>0</v>
      </c>
      <c r="N330" s="2">
        <f>SUMIF(Sheet11!L:L,Sheet10!C330,Sheet11!N:N)</f>
        <v>5535.18</v>
      </c>
      <c r="O330" s="2">
        <f t="shared" si="117"/>
        <v>0</v>
      </c>
      <c r="Q330" s="2">
        <f>SUMIF(Sheet11!L:L,Sheet10!C330,Sheet11!M:M)</f>
        <v>24271.82</v>
      </c>
      <c r="R330" s="2">
        <f t="shared" si="119"/>
        <v>0</v>
      </c>
    </row>
    <row r="331" spans="2:18" x14ac:dyDescent="0.25">
      <c r="B331" s="7" t="s">
        <v>582</v>
      </c>
      <c r="C331" s="56" t="str">
        <f t="shared" si="120"/>
        <v>LG11</v>
      </c>
      <c r="D331" s="2">
        <f>SUMIF('Summary Report'!C:C,Sheet10!C331,'Summary Report'!AC:AC)</f>
        <v>1334.42</v>
      </c>
      <c r="E331" s="2">
        <f>SUMIF('Summary Report'!C:C,Sheet10!C331,'Summary Report'!AH:AH)</f>
        <v>12585.58</v>
      </c>
      <c r="G331" s="2">
        <f>SUMIF(Sheet11!B:B,Sheet10!C331,Sheet11!C:C)</f>
        <v>1334.42</v>
      </c>
      <c r="H331" s="2">
        <f t="shared" si="121"/>
        <v>0</v>
      </c>
      <c r="I331" s="2">
        <f>SUMIF(Sheet11!B:B,Sheet10!C331,Sheet11!D:D)</f>
        <v>12585.58</v>
      </c>
      <c r="J331" s="2">
        <f t="shared" si="122"/>
        <v>0</v>
      </c>
      <c r="N331" s="2">
        <f>SUMIF(Sheet11!L:L,Sheet10!C331,Sheet11!N:N)</f>
        <v>1334.42</v>
      </c>
      <c r="O331" s="2">
        <f t="shared" si="117"/>
        <v>0</v>
      </c>
      <c r="Q331" s="2">
        <f>SUMIF(Sheet11!L:L,Sheet10!C331,Sheet11!M:M)</f>
        <v>12585.58</v>
      </c>
      <c r="R331" s="2">
        <f t="shared" si="119"/>
        <v>0</v>
      </c>
    </row>
    <row r="332" spans="2:18" x14ac:dyDescent="0.25">
      <c r="B332" s="7" t="s">
        <v>583</v>
      </c>
      <c r="C332" s="56" t="str">
        <f t="shared" si="120"/>
        <v>LG12</v>
      </c>
      <c r="D332" s="2">
        <f>SUMIF('Summary Report'!C:C,Sheet10!C332,'Summary Report'!AC:AC)</f>
        <v>2493.94</v>
      </c>
      <c r="E332" s="2">
        <f>SUMIF('Summary Report'!C:C,Sheet10!C332,'Summary Report'!AH:AH)</f>
        <v>18615.060000000001</v>
      </c>
      <c r="G332" s="2">
        <f>SUMIF(Sheet11!B:B,Sheet10!C332,Sheet11!C:C)</f>
        <v>2493.94</v>
      </c>
      <c r="H332" s="2">
        <f t="shared" si="121"/>
        <v>0</v>
      </c>
      <c r="I332" s="2">
        <f>SUMIF(Sheet11!B:B,Sheet10!C332,Sheet11!D:D)</f>
        <v>18615.060000000001</v>
      </c>
      <c r="J332" s="2">
        <f t="shared" si="122"/>
        <v>0</v>
      </c>
      <c r="N332" s="2">
        <f>SUMIF(Sheet11!L:L,Sheet10!C332,Sheet11!N:N)</f>
        <v>2493.94</v>
      </c>
      <c r="O332" s="2">
        <f t="shared" si="117"/>
        <v>0</v>
      </c>
      <c r="Q332" s="2">
        <f>SUMIF(Sheet11!L:L,Sheet10!C332,Sheet11!M:M)</f>
        <v>18615.060000000001</v>
      </c>
      <c r="R332" s="2">
        <f t="shared" si="119"/>
        <v>0</v>
      </c>
    </row>
    <row r="333" spans="2:18" x14ac:dyDescent="0.25">
      <c r="B333" s="7" t="s">
        <v>584</v>
      </c>
      <c r="C333" s="56" t="str">
        <f t="shared" si="120"/>
        <v>LG13</v>
      </c>
      <c r="D333" s="2">
        <f>SUMIF('Summary Report'!C:C,Sheet10!C333,'Summary Report'!AC:AC)</f>
        <v>19916.96</v>
      </c>
      <c r="E333" s="2">
        <f>SUMIF('Summary Report'!C:C,Sheet10!C333,'Summary Report'!AH:AH)</f>
        <v>85084.040000000008</v>
      </c>
      <c r="G333" s="2">
        <f>SUMIF(Sheet11!B:B,Sheet10!C333,Sheet11!C:C)</f>
        <v>19916.96</v>
      </c>
      <c r="H333" s="2">
        <f t="shared" si="121"/>
        <v>0</v>
      </c>
      <c r="I333" s="2">
        <f>SUMIF(Sheet11!B:B,Sheet10!C333,Sheet11!D:D)</f>
        <v>85084.040000000008</v>
      </c>
      <c r="J333" s="2">
        <f t="shared" si="122"/>
        <v>0</v>
      </c>
      <c r="N333" s="2">
        <f>SUMIF(Sheet11!L:L,Sheet10!C333,Sheet11!N:N)</f>
        <v>19916.96</v>
      </c>
      <c r="O333" s="2">
        <f t="shared" si="117"/>
        <v>0</v>
      </c>
      <c r="Q333" s="2">
        <f>SUMIF(Sheet11!L:L,Sheet10!C333,Sheet11!M:M)</f>
        <v>85084.040000000008</v>
      </c>
      <c r="R333" s="2">
        <f t="shared" si="119"/>
        <v>0</v>
      </c>
    </row>
    <row r="334" spans="2:18" x14ac:dyDescent="0.25">
      <c r="B334" s="7" t="s">
        <v>585</v>
      </c>
      <c r="C334" s="56" t="str">
        <f t="shared" si="120"/>
        <v>LG14</v>
      </c>
      <c r="D334" s="2">
        <f>SUMIF('Summary Report'!C:C,Sheet10!C334,'Summary Report'!AC:AC)</f>
        <v>6912.32</v>
      </c>
      <c r="E334" s="2">
        <f>SUMIF('Summary Report'!C:C,Sheet10!C334,'Summary Report'!AH:AH)</f>
        <v>14463.68</v>
      </c>
      <c r="G334" s="2">
        <f>SUMIF(Sheet11!B:B,Sheet10!C334,Sheet11!C:C)</f>
        <v>6912.32</v>
      </c>
      <c r="H334" s="2">
        <f t="shared" si="121"/>
        <v>0</v>
      </c>
      <c r="I334" s="2">
        <f>SUMIF(Sheet11!B:B,Sheet10!C334,Sheet11!D:D)</f>
        <v>14463.68</v>
      </c>
      <c r="J334" s="2">
        <f t="shared" si="122"/>
        <v>0</v>
      </c>
      <c r="N334" s="2">
        <f>SUMIF(Sheet11!L:L,Sheet10!C334,Sheet11!N:N)</f>
        <v>6912.32</v>
      </c>
      <c r="O334" s="2">
        <f t="shared" si="117"/>
        <v>0</v>
      </c>
      <c r="Q334" s="2">
        <f>SUMIF(Sheet11!L:L,Sheet10!C334,Sheet11!M:M)</f>
        <v>14463.68</v>
      </c>
      <c r="R334" s="2">
        <f t="shared" si="119"/>
        <v>0</v>
      </c>
    </row>
    <row r="335" spans="2:18" x14ac:dyDescent="0.25">
      <c r="B335" s="7" t="s">
        <v>586</v>
      </c>
      <c r="C335" s="56" t="str">
        <f t="shared" si="120"/>
        <v>LG15</v>
      </c>
      <c r="D335" s="2">
        <f>SUMIF('Summary Report'!C:C,Sheet10!C335,'Summary Report'!AC:AC)</f>
        <v>16659.439999999999</v>
      </c>
      <c r="E335" s="2">
        <f>SUMIF('Summary Report'!C:C,Sheet10!C335,'Summary Report'!AH:AH)</f>
        <v>9984.5600000000013</v>
      </c>
      <c r="G335" s="2">
        <f>SUMIF(Sheet11!B:B,Sheet10!C335,Sheet11!C:C)</f>
        <v>16659.439999999999</v>
      </c>
      <c r="H335" s="2">
        <f t="shared" si="121"/>
        <v>0</v>
      </c>
      <c r="I335" s="2">
        <f>SUMIF(Sheet11!B:B,Sheet10!C335,Sheet11!D:D)</f>
        <v>9984.5600000000013</v>
      </c>
      <c r="J335" s="2">
        <f t="shared" si="122"/>
        <v>0</v>
      </c>
      <c r="N335" s="2">
        <f>SUMIF(Sheet11!L:L,Sheet10!C335,Sheet11!N:N)</f>
        <v>16659.439999999999</v>
      </c>
      <c r="O335" s="2">
        <f t="shared" si="117"/>
        <v>0</v>
      </c>
      <c r="Q335" s="2">
        <f>SUMIF(Sheet11!L:L,Sheet10!C335,Sheet11!M:M)</f>
        <v>9984.5600000000013</v>
      </c>
      <c r="R335" s="2">
        <f t="shared" si="119"/>
        <v>0</v>
      </c>
    </row>
    <row r="336" spans="2:18" x14ac:dyDescent="0.25">
      <c r="B336" s="7" t="s">
        <v>587</v>
      </c>
      <c r="C336" s="56" t="str">
        <f t="shared" si="120"/>
        <v>LG16</v>
      </c>
      <c r="D336" s="2">
        <f>SUMIF('Summary Report'!C:C,Sheet10!C336,'Summary Report'!AC:AC)</f>
        <v>7015.58</v>
      </c>
      <c r="E336" s="2">
        <f>SUMIF('Summary Report'!C:C,Sheet10!C336,'Summary Report'!AH:AH)</f>
        <v>42797.42</v>
      </c>
      <c r="G336" s="2">
        <f>SUMIF(Sheet11!B:B,Sheet10!C336,Sheet11!C:C)</f>
        <v>7015.58</v>
      </c>
      <c r="H336" s="2">
        <f t="shared" si="121"/>
        <v>0</v>
      </c>
      <c r="I336" s="2">
        <f>SUMIF(Sheet11!B:B,Sheet10!C336,Sheet11!D:D)</f>
        <v>42797.42</v>
      </c>
      <c r="J336" s="2">
        <f t="shared" si="122"/>
        <v>0</v>
      </c>
      <c r="N336" s="2">
        <f>SUMIF(Sheet11!L:L,Sheet10!C336,Sheet11!N:N)</f>
        <v>7015.58</v>
      </c>
      <c r="O336" s="2">
        <f t="shared" si="117"/>
        <v>0</v>
      </c>
      <c r="Q336" s="2">
        <f>SUMIF(Sheet11!L:L,Sheet10!C336,Sheet11!M:M)</f>
        <v>42797.42</v>
      </c>
      <c r="R336" s="2">
        <f t="shared" si="119"/>
        <v>0</v>
      </c>
    </row>
    <row r="337" spans="2:18" x14ac:dyDescent="0.25">
      <c r="B337" s="7" t="s">
        <v>588</v>
      </c>
      <c r="C337" s="56" t="str">
        <f t="shared" si="120"/>
        <v>LG18</v>
      </c>
      <c r="D337" s="2">
        <f>SUMIF('Summary Report'!C:C,Sheet10!C337,'Summary Report'!AC:AC)</f>
        <v>21181.5</v>
      </c>
      <c r="E337" s="2">
        <f>SUMIF('Summary Report'!C:C,Sheet10!C337,'Summary Report'!AH:AH)</f>
        <v>24842.5</v>
      </c>
      <c r="G337" s="2">
        <f>SUMIF(Sheet11!B:B,Sheet10!C337,Sheet11!C:C)</f>
        <v>21181.5</v>
      </c>
      <c r="H337" s="2">
        <f t="shared" si="121"/>
        <v>0</v>
      </c>
      <c r="I337" s="2">
        <f>SUMIF(Sheet11!B:B,Sheet10!C337,Sheet11!D:D)</f>
        <v>24842.5</v>
      </c>
      <c r="J337" s="2">
        <f t="shared" si="122"/>
        <v>0</v>
      </c>
      <c r="N337" s="2">
        <f>SUMIF(Sheet11!L:L,Sheet10!C337,Sheet11!N:N)</f>
        <v>21181.5</v>
      </c>
      <c r="O337" s="2">
        <f t="shared" si="117"/>
        <v>0</v>
      </c>
      <c r="Q337" s="2">
        <f>SUMIF(Sheet11!L:L,Sheet10!C337,Sheet11!M:M)</f>
        <v>24842.5</v>
      </c>
      <c r="R337" s="2">
        <f t="shared" si="119"/>
        <v>0</v>
      </c>
    </row>
    <row r="338" spans="2:18" x14ac:dyDescent="0.25">
      <c r="B338" s="7" t="s">
        <v>589</v>
      </c>
      <c r="C338" s="56" t="str">
        <f t="shared" si="120"/>
        <v>LG19</v>
      </c>
      <c r="D338" s="2">
        <f>SUMIF('Summary Report'!C:C,Sheet10!C338,'Summary Report'!AC:AC)</f>
        <v>12244.52</v>
      </c>
      <c r="E338" s="2">
        <f>SUMIF('Summary Report'!C:C,Sheet10!C338,'Summary Report'!AH:AH)</f>
        <v>30477.48</v>
      </c>
      <c r="G338" s="2">
        <f>SUMIF(Sheet11!B:B,Sheet10!C338,Sheet11!C:C)</f>
        <v>12244.52</v>
      </c>
      <c r="H338" s="2">
        <f t="shared" si="121"/>
        <v>0</v>
      </c>
      <c r="I338" s="2">
        <f>SUMIF(Sheet11!B:B,Sheet10!C338,Sheet11!D:D)</f>
        <v>30477.48</v>
      </c>
      <c r="J338" s="2">
        <f t="shared" si="122"/>
        <v>0</v>
      </c>
      <c r="N338" s="2">
        <f>SUMIF(Sheet11!L:L,Sheet10!C338,Sheet11!N:N)</f>
        <v>12244.52</v>
      </c>
      <c r="O338" s="2">
        <f t="shared" si="117"/>
        <v>0</v>
      </c>
      <c r="Q338" s="2">
        <f>SUMIF(Sheet11!L:L,Sheet10!C338,Sheet11!M:M)</f>
        <v>30477.48</v>
      </c>
      <c r="R338" s="2">
        <f t="shared" si="119"/>
        <v>0</v>
      </c>
    </row>
    <row r="339" spans="2:18" hidden="1" x14ac:dyDescent="0.25">
      <c r="B339" s="7" t="s">
        <v>590</v>
      </c>
      <c r="C339" s="56" t="str">
        <f t="shared" si="120"/>
        <v>LG20</v>
      </c>
      <c r="D339" s="2">
        <f>SUMIF('Summary Report'!C:C,Sheet10!C339,'Summary Report'!AC:AC)</f>
        <v>14387.439999999999</v>
      </c>
      <c r="E339" s="106">
        <f>SUMIF('Summary Report'!C:C,Sheet10!C339,'Summary Report'!AH:AH)</f>
        <v>-4760.4399999999987</v>
      </c>
      <c r="G339" s="2">
        <f>SUMIF(Sheet11!B:B,Sheet10!C339,Sheet11!C:C)</f>
        <v>14387.439999999999</v>
      </c>
      <c r="H339" s="2">
        <f t="shared" si="121"/>
        <v>0</v>
      </c>
      <c r="I339" s="2">
        <f>SUMIF(Sheet11!B:B,Sheet10!C339,Sheet11!D:D)</f>
        <v>-4760.4399999999987</v>
      </c>
      <c r="J339" s="2">
        <f t="shared" si="122"/>
        <v>0</v>
      </c>
      <c r="N339" s="2">
        <f>SUMIF(Sheet11!G:G,Sheet10!C339,Sheet11!I:I)</f>
        <v>14387.439999999999</v>
      </c>
      <c r="O339" s="2">
        <f>D339-N339</f>
        <v>0</v>
      </c>
      <c r="P339" s="2">
        <f>SUMIF(Sheet11!G:G,Sheet10!C339,Sheet11!H:H)</f>
        <v>-4760.4399999999987</v>
      </c>
      <c r="Q339" s="2">
        <f>E339-P339</f>
        <v>0</v>
      </c>
      <c r="R339"/>
    </row>
    <row r="340" spans="2:18" x14ac:dyDescent="0.25">
      <c r="B340" s="7" t="s">
        <v>591</v>
      </c>
      <c r="C340" s="56" t="str">
        <f t="shared" si="120"/>
        <v>LG21</v>
      </c>
      <c r="D340" s="2">
        <f>SUMIF('Summary Report'!C:C,Sheet10!C340,'Summary Report'!AC:AC)</f>
        <v>25522.799999999999</v>
      </c>
      <c r="E340" s="2">
        <f>SUMIF('Summary Report'!C:C,Sheet10!C340,'Summary Report'!AH:AH)</f>
        <v>20989.200000000001</v>
      </c>
      <c r="G340" s="2">
        <f>SUMIF(Sheet11!B:B,Sheet10!C340,Sheet11!C:C)</f>
        <v>25522.799999999999</v>
      </c>
      <c r="H340" s="2">
        <f t="shared" si="121"/>
        <v>0</v>
      </c>
      <c r="I340" s="2">
        <f>SUMIF(Sheet11!B:B,Sheet10!C340,Sheet11!D:D)</f>
        <v>20989.200000000001</v>
      </c>
      <c r="J340" s="2">
        <f t="shared" si="122"/>
        <v>0</v>
      </c>
      <c r="N340" s="2">
        <f>SUMIF(Sheet11!L:L,Sheet10!C340,Sheet11!N:N)</f>
        <v>25522.799999999999</v>
      </c>
      <c r="O340" s="2">
        <f>D340-N340</f>
        <v>0</v>
      </c>
      <c r="Q340" s="2">
        <f>SUMIF(Sheet11!L:L,Sheet10!C340,Sheet11!M:M)</f>
        <v>20989.200000000001</v>
      </c>
      <c r="R340" s="2">
        <f>E340-Q340</f>
        <v>0</v>
      </c>
    </row>
    <row r="341" spans="2:18" hidden="1" x14ac:dyDescent="0.25">
      <c r="B341" s="7" t="s">
        <v>592</v>
      </c>
      <c r="C341" s="56" t="str">
        <f t="shared" si="120"/>
        <v>LG23</v>
      </c>
      <c r="D341" s="2">
        <f>SUMIF('Summary Report'!C:C,Sheet10!C341,'Summary Report'!AC:AC)</f>
        <v>10658.9</v>
      </c>
      <c r="E341" s="106">
        <f>SUMIF('Summary Report'!C:C,Sheet10!C341,'Summary Report'!AH:AH)</f>
        <v>-43476.9</v>
      </c>
      <c r="G341" s="2">
        <f>SUMIF(Sheet11!B:B,Sheet10!C341,Sheet11!C:C)</f>
        <v>10658.9</v>
      </c>
      <c r="H341" s="2">
        <f t="shared" si="121"/>
        <v>0</v>
      </c>
      <c r="I341" s="2">
        <f>SUMIF(Sheet11!B:B,Sheet10!C341,Sheet11!D:D)</f>
        <v>-43476.9</v>
      </c>
      <c r="J341" s="2">
        <f t="shared" si="122"/>
        <v>0</v>
      </c>
      <c r="N341" s="2">
        <f>SUMIF(Sheet11!G:G,Sheet10!C341,Sheet11!I:I)</f>
        <v>10658.9</v>
      </c>
      <c r="O341" s="2">
        <f t="shared" ref="O341:O345" si="123">D341-N341</f>
        <v>0</v>
      </c>
      <c r="P341" s="2">
        <f>SUMIF(Sheet11!G:G,Sheet10!C341,Sheet11!H:H)</f>
        <v>-43476.9</v>
      </c>
      <c r="Q341" s="2">
        <f t="shared" ref="Q341:Q342" si="124">E341-P341</f>
        <v>0</v>
      </c>
      <c r="R341"/>
    </row>
    <row r="342" spans="2:18" hidden="1" x14ac:dyDescent="0.25">
      <c r="B342" s="7" t="s">
        <v>593</v>
      </c>
      <c r="C342" s="56" t="str">
        <f t="shared" si="120"/>
        <v>LG25</v>
      </c>
      <c r="D342" s="2">
        <f>SUMIF('Summary Report'!C:C,Sheet10!C342,'Summary Report'!AC:AC)</f>
        <v>5871.42</v>
      </c>
      <c r="E342" s="106">
        <f>SUMIF('Summary Report'!C:C,Sheet10!C342,'Summary Report'!AH:AH)</f>
        <v>-1271</v>
      </c>
      <c r="G342" s="2">
        <f>SUMIF(Sheet11!B:B,Sheet10!C342,Sheet11!C:C)</f>
        <v>5871.42</v>
      </c>
      <c r="H342" s="2">
        <f t="shared" si="121"/>
        <v>0</v>
      </c>
      <c r="I342" s="2">
        <f>SUMIF(Sheet11!B:B,Sheet10!C342,Sheet11!D:D)</f>
        <v>-1271</v>
      </c>
      <c r="J342" s="2">
        <f t="shared" si="122"/>
        <v>0</v>
      </c>
      <c r="N342" s="2">
        <f>SUMIF(Sheet11!G:G,Sheet10!C342,Sheet11!I:I)</f>
        <v>5871.42</v>
      </c>
      <c r="O342" s="2">
        <f t="shared" si="123"/>
        <v>0</v>
      </c>
      <c r="P342" s="2">
        <f>SUMIF(Sheet11!G:G,Sheet10!C342,Sheet11!H:H)</f>
        <v>-1271</v>
      </c>
      <c r="Q342" s="2">
        <f t="shared" si="124"/>
        <v>0</v>
      </c>
      <c r="R342"/>
    </row>
    <row r="343" spans="2:18" x14ac:dyDescent="0.25">
      <c r="B343" s="7" t="s">
        <v>594</v>
      </c>
      <c r="C343" s="56" t="str">
        <f t="shared" si="120"/>
        <v>LG26</v>
      </c>
      <c r="D343" s="2">
        <f>SUMIF('Summary Report'!C:C,Sheet10!C343,'Summary Report'!AC:AC)</f>
        <v>21668.62</v>
      </c>
      <c r="E343" s="2">
        <f>SUMIF('Summary Report'!C:C,Sheet10!C343,'Summary Report'!AH:AH)</f>
        <v>43700</v>
      </c>
      <c r="G343" s="2">
        <f>SUMIF(Sheet11!B:B,Sheet10!C343,Sheet11!C:C)</f>
        <v>21668.62</v>
      </c>
      <c r="H343" s="2">
        <f t="shared" si="121"/>
        <v>0</v>
      </c>
      <c r="I343" s="2">
        <f>SUMIF(Sheet11!B:B,Sheet10!C343,Sheet11!D:D)</f>
        <v>43700</v>
      </c>
      <c r="J343" s="2">
        <f t="shared" si="122"/>
        <v>0</v>
      </c>
      <c r="N343" s="2">
        <f>SUMIF(Sheet11!L:L,Sheet10!C343,Sheet11!N:N)</f>
        <v>21668.62</v>
      </c>
      <c r="O343" s="2">
        <f t="shared" si="123"/>
        <v>0</v>
      </c>
      <c r="Q343" s="2">
        <f>SUMIF(Sheet11!L:L,Sheet10!C343,Sheet11!M:M)</f>
        <v>43700</v>
      </c>
      <c r="R343" s="2">
        <f t="shared" ref="R343:R345" si="125">E343-Q343</f>
        <v>0</v>
      </c>
    </row>
    <row r="344" spans="2:18" x14ac:dyDescent="0.25">
      <c r="B344" s="7" t="s">
        <v>595</v>
      </c>
      <c r="C344" s="56" t="str">
        <f t="shared" si="120"/>
        <v>LG27</v>
      </c>
      <c r="D344" s="2">
        <f>SUMIF('Summary Report'!C:C,Sheet10!C344,'Summary Report'!AC:AC)</f>
        <v>7939.46</v>
      </c>
      <c r="E344" s="2">
        <f>SUMIF('Summary Report'!C:C,Sheet10!C344,'Summary Report'!AH:AH)</f>
        <v>12673.54</v>
      </c>
      <c r="G344" s="2">
        <f>SUMIF(Sheet11!B:B,Sheet10!C344,Sheet11!C:C)</f>
        <v>7939.46</v>
      </c>
      <c r="H344" s="2">
        <f t="shared" si="121"/>
        <v>0</v>
      </c>
      <c r="I344" s="2">
        <f>SUMIF(Sheet11!B:B,Sheet10!C344,Sheet11!D:D)</f>
        <v>12673.54</v>
      </c>
      <c r="J344" s="2">
        <f t="shared" si="122"/>
        <v>0</v>
      </c>
      <c r="N344" s="2">
        <f>SUMIF(Sheet11!L:L,Sheet10!C344,Sheet11!N:N)</f>
        <v>7939.46</v>
      </c>
      <c r="O344" s="2">
        <f t="shared" si="123"/>
        <v>0</v>
      </c>
      <c r="Q344" s="2">
        <f>SUMIF(Sheet11!L:L,Sheet10!C344,Sheet11!M:M)</f>
        <v>12673.54</v>
      </c>
      <c r="R344" s="2">
        <f t="shared" si="125"/>
        <v>0</v>
      </c>
    </row>
    <row r="345" spans="2:18" x14ac:dyDescent="0.25">
      <c r="B345" s="7" t="s">
        <v>596</v>
      </c>
      <c r="C345" s="56" t="str">
        <f t="shared" si="120"/>
        <v>LG28</v>
      </c>
      <c r="D345" s="2">
        <f>SUMIF('Summary Report'!C:C,Sheet10!C345,'Summary Report'!AC:AC)</f>
        <v>4418.58</v>
      </c>
      <c r="E345" s="2">
        <f>SUMIF('Summary Report'!C:C,Sheet10!C345,'Summary Report'!AH:AH)</f>
        <v>3210.42</v>
      </c>
      <c r="G345" s="2">
        <f>SUMIF(Sheet11!B:B,Sheet10!C345,Sheet11!C:C)</f>
        <v>4418.58</v>
      </c>
      <c r="H345" s="2">
        <f t="shared" si="121"/>
        <v>0</v>
      </c>
      <c r="I345" s="2">
        <f>SUMIF(Sheet11!B:B,Sheet10!C345,Sheet11!D:D)</f>
        <v>3210.42</v>
      </c>
      <c r="J345" s="2">
        <f t="shared" si="122"/>
        <v>0</v>
      </c>
      <c r="N345" s="2">
        <f>SUMIF(Sheet11!L:L,Sheet10!C345,Sheet11!N:N)</f>
        <v>4418.58</v>
      </c>
      <c r="O345" s="2">
        <f t="shared" si="123"/>
        <v>0</v>
      </c>
      <c r="Q345" s="2">
        <f>SUMIF(Sheet11!L:L,Sheet10!C345,Sheet11!M:M)</f>
        <v>3210.42</v>
      </c>
      <c r="R345" s="2">
        <f t="shared" si="125"/>
        <v>0</v>
      </c>
    </row>
    <row r="346" spans="2:18" hidden="1" x14ac:dyDescent="0.25">
      <c r="B346" s="7" t="s">
        <v>597</v>
      </c>
      <c r="C346" s="56" t="str">
        <f t="shared" si="120"/>
        <v>LG29</v>
      </c>
      <c r="D346" s="2">
        <f>SUMIF('Summary Report'!C:C,Sheet10!C346,'Summary Report'!AC:AC)</f>
        <v>16766.559999999998</v>
      </c>
      <c r="E346" s="106">
        <f>SUMIF('Summary Report'!C:C,Sheet10!C346,'Summary Report'!AH:AH)</f>
        <v>-9197.5599999999977</v>
      </c>
      <c r="G346" s="2">
        <f>SUMIF(Sheet11!B:B,Sheet10!C346,Sheet11!C:C)</f>
        <v>16766.559999999998</v>
      </c>
      <c r="H346" s="2">
        <f t="shared" si="121"/>
        <v>0</v>
      </c>
      <c r="I346" s="2">
        <f>SUMIF(Sheet11!B:B,Sheet10!C346,Sheet11!D:D)</f>
        <v>-9197.5599999999977</v>
      </c>
      <c r="J346" s="2">
        <f t="shared" si="122"/>
        <v>0</v>
      </c>
      <c r="N346" s="2">
        <f>SUMIF(Sheet11!G:G,Sheet10!C346,Sheet11!I:I)</f>
        <v>16766.559999999998</v>
      </c>
      <c r="O346" s="2">
        <f>D346-N346</f>
        <v>0</v>
      </c>
      <c r="P346" s="2">
        <f>SUMIF(Sheet11!G:G,Sheet10!C346,Sheet11!H:H)</f>
        <v>-9197.5599999999977</v>
      </c>
      <c r="Q346" s="2">
        <f>E346-P346</f>
        <v>0</v>
      </c>
      <c r="R346"/>
    </row>
    <row r="347" spans="2:18" x14ac:dyDescent="0.25">
      <c r="B347" s="7" t="s">
        <v>598</v>
      </c>
      <c r="C347" s="56" t="str">
        <f t="shared" si="120"/>
        <v>LG30</v>
      </c>
      <c r="D347" s="2">
        <f>SUMIF('Summary Report'!C:C,Sheet10!C347,'Summary Report'!AC:AC)</f>
        <v>2886.14</v>
      </c>
      <c r="E347" s="2">
        <f>SUMIF('Summary Report'!C:C,Sheet10!C347,'Summary Report'!AH:AH)</f>
        <v>8252.86</v>
      </c>
      <c r="G347" s="2">
        <f>SUMIF(Sheet11!B:B,Sheet10!C347,Sheet11!C:C)</f>
        <v>2886.14</v>
      </c>
      <c r="H347" s="2">
        <f t="shared" si="121"/>
        <v>0</v>
      </c>
      <c r="I347" s="2">
        <f>SUMIF(Sheet11!B:B,Sheet10!C347,Sheet11!D:D)</f>
        <v>8252.86</v>
      </c>
      <c r="J347" s="2">
        <f t="shared" si="122"/>
        <v>0</v>
      </c>
      <c r="N347" s="2">
        <f>SUMIF(Sheet11!L:L,Sheet10!C347,Sheet11!N:N)</f>
        <v>2886.14</v>
      </c>
      <c r="O347" s="2">
        <f>D347-N347</f>
        <v>0</v>
      </c>
      <c r="Q347" s="2">
        <f>SUMIF(Sheet11!L:L,Sheet10!C347,Sheet11!M:M)</f>
        <v>8252.86</v>
      </c>
      <c r="R347" s="2">
        <f>E347-Q347</f>
        <v>0</v>
      </c>
    </row>
    <row r="348" spans="2:18" hidden="1" x14ac:dyDescent="0.25">
      <c r="B348" s="7" t="s">
        <v>599</v>
      </c>
      <c r="C348" s="56" t="str">
        <f t="shared" si="120"/>
        <v>LG31</v>
      </c>
      <c r="D348" s="2">
        <f>SUMIF('Summary Report'!C:C,Sheet10!C348,'Summary Report'!AC:AC)</f>
        <v>17412.259999999998</v>
      </c>
      <c r="E348" s="106">
        <f>SUMIF('Summary Report'!C:C,Sheet10!C348,'Summary Report'!AH:AH)</f>
        <v>-6317.2599999999984</v>
      </c>
      <c r="G348" s="2">
        <f>SUMIF(Sheet11!B:B,Sheet10!C348,Sheet11!C:C)</f>
        <v>17412.259999999998</v>
      </c>
      <c r="H348" s="2">
        <f t="shared" si="121"/>
        <v>0</v>
      </c>
      <c r="I348" s="2">
        <f>SUMIF(Sheet11!B:B,Sheet10!C348,Sheet11!D:D)</f>
        <v>-6317.2599999999984</v>
      </c>
      <c r="J348" s="2">
        <f t="shared" si="122"/>
        <v>0</v>
      </c>
      <c r="N348" s="2">
        <f>SUMIF(Sheet11!G:G,Sheet10!C348,Sheet11!I:I)</f>
        <v>17412.259999999998</v>
      </c>
      <c r="O348" s="2">
        <f>D348-N348</f>
        <v>0</v>
      </c>
      <c r="P348" s="2">
        <f>SUMIF(Sheet11!G:G,Sheet10!C348,Sheet11!H:H)</f>
        <v>-6317.2599999999984</v>
      </c>
      <c r="Q348" s="2">
        <f>E348-P348</f>
        <v>0</v>
      </c>
      <c r="R348"/>
    </row>
    <row r="349" spans="2:18" x14ac:dyDescent="0.25">
      <c r="B349" s="7" t="s">
        <v>600</v>
      </c>
      <c r="C349" s="56" t="str">
        <f t="shared" si="120"/>
        <v>LG32</v>
      </c>
      <c r="D349" s="2">
        <f>SUMIF('Summary Report'!C:C,Sheet10!C349,'Summary Report'!AC:AC)</f>
        <v>20571.62</v>
      </c>
      <c r="E349" s="2">
        <f>SUMIF('Summary Report'!C:C,Sheet10!C349,'Summary Report'!AH:AH)</f>
        <v>77050</v>
      </c>
      <c r="G349" s="2">
        <f>SUMIF(Sheet11!B:B,Sheet10!C349,Sheet11!C:C)</f>
        <v>20571.62</v>
      </c>
      <c r="H349" s="2">
        <f t="shared" si="121"/>
        <v>0</v>
      </c>
      <c r="I349" s="2">
        <f>SUMIF(Sheet11!B:B,Sheet10!C349,Sheet11!D:D)</f>
        <v>77050</v>
      </c>
      <c r="J349" s="2">
        <f t="shared" si="122"/>
        <v>0</v>
      </c>
      <c r="N349" s="2">
        <f>SUMIF(Sheet11!L:L,Sheet10!C349,Sheet11!N:N)</f>
        <v>20571.62</v>
      </c>
      <c r="O349" s="2">
        <f>D349-N349</f>
        <v>0</v>
      </c>
      <c r="Q349" s="2">
        <f>SUMIF(Sheet11!L:L,Sheet10!C349,Sheet11!M:M)</f>
        <v>77050</v>
      </c>
      <c r="R349" s="2">
        <f>E349-Q349</f>
        <v>0</v>
      </c>
    </row>
    <row r="350" spans="2:18" hidden="1" x14ac:dyDescent="0.25">
      <c r="B350" s="7" t="s">
        <v>601</v>
      </c>
      <c r="C350" s="56" t="str">
        <f t="shared" si="120"/>
        <v>LG33</v>
      </c>
      <c r="D350" s="2">
        <f>SUMIF('Summary Report'!C:C,Sheet10!C350,'Summary Report'!AC:AC)</f>
        <v>21327.14</v>
      </c>
      <c r="E350" s="106">
        <f>SUMIF('Summary Report'!C:C,Sheet10!C350,'Summary Report'!AH:AH)</f>
        <v>-4565</v>
      </c>
      <c r="G350" s="2">
        <f>SUMIF(Sheet11!B:B,Sheet10!C350,Sheet11!C:C)</f>
        <v>21327.14</v>
      </c>
      <c r="H350" s="2">
        <f t="shared" si="121"/>
        <v>0</v>
      </c>
      <c r="I350" s="2">
        <f>SUMIF(Sheet11!B:B,Sheet10!C350,Sheet11!D:D)</f>
        <v>-4565</v>
      </c>
      <c r="J350" s="2">
        <f t="shared" si="122"/>
        <v>0</v>
      </c>
      <c r="N350" s="2">
        <f>SUMIF(Sheet11!G:G,Sheet10!C350,Sheet11!I:I)</f>
        <v>21327.14</v>
      </c>
      <c r="O350" s="2">
        <f t="shared" ref="O350:O351" si="126">D350-N350</f>
        <v>0</v>
      </c>
      <c r="P350" s="2">
        <f>SUMIF(Sheet11!G:G,Sheet10!C350,Sheet11!H:H)</f>
        <v>-4565</v>
      </c>
      <c r="Q350" s="2">
        <f t="shared" ref="Q350:Q351" si="127">E350-P350</f>
        <v>0</v>
      </c>
      <c r="R350"/>
    </row>
    <row r="351" spans="2:18" hidden="1" x14ac:dyDescent="0.25">
      <c r="B351" s="7" t="s">
        <v>602</v>
      </c>
      <c r="C351" s="56" t="str">
        <f t="shared" si="120"/>
        <v>LG34</v>
      </c>
      <c r="D351" s="2">
        <f>SUMIF('Summary Report'!C:C,Sheet10!C351,'Summary Report'!AC:AC)</f>
        <v>86944.08</v>
      </c>
      <c r="E351" s="106">
        <f>SUMIF('Summary Report'!C:C,Sheet10!C351,'Summary Report'!AH:AH)</f>
        <v>-250673</v>
      </c>
      <c r="G351" s="2">
        <f>SUMIF(Sheet11!B:B,Sheet10!C351,Sheet11!C:C)</f>
        <v>86944.08</v>
      </c>
      <c r="H351" s="2">
        <f t="shared" si="121"/>
        <v>0</v>
      </c>
      <c r="I351" s="2">
        <f>SUMIF(Sheet11!B:B,Sheet10!C351,Sheet11!D:D)</f>
        <v>-250673</v>
      </c>
      <c r="J351" s="2">
        <f t="shared" si="122"/>
        <v>0</v>
      </c>
      <c r="N351" s="2">
        <f>SUMIF(Sheet11!G:G,Sheet10!C351,Sheet11!I:I)</f>
        <v>86944.08</v>
      </c>
      <c r="O351" s="2">
        <f t="shared" si="126"/>
        <v>0</v>
      </c>
      <c r="P351" s="2">
        <f>SUMIF(Sheet11!G:G,Sheet10!C351,Sheet11!H:H)</f>
        <v>-250673</v>
      </c>
      <c r="Q351" s="2">
        <f t="shared" si="127"/>
        <v>0</v>
      </c>
      <c r="R351"/>
    </row>
    <row r="352" spans="2:18" x14ac:dyDescent="0.25">
      <c r="B352" s="7" t="s">
        <v>604</v>
      </c>
      <c r="C352" s="56" t="str">
        <f t="shared" si="120"/>
        <v>LG35</v>
      </c>
      <c r="D352" s="2">
        <f>SUMIF('Summary Report'!C:C,Sheet10!C352,'Summary Report'!AC:AC)</f>
        <v>11390.34</v>
      </c>
      <c r="E352" s="2">
        <f>SUMIF('Summary Report'!C:C,Sheet10!C352,'Summary Report'!AH:AH)</f>
        <v>16188</v>
      </c>
      <c r="G352" s="2">
        <f>SUMIF(Sheet11!B:B,Sheet10!C352,Sheet11!C:C)</f>
        <v>11390.34</v>
      </c>
      <c r="H352" s="2">
        <f t="shared" si="121"/>
        <v>0</v>
      </c>
      <c r="I352" s="2">
        <f>SUMIF(Sheet11!B:B,Sheet10!C352,Sheet11!D:D)</f>
        <v>16188</v>
      </c>
      <c r="J352" s="2">
        <f t="shared" si="122"/>
        <v>0</v>
      </c>
      <c r="N352" s="2">
        <f>SUMIF(Sheet11!L:L,Sheet10!C352,Sheet11!N:N)</f>
        <v>11390.34</v>
      </c>
      <c r="O352" s="2">
        <f>D352-N352</f>
        <v>0</v>
      </c>
      <c r="Q352" s="2">
        <f>SUMIF(Sheet11!L:L,Sheet10!C352,Sheet11!M:M)</f>
        <v>16188</v>
      </c>
      <c r="R352" s="2">
        <f>E352-Q352</f>
        <v>0</v>
      </c>
    </row>
    <row r="353" spans="2:18" hidden="1" x14ac:dyDescent="0.25">
      <c r="B353" s="7" t="s">
        <v>605</v>
      </c>
      <c r="C353" s="56" t="str">
        <f t="shared" si="120"/>
        <v>LG39</v>
      </c>
      <c r="D353" s="2">
        <f>SUMIF('Summary Report'!C:C,Sheet10!C353,'Summary Report'!AC:AC)</f>
        <v>4485.6000000000004</v>
      </c>
      <c r="E353" s="106">
        <f>SUMIF('Summary Report'!C:C,Sheet10!C353,'Summary Report'!AH:AH)</f>
        <v>-6728</v>
      </c>
      <c r="G353" s="2">
        <f>SUMIF(Sheet11!B:B,Sheet10!C353,Sheet11!C:C)</f>
        <v>4485.6000000000004</v>
      </c>
      <c r="H353" s="2">
        <f t="shared" si="121"/>
        <v>0</v>
      </c>
      <c r="I353" s="2">
        <f>SUMIF(Sheet11!B:B,Sheet10!C353,Sheet11!D:D)</f>
        <v>-6728</v>
      </c>
      <c r="J353" s="2">
        <f t="shared" si="122"/>
        <v>0</v>
      </c>
      <c r="N353" s="2">
        <f>SUMIF(Sheet11!G:G,Sheet10!C353,Sheet11!I:I)</f>
        <v>4485.6000000000004</v>
      </c>
      <c r="O353" s="2">
        <f>D353-N353</f>
        <v>0</v>
      </c>
      <c r="P353" s="2">
        <f>SUMIF(Sheet11!G:G,Sheet10!C353,Sheet11!H:H)</f>
        <v>-6728</v>
      </c>
      <c r="Q353" s="2">
        <f>E353-P353</f>
        <v>0</v>
      </c>
      <c r="R353"/>
    </row>
    <row r="354" spans="2:18" x14ac:dyDescent="0.25">
      <c r="B354" s="7" t="s">
        <v>606</v>
      </c>
      <c r="C354" s="56" t="str">
        <f t="shared" si="120"/>
        <v>LG40</v>
      </c>
      <c r="D354" s="2">
        <f>SUMIF('Summary Report'!C:C,Sheet10!C354,'Summary Report'!AC:AC)</f>
        <v>13164.829999999998</v>
      </c>
      <c r="E354" s="2">
        <f>SUMIF('Summary Report'!C:C,Sheet10!C354,'Summary Report'!AH:AH)</f>
        <v>33120.17</v>
      </c>
      <c r="G354" s="2">
        <f>SUMIF(Sheet11!B:B,Sheet10!C354,Sheet11!C:C)</f>
        <v>13164.829999999998</v>
      </c>
      <c r="H354" s="2">
        <f t="shared" si="121"/>
        <v>0</v>
      </c>
      <c r="I354" s="2">
        <f>SUMIF(Sheet11!B:B,Sheet10!C354,Sheet11!D:D)</f>
        <v>33120.17</v>
      </c>
      <c r="J354" s="2">
        <f t="shared" si="122"/>
        <v>0</v>
      </c>
      <c r="N354" s="2">
        <f>SUMIF(Sheet11!L:L,Sheet10!C354,Sheet11!N:N)</f>
        <v>13164.829999999998</v>
      </c>
      <c r="O354" s="2">
        <f t="shared" ref="O354:O358" si="128">D354-N354</f>
        <v>0</v>
      </c>
      <c r="Q354" s="2">
        <f>SUMIF(Sheet11!L:L,Sheet10!C354,Sheet11!M:M)</f>
        <v>33120.17</v>
      </c>
      <c r="R354" s="2">
        <f t="shared" ref="R354:R358" si="129">E354-Q354</f>
        <v>0</v>
      </c>
    </row>
    <row r="355" spans="2:18" x14ac:dyDescent="0.25">
      <c r="B355" s="7" t="s">
        <v>607</v>
      </c>
      <c r="C355" s="56" t="str">
        <f t="shared" si="120"/>
        <v>LG41</v>
      </c>
      <c r="D355" s="2">
        <f>SUMIF('Summary Report'!C:C,Sheet10!C355,'Summary Report'!AC:AC)</f>
        <v>52357.9</v>
      </c>
      <c r="E355" s="2">
        <f>SUMIF('Summary Report'!C:C,Sheet10!C355,'Summary Report'!AH:AH)</f>
        <v>21655</v>
      </c>
      <c r="G355" s="2">
        <f>SUMIF(Sheet11!B:B,Sheet10!C355,Sheet11!C:C)</f>
        <v>52357.9</v>
      </c>
      <c r="H355" s="2">
        <f t="shared" si="121"/>
        <v>0</v>
      </c>
      <c r="I355" s="2">
        <f>SUMIF(Sheet11!B:B,Sheet10!C355,Sheet11!D:D)</f>
        <v>21655</v>
      </c>
      <c r="J355" s="2">
        <f t="shared" si="122"/>
        <v>0</v>
      </c>
      <c r="N355" s="2">
        <f>SUMIF(Sheet11!L:L,Sheet10!C355,Sheet11!N:N)</f>
        <v>52357.9</v>
      </c>
      <c r="O355" s="2">
        <f t="shared" si="128"/>
        <v>0</v>
      </c>
      <c r="Q355" s="2">
        <f>SUMIF(Sheet11!L:L,Sheet10!C355,Sheet11!M:M)</f>
        <v>21655</v>
      </c>
      <c r="R355" s="2">
        <f t="shared" si="129"/>
        <v>0</v>
      </c>
    </row>
    <row r="356" spans="2:18" x14ac:dyDescent="0.25">
      <c r="B356" s="7" t="s">
        <v>609</v>
      </c>
      <c r="C356" s="56" t="str">
        <f t="shared" si="120"/>
        <v>LG42</v>
      </c>
      <c r="D356" s="2">
        <f>SUMIF('Summary Report'!C:C,Sheet10!C356,'Summary Report'!AC:AC)</f>
        <v>7479</v>
      </c>
      <c r="E356" s="2">
        <f>SUMIF('Summary Report'!C:C,Sheet10!C356,'Summary Report'!AH:AH)</f>
        <v>37962</v>
      </c>
      <c r="G356" s="2">
        <f>SUMIF(Sheet11!B:B,Sheet10!C356,Sheet11!C:C)</f>
        <v>7479</v>
      </c>
      <c r="H356" s="2">
        <f t="shared" si="121"/>
        <v>0</v>
      </c>
      <c r="I356" s="2">
        <f>SUMIF(Sheet11!B:B,Sheet10!C356,Sheet11!D:D)</f>
        <v>37962</v>
      </c>
      <c r="J356" s="2">
        <f t="shared" si="122"/>
        <v>0</v>
      </c>
      <c r="N356" s="2">
        <f>SUMIF(Sheet11!L:L,Sheet10!C356,Sheet11!N:N)</f>
        <v>7479</v>
      </c>
      <c r="O356" s="2">
        <f t="shared" si="128"/>
        <v>0</v>
      </c>
      <c r="Q356" s="2">
        <f>SUMIF(Sheet11!L:L,Sheet10!C356,Sheet11!M:M)</f>
        <v>37962</v>
      </c>
      <c r="R356" s="2">
        <f t="shared" si="129"/>
        <v>0</v>
      </c>
    </row>
    <row r="357" spans="2:18" x14ac:dyDescent="0.25">
      <c r="B357" s="7" t="s">
        <v>610</v>
      </c>
      <c r="C357" s="56" t="str">
        <f t="shared" si="120"/>
        <v>LG43</v>
      </c>
      <c r="D357" s="2">
        <f>SUMIF('Summary Report'!C:C,Sheet10!C357,'Summary Report'!AC:AC)</f>
        <v>12373.300000000001</v>
      </c>
      <c r="E357" s="2">
        <f>SUMIF('Summary Report'!C:C,Sheet10!C357,'Summary Report'!AH:AH)</f>
        <v>121525</v>
      </c>
      <c r="G357" s="2">
        <f>SUMIF(Sheet11!B:B,Sheet10!C357,Sheet11!C:C)</f>
        <v>12373.300000000001</v>
      </c>
      <c r="H357" s="2">
        <f t="shared" si="121"/>
        <v>0</v>
      </c>
      <c r="I357" s="2">
        <f>SUMIF(Sheet11!B:B,Sheet10!C357,Sheet11!D:D)</f>
        <v>121525</v>
      </c>
      <c r="J357" s="2">
        <f t="shared" si="122"/>
        <v>0</v>
      </c>
      <c r="N357" s="2">
        <f>SUMIF(Sheet11!L:L,Sheet10!C357,Sheet11!N:N)</f>
        <v>12373.300000000001</v>
      </c>
      <c r="O357" s="2">
        <f t="shared" si="128"/>
        <v>0</v>
      </c>
      <c r="Q357" s="2">
        <f>SUMIF(Sheet11!L:L,Sheet10!C357,Sheet11!M:M)</f>
        <v>121525</v>
      </c>
      <c r="R357" s="2">
        <f t="shared" si="129"/>
        <v>0</v>
      </c>
    </row>
    <row r="358" spans="2:18" x14ac:dyDescent="0.25">
      <c r="B358" s="7" t="s">
        <v>611</v>
      </c>
      <c r="C358" s="56" t="str">
        <f t="shared" si="120"/>
        <v>LG44</v>
      </c>
      <c r="D358" s="2">
        <f>SUMIF('Summary Report'!C:C,Sheet10!C358,'Summary Report'!AC:AC)</f>
        <v>5589.66</v>
      </c>
      <c r="E358" s="2">
        <f>SUMIF('Summary Report'!C:C,Sheet10!C358,'Summary Report'!AH:AH)</f>
        <v>1563.3400000000001</v>
      </c>
      <c r="G358" s="2">
        <f>SUMIF(Sheet11!B:B,Sheet10!C358,Sheet11!C:C)</f>
        <v>5589.66</v>
      </c>
      <c r="H358" s="2">
        <f t="shared" si="121"/>
        <v>0</v>
      </c>
      <c r="I358" s="2">
        <f>SUMIF(Sheet11!B:B,Sheet10!C358,Sheet11!D:D)</f>
        <v>1563.3400000000001</v>
      </c>
      <c r="J358" s="2">
        <f t="shared" si="122"/>
        <v>0</v>
      </c>
      <c r="N358" s="2">
        <f>SUMIF(Sheet11!L:L,Sheet10!C358,Sheet11!N:N)</f>
        <v>5589.66</v>
      </c>
      <c r="O358" s="2">
        <f t="shared" si="128"/>
        <v>0</v>
      </c>
      <c r="Q358" s="2">
        <f>SUMIF(Sheet11!L:L,Sheet10!C358,Sheet11!M:M)</f>
        <v>1563.3400000000001</v>
      </c>
      <c r="R358" s="2">
        <f t="shared" si="129"/>
        <v>0</v>
      </c>
    </row>
    <row r="359" spans="2:18" hidden="1" x14ac:dyDescent="0.25">
      <c r="B359" s="7" t="s">
        <v>612</v>
      </c>
      <c r="C359" s="56" t="str">
        <f t="shared" si="120"/>
        <v>LG45</v>
      </c>
      <c r="D359" s="2">
        <f>SUMIF('Summary Report'!C:C,Sheet10!C359,'Summary Report'!AC:AC)</f>
        <v>14457.4</v>
      </c>
      <c r="E359" s="106">
        <f>SUMIF('Summary Report'!C:C,Sheet10!C359,'Summary Report'!AH:AH)</f>
        <v>-3110.3999999999996</v>
      </c>
      <c r="G359" s="2">
        <f>SUMIF(Sheet11!B:B,Sheet10!C359,Sheet11!C:C)</f>
        <v>14457.4</v>
      </c>
      <c r="H359" s="2">
        <f t="shared" si="121"/>
        <v>0</v>
      </c>
      <c r="I359" s="2">
        <f>SUMIF(Sheet11!B:B,Sheet10!C359,Sheet11!D:D)</f>
        <v>-3110.3999999999996</v>
      </c>
      <c r="J359" s="2">
        <f t="shared" si="122"/>
        <v>0</v>
      </c>
      <c r="N359" s="2">
        <f>SUMIF(Sheet11!G:G,Sheet10!C359,Sheet11!I:I)</f>
        <v>14457.4</v>
      </c>
      <c r="O359" s="2">
        <f>D359-N359</f>
        <v>0</v>
      </c>
      <c r="P359" s="2">
        <f>SUMIF(Sheet11!G:G,Sheet10!C359,Sheet11!H:H)</f>
        <v>-3110.3999999999996</v>
      </c>
      <c r="Q359" s="2">
        <f>E359-P359</f>
        <v>0</v>
      </c>
      <c r="R359"/>
    </row>
    <row r="360" spans="2:18" x14ac:dyDescent="0.25">
      <c r="B360" s="7" t="s">
        <v>613</v>
      </c>
      <c r="C360" s="56" t="str">
        <f t="shared" si="120"/>
        <v>LG46</v>
      </c>
      <c r="D360" s="2">
        <f>SUMIF('Summary Report'!C:C,Sheet10!C360,'Summary Report'!AC:AC)</f>
        <v>7179.8</v>
      </c>
      <c r="E360" s="2">
        <f>SUMIF('Summary Report'!C:C,Sheet10!C360,'Summary Report'!AH:AH)</f>
        <v>4720.2</v>
      </c>
      <c r="G360" s="2">
        <f>SUMIF(Sheet11!B:B,Sheet10!C360,Sheet11!C:C)</f>
        <v>7179.8</v>
      </c>
      <c r="H360" s="2">
        <f t="shared" si="121"/>
        <v>0</v>
      </c>
      <c r="I360" s="2">
        <f>SUMIF(Sheet11!B:B,Sheet10!C360,Sheet11!D:D)</f>
        <v>4720.2</v>
      </c>
      <c r="J360" s="2">
        <f t="shared" si="122"/>
        <v>0</v>
      </c>
      <c r="N360" s="2">
        <f>SUMIF(Sheet11!L:L,Sheet10!C360,Sheet11!N:N)</f>
        <v>7179.8</v>
      </c>
      <c r="O360" s="2">
        <f t="shared" ref="O360:O362" si="130">D360-N360</f>
        <v>0</v>
      </c>
      <c r="Q360" s="2">
        <f>SUMIF(Sheet11!L:L,Sheet10!C360,Sheet11!M:M)</f>
        <v>4720.2</v>
      </c>
      <c r="R360" s="2">
        <f t="shared" ref="R360:R362" si="131">E360-Q360</f>
        <v>0</v>
      </c>
    </row>
    <row r="361" spans="2:18" x14ac:dyDescent="0.25">
      <c r="B361" s="7" t="s">
        <v>614</v>
      </c>
      <c r="C361" s="56" t="str">
        <f t="shared" si="120"/>
        <v>LG47</v>
      </c>
      <c r="D361" s="2">
        <f>SUMIF('Summary Report'!C:C,Sheet10!C361,'Summary Report'!AC:AC)</f>
        <v>6730.14</v>
      </c>
      <c r="E361" s="2">
        <f>SUMIF('Summary Report'!C:C,Sheet10!C361,'Summary Report'!AH:AH)</f>
        <v>13453.86</v>
      </c>
      <c r="G361" s="2">
        <f>SUMIF(Sheet11!B:B,Sheet10!C361,Sheet11!C:C)</f>
        <v>6730.14</v>
      </c>
      <c r="H361" s="2">
        <f t="shared" si="121"/>
        <v>0</v>
      </c>
      <c r="I361" s="2">
        <f>SUMIF(Sheet11!B:B,Sheet10!C361,Sheet11!D:D)</f>
        <v>13453.86</v>
      </c>
      <c r="J361" s="2">
        <f t="shared" si="122"/>
        <v>0</v>
      </c>
      <c r="N361" s="2">
        <f>SUMIF(Sheet11!L:L,Sheet10!C361,Sheet11!N:N)</f>
        <v>6730.14</v>
      </c>
      <c r="O361" s="2">
        <f t="shared" si="130"/>
        <v>0</v>
      </c>
      <c r="Q361" s="2">
        <f>SUMIF(Sheet11!L:L,Sheet10!C361,Sheet11!M:M)</f>
        <v>13453.86</v>
      </c>
      <c r="R361" s="2">
        <f t="shared" si="131"/>
        <v>0</v>
      </c>
    </row>
    <row r="362" spans="2:18" x14ac:dyDescent="0.25">
      <c r="B362" s="7" t="s">
        <v>615</v>
      </c>
      <c r="C362" s="56" t="str">
        <f t="shared" si="120"/>
        <v>LG48</v>
      </c>
      <c r="D362" s="2">
        <f>SUMIF('Summary Report'!C:C,Sheet10!C362,'Summary Report'!AC:AC)</f>
        <v>7558.5</v>
      </c>
      <c r="E362" s="2">
        <f>SUMIF('Summary Report'!C:C,Sheet10!C362,'Summary Report'!AH:AH)</f>
        <v>25414.5</v>
      </c>
      <c r="G362" s="2">
        <f>SUMIF(Sheet11!B:B,Sheet10!C362,Sheet11!C:C)</f>
        <v>7558.5</v>
      </c>
      <c r="H362" s="2">
        <f t="shared" si="121"/>
        <v>0</v>
      </c>
      <c r="I362" s="2">
        <f>SUMIF(Sheet11!B:B,Sheet10!C362,Sheet11!D:D)</f>
        <v>25414.5</v>
      </c>
      <c r="J362" s="2">
        <f t="shared" si="122"/>
        <v>0</v>
      </c>
      <c r="N362" s="2">
        <f>SUMIF(Sheet11!L:L,Sheet10!C362,Sheet11!N:N)</f>
        <v>7558.5</v>
      </c>
      <c r="O362" s="2">
        <f t="shared" si="130"/>
        <v>0</v>
      </c>
      <c r="Q362" s="2">
        <f>SUMIF(Sheet11!L:L,Sheet10!C362,Sheet11!M:M)</f>
        <v>25414.5</v>
      </c>
      <c r="R362" s="2">
        <f t="shared" si="131"/>
        <v>0</v>
      </c>
    </row>
    <row r="363" spans="2:18" hidden="1" x14ac:dyDescent="0.25">
      <c r="B363" s="7" t="s">
        <v>616</v>
      </c>
      <c r="C363" s="56" t="str">
        <f t="shared" si="120"/>
        <v>LG49</v>
      </c>
      <c r="D363" s="2">
        <f>SUMIF('Summary Report'!C:C,Sheet10!C363,'Summary Report'!AC:AC)</f>
        <v>7636.5599999999995</v>
      </c>
      <c r="E363" s="106">
        <f>SUMIF('Summary Report'!C:C,Sheet10!C363,'Summary Report'!AH:AH)</f>
        <v>-10006</v>
      </c>
      <c r="G363" s="2">
        <f>SUMIF(Sheet11!B:B,Sheet10!C363,Sheet11!C:C)</f>
        <v>7636.5599999999995</v>
      </c>
      <c r="H363" s="2">
        <f t="shared" si="121"/>
        <v>0</v>
      </c>
      <c r="I363" s="2">
        <f>SUMIF(Sheet11!B:B,Sheet10!C363,Sheet11!D:D)</f>
        <v>-10006</v>
      </c>
      <c r="J363" s="2">
        <f t="shared" si="122"/>
        <v>0</v>
      </c>
      <c r="N363" s="2">
        <f>SUMIF(Sheet11!G:G,Sheet10!C363,Sheet11!I:I)</f>
        <v>7636.5599999999995</v>
      </c>
      <c r="O363" s="2">
        <f>D363-N363</f>
        <v>0</v>
      </c>
      <c r="P363" s="2">
        <f>SUMIF(Sheet11!G:G,Sheet10!C363,Sheet11!H:H)</f>
        <v>-10006</v>
      </c>
      <c r="Q363" s="2">
        <f>E363-P363</f>
        <v>0</v>
      </c>
      <c r="R363"/>
    </row>
    <row r="364" spans="2:18" x14ac:dyDescent="0.25">
      <c r="B364" s="7" t="s">
        <v>618</v>
      </c>
      <c r="C364" s="56" t="str">
        <f t="shared" si="120"/>
        <v>LG50</v>
      </c>
      <c r="D364" s="2">
        <f>SUMIF('Summary Report'!C:C,Sheet10!C364,'Summary Report'!AC:AC)</f>
        <v>14492.64</v>
      </c>
      <c r="E364" s="2">
        <f>SUMIF('Summary Report'!C:C,Sheet10!C364,'Summary Report'!AH:AH)</f>
        <v>44649</v>
      </c>
      <c r="G364" s="2">
        <f>SUMIF(Sheet11!B:B,Sheet10!C364,Sheet11!C:C)</f>
        <v>14492.64</v>
      </c>
      <c r="H364" s="2">
        <f t="shared" si="121"/>
        <v>0</v>
      </c>
      <c r="I364" s="2">
        <f>SUMIF(Sheet11!B:B,Sheet10!C364,Sheet11!D:D)</f>
        <v>44649</v>
      </c>
      <c r="J364" s="2">
        <f t="shared" si="122"/>
        <v>0</v>
      </c>
      <c r="N364" s="2">
        <f>SUMIF(Sheet11!L:L,Sheet10!C364,Sheet11!N:N)</f>
        <v>14492.64</v>
      </c>
      <c r="O364" s="2">
        <f t="shared" ref="O364:O365" si="132">D364-N364</f>
        <v>0</v>
      </c>
      <c r="Q364" s="2">
        <f>SUMIF(Sheet11!L:L,Sheet10!C364,Sheet11!M:M)</f>
        <v>44649</v>
      </c>
      <c r="R364" s="2">
        <f t="shared" ref="R364:R365" si="133">E364-Q364</f>
        <v>0</v>
      </c>
    </row>
    <row r="365" spans="2:18" x14ac:dyDescent="0.25">
      <c r="B365" s="7" t="s">
        <v>619</v>
      </c>
      <c r="C365" s="56" t="str">
        <f t="shared" si="120"/>
        <v>LG51</v>
      </c>
      <c r="D365" s="2">
        <f>SUMIF('Summary Report'!C:C,Sheet10!C365,'Summary Report'!AC:AC)</f>
        <v>15973.84</v>
      </c>
      <c r="E365" s="2">
        <f>SUMIF('Summary Report'!C:C,Sheet10!C365,'Summary Report'!AH:AH)</f>
        <v>26060</v>
      </c>
      <c r="G365" s="2">
        <f>SUMIF(Sheet11!B:B,Sheet10!C365,Sheet11!C:C)</f>
        <v>15973.84</v>
      </c>
      <c r="H365" s="2">
        <f t="shared" si="121"/>
        <v>0</v>
      </c>
      <c r="I365" s="2">
        <f>SUMIF(Sheet11!B:B,Sheet10!C365,Sheet11!D:D)</f>
        <v>26060</v>
      </c>
      <c r="J365" s="2">
        <f t="shared" si="122"/>
        <v>0</v>
      </c>
      <c r="N365" s="2">
        <f>SUMIF(Sheet11!L:L,Sheet10!C365,Sheet11!N:N)</f>
        <v>15973.84</v>
      </c>
      <c r="O365" s="2">
        <f t="shared" si="132"/>
        <v>0</v>
      </c>
      <c r="Q365" s="2">
        <f>SUMIF(Sheet11!L:L,Sheet10!C365,Sheet11!M:M)</f>
        <v>26060</v>
      </c>
      <c r="R365" s="2">
        <f t="shared" si="133"/>
        <v>0</v>
      </c>
    </row>
    <row r="366" spans="2:18" hidden="1" x14ac:dyDescent="0.25">
      <c r="B366" s="7" t="s">
        <v>620</v>
      </c>
      <c r="C366" s="56" t="str">
        <f t="shared" si="120"/>
        <v>LG52</v>
      </c>
      <c r="D366" s="2">
        <f>SUMIF('Summary Report'!C:C,Sheet10!C366,'Summary Report'!AC:AC)</f>
        <v>8537.1200000000008</v>
      </c>
      <c r="E366" s="106">
        <f>SUMIF('Summary Report'!C:C,Sheet10!C366,'Summary Report'!AH:AH)</f>
        <v>-22449.120000000003</v>
      </c>
      <c r="G366" s="2">
        <f>SUMIF(Sheet11!B:B,Sheet10!C366,Sheet11!C:C)</f>
        <v>8537.1200000000008</v>
      </c>
      <c r="H366" s="2">
        <f t="shared" si="121"/>
        <v>0</v>
      </c>
      <c r="I366" s="2">
        <f>SUMIF(Sheet11!B:B,Sheet10!C366,Sheet11!D:D)</f>
        <v>-22449.120000000003</v>
      </c>
      <c r="J366" s="2">
        <f t="shared" si="122"/>
        <v>0</v>
      </c>
      <c r="N366" s="2">
        <f>SUMIF(Sheet11!G:G,Sheet10!C366,Sheet11!I:I)</f>
        <v>8537.1200000000008</v>
      </c>
      <c r="O366" s="2">
        <f>D366-N366</f>
        <v>0</v>
      </c>
      <c r="P366" s="2">
        <f>SUMIF(Sheet11!G:G,Sheet10!C366,Sheet11!H:H)</f>
        <v>-22449.120000000003</v>
      </c>
      <c r="Q366" s="2">
        <f>E366-P366</f>
        <v>0</v>
      </c>
      <c r="R366"/>
    </row>
    <row r="367" spans="2:18" x14ac:dyDescent="0.25">
      <c r="B367" s="7" t="s">
        <v>621</v>
      </c>
      <c r="C367" s="56" t="str">
        <f t="shared" si="120"/>
        <v>LU01</v>
      </c>
      <c r="D367" s="2">
        <f>SUMIF('Summary Report'!C:C,Sheet10!C367,'Summary Report'!AC:AC)</f>
        <v>12346.720000000001</v>
      </c>
      <c r="E367" s="2">
        <f>SUMIF('Summary Report'!C:C,Sheet10!C367,'Summary Report'!AH:AH)</f>
        <v>125942</v>
      </c>
      <c r="G367" s="2">
        <f>SUMIF(Sheet11!B:B,Sheet10!C367,Sheet11!C:C)</f>
        <v>12346.720000000001</v>
      </c>
      <c r="H367" s="2">
        <f t="shared" si="121"/>
        <v>0</v>
      </c>
      <c r="I367" s="2">
        <f>SUMIF(Sheet11!B:B,Sheet10!C367,Sheet11!D:D)</f>
        <v>125942</v>
      </c>
      <c r="J367" s="2">
        <f t="shared" si="122"/>
        <v>0</v>
      </c>
      <c r="N367" s="2">
        <f>SUMIF(Sheet11!L:L,Sheet10!C367,Sheet11!N:N)</f>
        <v>12346.720000000001</v>
      </c>
      <c r="O367" s="2">
        <f t="shared" ref="O367:O371" si="134">D367-N367</f>
        <v>0</v>
      </c>
      <c r="Q367" s="2">
        <f>SUMIF(Sheet11!L:L,Sheet10!C367,Sheet11!M:M)</f>
        <v>125942</v>
      </c>
      <c r="R367" s="2">
        <f t="shared" ref="R367:R371" si="135">E367-Q367</f>
        <v>0</v>
      </c>
    </row>
    <row r="368" spans="2:18" x14ac:dyDescent="0.25">
      <c r="B368" s="7" t="s">
        <v>622</v>
      </c>
      <c r="C368" s="56" t="str">
        <f t="shared" si="120"/>
        <v>LU02</v>
      </c>
      <c r="D368" s="2">
        <f>SUMIF('Summary Report'!C:C,Sheet10!C368,'Summary Report'!AC:AC)</f>
        <v>23438.52</v>
      </c>
      <c r="E368" s="2">
        <f>SUMIF('Summary Report'!C:C,Sheet10!C368,'Summary Report'!AH:AH)</f>
        <v>131850</v>
      </c>
      <c r="G368" s="2">
        <f>SUMIF(Sheet11!B:B,Sheet10!C368,Sheet11!C:C)</f>
        <v>23438.52</v>
      </c>
      <c r="H368" s="2">
        <f t="shared" si="121"/>
        <v>0</v>
      </c>
      <c r="I368" s="2">
        <f>SUMIF(Sheet11!B:B,Sheet10!C368,Sheet11!D:D)</f>
        <v>131850</v>
      </c>
      <c r="J368" s="2">
        <f t="shared" si="122"/>
        <v>0</v>
      </c>
      <c r="N368" s="2">
        <f>SUMIF(Sheet11!L:L,Sheet10!C368,Sheet11!N:N)</f>
        <v>23438.52</v>
      </c>
      <c r="O368" s="2">
        <f t="shared" si="134"/>
        <v>0</v>
      </c>
      <c r="Q368" s="2">
        <f>SUMIF(Sheet11!L:L,Sheet10!C368,Sheet11!M:M)</f>
        <v>131850</v>
      </c>
      <c r="R368" s="2">
        <f t="shared" si="135"/>
        <v>0</v>
      </c>
    </row>
    <row r="369" spans="2:18" x14ac:dyDescent="0.25">
      <c r="B369" s="7" t="s">
        <v>623</v>
      </c>
      <c r="C369" s="56" t="str">
        <f t="shared" si="120"/>
        <v>LU03</v>
      </c>
      <c r="D369" s="2">
        <f>SUMIF('Summary Report'!C:C,Sheet10!C369,'Summary Report'!AC:AC)</f>
        <v>32746.74</v>
      </c>
      <c r="E369" s="2">
        <f>SUMIF('Summary Report'!C:C,Sheet10!C369,'Summary Report'!AH:AH)</f>
        <v>102811.26</v>
      </c>
      <c r="G369" s="2">
        <f>SUMIF(Sheet11!B:B,Sheet10!C369,Sheet11!C:C)</f>
        <v>32746.74</v>
      </c>
      <c r="H369" s="2">
        <f t="shared" si="121"/>
        <v>0</v>
      </c>
      <c r="I369" s="2">
        <f>SUMIF(Sheet11!B:B,Sheet10!C369,Sheet11!D:D)</f>
        <v>102811.26</v>
      </c>
      <c r="J369" s="2">
        <f t="shared" si="122"/>
        <v>0</v>
      </c>
      <c r="N369" s="2">
        <f>SUMIF(Sheet11!L:L,Sheet10!C369,Sheet11!N:N)</f>
        <v>32746.74</v>
      </c>
      <c r="O369" s="2">
        <f t="shared" si="134"/>
        <v>0</v>
      </c>
      <c r="Q369" s="2">
        <f>SUMIF(Sheet11!L:L,Sheet10!C369,Sheet11!M:M)</f>
        <v>102811.26</v>
      </c>
      <c r="R369" s="2">
        <f t="shared" si="135"/>
        <v>0</v>
      </c>
    </row>
    <row r="370" spans="2:18" x14ac:dyDescent="0.25">
      <c r="B370" s="7" t="s">
        <v>626</v>
      </c>
      <c r="C370" s="56" t="str">
        <f t="shared" si="120"/>
        <v>LY01</v>
      </c>
      <c r="D370" s="2">
        <f>SUMIF('Summary Report'!C:C,Sheet10!C370,'Summary Report'!AC:AC)</f>
        <v>38512.119999999995</v>
      </c>
      <c r="E370" s="2">
        <f>SUMIF('Summary Report'!C:C,Sheet10!C370,'Summary Report'!AH:AH)</f>
        <v>129668</v>
      </c>
      <c r="G370" s="2">
        <f>SUMIF(Sheet11!B:B,Sheet10!C370,Sheet11!C:C)</f>
        <v>38512.119999999995</v>
      </c>
      <c r="H370" s="2">
        <f t="shared" si="121"/>
        <v>0</v>
      </c>
      <c r="I370" s="2">
        <f>SUMIF(Sheet11!B:B,Sheet10!C370,Sheet11!D:D)</f>
        <v>129668</v>
      </c>
      <c r="J370" s="2">
        <f t="shared" si="122"/>
        <v>0</v>
      </c>
      <c r="N370" s="2">
        <f>SUMIF(Sheet11!L:L,Sheet10!C370,Sheet11!N:N)</f>
        <v>38512.119999999995</v>
      </c>
      <c r="O370" s="2">
        <f t="shared" si="134"/>
        <v>0</v>
      </c>
      <c r="Q370" s="2">
        <f>SUMIF(Sheet11!L:L,Sheet10!C370,Sheet11!M:M)</f>
        <v>129668</v>
      </c>
      <c r="R370" s="2">
        <f t="shared" si="135"/>
        <v>0</v>
      </c>
    </row>
    <row r="371" spans="2:18" x14ac:dyDescent="0.25">
      <c r="B371" s="7" t="s">
        <v>633</v>
      </c>
      <c r="C371" s="56" t="str">
        <f t="shared" si="120"/>
        <v>MA01</v>
      </c>
      <c r="D371" s="2">
        <f>SUMIF('Summary Report'!C:C,Sheet10!C371,'Summary Report'!AC:AC)</f>
        <v>7459.14</v>
      </c>
      <c r="E371" s="2">
        <f>SUMIF('Summary Report'!C:C,Sheet10!C371,'Summary Report'!AH:AH)</f>
        <v>15851</v>
      </c>
      <c r="G371" s="2">
        <f>SUMIF(Sheet11!B:B,Sheet10!C371,Sheet11!C:C)</f>
        <v>7459.14</v>
      </c>
      <c r="H371" s="2">
        <f t="shared" si="121"/>
        <v>0</v>
      </c>
      <c r="I371" s="2">
        <f>SUMIF(Sheet11!B:B,Sheet10!C371,Sheet11!D:D)</f>
        <v>15851</v>
      </c>
      <c r="J371" s="2">
        <f t="shared" si="122"/>
        <v>0</v>
      </c>
      <c r="N371" s="2">
        <f>SUMIF(Sheet11!L:L,Sheet10!C371,Sheet11!N:N)</f>
        <v>7459.14</v>
      </c>
      <c r="O371" s="2">
        <f t="shared" si="134"/>
        <v>0</v>
      </c>
      <c r="Q371" s="2">
        <f>SUMIF(Sheet11!L:L,Sheet10!C371,Sheet11!M:M)</f>
        <v>15851</v>
      </c>
      <c r="R371" s="2">
        <f t="shared" si="135"/>
        <v>0</v>
      </c>
    </row>
    <row r="372" spans="2:18" hidden="1" x14ac:dyDescent="0.25">
      <c r="B372" s="7" t="s">
        <v>634</v>
      </c>
      <c r="C372" s="56" t="str">
        <f t="shared" si="120"/>
        <v>MA02</v>
      </c>
      <c r="D372" s="2">
        <f>SUMIF('Summary Report'!C:C,Sheet10!C372,'Summary Report'!AC:AC)</f>
        <v>44651.44</v>
      </c>
      <c r="E372" s="106">
        <f>SUMIF('Summary Report'!C:C,Sheet10!C372,'Summary Report'!AH:AH)</f>
        <v>-492042.44</v>
      </c>
      <c r="G372" s="2">
        <f>SUMIF(Sheet11!B:B,Sheet10!C372,Sheet11!C:C)</f>
        <v>44651.44</v>
      </c>
      <c r="H372" s="2">
        <f t="shared" si="121"/>
        <v>0</v>
      </c>
      <c r="I372" s="2">
        <f>SUMIF(Sheet11!B:B,Sheet10!C372,Sheet11!D:D)</f>
        <v>-492042.44</v>
      </c>
      <c r="J372" s="2">
        <f t="shared" si="122"/>
        <v>0</v>
      </c>
      <c r="N372" s="2">
        <f>SUMIF(Sheet11!G:G,Sheet10!C372,Sheet11!I:I)</f>
        <v>44651.44</v>
      </c>
      <c r="O372" s="2">
        <f t="shared" ref="O372:O373" si="136">D372-N372</f>
        <v>0</v>
      </c>
      <c r="P372" s="2">
        <f>SUMIF(Sheet11!G:G,Sheet10!C372,Sheet11!H:H)</f>
        <v>-492042.44</v>
      </c>
      <c r="Q372" s="2">
        <f t="shared" ref="Q372:Q373" si="137">E372-P372</f>
        <v>0</v>
      </c>
      <c r="R372"/>
    </row>
    <row r="373" spans="2:18" hidden="1" x14ac:dyDescent="0.25">
      <c r="B373" s="7" t="s">
        <v>635</v>
      </c>
      <c r="C373" s="56" t="str">
        <f t="shared" si="120"/>
        <v>MA03</v>
      </c>
      <c r="D373" s="2">
        <f>SUMIF('Summary Report'!C:C,Sheet10!C373,'Summary Report'!AC:AC)</f>
        <v>18791.620000000003</v>
      </c>
      <c r="E373" s="106">
        <f>SUMIF('Summary Report'!C:C,Sheet10!C373,'Summary Report'!AH:AH)</f>
        <v>-34314.620000000003</v>
      </c>
      <c r="G373" s="2">
        <f>SUMIF(Sheet11!B:B,Sheet10!C373,Sheet11!C:C)</f>
        <v>18791.620000000003</v>
      </c>
      <c r="H373" s="2">
        <f t="shared" si="121"/>
        <v>0</v>
      </c>
      <c r="I373" s="2">
        <f>SUMIF(Sheet11!B:B,Sheet10!C373,Sheet11!D:D)</f>
        <v>-34314.620000000003</v>
      </c>
      <c r="J373" s="2">
        <f t="shared" si="122"/>
        <v>0</v>
      </c>
      <c r="N373" s="2">
        <f>SUMIF(Sheet11!G:G,Sheet10!C373,Sheet11!I:I)</f>
        <v>18791.620000000003</v>
      </c>
      <c r="O373" s="2">
        <f t="shared" si="136"/>
        <v>0</v>
      </c>
      <c r="P373" s="2">
        <f>SUMIF(Sheet11!G:G,Sheet10!C373,Sheet11!H:H)</f>
        <v>-34314.620000000003</v>
      </c>
      <c r="Q373" s="2">
        <f t="shared" si="137"/>
        <v>0</v>
      </c>
      <c r="R373"/>
    </row>
    <row r="374" spans="2:18" x14ac:dyDescent="0.25">
      <c r="B374" s="7" t="s">
        <v>636</v>
      </c>
      <c r="C374" s="56" t="str">
        <f t="shared" si="120"/>
        <v>MA04</v>
      </c>
      <c r="D374" s="2">
        <f>SUMIF('Summary Report'!C:C,Sheet10!C374,'Summary Report'!AC:AC)</f>
        <v>3106.9</v>
      </c>
      <c r="E374" s="2">
        <f>SUMIF('Summary Report'!C:C,Sheet10!C374,'Summary Report'!AH:AH)</f>
        <v>15681</v>
      </c>
      <c r="G374" s="2">
        <f>SUMIF(Sheet11!B:B,Sheet10!C374,Sheet11!C:C)</f>
        <v>3106.9</v>
      </c>
      <c r="H374" s="2">
        <f t="shared" si="121"/>
        <v>0</v>
      </c>
      <c r="I374" s="2">
        <f>SUMIF(Sheet11!B:B,Sheet10!C374,Sheet11!D:D)</f>
        <v>15681</v>
      </c>
      <c r="J374" s="2">
        <f t="shared" si="122"/>
        <v>0</v>
      </c>
      <c r="N374" s="2">
        <f>SUMIF(Sheet11!L:L,Sheet10!C374,Sheet11!N:N)</f>
        <v>3106.9</v>
      </c>
      <c r="O374" s="2">
        <f>D374-N374</f>
        <v>0</v>
      </c>
      <c r="Q374" s="2">
        <f>SUMIF(Sheet11!L:L,Sheet10!C374,Sheet11!M:M)</f>
        <v>15681</v>
      </c>
      <c r="R374" s="2">
        <f>E374-Q374</f>
        <v>0</v>
      </c>
    </row>
    <row r="375" spans="2:18" hidden="1" x14ac:dyDescent="0.25">
      <c r="B375" s="7" t="s">
        <v>637</v>
      </c>
      <c r="C375" s="56" t="str">
        <f t="shared" si="120"/>
        <v>MA05</v>
      </c>
      <c r="D375" s="2">
        <f>SUMIF('Summary Report'!C:C,Sheet10!C375,'Summary Report'!AC:AC)</f>
        <v>23906.22</v>
      </c>
      <c r="E375" s="106">
        <f>SUMIF('Summary Report'!C:C,Sheet10!C375,'Summary Report'!AH:AH)</f>
        <v>-29791.22</v>
      </c>
      <c r="G375" s="2">
        <f>SUMIF(Sheet11!B:B,Sheet10!C375,Sheet11!C:C)</f>
        <v>23906.22</v>
      </c>
      <c r="H375" s="2">
        <f t="shared" si="121"/>
        <v>0</v>
      </c>
      <c r="I375" s="2">
        <f>SUMIF(Sheet11!B:B,Sheet10!C375,Sheet11!D:D)</f>
        <v>-29791.22</v>
      </c>
      <c r="J375" s="2">
        <f t="shared" si="122"/>
        <v>0</v>
      </c>
      <c r="N375" s="2">
        <f>SUMIF(Sheet11!G:G,Sheet10!C375,Sheet11!I:I)</f>
        <v>23906.22</v>
      </c>
      <c r="O375" s="2">
        <f>D375-N375</f>
        <v>0</v>
      </c>
      <c r="P375" s="2">
        <f>SUMIF(Sheet11!G:G,Sheet10!C375,Sheet11!H:H)</f>
        <v>-29791.22</v>
      </c>
      <c r="Q375" s="2">
        <f>E375-P375</f>
        <v>0</v>
      </c>
      <c r="R375"/>
    </row>
    <row r="376" spans="2:18" x14ac:dyDescent="0.25">
      <c r="B376" s="7" t="s">
        <v>638</v>
      </c>
      <c r="C376" s="56" t="str">
        <f t="shared" si="120"/>
        <v>MA06</v>
      </c>
      <c r="D376" s="2">
        <f>SUMIF('Summary Report'!C:C,Sheet10!C376,'Summary Report'!AC:AC)</f>
        <v>19183.160000000003</v>
      </c>
      <c r="E376" s="2">
        <f>SUMIF('Summary Report'!C:C,Sheet10!C376,'Summary Report'!AH:AH)</f>
        <v>70309.84</v>
      </c>
      <c r="G376" s="2">
        <f>SUMIF(Sheet11!B:B,Sheet10!C376,Sheet11!C:C)</f>
        <v>19183.160000000003</v>
      </c>
      <c r="H376" s="2">
        <f t="shared" si="121"/>
        <v>0</v>
      </c>
      <c r="I376" s="2">
        <f>SUMIF(Sheet11!B:B,Sheet10!C376,Sheet11!D:D)</f>
        <v>70309.84</v>
      </c>
      <c r="J376" s="2">
        <f t="shared" si="122"/>
        <v>0</v>
      </c>
      <c r="N376" s="2">
        <f>SUMIF(Sheet11!L:L,Sheet10!C376,Sheet11!N:N)</f>
        <v>19183.160000000003</v>
      </c>
      <c r="O376" s="2">
        <f t="shared" ref="O376:O383" si="138">D376-N376</f>
        <v>0</v>
      </c>
      <c r="Q376" s="2">
        <f>SUMIF(Sheet11!L:L,Sheet10!C376,Sheet11!M:M)</f>
        <v>70309.84</v>
      </c>
      <c r="R376" s="2">
        <f t="shared" ref="R376:R383" si="139">E376-Q376</f>
        <v>0</v>
      </c>
    </row>
    <row r="377" spans="2:18" x14ac:dyDescent="0.25">
      <c r="B377" s="7" t="s">
        <v>639</v>
      </c>
      <c r="C377" s="56" t="str">
        <f t="shared" si="120"/>
        <v>MA07</v>
      </c>
      <c r="D377" s="2">
        <f>SUMIF('Summary Report'!C:C,Sheet10!C377,'Summary Report'!AC:AC)</f>
        <v>4647.22</v>
      </c>
      <c r="E377" s="2">
        <f>SUMIF('Summary Report'!C:C,Sheet10!C377,'Summary Report'!AH:AH)</f>
        <v>7610.78</v>
      </c>
      <c r="G377" s="2">
        <f>SUMIF(Sheet11!B:B,Sheet10!C377,Sheet11!C:C)</f>
        <v>4647.22</v>
      </c>
      <c r="H377" s="2">
        <f t="shared" si="121"/>
        <v>0</v>
      </c>
      <c r="I377" s="2">
        <f>SUMIF(Sheet11!B:B,Sheet10!C377,Sheet11!D:D)</f>
        <v>7610.78</v>
      </c>
      <c r="J377" s="2">
        <f t="shared" si="122"/>
        <v>0</v>
      </c>
      <c r="N377" s="2">
        <f>SUMIF(Sheet11!L:L,Sheet10!C377,Sheet11!N:N)</f>
        <v>4647.22</v>
      </c>
      <c r="O377" s="2">
        <f t="shared" si="138"/>
        <v>0</v>
      </c>
      <c r="Q377" s="2">
        <f>SUMIF(Sheet11!L:L,Sheet10!C377,Sheet11!M:M)</f>
        <v>7610.78</v>
      </c>
      <c r="R377" s="2">
        <f t="shared" si="139"/>
        <v>0</v>
      </c>
    </row>
    <row r="378" spans="2:18" x14ac:dyDescent="0.25">
      <c r="B378" s="7" t="s">
        <v>640</v>
      </c>
      <c r="C378" s="56" t="str">
        <f t="shared" si="120"/>
        <v>MA09</v>
      </c>
      <c r="D378" s="2">
        <f>SUMIF('Summary Report'!C:C,Sheet10!C378,'Summary Report'!AC:AC)</f>
        <v>34697</v>
      </c>
      <c r="E378" s="2">
        <f>SUMIF('Summary Report'!C:C,Sheet10!C378,'Summary Report'!AH:AH)</f>
        <v>34550</v>
      </c>
      <c r="G378" s="2">
        <f>SUMIF(Sheet11!B:B,Sheet10!C378,Sheet11!C:C)</f>
        <v>34697</v>
      </c>
      <c r="H378" s="2">
        <f t="shared" si="121"/>
        <v>0</v>
      </c>
      <c r="I378" s="2">
        <f>SUMIF(Sheet11!B:B,Sheet10!C378,Sheet11!D:D)</f>
        <v>34550</v>
      </c>
      <c r="J378" s="2">
        <f t="shared" si="122"/>
        <v>0</v>
      </c>
      <c r="N378" s="2">
        <f>SUMIF(Sheet11!L:L,Sheet10!C378,Sheet11!N:N)</f>
        <v>34697</v>
      </c>
      <c r="O378" s="2">
        <f t="shared" si="138"/>
        <v>0</v>
      </c>
      <c r="Q378" s="2">
        <f>SUMIF(Sheet11!L:L,Sheet10!C378,Sheet11!M:M)</f>
        <v>34550</v>
      </c>
      <c r="R378" s="2">
        <f t="shared" si="139"/>
        <v>0</v>
      </c>
    </row>
    <row r="379" spans="2:18" x14ac:dyDescent="0.25">
      <c r="B379" s="7" t="s">
        <v>642</v>
      </c>
      <c r="C379" s="56" t="str">
        <f t="shared" si="120"/>
        <v>MA10</v>
      </c>
      <c r="D379" s="2">
        <f>SUMIF('Summary Report'!C:C,Sheet10!C379,'Summary Report'!AC:AC)</f>
        <v>16436.68</v>
      </c>
      <c r="E379" s="2">
        <f>SUMIF('Summary Report'!C:C,Sheet10!C379,'Summary Report'!AH:AH)</f>
        <v>39476.32</v>
      </c>
      <c r="G379" s="2">
        <f>SUMIF(Sheet11!B:B,Sheet10!C379,Sheet11!C:C)</f>
        <v>16436.68</v>
      </c>
      <c r="H379" s="2">
        <f t="shared" si="121"/>
        <v>0</v>
      </c>
      <c r="I379" s="2">
        <f>SUMIF(Sheet11!B:B,Sheet10!C379,Sheet11!D:D)</f>
        <v>39476.32</v>
      </c>
      <c r="J379" s="2">
        <f t="shared" si="122"/>
        <v>0</v>
      </c>
      <c r="N379" s="2">
        <f>SUMIF(Sheet11!L:L,Sheet10!C379,Sheet11!N:N)</f>
        <v>16436.68</v>
      </c>
      <c r="O379" s="2">
        <f t="shared" si="138"/>
        <v>0</v>
      </c>
      <c r="Q379" s="2">
        <f>SUMIF(Sheet11!L:L,Sheet10!C379,Sheet11!M:M)</f>
        <v>39476.32</v>
      </c>
      <c r="R379" s="2">
        <f t="shared" si="139"/>
        <v>0</v>
      </c>
    </row>
    <row r="380" spans="2:18" x14ac:dyDescent="0.25">
      <c r="B380" s="7" t="s">
        <v>643</v>
      </c>
      <c r="C380" s="56" t="str">
        <f t="shared" si="120"/>
        <v>MA100</v>
      </c>
      <c r="D380" s="2">
        <f>SUMIF('Summary Report'!C:C,Sheet10!C380,'Summary Report'!AC:AC)</f>
        <v>5239.2000000000007</v>
      </c>
      <c r="E380" s="2">
        <f>SUMIF('Summary Report'!C:C,Sheet10!C380,'Summary Report'!AH:AH)</f>
        <v>1471.7999999999993</v>
      </c>
      <c r="G380" s="2">
        <f>SUMIF(Sheet11!B:B,Sheet10!C380,Sheet11!C:C)</f>
        <v>5239.2000000000007</v>
      </c>
      <c r="H380" s="2">
        <f t="shared" si="121"/>
        <v>0</v>
      </c>
      <c r="I380" s="2">
        <f>SUMIF(Sheet11!B:B,Sheet10!C380,Sheet11!D:D)</f>
        <v>1471.7999999999993</v>
      </c>
      <c r="J380" s="2">
        <f t="shared" si="122"/>
        <v>0</v>
      </c>
      <c r="N380" s="2">
        <f>SUMIF(Sheet11!L:L,Sheet10!C380,Sheet11!N:N)</f>
        <v>5239.2000000000007</v>
      </c>
      <c r="O380" s="2">
        <f t="shared" si="138"/>
        <v>0</v>
      </c>
      <c r="Q380" s="2">
        <f>SUMIF(Sheet11!L:L,Sheet10!C380,Sheet11!M:M)</f>
        <v>1471.7999999999993</v>
      </c>
      <c r="R380" s="2">
        <f t="shared" si="139"/>
        <v>0</v>
      </c>
    </row>
    <row r="381" spans="2:18" x14ac:dyDescent="0.25">
      <c r="B381" s="7" t="s">
        <v>644</v>
      </c>
      <c r="C381" s="56" t="str">
        <f t="shared" si="120"/>
        <v>MA11</v>
      </c>
      <c r="D381" s="2">
        <f>SUMIF('Summary Report'!C:C,Sheet10!C381,'Summary Report'!AC:AC)</f>
        <v>11368.380000000001</v>
      </c>
      <c r="E381" s="2">
        <f>SUMIF('Summary Report'!C:C,Sheet10!C381,'Summary Report'!AH:AH)</f>
        <v>9287.619999999999</v>
      </c>
      <c r="G381" s="2">
        <f>SUMIF(Sheet11!B:B,Sheet10!C381,Sheet11!C:C)</f>
        <v>11368.380000000001</v>
      </c>
      <c r="H381" s="2">
        <f t="shared" si="121"/>
        <v>0</v>
      </c>
      <c r="I381" s="2">
        <f>SUMIF(Sheet11!B:B,Sheet10!C381,Sheet11!D:D)</f>
        <v>9287.619999999999</v>
      </c>
      <c r="J381" s="2">
        <f t="shared" si="122"/>
        <v>0</v>
      </c>
      <c r="N381" s="2">
        <f>SUMIF(Sheet11!L:L,Sheet10!C381,Sheet11!N:N)</f>
        <v>11368.380000000001</v>
      </c>
      <c r="O381" s="2">
        <f t="shared" si="138"/>
        <v>0</v>
      </c>
      <c r="Q381" s="2">
        <f>SUMIF(Sheet11!L:L,Sheet10!C381,Sheet11!M:M)</f>
        <v>9287.619999999999</v>
      </c>
      <c r="R381" s="2">
        <f t="shared" si="139"/>
        <v>0</v>
      </c>
    </row>
    <row r="382" spans="2:18" x14ac:dyDescent="0.25">
      <c r="B382" s="7" t="s">
        <v>645</v>
      </c>
      <c r="C382" s="56" t="str">
        <f t="shared" si="120"/>
        <v>MA12</v>
      </c>
      <c r="D382" s="2">
        <f>SUMIF('Summary Report'!C:C,Sheet10!C382,'Summary Report'!AC:AC)</f>
        <v>9964.5500000000011</v>
      </c>
      <c r="E382" s="2">
        <f>SUMIF('Summary Report'!C:C,Sheet10!C382,'Summary Report'!AH:AH)</f>
        <v>98858.45</v>
      </c>
      <c r="G382" s="2">
        <f>SUMIF(Sheet11!B:B,Sheet10!C382,Sheet11!C:C)</f>
        <v>9964.5500000000011</v>
      </c>
      <c r="H382" s="2">
        <f t="shared" si="121"/>
        <v>0</v>
      </c>
      <c r="I382" s="2">
        <f>SUMIF(Sheet11!B:B,Sheet10!C382,Sheet11!D:D)</f>
        <v>98858.45</v>
      </c>
      <c r="J382" s="2">
        <f t="shared" si="122"/>
        <v>0</v>
      </c>
      <c r="N382" s="2">
        <f>SUMIF(Sheet11!L:L,Sheet10!C382,Sheet11!N:N)</f>
        <v>9964.5500000000011</v>
      </c>
      <c r="O382" s="2">
        <f t="shared" si="138"/>
        <v>0</v>
      </c>
      <c r="Q382" s="2">
        <f>SUMIF(Sheet11!L:L,Sheet10!C382,Sheet11!M:M)</f>
        <v>98858.45</v>
      </c>
      <c r="R382" s="2">
        <f t="shared" si="139"/>
        <v>0</v>
      </c>
    </row>
    <row r="383" spans="2:18" x14ac:dyDescent="0.25">
      <c r="B383" s="7" t="s">
        <v>646</v>
      </c>
      <c r="C383" s="56" t="str">
        <f t="shared" si="120"/>
        <v>MA13</v>
      </c>
      <c r="D383" s="2">
        <f>SUMIF('Summary Report'!C:C,Sheet10!C383,'Summary Report'!AC:AC)</f>
        <v>16794.72</v>
      </c>
      <c r="E383" s="2">
        <f>SUMIF('Summary Report'!C:C,Sheet10!C383,'Summary Report'!AH:AH)</f>
        <v>8378.2799999999988</v>
      </c>
      <c r="G383" s="2">
        <f>SUMIF(Sheet11!B:B,Sheet10!C383,Sheet11!C:C)</f>
        <v>16794.72</v>
      </c>
      <c r="H383" s="2">
        <f t="shared" si="121"/>
        <v>0</v>
      </c>
      <c r="I383" s="2">
        <f>SUMIF(Sheet11!B:B,Sheet10!C383,Sheet11!D:D)</f>
        <v>8378.2799999999988</v>
      </c>
      <c r="J383" s="2">
        <f t="shared" si="122"/>
        <v>0</v>
      </c>
      <c r="N383" s="2">
        <f>SUMIF(Sheet11!L:L,Sheet10!C383,Sheet11!N:N)</f>
        <v>16794.72</v>
      </c>
      <c r="O383" s="2">
        <f t="shared" si="138"/>
        <v>0</v>
      </c>
      <c r="Q383" s="2">
        <f>SUMIF(Sheet11!L:L,Sheet10!C383,Sheet11!M:M)</f>
        <v>8378.2799999999988</v>
      </c>
      <c r="R383" s="2">
        <f t="shared" si="139"/>
        <v>0</v>
      </c>
    </row>
    <row r="384" spans="2:18" hidden="1" x14ac:dyDescent="0.25">
      <c r="B384" s="7" t="s">
        <v>647</v>
      </c>
      <c r="C384" s="56" t="str">
        <f t="shared" si="120"/>
        <v>MA14</v>
      </c>
      <c r="D384" s="2">
        <f>SUMIF('Summary Report'!C:C,Sheet10!C384,'Summary Report'!AC:AC)</f>
        <v>8080.08</v>
      </c>
      <c r="E384" s="106">
        <f>SUMIF('Summary Report'!C:C,Sheet10!C384,'Summary Report'!AH:AH)</f>
        <v>-20667.080000000002</v>
      </c>
      <c r="G384" s="2">
        <f>SUMIF(Sheet11!B:B,Sheet10!C384,Sheet11!C:C)</f>
        <v>8080.08</v>
      </c>
      <c r="H384" s="2">
        <f t="shared" si="121"/>
        <v>0</v>
      </c>
      <c r="I384" s="2">
        <f>SUMIF(Sheet11!B:B,Sheet10!C384,Sheet11!D:D)</f>
        <v>-20667.080000000002</v>
      </c>
      <c r="J384" s="2">
        <f t="shared" si="122"/>
        <v>0</v>
      </c>
      <c r="N384" s="2">
        <f>SUMIF(Sheet11!G:G,Sheet10!C384,Sheet11!I:I)</f>
        <v>8080.08</v>
      </c>
      <c r="O384" s="2">
        <f>D384-N384</f>
        <v>0</v>
      </c>
      <c r="P384" s="2">
        <f>SUMIF(Sheet11!G:G,Sheet10!C384,Sheet11!H:H)</f>
        <v>-20667.080000000002</v>
      </c>
      <c r="Q384" s="2">
        <f>E384-P384</f>
        <v>0</v>
      </c>
      <c r="R384"/>
    </row>
    <row r="385" spans="2:18" x14ac:dyDescent="0.25">
      <c r="B385" s="7" t="s">
        <v>648</v>
      </c>
      <c r="C385" s="56" t="str">
        <f t="shared" si="120"/>
        <v>MA15</v>
      </c>
      <c r="D385" s="2">
        <f>SUMIF('Summary Report'!C:C,Sheet10!C385,'Summary Report'!AC:AC)</f>
        <v>18195.420000000002</v>
      </c>
      <c r="E385" s="2">
        <f>SUMIF('Summary Report'!C:C,Sheet10!C385,'Summary Report'!AH:AH)</f>
        <v>19509.579999999998</v>
      </c>
      <c r="G385" s="2">
        <f>SUMIF(Sheet11!B:B,Sheet10!C385,Sheet11!C:C)</f>
        <v>18195.420000000002</v>
      </c>
      <c r="H385" s="2">
        <f t="shared" si="121"/>
        <v>0</v>
      </c>
      <c r="I385" s="2">
        <f>SUMIF(Sheet11!B:B,Sheet10!C385,Sheet11!D:D)</f>
        <v>19509.579999999998</v>
      </c>
      <c r="J385" s="2">
        <f t="shared" si="122"/>
        <v>0</v>
      </c>
      <c r="N385" s="2">
        <f>SUMIF(Sheet11!L:L,Sheet10!C385,Sheet11!N:N)</f>
        <v>18195.420000000002</v>
      </c>
      <c r="O385" s="2">
        <f t="shared" ref="O385:O386" si="140">D385-N385</f>
        <v>0</v>
      </c>
      <c r="Q385" s="2">
        <f>SUMIF(Sheet11!L:L,Sheet10!C385,Sheet11!M:M)</f>
        <v>19509.579999999998</v>
      </c>
      <c r="R385" s="2">
        <f t="shared" ref="R385:R386" si="141">E385-Q385</f>
        <v>0</v>
      </c>
    </row>
    <row r="386" spans="2:18" x14ac:dyDescent="0.25">
      <c r="B386" s="7" t="s">
        <v>649</v>
      </c>
      <c r="C386" s="56" t="str">
        <f t="shared" si="120"/>
        <v>MA16</v>
      </c>
      <c r="D386" s="2">
        <f>SUMIF('Summary Report'!C:C,Sheet10!C386,'Summary Report'!AC:AC)</f>
        <v>11319.460000000001</v>
      </c>
      <c r="E386" s="2">
        <f>SUMIF('Summary Report'!C:C,Sheet10!C386,'Summary Report'!AH:AH)</f>
        <v>16932.54</v>
      </c>
      <c r="G386" s="2">
        <f>SUMIF(Sheet11!B:B,Sheet10!C386,Sheet11!C:C)</f>
        <v>11319.460000000001</v>
      </c>
      <c r="H386" s="2">
        <f t="shared" si="121"/>
        <v>0</v>
      </c>
      <c r="I386" s="2">
        <f>SUMIF(Sheet11!B:B,Sheet10!C386,Sheet11!D:D)</f>
        <v>16932.54</v>
      </c>
      <c r="J386" s="2">
        <f t="shared" si="122"/>
        <v>0</v>
      </c>
      <c r="N386" s="2">
        <f>SUMIF(Sheet11!L:L,Sheet10!C386,Sheet11!N:N)</f>
        <v>11319.460000000001</v>
      </c>
      <c r="O386" s="2">
        <f t="shared" si="140"/>
        <v>0</v>
      </c>
      <c r="Q386" s="2">
        <f>SUMIF(Sheet11!L:L,Sheet10!C386,Sheet11!M:M)</f>
        <v>16932.54</v>
      </c>
      <c r="R386" s="2">
        <f t="shared" si="141"/>
        <v>0</v>
      </c>
    </row>
    <row r="387" spans="2:18" hidden="1" x14ac:dyDescent="0.25">
      <c r="B387" s="7" t="s">
        <v>650</v>
      </c>
      <c r="C387" s="56" t="str">
        <f t="shared" si="120"/>
        <v>MA17</v>
      </c>
      <c r="D387" s="2">
        <f>SUMIF('Summary Report'!C:C,Sheet10!C387,'Summary Report'!AC:AC)</f>
        <v>6000.1900000000005</v>
      </c>
      <c r="E387" s="106">
        <f>SUMIF('Summary Report'!C:C,Sheet10!C387,'Summary Report'!AH:AH)</f>
        <v>-4146.1900000000005</v>
      </c>
      <c r="G387" s="2">
        <f>SUMIF(Sheet11!B:B,Sheet10!C387,Sheet11!C:C)</f>
        <v>6000.1900000000005</v>
      </c>
      <c r="H387" s="2">
        <f t="shared" si="121"/>
        <v>0</v>
      </c>
      <c r="I387" s="2">
        <f>SUMIF(Sheet11!B:B,Sheet10!C387,Sheet11!D:D)</f>
        <v>-4146.1900000000005</v>
      </c>
      <c r="J387" s="2">
        <f t="shared" si="122"/>
        <v>0</v>
      </c>
      <c r="N387" s="2">
        <f>SUMIF(Sheet11!G:G,Sheet10!C387,Sheet11!I:I)</f>
        <v>6000.1900000000005</v>
      </c>
      <c r="O387" s="2">
        <f>D387-N387</f>
        <v>0</v>
      </c>
      <c r="P387" s="2">
        <f>SUMIF(Sheet11!G:G,Sheet10!C387,Sheet11!H:H)</f>
        <v>-4146.1900000000005</v>
      </c>
      <c r="Q387" s="2">
        <f>E387-P387</f>
        <v>0</v>
      </c>
      <c r="R387"/>
    </row>
    <row r="388" spans="2:18" x14ac:dyDescent="0.25">
      <c r="B388" s="7" t="s">
        <v>651</v>
      </c>
      <c r="C388" s="56" t="str">
        <f t="shared" si="120"/>
        <v>MA18</v>
      </c>
      <c r="D388" s="2">
        <f>SUMIF('Summary Report'!C:C,Sheet10!C388,'Summary Report'!AC:AC)</f>
        <v>16701.46</v>
      </c>
      <c r="E388" s="2">
        <f>SUMIF('Summary Report'!C:C,Sheet10!C388,'Summary Report'!AH:AH)</f>
        <v>35058.54</v>
      </c>
      <c r="G388" s="2">
        <f>SUMIF(Sheet11!B:B,Sheet10!C388,Sheet11!C:C)</f>
        <v>16701.46</v>
      </c>
      <c r="H388" s="2">
        <f t="shared" si="121"/>
        <v>0</v>
      </c>
      <c r="I388" s="2">
        <f>SUMIF(Sheet11!B:B,Sheet10!C388,Sheet11!D:D)</f>
        <v>35058.54</v>
      </c>
      <c r="J388" s="2">
        <f t="shared" si="122"/>
        <v>0</v>
      </c>
      <c r="N388" s="2">
        <f>SUMIF(Sheet11!L:L,Sheet10!C388,Sheet11!N:N)</f>
        <v>16701.46</v>
      </c>
      <c r="O388" s="2">
        <f t="shared" ref="O388:O393" si="142">D388-N388</f>
        <v>0</v>
      </c>
      <c r="Q388" s="2">
        <f>SUMIF(Sheet11!L:L,Sheet10!C388,Sheet11!M:M)</f>
        <v>35058.54</v>
      </c>
      <c r="R388" s="2">
        <f t="shared" ref="R388:R393" si="143">E388-Q388</f>
        <v>0</v>
      </c>
    </row>
    <row r="389" spans="2:18" x14ac:dyDescent="0.25">
      <c r="B389" s="7" t="s">
        <v>652</v>
      </c>
      <c r="C389" s="56" t="str">
        <f t="shared" si="120"/>
        <v>MA19</v>
      </c>
      <c r="D389" s="2">
        <f>SUMIF('Summary Report'!C:C,Sheet10!C389,'Summary Report'!AC:AC)</f>
        <v>18312.54</v>
      </c>
      <c r="E389" s="2">
        <f>SUMIF('Summary Report'!C:C,Sheet10!C389,'Summary Report'!AH:AH)</f>
        <v>73462.459999999992</v>
      </c>
      <c r="G389" s="2">
        <f>SUMIF(Sheet11!B:B,Sheet10!C389,Sheet11!C:C)</f>
        <v>18312.54</v>
      </c>
      <c r="H389" s="2">
        <f t="shared" si="121"/>
        <v>0</v>
      </c>
      <c r="I389" s="2">
        <f>SUMIF(Sheet11!B:B,Sheet10!C389,Sheet11!D:D)</f>
        <v>73462.459999999992</v>
      </c>
      <c r="J389" s="2">
        <f t="shared" si="122"/>
        <v>0</v>
      </c>
      <c r="N389" s="2">
        <f>SUMIF(Sheet11!L:L,Sheet10!C389,Sheet11!N:N)</f>
        <v>18312.54</v>
      </c>
      <c r="O389" s="2">
        <f t="shared" si="142"/>
        <v>0</v>
      </c>
      <c r="Q389" s="2">
        <f>SUMIF(Sheet11!L:L,Sheet10!C389,Sheet11!M:M)</f>
        <v>73462.459999999992</v>
      </c>
      <c r="R389" s="2">
        <f t="shared" si="143"/>
        <v>0</v>
      </c>
    </row>
    <row r="390" spans="2:18" x14ac:dyDescent="0.25">
      <c r="B390" s="7" t="s">
        <v>653</v>
      </c>
      <c r="C390" s="56" t="str">
        <f t="shared" si="120"/>
        <v>MA20</v>
      </c>
      <c r="D390" s="2">
        <f>SUMIF('Summary Report'!C:C,Sheet10!C390,'Summary Report'!AC:AC)</f>
        <v>3615.6</v>
      </c>
      <c r="E390" s="2">
        <f>SUMIF('Summary Report'!C:C,Sheet10!C390,'Summary Report'!AH:AH)</f>
        <v>11044.4</v>
      </c>
      <c r="G390" s="2">
        <f>SUMIF(Sheet11!B:B,Sheet10!C390,Sheet11!C:C)</f>
        <v>3615.6</v>
      </c>
      <c r="H390" s="2">
        <f t="shared" si="121"/>
        <v>0</v>
      </c>
      <c r="I390" s="2">
        <f>SUMIF(Sheet11!B:B,Sheet10!C390,Sheet11!D:D)</f>
        <v>11044.4</v>
      </c>
      <c r="J390" s="2">
        <f t="shared" si="122"/>
        <v>0</v>
      </c>
      <c r="N390" s="2">
        <f>SUMIF(Sheet11!L:L,Sheet10!C390,Sheet11!N:N)</f>
        <v>3615.6</v>
      </c>
      <c r="O390" s="2">
        <f t="shared" si="142"/>
        <v>0</v>
      </c>
      <c r="Q390" s="2">
        <f>SUMIF(Sheet11!L:L,Sheet10!C390,Sheet11!M:M)</f>
        <v>11044.4</v>
      </c>
      <c r="R390" s="2">
        <f t="shared" si="143"/>
        <v>0</v>
      </c>
    </row>
    <row r="391" spans="2:18" x14ac:dyDescent="0.25">
      <c r="B391" s="7" t="s">
        <v>654</v>
      </c>
      <c r="C391" s="56" t="str">
        <f t="shared" si="120"/>
        <v>MA21</v>
      </c>
      <c r="D391" s="2">
        <f>SUMIF('Summary Report'!C:C,Sheet10!C391,'Summary Report'!AC:AC)</f>
        <v>2092.36</v>
      </c>
      <c r="E391" s="2">
        <f>SUMIF('Summary Report'!C:C,Sheet10!C391,'Summary Report'!AH:AH)</f>
        <v>22131.64</v>
      </c>
      <c r="G391" s="2">
        <f>SUMIF(Sheet11!B:B,Sheet10!C391,Sheet11!C:C)</f>
        <v>2092.36</v>
      </c>
      <c r="H391" s="2">
        <f t="shared" si="121"/>
        <v>0</v>
      </c>
      <c r="I391" s="2">
        <f>SUMIF(Sheet11!B:B,Sheet10!C391,Sheet11!D:D)</f>
        <v>22131.64</v>
      </c>
      <c r="J391" s="2">
        <f t="shared" si="122"/>
        <v>0</v>
      </c>
      <c r="N391" s="2">
        <f>SUMIF(Sheet11!L:L,Sheet10!C391,Sheet11!N:N)</f>
        <v>2092.36</v>
      </c>
      <c r="O391" s="2">
        <f t="shared" si="142"/>
        <v>0</v>
      </c>
      <c r="Q391" s="2">
        <f>SUMIF(Sheet11!L:L,Sheet10!C391,Sheet11!M:M)</f>
        <v>22131.64</v>
      </c>
      <c r="R391" s="2">
        <f t="shared" si="143"/>
        <v>0</v>
      </c>
    </row>
    <row r="392" spans="2:18" x14ac:dyDescent="0.25">
      <c r="B392" s="7" t="s">
        <v>655</v>
      </c>
      <c r="C392" s="56" t="str">
        <f t="shared" ref="C392:C455" si="144">LEFT(B392, FIND(" ",B392)-1)</f>
        <v>MA23</v>
      </c>
      <c r="D392" s="2">
        <f>SUMIF('Summary Report'!C:C,Sheet10!C392,'Summary Report'!AC:AC)</f>
        <v>6224.06</v>
      </c>
      <c r="E392" s="2">
        <f>SUMIF('Summary Report'!C:C,Sheet10!C392,'Summary Report'!AH:AH)</f>
        <v>13659.939999999999</v>
      </c>
      <c r="G392" s="2">
        <f>SUMIF(Sheet11!B:B,Sheet10!C392,Sheet11!C:C)</f>
        <v>6224.06</v>
      </c>
      <c r="H392" s="2">
        <f t="shared" si="121"/>
        <v>0</v>
      </c>
      <c r="I392" s="2">
        <f>SUMIF(Sheet11!B:B,Sheet10!C392,Sheet11!D:D)</f>
        <v>13659.939999999999</v>
      </c>
      <c r="J392" s="2">
        <f t="shared" si="122"/>
        <v>0</v>
      </c>
      <c r="N392" s="2">
        <f>SUMIF(Sheet11!L:L,Sheet10!C392,Sheet11!N:N)</f>
        <v>6224.06</v>
      </c>
      <c r="O392" s="2">
        <f t="shared" si="142"/>
        <v>0</v>
      </c>
      <c r="Q392" s="2">
        <f>SUMIF(Sheet11!L:L,Sheet10!C392,Sheet11!M:M)</f>
        <v>13659.939999999999</v>
      </c>
      <c r="R392" s="2">
        <f t="shared" si="143"/>
        <v>0</v>
      </c>
    </row>
    <row r="393" spans="2:18" x14ac:dyDescent="0.25">
      <c r="B393" s="7" t="s">
        <v>656</v>
      </c>
      <c r="C393" s="56" t="str">
        <f t="shared" si="144"/>
        <v>MA24</v>
      </c>
      <c r="D393" s="2">
        <f>SUMIF('Summary Report'!C:C,Sheet10!C393,'Summary Report'!AC:AC)</f>
        <v>18498.96</v>
      </c>
      <c r="E393" s="2">
        <f>SUMIF('Summary Report'!C:C,Sheet10!C393,'Summary Report'!AH:AH)</f>
        <v>19609.04</v>
      </c>
      <c r="G393" s="2">
        <f>SUMIF(Sheet11!B:B,Sheet10!C393,Sheet11!C:C)</f>
        <v>18498.96</v>
      </c>
      <c r="H393" s="2">
        <f t="shared" ref="H393:H456" si="145">D393-G393</f>
        <v>0</v>
      </c>
      <c r="I393" s="2">
        <f>SUMIF(Sheet11!B:B,Sheet10!C393,Sheet11!D:D)</f>
        <v>19609.04</v>
      </c>
      <c r="J393" s="2">
        <f t="shared" ref="J393:J456" si="146">E393-I393</f>
        <v>0</v>
      </c>
      <c r="N393" s="2">
        <f>SUMIF(Sheet11!L:L,Sheet10!C393,Sheet11!N:N)</f>
        <v>18498.96</v>
      </c>
      <c r="O393" s="2">
        <f t="shared" si="142"/>
        <v>0</v>
      </c>
      <c r="Q393" s="2">
        <f>SUMIF(Sheet11!L:L,Sheet10!C393,Sheet11!M:M)</f>
        <v>19609.04</v>
      </c>
      <c r="R393" s="2">
        <f t="shared" si="143"/>
        <v>0</v>
      </c>
    </row>
    <row r="394" spans="2:18" hidden="1" x14ac:dyDescent="0.25">
      <c r="B394" s="7" t="s">
        <v>657</v>
      </c>
      <c r="C394" s="56" t="str">
        <f t="shared" si="144"/>
        <v>MA25</v>
      </c>
      <c r="D394" s="2">
        <f>SUMIF('Summary Report'!C:C,Sheet10!C394,'Summary Report'!AC:AC)</f>
        <v>7585.68</v>
      </c>
      <c r="E394" s="106">
        <f>SUMIF('Summary Report'!C:C,Sheet10!C394,'Summary Report'!AH:AH)</f>
        <v>-13557.68</v>
      </c>
      <c r="G394" s="2">
        <f>SUMIF(Sheet11!B:B,Sheet10!C394,Sheet11!C:C)</f>
        <v>7585.68</v>
      </c>
      <c r="H394" s="2">
        <f t="shared" si="145"/>
        <v>0</v>
      </c>
      <c r="I394" s="2">
        <f>SUMIF(Sheet11!B:B,Sheet10!C394,Sheet11!D:D)</f>
        <v>-13557.68</v>
      </c>
      <c r="J394" s="2">
        <f t="shared" si="146"/>
        <v>0</v>
      </c>
      <c r="N394" s="2">
        <f>SUMIF(Sheet11!G:G,Sheet10!C394,Sheet11!I:I)</f>
        <v>7585.68</v>
      </c>
      <c r="O394" s="2">
        <f t="shared" ref="O394:O400" si="147">D394-N394</f>
        <v>0</v>
      </c>
      <c r="P394" s="2">
        <f>SUMIF(Sheet11!G:G,Sheet10!C394,Sheet11!H:H)</f>
        <v>-13557.68</v>
      </c>
      <c r="Q394" s="2">
        <f t="shared" ref="Q394:Q397" si="148">E394-P394</f>
        <v>0</v>
      </c>
      <c r="R394"/>
    </row>
    <row r="395" spans="2:18" hidden="1" x14ac:dyDescent="0.25">
      <c r="B395" s="7" t="s">
        <v>658</v>
      </c>
      <c r="C395" s="56" t="str">
        <f t="shared" si="144"/>
        <v>MA26</v>
      </c>
      <c r="D395" s="2">
        <f>SUMIF('Summary Report'!C:C,Sheet10!C395,'Summary Report'!AC:AC)</f>
        <v>18125.5</v>
      </c>
      <c r="E395" s="106">
        <f>SUMIF('Summary Report'!C:C,Sheet10!C395,'Summary Report'!AH:AH)</f>
        <v>-32467.5</v>
      </c>
      <c r="G395" s="2">
        <f>SUMIF(Sheet11!B:B,Sheet10!C395,Sheet11!C:C)</f>
        <v>18125.5</v>
      </c>
      <c r="H395" s="2">
        <f t="shared" si="145"/>
        <v>0</v>
      </c>
      <c r="I395" s="2">
        <f>SUMIF(Sheet11!B:B,Sheet10!C395,Sheet11!D:D)</f>
        <v>-32467.5</v>
      </c>
      <c r="J395" s="2">
        <f t="shared" si="146"/>
        <v>0</v>
      </c>
      <c r="N395" s="2">
        <f>SUMIF(Sheet11!G:G,Sheet10!C395,Sheet11!I:I)</f>
        <v>18125.5</v>
      </c>
      <c r="O395" s="2">
        <f t="shared" si="147"/>
        <v>0</v>
      </c>
      <c r="P395" s="2">
        <f>SUMIF(Sheet11!G:G,Sheet10!C395,Sheet11!H:H)</f>
        <v>-32467.5</v>
      </c>
      <c r="Q395" s="2">
        <f t="shared" si="148"/>
        <v>0</v>
      </c>
      <c r="R395"/>
    </row>
    <row r="396" spans="2:18" hidden="1" x14ac:dyDescent="0.25">
      <c r="B396" s="7" t="s">
        <v>659</v>
      </c>
      <c r="C396" s="56" t="str">
        <f t="shared" si="144"/>
        <v>MA27</v>
      </c>
      <c r="D396" s="2">
        <f>SUMIF('Summary Report'!C:C,Sheet10!C396,'Summary Report'!AC:AC)</f>
        <v>25617.48</v>
      </c>
      <c r="E396" s="106">
        <f>SUMIF('Summary Report'!C:C,Sheet10!C396,'Summary Report'!AH:AH)</f>
        <v>-70766.48</v>
      </c>
      <c r="G396" s="2">
        <f>SUMIF(Sheet11!B:B,Sheet10!C396,Sheet11!C:C)</f>
        <v>25617.48</v>
      </c>
      <c r="H396" s="2">
        <f t="shared" si="145"/>
        <v>0</v>
      </c>
      <c r="I396" s="2">
        <f>SUMIF(Sheet11!B:B,Sheet10!C396,Sheet11!D:D)</f>
        <v>-70766.48</v>
      </c>
      <c r="J396" s="2">
        <f t="shared" si="146"/>
        <v>0</v>
      </c>
      <c r="N396" s="2">
        <f>SUMIF(Sheet11!G:G,Sheet10!C396,Sheet11!I:I)</f>
        <v>25617.48</v>
      </c>
      <c r="O396" s="2">
        <f t="shared" si="147"/>
        <v>0</v>
      </c>
      <c r="P396" s="2">
        <f>SUMIF(Sheet11!G:G,Sheet10!C396,Sheet11!H:H)</f>
        <v>-70766.48</v>
      </c>
      <c r="Q396" s="2">
        <f t="shared" si="148"/>
        <v>0</v>
      </c>
      <c r="R396"/>
    </row>
    <row r="397" spans="2:18" hidden="1" x14ac:dyDescent="0.25">
      <c r="B397" s="7" t="s">
        <v>660</v>
      </c>
      <c r="C397" s="56" t="str">
        <f t="shared" si="144"/>
        <v>MA28</v>
      </c>
      <c r="D397" s="2">
        <f>SUMIF('Summary Report'!C:C,Sheet10!C397,'Summary Report'!AC:AC)</f>
        <v>15086.78</v>
      </c>
      <c r="E397" s="106">
        <f>SUMIF('Summary Report'!C:C,Sheet10!C397,'Summary Report'!AH:AH)</f>
        <v>-8241.7800000000007</v>
      </c>
      <c r="G397" s="2">
        <f>SUMIF(Sheet11!B:B,Sheet10!C397,Sheet11!C:C)</f>
        <v>15086.78</v>
      </c>
      <c r="H397" s="2">
        <f t="shared" si="145"/>
        <v>0</v>
      </c>
      <c r="I397" s="2">
        <f>SUMIF(Sheet11!B:B,Sheet10!C397,Sheet11!D:D)</f>
        <v>-8241.7800000000007</v>
      </c>
      <c r="J397" s="2">
        <f t="shared" si="146"/>
        <v>0</v>
      </c>
      <c r="N397" s="2">
        <f>SUMIF(Sheet11!G:G,Sheet10!C397,Sheet11!I:I)</f>
        <v>15086.78</v>
      </c>
      <c r="O397" s="2">
        <f t="shared" si="147"/>
        <v>0</v>
      </c>
      <c r="P397" s="2">
        <f>SUMIF(Sheet11!G:G,Sheet10!C397,Sheet11!H:H)</f>
        <v>-8241.7800000000007</v>
      </c>
      <c r="Q397" s="2">
        <f t="shared" si="148"/>
        <v>0</v>
      </c>
      <c r="R397"/>
    </row>
    <row r="398" spans="2:18" x14ac:dyDescent="0.25">
      <c r="B398" s="7" t="s">
        <v>661</v>
      </c>
      <c r="C398" s="56" t="str">
        <f t="shared" si="144"/>
        <v>MA29</v>
      </c>
      <c r="D398" s="2">
        <f>SUMIF('Summary Report'!C:C,Sheet10!C398,'Summary Report'!AC:AC)</f>
        <v>8641.6</v>
      </c>
      <c r="E398" s="2">
        <f>SUMIF('Summary Report'!C:C,Sheet10!C398,'Summary Report'!AH:AH)</f>
        <v>56075.4</v>
      </c>
      <c r="G398" s="2">
        <f>SUMIF(Sheet11!B:B,Sheet10!C398,Sheet11!C:C)</f>
        <v>8641.6</v>
      </c>
      <c r="H398" s="2">
        <f t="shared" si="145"/>
        <v>0</v>
      </c>
      <c r="I398" s="2">
        <f>SUMIF(Sheet11!B:B,Sheet10!C398,Sheet11!D:D)</f>
        <v>56075.4</v>
      </c>
      <c r="J398" s="2">
        <f t="shared" si="146"/>
        <v>0</v>
      </c>
      <c r="N398" s="2">
        <f>SUMIF(Sheet11!L:L,Sheet10!C398,Sheet11!N:N)</f>
        <v>8641.6</v>
      </c>
      <c r="O398" s="2">
        <f t="shared" si="147"/>
        <v>0</v>
      </c>
      <c r="Q398" s="2">
        <f>SUMIF(Sheet11!L:L,Sheet10!C398,Sheet11!M:M)</f>
        <v>56075.4</v>
      </c>
      <c r="R398" s="2">
        <f t="shared" ref="R398:R400" si="149">E398-Q398</f>
        <v>0</v>
      </c>
    </row>
    <row r="399" spans="2:18" x14ac:dyDescent="0.25">
      <c r="B399" s="7" t="s">
        <v>662</v>
      </c>
      <c r="C399" s="56" t="str">
        <f t="shared" si="144"/>
        <v>MA32</v>
      </c>
      <c r="D399" s="2">
        <f>SUMIF('Summary Report'!C:C,Sheet10!C399,'Summary Report'!AC:AC)</f>
        <v>19939.02</v>
      </c>
      <c r="E399" s="2">
        <f>SUMIF('Summary Report'!C:C,Sheet10!C399,'Summary Report'!AH:AH)</f>
        <v>196923</v>
      </c>
      <c r="G399" s="2">
        <f>SUMIF(Sheet11!B:B,Sheet10!C399,Sheet11!C:C)</f>
        <v>19939.02</v>
      </c>
      <c r="H399" s="2">
        <f t="shared" si="145"/>
        <v>0</v>
      </c>
      <c r="I399" s="2">
        <f>SUMIF(Sheet11!B:B,Sheet10!C399,Sheet11!D:D)</f>
        <v>196923</v>
      </c>
      <c r="J399" s="2">
        <f t="shared" si="146"/>
        <v>0</v>
      </c>
      <c r="N399" s="2">
        <f>SUMIF(Sheet11!L:L,Sheet10!C399,Sheet11!N:N)</f>
        <v>19939.02</v>
      </c>
      <c r="O399" s="2">
        <f t="shared" si="147"/>
        <v>0</v>
      </c>
      <c r="Q399" s="2">
        <f>SUMIF(Sheet11!L:L,Sheet10!C399,Sheet11!M:M)</f>
        <v>196923</v>
      </c>
      <c r="R399" s="2">
        <f t="shared" si="149"/>
        <v>0</v>
      </c>
    </row>
    <row r="400" spans="2:18" x14ac:dyDescent="0.25">
      <c r="B400" s="7" t="s">
        <v>663</v>
      </c>
      <c r="C400" s="56" t="str">
        <f t="shared" si="144"/>
        <v>MA34</v>
      </c>
      <c r="D400" s="2">
        <f>SUMIF('Summary Report'!C:C,Sheet10!C400,'Summary Report'!AC:AC)</f>
        <v>4147.26</v>
      </c>
      <c r="E400" s="2">
        <f>SUMIF('Summary Report'!C:C,Sheet10!C400,'Summary Report'!AH:AH)</f>
        <v>25393.739999999998</v>
      </c>
      <c r="G400" s="2">
        <f>SUMIF(Sheet11!B:B,Sheet10!C400,Sheet11!C:C)</f>
        <v>4147.26</v>
      </c>
      <c r="H400" s="2">
        <f t="shared" si="145"/>
        <v>0</v>
      </c>
      <c r="I400" s="2">
        <f>SUMIF(Sheet11!B:B,Sheet10!C400,Sheet11!D:D)</f>
        <v>25393.739999999998</v>
      </c>
      <c r="J400" s="2">
        <f t="shared" si="146"/>
        <v>0</v>
      </c>
      <c r="N400" s="2">
        <f>SUMIF(Sheet11!L:L,Sheet10!C400,Sheet11!N:N)</f>
        <v>4147.26</v>
      </c>
      <c r="O400" s="2">
        <f t="shared" si="147"/>
        <v>0</v>
      </c>
      <c r="Q400" s="2">
        <f>SUMIF(Sheet11!L:L,Sheet10!C400,Sheet11!M:M)</f>
        <v>25393.739999999998</v>
      </c>
      <c r="R400" s="2">
        <f t="shared" si="149"/>
        <v>0</v>
      </c>
    </row>
    <row r="401" spans="2:18" hidden="1" x14ac:dyDescent="0.25">
      <c r="B401" s="7" t="s">
        <v>664</v>
      </c>
      <c r="C401" s="56" t="str">
        <f t="shared" si="144"/>
        <v>MA35</v>
      </c>
      <c r="D401" s="2">
        <f>SUMIF('Summary Report'!C:C,Sheet10!C401,'Summary Report'!AC:AC)</f>
        <v>8736.2200000000012</v>
      </c>
      <c r="E401" s="106">
        <f>SUMIF('Summary Report'!C:C,Sheet10!C401,'Summary Report'!AH:AH)</f>
        <v>-5293.2200000000012</v>
      </c>
      <c r="G401" s="2">
        <f>SUMIF(Sheet11!B:B,Sheet10!C401,Sheet11!C:C)</f>
        <v>8736.2200000000012</v>
      </c>
      <c r="H401" s="2">
        <f t="shared" si="145"/>
        <v>0</v>
      </c>
      <c r="I401" s="2">
        <f>SUMIF(Sheet11!B:B,Sheet10!C401,Sheet11!D:D)</f>
        <v>-5293.2200000000012</v>
      </c>
      <c r="J401" s="2">
        <f t="shared" si="146"/>
        <v>0</v>
      </c>
      <c r="N401" s="2">
        <f>SUMIF(Sheet11!G:G,Sheet10!C401,Sheet11!I:I)</f>
        <v>8736.2200000000012</v>
      </c>
      <c r="O401" s="2">
        <f>D401-N401</f>
        <v>0</v>
      </c>
      <c r="P401" s="2">
        <f>SUMIF(Sheet11!G:G,Sheet10!C401,Sheet11!H:H)</f>
        <v>-5293.2200000000012</v>
      </c>
      <c r="Q401" s="2">
        <f>E401-P401</f>
        <v>0</v>
      </c>
      <c r="R401"/>
    </row>
    <row r="402" spans="2:18" x14ac:dyDescent="0.25">
      <c r="B402" s="7" t="s">
        <v>665</v>
      </c>
      <c r="C402" s="56" t="str">
        <f t="shared" si="144"/>
        <v>MA37</v>
      </c>
      <c r="D402" s="2">
        <f>SUMIF('Summary Report'!C:C,Sheet10!C402,'Summary Report'!AC:AC)</f>
        <v>227.28</v>
      </c>
      <c r="E402" s="2">
        <f>SUMIF('Summary Report'!C:C,Sheet10!C402,'Summary Report'!AH:AH)</f>
        <v>1941.72</v>
      </c>
      <c r="G402" s="2">
        <f>SUMIF(Sheet11!B:B,Sheet10!C402,Sheet11!C:C)</f>
        <v>227.28</v>
      </c>
      <c r="H402" s="2">
        <f t="shared" si="145"/>
        <v>0</v>
      </c>
      <c r="I402" s="2">
        <f>SUMIF(Sheet11!B:B,Sheet10!C402,Sheet11!D:D)</f>
        <v>1941.72</v>
      </c>
      <c r="J402" s="2">
        <f t="shared" si="146"/>
        <v>0</v>
      </c>
      <c r="N402" s="2">
        <f>SUMIF(Sheet11!L:L,Sheet10!C402,Sheet11!N:N)</f>
        <v>227.28</v>
      </c>
      <c r="O402" s="2">
        <f t="shared" ref="O402:O403" si="150">D402-N402</f>
        <v>0</v>
      </c>
      <c r="Q402" s="2">
        <f>SUMIF(Sheet11!L:L,Sheet10!C402,Sheet11!M:M)</f>
        <v>1941.72</v>
      </c>
      <c r="R402" s="2">
        <f t="shared" ref="R402:R403" si="151">E402-Q402</f>
        <v>0</v>
      </c>
    </row>
    <row r="403" spans="2:18" x14ac:dyDescent="0.25">
      <c r="B403" s="7" t="s">
        <v>666</v>
      </c>
      <c r="C403" s="56" t="str">
        <f t="shared" si="144"/>
        <v>MA40</v>
      </c>
      <c r="D403" s="2">
        <f>SUMIF('Summary Report'!C:C,Sheet10!C403,'Summary Report'!AC:AC)</f>
        <v>11985.14</v>
      </c>
      <c r="E403" s="2">
        <f>SUMIF('Summary Report'!C:C,Sheet10!C403,'Summary Report'!AH:AH)</f>
        <v>45811</v>
      </c>
      <c r="G403" s="2">
        <f>SUMIF(Sheet11!B:B,Sheet10!C403,Sheet11!C:C)</f>
        <v>11985.14</v>
      </c>
      <c r="H403" s="2">
        <f t="shared" si="145"/>
        <v>0</v>
      </c>
      <c r="I403" s="2">
        <f>SUMIF(Sheet11!B:B,Sheet10!C403,Sheet11!D:D)</f>
        <v>45811</v>
      </c>
      <c r="J403" s="2">
        <f t="shared" si="146"/>
        <v>0</v>
      </c>
      <c r="N403" s="2">
        <f>SUMIF(Sheet11!L:L,Sheet10!C403,Sheet11!N:N)</f>
        <v>11985.14</v>
      </c>
      <c r="O403" s="2">
        <f t="shared" si="150"/>
        <v>0</v>
      </c>
      <c r="Q403" s="2">
        <f>SUMIF(Sheet11!L:L,Sheet10!C403,Sheet11!M:M)</f>
        <v>45811</v>
      </c>
      <c r="R403" s="2">
        <f t="shared" si="151"/>
        <v>0</v>
      </c>
    </row>
    <row r="404" spans="2:18" hidden="1" x14ac:dyDescent="0.25">
      <c r="B404" s="7" t="s">
        <v>667</v>
      </c>
      <c r="C404" s="56" t="str">
        <f t="shared" si="144"/>
        <v>MA43</v>
      </c>
      <c r="D404" s="2">
        <f>SUMIF('Summary Report'!C:C,Sheet10!C404,'Summary Report'!AC:AC)</f>
        <v>2915.84</v>
      </c>
      <c r="E404" s="106">
        <f>SUMIF('Summary Report'!C:C,Sheet10!C404,'Summary Report'!AH:AH)</f>
        <v>-30453.84</v>
      </c>
      <c r="G404" s="2">
        <f>SUMIF(Sheet11!B:B,Sheet10!C404,Sheet11!C:C)</f>
        <v>2915.84</v>
      </c>
      <c r="H404" s="2">
        <f t="shared" si="145"/>
        <v>0</v>
      </c>
      <c r="I404" s="2">
        <f>SUMIF(Sheet11!B:B,Sheet10!C404,Sheet11!D:D)</f>
        <v>-30453.84</v>
      </c>
      <c r="J404" s="2">
        <f t="shared" si="146"/>
        <v>0</v>
      </c>
      <c r="N404" s="2">
        <f>SUMIF(Sheet11!G:G,Sheet10!C404,Sheet11!I:I)</f>
        <v>2915.84</v>
      </c>
      <c r="O404" s="2">
        <f>D404-N404</f>
        <v>0</v>
      </c>
      <c r="P404" s="2">
        <f>SUMIF(Sheet11!G:G,Sheet10!C404,Sheet11!H:H)</f>
        <v>-30453.84</v>
      </c>
      <c r="Q404" s="2">
        <f>E404-P404</f>
        <v>0</v>
      </c>
      <c r="R404"/>
    </row>
    <row r="405" spans="2:18" x14ac:dyDescent="0.25">
      <c r="B405" s="7" t="s">
        <v>668</v>
      </c>
      <c r="C405" s="56" t="str">
        <f t="shared" si="144"/>
        <v>MA44</v>
      </c>
      <c r="D405" s="2">
        <f>SUMIF('Summary Report'!C:C,Sheet10!C405,'Summary Report'!AC:AC)</f>
        <v>4727.8999999999996</v>
      </c>
      <c r="E405" s="2">
        <f>SUMIF('Summary Report'!C:C,Sheet10!C405,'Summary Report'!AH:AH)</f>
        <v>25167.1</v>
      </c>
      <c r="G405" s="2">
        <f>SUMIF(Sheet11!B:B,Sheet10!C405,Sheet11!C:C)</f>
        <v>4727.8999999999996</v>
      </c>
      <c r="H405" s="2">
        <f t="shared" si="145"/>
        <v>0</v>
      </c>
      <c r="I405" s="2">
        <f>SUMIF(Sheet11!B:B,Sheet10!C405,Sheet11!D:D)</f>
        <v>25167.1</v>
      </c>
      <c r="J405" s="2">
        <f t="shared" si="146"/>
        <v>0</v>
      </c>
      <c r="N405" s="2">
        <f>SUMIF(Sheet11!L:L,Sheet10!C405,Sheet11!N:N)</f>
        <v>4727.8999999999996</v>
      </c>
      <c r="O405" s="2">
        <f t="shared" ref="O405:O406" si="152">D405-N405</f>
        <v>0</v>
      </c>
      <c r="Q405" s="2">
        <f>SUMIF(Sheet11!L:L,Sheet10!C405,Sheet11!M:M)</f>
        <v>25167.1</v>
      </c>
      <c r="R405" s="2">
        <f t="shared" ref="R405:R406" si="153">E405-Q405</f>
        <v>0</v>
      </c>
    </row>
    <row r="406" spans="2:18" x14ac:dyDescent="0.25">
      <c r="B406" s="7" t="s">
        <v>669</v>
      </c>
      <c r="C406" s="56" t="str">
        <f t="shared" si="144"/>
        <v>MA45</v>
      </c>
      <c r="D406" s="2">
        <f>SUMIF('Summary Report'!C:C,Sheet10!C406,'Summary Report'!AC:AC)</f>
        <v>6134.3600000000006</v>
      </c>
      <c r="E406" s="2">
        <f>SUMIF('Summary Report'!C:C,Sheet10!C406,'Summary Report'!AH:AH)</f>
        <v>70126.64</v>
      </c>
      <c r="G406" s="2">
        <f>SUMIF(Sheet11!B:B,Sheet10!C406,Sheet11!C:C)</f>
        <v>6134.3600000000006</v>
      </c>
      <c r="H406" s="2">
        <f t="shared" si="145"/>
        <v>0</v>
      </c>
      <c r="I406" s="2">
        <f>SUMIF(Sheet11!B:B,Sheet10!C406,Sheet11!D:D)</f>
        <v>70126.64</v>
      </c>
      <c r="J406" s="2">
        <f t="shared" si="146"/>
        <v>0</v>
      </c>
      <c r="N406" s="2">
        <f>SUMIF(Sheet11!L:L,Sheet10!C406,Sheet11!N:N)</f>
        <v>6134.3600000000006</v>
      </c>
      <c r="O406" s="2">
        <f t="shared" si="152"/>
        <v>0</v>
      </c>
      <c r="Q406" s="2">
        <f>SUMIF(Sheet11!L:L,Sheet10!C406,Sheet11!M:M)</f>
        <v>70126.64</v>
      </c>
      <c r="R406" s="2">
        <f t="shared" si="153"/>
        <v>0</v>
      </c>
    </row>
    <row r="407" spans="2:18" hidden="1" x14ac:dyDescent="0.25">
      <c r="B407" s="7" t="s">
        <v>670</v>
      </c>
      <c r="C407" s="56" t="str">
        <f t="shared" si="144"/>
        <v>MA47</v>
      </c>
      <c r="D407" s="2">
        <f>SUMIF('Summary Report'!C:C,Sheet10!C407,'Summary Report'!AC:AC)</f>
        <v>13398.56</v>
      </c>
      <c r="E407" s="106">
        <f>SUMIF('Summary Report'!C:C,Sheet10!C407,'Summary Report'!AH:AH)</f>
        <v>-36228.559999999998</v>
      </c>
      <c r="G407" s="2">
        <f>SUMIF(Sheet11!B:B,Sheet10!C407,Sheet11!C:C)</f>
        <v>13398.56</v>
      </c>
      <c r="H407" s="2">
        <f t="shared" si="145"/>
        <v>0</v>
      </c>
      <c r="I407" s="2">
        <f>SUMIF(Sheet11!B:B,Sheet10!C407,Sheet11!D:D)</f>
        <v>-36228.559999999998</v>
      </c>
      <c r="J407" s="2">
        <f t="shared" si="146"/>
        <v>0</v>
      </c>
      <c r="N407" s="2">
        <f>SUMIF(Sheet11!G:G,Sheet10!C407,Sheet11!I:I)</f>
        <v>13398.56</v>
      </c>
      <c r="O407" s="2">
        <f>D407-N407</f>
        <v>0</v>
      </c>
      <c r="P407" s="2">
        <f>SUMIF(Sheet11!G:G,Sheet10!C407,Sheet11!H:H)</f>
        <v>-36228.559999999998</v>
      </c>
      <c r="Q407" s="2">
        <f>E407-P407</f>
        <v>0</v>
      </c>
      <c r="R407"/>
    </row>
    <row r="408" spans="2:18" x14ac:dyDescent="0.25">
      <c r="B408" s="7" t="s">
        <v>671</v>
      </c>
      <c r="C408" s="56" t="str">
        <f t="shared" si="144"/>
        <v>MA48</v>
      </c>
      <c r="D408" s="2">
        <f>SUMIF('Summary Report'!C:C,Sheet10!C408,'Summary Report'!AC:AC)</f>
        <v>9703.56</v>
      </c>
      <c r="E408" s="2">
        <f>SUMIF('Summary Report'!C:C,Sheet10!C408,'Summary Report'!AH:AH)</f>
        <v>34600.44</v>
      </c>
      <c r="G408" s="2">
        <f>SUMIF(Sheet11!B:B,Sheet10!C408,Sheet11!C:C)</f>
        <v>9703.56</v>
      </c>
      <c r="H408" s="2">
        <f t="shared" si="145"/>
        <v>0</v>
      </c>
      <c r="I408" s="2">
        <f>SUMIF(Sheet11!B:B,Sheet10!C408,Sheet11!D:D)</f>
        <v>34600.44</v>
      </c>
      <c r="J408" s="2">
        <f t="shared" si="146"/>
        <v>0</v>
      </c>
      <c r="N408" s="2">
        <f>SUMIF(Sheet11!L:L,Sheet10!C408,Sheet11!N:N)</f>
        <v>9703.56</v>
      </c>
      <c r="O408" s="2">
        <f>D408-N408</f>
        <v>0</v>
      </c>
      <c r="Q408" s="2">
        <f>SUMIF(Sheet11!L:L,Sheet10!C408,Sheet11!M:M)</f>
        <v>34600.44</v>
      </c>
      <c r="R408" s="2">
        <f>E408-Q408</f>
        <v>0</v>
      </c>
    </row>
    <row r="409" spans="2:18" hidden="1" x14ac:dyDescent="0.25">
      <c r="B409" s="7" t="s">
        <v>672</v>
      </c>
      <c r="C409" s="56" t="str">
        <f t="shared" si="144"/>
        <v>MA49</v>
      </c>
      <c r="D409" s="2">
        <f>SUMIF('Summary Report'!C:C,Sheet10!C409,'Summary Report'!AC:AC)</f>
        <v>6200.06</v>
      </c>
      <c r="E409" s="106">
        <f>SUMIF('Summary Report'!C:C,Sheet10!C409,'Summary Report'!AH:AH)</f>
        <v>-84749.06</v>
      </c>
      <c r="G409" s="2">
        <f>SUMIF(Sheet11!B:B,Sheet10!C409,Sheet11!C:C)</f>
        <v>6200.06</v>
      </c>
      <c r="H409" s="2">
        <f t="shared" si="145"/>
        <v>0</v>
      </c>
      <c r="I409" s="2">
        <f>SUMIF(Sheet11!B:B,Sheet10!C409,Sheet11!D:D)</f>
        <v>-84749.06</v>
      </c>
      <c r="J409" s="2">
        <f t="shared" si="146"/>
        <v>0</v>
      </c>
      <c r="N409" s="2">
        <f>SUMIF(Sheet11!G:G,Sheet10!C409,Sheet11!I:I)</f>
        <v>6200.06</v>
      </c>
      <c r="O409" s="2">
        <f t="shared" ref="O409:O412" si="154">D409-N409</f>
        <v>0</v>
      </c>
      <c r="P409" s="2">
        <f>SUMIF(Sheet11!G:G,Sheet10!C409,Sheet11!H:H)</f>
        <v>-84749.06</v>
      </c>
      <c r="Q409" s="2">
        <f t="shared" ref="Q409:Q410" si="155">E409-P409</f>
        <v>0</v>
      </c>
      <c r="R409"/>
    </row>
    <row r="410" spans="2:18" hidden="1" x14ac:dyDescent="0.25">
      <c r="B410" s="7" t="s">
        <v>673</v>
      </c>
      <c r="C410" s="56" t="str">
        <f t="shared" si="144"/>
        <v>MA50</v>
      </c>
      <c r="D410" s="2">
        <f>SUMIF('Summary Report'!C:C,Sheet10!C410,'Summary Report'!AC:AC)</f>
        <v>1810.74</v>
      </c>
      <c r="E410" s="106">
        <f>SUMIF('Summary Report'!C:C,Sheet10!C410,'Summary Report'!AH:AH)</f>
        <v>-625.74</v>
      </c>
      <c r="G410" s="2">
        <f>SUMIF(Sheet11!B:B,Sheet10!C410,Sheet11!C:C)</f>
        <v>1810.74</v>
      </c>
      <c r="H410" s="2">
        <f t="shared" si="145"/>
        <v>0</v>
      </c>
      <c r="I410" s="2">
        <f>SUMIF(Sheet11!B:B,Sheet10!C410,Sheet11!D:D)</f>
        <v>-625.74</v>
      </c>
      <c r="J410" s="2">
        <f t="shared" si="146"/>
        <v>0</v>
      </c>
      <c r="N410" s="2">
        <f>SUMIF(Sheet11!G:G,Sheet10!C410,Sheet11!I:I)</f>
        <v>1810.74</v>
      </c>
      <c r="O410" s="2">
        <f t="shared" si="154"/>
        <v>0</v>
      </c>
      <c r="P410" s="2">
        <f>SUMIF(Sheet11!G:G,Sheet10!C410,Sheet11!H:H)</f>
        <v>-625.74</v>
      </c>
      <c r="Q410" s="2">
        <f t="shared" si="155"/>
        <v>0</v>
      </c>
      <c r="R410"/>
    </row>
    <row r="411" spans="2:18" x14ac:dyDescent="0.25">
      <c r="B411" s="7" t="s">
        <v>675</v>
      </c>
      <c r="C411" s="56" t="str">
        <f t="shared" si="144"/>
        <v>MA51</v>
      </c>
      <c r="D411" s="2">
        <f>SUMIF('Summary Report'!C:C,Sheet10!C411,'Summary Report'!AC:AC)</f>
        <v>47820.46</v>
      </c>
      <c r="E411" s="2">
        <f>SUMIF('Summary Report'!C:C,Sheet10!C411,'Summary Report'!AH:AH)</f>
        <v>286910.53999999998</v>
      </c>
      <c r="G411" s="2">
        <f>SUMIF(Sheet11!B:B,Sheet10!C411,Sheet11!C:C)</f>
        <v>47820.46</v>
      </c>
      <c r="H411" s="2">
        <f t="shared" si="145"/>
        <v>0</v>
      </c>
      <c r="I411" s="2">
        <f>SUMIF(Sheet11!B:B,Sheet10!C411,Sheet11!D:D)</f>
        <v>286910.53999999998</v>
      </c>
      <c r="J411" s="2">
        <f t="shared" si="146"/>
        <v>0</v>
      </c>
      <c r="N411" s="2">
        <f>SUMIF(Sheet11!L:L,Sheet10!C411,Sheet11!N:N)</f>
        <v>47820.46</v>
      </c>
      <c r="O411" s="2">
        <f t="shared" si="154"/>
        <v>0</v>
      </c>
      <c r="Q411" s="2">
        <f>SUMIF(Sheet11!L:L,Sheet10!C411,Sheet11!M:M)</f>
        <v>286910.53999999998</v>
      </c>
      <c r="R411" s="2">
        <f t="shared" ref="R411:R412" si="156">E411-Q411</f>
        <v>0</v>
      </c>
    </row>
    <row r="412" spans="2:18" x14ac:dyDescent="0.25">
      <c r="B412" s="7" t="s">
        <v>676</v>
      </c>
      <c r="C412" s="56" t="str">
        <f t="shared" si="144"/>
        <v>MA52</v>
      </c>
      <c r="D412" s="2">
        <f>SUMIF('Summary Report'!C:C,Sheet10!C412,'Summary Report'!AC:AC)</f>
        <v>5243.12</v>
      </c>
      <c r="E412" s="2">
        <f>SUMIF('Summary Report'!C:C,Sheet10!C412,'Summary Report'!AH:AH)</f>
        <v>25839.88</v>
      </c>
      <c r="G412" s="2">
        <f>SUMIF(Sheet11!B:B,Sheet10!C412,Sheet11!C:C)</f>
        <v>5243.12</v>
      </c>
      <c r="H412" s="2">
        <f t="shared" si="145"/>
        <v>0</v>
      </c>
      <c r="I412" s="2">
        <f>SUMIF(Sheet11!B:B,Sheet10!C412,Sheet11!D:D)</f>
        <v>25839.88</v>
      </c>
      <c r="J412" s="2">
        <f t="shared" si="146"/>
        <v>0</v>
      </c>
      <c r="N412" s="2">
        <f>SUMIF(Sheet11!L:L,Sheet10!C412,Sheet11!N:N)</f>
        <v>5243.12</v>
      </c>
      <c r="O412" s="2">
        <f t="shared" si="154"/>
        <v>0</v>
      </c>
      <c r="Q412" s="2">
        <f>SUMIF(Sheet11!L:L,Sheet10!C412,Sheet11!M:M)</f>
        <v>25839.88</v>
      </c>
      <c r="R412" s="2">
        <f t="shared" si="156"/>
        <v>0</v>
      </c>
    </row>
    <row r="413" spans="2:18" hidden="1" x14ac:dyDescent="0.25">
      <c r="B413" s="7" t="s">
        <v>677</v>
      </c>
      <c r="C413" s="56" t="str">
        <f t="shared" si="144"/>
        <v>MA54</v>
      </c>
      <c r="D413" s="2">
        <f>SUMIF('Summary Report'!C:C,Sheet10!C413,'Summary Report'!AC:AC)</f>
        <v>17107.560000000001</v>
      </c>
      <c r="E413" s="106">
        <f>SUMIF('Summary Report'!C:C,Sheet10!C413,'Summary Report'!AH:AH)</f>
        <v>-18251.560000000001</v>
      </c>
      <c r="G413" s="2">
        <f>SUMIF(Sheet11!B:B,Sheet10!C413,Sheet11!C:C)</f>
        <v>17107.560000000001</v>
      </c>
      <c r="H413" s="2">
        <f t="shared" si="145"/>
        <v>0</v>
      </c>
      <c r="I413" s="2">
        <f>SUMIF(Sheet11!B:B,Sheet10!C413,Sheet11!D:D)</f>
        <v>-18251.560000000001</v>
      </c>
      <c r="J413" s="2">
        <f t="shared" si="146"/>
        <v>0</v>
      </c>
      <c r="N413" s="2">
        <f>SUMIF(Sheet11!G:G,Sheet10!C413,Sheet11!I:I)</f>
        <v>17107.560000000001</v>
      </c>
      <c r="O413" s="2">
        <f>D413-N413</f>
        <v>0</v>
      </c>
      <c r="P413" s="2">
        <f>SUMIF(Sheet11!G:G,Sheet10!C413,Sheet11!H:H)</f>
        <v>-18251.560000000001</v>
      </c>
      <c r="Q413" s="2">
        <f>E413-P413</f>
        <v>0</v>
      </c>
      <c r="R413"/>
    </row>
    <row r="414" spans="2:18" x14ac:dyDescent="0.25">
      <c r="B414" s="7" t="s">
        <v>678</v>
      </c>
      <c r="C414" s="56" t="str">
        <f t="shared" si="144"/>
        <v>MA55</v>
      </c>
      <c r="D414" s="2">
        <f>SUMIF('Summary Report'!C:C,Sheet10!C414,'Summary Report'!AC:AC)</f>
        <v>11462.66</v>
      </c>
      <c r="E414" s="2">
        <f>SUMIF('Summary Report'!C:C,Sheet10!C414,'Summary Report'!AH:AH)</f>
        <v>43086.34</v>
      </c>
      <c r="G414" s="2">
        <f>SUMIF(Sheet11!B:B,Sheet10!C414,Sheet11!C:C)</f>
        <v>11462.66</v>
      </c>
      <c r="H414" s="2">
        <f t="shared" si="145"/>
        <v>0</v>
      </c>
      <c r="I414" s="2">
        <f>SUMIF(Sheet11!B:B,Sheet10!C414,Sheet11!D:D)</f>
        <v>43086.34</v>
      </c>
      <c r="J414" s="2">
        <f t="shared" si="146"/>
        <v>0</v>
      </c>
      <c r="N414" s="2">
        <f>SUMIF(Sheet11!L:L,Sheet10!C414,Sheet11!N:N)</f>
        <v>11462.66</v>
      </c>
      <c r="O414" s="2">
        <f t="shared" ref="O414:O418" si="157">D414-N414</f>
        <v>0</v>
      </c>
      <c r="Q414" s="2">
        <f>SUMIF(Sheet11!L:L,Sheet10!C414,Sheet11!M:M)</f>
        <v>43086.34</v>
      </c>
      <c r="R414" s="2">
        <f t="shared" ref="R414:R418" si="158">E414-Q414</f>
        <v>0</v>
      </c>
    </row>
    <row r="415" spans="2:18" x14ac:dyDescent="0.25">
      <c r="B415" s="7" t="s">
        <v>679</v>
      </c>
      <c r="C415" s="56" t="str">
        <f t="shared" si="144"/>
        <v>MA59</v>
      </c>
      <c r="D415" s="2">
        <f>SUMIF('Summary Report'!C:C,Sheet10!C415,'Summary Report'!AC:AC)</f>
        <v>17640.640000000003</v>
      </c>
      <c r="E415" s="2">
        <f>SUMIF('Summary Report'!C:C,Sheet10!C415,'Summary Report'!AH:AH)</f>
        <v>38378</v>
      </c>
      <c r="G415" s="2">
        <f>SUMIF(Sheet11!B:B,Sheet10!C415,Sheet11!C:C)</f>
        <v>17640.640000000003</v>
      </c>
      <c r="H415" s="2">
        <f t="shared" si="145"/>
        <v>0</v>
      </c>
      <c r="I415" s="2">
        <f>SUMIF(Sheet11!B:B,Sheet10!C415,Sheet11!D:D)</f>
        <v>38378</v>
      </c>
      <c r="J415" s="2">
        <f t="shared" si="146"/>
        <v>0</v>
      </c>
      <c r="N415" s="2">
        <f>SUMIF(Sheet11!L:L,Sheet10!C415,Sheet11!N:N)</f>
        <v>17640.640000000003</v>
      </c>
      <c r="O415" s="2">
        <f t="shared" si="157"/>
        <v>0</v>
      </c>
      <c r="Q415" s="2">
        <f>SUMIF(Sheet11!L:L,Sheet10!C415,Sheet11!M:M)</f>
        <v>38378</v>
      </c>
      <c r="R415" s="2">
        <f t="shared" si="158"/>
        <v>0</v>
      </c>
    </row>
    <row r="416" spans="2:18" x14ac:dyDescent="0.25">
      <c r="B416" s="7" t="s">
        <v>680</v>
      </c>
      <c r="C416" s="56" t="str">
        <f t="shared" si="144"/>
        <v>MA60</v>
      </c>
      <c r="D416" s="2">
        <f>SUMIF('Summary Report'!C:C,Sheet10!C416,'Summary Report'!AC:AC)</f>
        <v>6359.8</v>
      </c>
      <c r="E416" s="2">
        <f>SUMIF('Summary Report'!C:C,Sheet10!C416,'Summary Report'!AH:AH)</f>
        <v>2858</v>
      </c>
      <c r="G416" s="2">
        <f>SUMIF(Sheet11!B:B,Sheet10!C416,Sheet11!C:C)</f>
        <v>6359.8</v>
      </c>
      <c r="H416" s="2">
        <f t="shared" si="145"/>
        <v>0</v>
      </c>
      <c r="I416" s="2">
        <f>SUMIF(Sheet11!B:B,Sheet10!C416,Sheet11!D:D)</f>
        <v>2858</v>
      </c>
      <c r="J416" s="2">
        <f t="shared" si="146"/>
        <v>0</v>
      </c>
      <c r="N416" s="2">
        <f>SUMIF(Sheet11!L:L,Sheet10!C416,Sheet11!N:N)</f>
        <v>6359.8</v>
      </c>
      <c r="O416" s="2">
        <f t="shared" si="157"/>
        <v>0</v>
      </c>
      <c r="Q416" s="2">
        <f>SUMIF(Sheet11!L:L,Sheet10!C416,Sheet11!M:M)</f>
        <v>2858</v>
      </c>
      <c r="R416" s="2">
        <f t="shared" si="158"/>
        <v>0</v>
      </c>
    </row>
    <row r="417" spans="2:18" x14ac:dyDescent="0.25">
      <c r="B417" s="7" t="s">
        <v>681</v>
      </c>
      <c r="C417" s="56" t="str">
        <f t="shared" si="144"/>
        <v>MA61</v>
      </c>
      <c r="D417" s="2">
        <f>SUMIF('Summary Report'!C:C,Sheet10!C417,'Summary Report'!AC:AC)</f>
        <v>7585.42</v>
      </c>
      <c r="E417" s="2">
        <f>SUMIF('Summary Report'!C:C,Sheet10!C417,'Summary Report'!AH:AH)</f>
        <v>32680</v>
      </c>
      <c r="G417" s="2">
        <f>SUMIF(Sheet11!B:B,Sheet10!C417,Sheet11!C:C)</f>
        <v>7585.42</v>
      </c>
      <c r="H417" s="2">
        <f t="shared" si="145"/>
        <v>0</v>
      </c>
      <c r="I417" s="2">
        <f>SUMIF(Sheet11!B:B,Sheet10!C417,Sheet11!D:D)</f>
        <v>32680</v>
      </c>
      <c r="J417" s="2">
        <f t="shared" si="146"/>
        <v>0</v>
      </c>
      <c r="N417" s="2">
        <f>SUMIF(Sheet11!L:L,Sheet10!C417,Sheet11!N:N)</f>
        <v>7585.42</v>
      </c>
      <c r="O417" s="2">
        <f t="shared" si="157"/>
        <v>0</v>
      </c>
      <c r="Q417" s="2">
        <f>SUMIF(Sheet11!L:L,Sheet10!C417,Sheet11!M:M)</f>
        <v>32680</v>
      </c>
      <c r="R417" s="2">
        <f t="shared" si="158"/>
        <v>0</v>
      </c>
    </row>
    <row r="418" spans="2:18" x14ac:dyDescent="0.25">
      <c r="B418" s="7" t="s">
        <v>682</v>
      </c>
      <c r="C418" s="56" t="str">
        <f t="shared" si="144"/>
        <v>MA62</v>
      </c>
      <c r="D418" s="2">
        <f>SUMIF('Summary Report'!C:C,Sheet10!C418,'Summary Report'!AC:AC)</f>
        <v>27422.12</v>
      </c>
      <c r="E418" s="2">
        <f>SUMIF('Summary Report'!C:C,Sheet10!C418,'Summary Report'!AH:AH)</f>
        <v>65380.880000000005</v>
      </c>
      <c r="G418" s="2">
        <f>SUMIF(Sheet11!B:B,Sheet10!C418,Sheet11!C:C)</f>
        <v>27422.12</v>
      </c>
      <c r="H418" s="2">
        <f t="shared" si="145"/>
        <v>0</v>
      </c>
      <c r="I418" s="2">
        <f>SUMIF(Sheet11!B:B,Sheet10!C418,Sheet11!D:D)</f>
        <v>65380.880000000005</v>
      </c>
      <c r="J418" s="2">
        <f t="shared" si="146"/>
        <v>0</v>
      </c>
      <c r="N418" s="2">
        <f>SUMIF(Sheet11!L:L,Sheet10!C418,Sheet11!N:N)</f>
        <v>27422.12</v>
      </c>
      <c r="O418" s="2">
        <f t="shared" si="157"/>
        <v>0</v>
      </c>
      <c r="Q418" s="2">
        <f>SUMIF(Sheet11!L:L,Sheet10!C418,Sheet11!M:M)</f>
        <v>65380.880000000005</v>
      </c>
      <c r="R418" s="2">
        <f t="shared" si="158"/>
        <v>0</v>
      </c>
    </row>
    <row r="419" spans="2:18" hidden="1" x14ac:dyDescent="0.25">
      <c r="B419" s="7" t="s">
        <v>683</v>
      </c>
      <c r="C419" s="56" t="str">
        <f t="shared" si="144"/>
        <v>MA63</v>
      </c>
      <c r="D419" s="2">
        <f>SUMIF('Summary Report'!C:C,Sheet10!C419,'Summary Report'!AC:AC)</f>
        <v>4036.0000000000005</v>
      </c>
      <c r="E419" s="106">
        <f>SUMIF('Summary Report'!C:C,Sheet10!C419,'Summary Report'!AH:AH)</f>
        <v>-22930</v>
      </c>
      <c r="G419" s="2">
        <f>SUMIF(Sheet11!B:B,Sheet10!C419,Sheet11!C:C)</f>
        <v>4036.0000000000005</v>
      </c>
      <c r="H419" s="2">
        <f t="shared" si="145"/>
        <v>0</v>
      </c>
      <c r="I419" s="2">
        <f>SUMIF(Sheet11!B:B,Sheet10!C419,Sheet11!D:D)</f>
        <v>-22930</v>
      </c>
      <c r="J419" s="2">
        <f t="shared" si="146"/>
        <v>0</v>
      </c>
      <c r="N419" s="2">
        <f>SUMIF(Sheet11!G:G,Sheet10!C419,Sheet11!I:I)</f>
        <v>4036.0000000000005</v>
      </c>
      <c r="O419" s="2">
        <f>D419-N419</f>
        <v>0</v>
      </c>
      <c r="P419" s="2">
        <f>SUMIF(Sheet11!G:G,Sheet10!C419,Sheet11!H:H)</f>
        <v>-22930</v>
      </c>
      <c r="Q419" s="2">
        <f>E419-P419</f>
        <v>0</v>
      </c>
      <c r="R419"/>
    </row>
    <row r="420" spans="2:18" x14ac:dyDescent="0.25">
      <c r="B420" s="7" t="s">
        <v>684</v>
      </c>
      <c r="C420" s="56" t="str">
        <f t="shared" si="144"/>
        <v>MA64</v>
      </c>
      <c r="D420" s="2">
        <f>SUMIF('Summary Report'!C:C,Sheet10!C420,'Summary Report'!AC:AC)</f>
        <v>3634.3</v>
      </c>
      <c r="E420" s="2">
        <f>SUMIF('Summary Report'!C:C,Sheet10!C420,'Summary Report'!AH:AH)</f>
        <v>7054.7</v>
      </c>
      <c r="G420" s="2">
        <f>SUMIF(Sheet11!B:B,Sheet10!C420,Sheet11!C:C)</f>
        <v>3634.3</v>
      </c>
      <c r="H420" s="2">
        <f t="shared" si="145"/>
        <v>0</v>
      </c>
      <c r="I420" s="2">
        <f>SUMIF(Sheet11!B:B,Sheet10!C420,Sheet11!D:D)</f>
        <v>7054.7</v>
      </c>
      <c r="J420" s="2">
        <f t="shared" si="146"/>
        <v>0</v>
      </c>
      <c r="N420" s="2">
        <f>SUMIF(Sheet11!L:L,Sheet10!C420,Sheet11!N:N)</f>
        <v>3634.3</v>
      </c>
      <c r="O420" s="2">
        <f t="shared" ref="O420:O421" si="159">D420-N420</f>
        <v>0</v>
      </c>
      <c r="Q420" s="2">
        <f>SUMIF(Sheet11!L:L,Sheet10!C420,Sheet11!M:M)</f>
        <v>7054.7</v>
      </c>
      <c r="R420" s="2">
        <f t="shared" ref="R420:R421" si="160">E420-Q420</f>
        <v>0</v>
      </c>
    </row>
    <row r="421" spans="2:18" x14ac:dyDescent="0.25">
      <c r="B421" s="7" t="s">
        <v>685</v>
      </c>
      <c r="C421" s="56" t="str">
        <f t="shared" si="144"/>
        <v>MA65</v>
      </c>
      <c r="D421" s="2">
        <f>SUMIF('Summary Report'!C:C,Sheet10!C421,'Summary Report'!AC:AC)</f>
        <v>9202</v>
      </c>
      <c r="E421" s="2">
        <f>SUMIF('Summary Report'!C:C,Sheet10!C421,'Summary Report'!AH:AH)</f>
        <v>32397</v>
      </c>
      <c r="G421" s="2">
        <f>SUMIF(Sheet11!B:B,Sheet10!C421,Sheet11!C:C)</f>
        <v>9202</v>
      </c>
      <c r="H421" s="2">
        <f t="shared" si="145"/>
        <v>0</v>
      </c>
      <c r="I421" s="2">
        <f>SUMIF(Sheet11!B:B,Sheet10!C421,Sheet11!D:D)</f>
        <v>32397</v>
      </c>
      <c r="J421" s="2">
        <f t="shared" si="146"/>
        <v>0</v>
      </c>
      <c r="N421" s="2">
        <f>SUMIF(Sheet11!L:L,Sheet10!C421,Sheet11!N:N)</f>
        <v>9202</v>
      </c>
      <c r="O421" s="2">
        <f t="shared" si="159"/>
        <v>0</v>
      </c>
      <c r="Q421" s="2">
        <f>SUMIF(Sheet11!L:L,Sheet10!C421,Sheet11!M:M)</f>
        <v>32397</v>
      </c>
      <c r="R421" s="2">
        <f t="shared" si="160"/>
        <v>0</v>
      </c>
    </row>
    <row r="422" spans="2:18" hidden="1" x14ac:dyDescent="0.25">
      <c r="B422" s="7" t="s">
        <v>686</v>
      </c>
      <c r="C422" s="56" t="str">
        <f t="shared" si="144"/>
        <v>MA70</v>
      </c>
      <c r="D422" s="2">
        <f>SUMIF('Summary Report'!C:C,Sheet10!C422,'Summary Report'!AC:AC)</f>
        <v>3709.2000000000003</v>
      </c>
      <c r="E422" s="106">
        <f>SUMIF('Summary Report'!C:C,Sheet10!C422,'Summary Report'!AH:AH)</f>
        <v>-1887.2000000000003</v>
      </c>
      <c r="G422" s="2">
        <f>SUMIF(Sheet11!B:B,Sheet10!C422,Sheet11!C:C)</f>
        <v>3709.2000000000003</v>
      </c>
      <c r="H422" s="2">
        <f t="shared" si="145"/>
        <v>0</v>
      </c>
      <c r="I422" s="2">
        <f>SUMIF(Sheet11!B:B,Sheet10!C422,Sheet11!D:D)</f>
        <v>-1887.2000000000003</v>
      </c>
      <c r="J422" s="2">
        <f t="shared" si="146"/>
        <v>0</v>
      </c>
      <c r="N422" s="2">
        <f>SUMIF(Sheet11!G:G,Sheet10!C422,Sheet11!I:I)</f>
        <v>3709.2000000000003</v>
      </c>
      <c r="O422" s="2">
        <f>D422-N422</f>
        <v>0</v>
      </c>
      <c r="P422" s="2">
        <f>SUMIF(Sheet11!G:G,Sheet10!C422,Sheet11!H:H)</f>
        <v>-1887.2000000000003</v>
      </c>
      <c r="Q422" s="2">
        <f>E422-P422</f>
        <v>0</v>
      </c>
      <c r="R422"/>
    </row>
    <row r="423" spans="2:18" x14ac:dyDescent="0.25">
      <c r="B423" s="7" t="s">
        <v>687</v>
      </c>
      <c r="C423" s="56" t="str">
        <f t="shared" si="144"/>
        <v>MA74</v>
      </c>
      <c r="D423" s="2">
        <f>SUMIF('Summary Report'!C:C,Sheet10!C423,'Summary Report'!AC:AC)</f>
        <v>1914.18</v>
      </c>
      <c r="E423" s="2">
        <f>SUMIF('Summary Report'!C:C,Sheet10!C423,'Summary Report'!AH:AH)</f>
        <v>1406.82</v>
      </c>
      <c r="G423" s="2">
        <f>SUMIF(Sheet11!B:B,Sheet10!C423,Sheet11!C:C)</f>
        <v>1914.18</v>
      </c>
      <c r="H423" s="2">
        <f t="shared" si="145"/>
        <v>0</v>
      </c>
      <c r="I423" s="2">
        <f>SUMIF(Sheet11!B:B,Sheet10!C423,Sheet11!D:D)</f>
        <v>1406.82</v>
      </c>
      <c r="J423" s="2">
        <f t="shared" si="146"/>
        <v>0</v>
      </c>
      <c r="N423" s="2">
        <f>SUMIF(Sheet11!L:L,Sheet10!C423,Sheet11!N:N)</f>
        <v>1914.18</v>
      </c>
      <c r="O423" s="2">
        <f t="shared" ref="O423:O428" si="161">D423-N423</f>
        <v>0</v>
      </c>
      <c r="Q423" s="2">
        <f>SUMIF(Sheet11!L:L,Sheet10!C423,Sheet11!M:M)</f>
        <v>1406.82</v>
      </c>
      <c r="R423" s="2">
        <f t="shared" ref="R423:R428" si="162">E423-Q423</f>
        <v>0</v>
      </c>
    </row>
    <row r="424" spans="2:18" x14ac:dyDescent="0.25">
      <c r="B424" s="7" t="s">
        <v>688</v>
      </c>
      <c r="C424" s="56" t="str">
        <f t="shared" si="144"/>
        <v>MA82</v>
      </c>
      <c r="D424" s="2">
        <f>SUMIF('Summary Report'!C:C,Sheet10!C424,'Summary Report'!AC:AC)</f>
        <v>15539.380000000001</v>
      </c>
      <c r="E424" s="2">
        <f>SUMIF('Summary Report'!C:C,Sheet10!C424,'Summary Report'!AH:AH)</f>
        <v>125024.62</v>
      </c>
      <c r="G424" s="2">
        <f>SUMIF(Sheet11!B:B,Sheet10!C424,Sheet11!C:C)</f>
        <v>15539.380000000001</v>
      </c>
      <c r="H424" s="2">
        <f t="shared" si="145"/>
        <v>0</v>
      </c>
      <c r="I424" s="2">
        <f>SUMIF(Sheet11!B:B,Sheet10!C424,Sheet11!D:D)</f>
        <v>125024.62</v>
      </c>
      <c r="J424" s="2">
        <f t="shared" si="146"/>
        <v>0</v>
      </c>
      <c r="N424" s="2">
        <f>SUMIF(Sheet11!L:L,Sheet10!C424,Sheet11!N:N)</f>
        <v>15539.380000000001</v>
      </c>
      <c r="O424" s="2">
        <f t="shared" si="161"/>
        <v>0</v>
      </c>
      <c r="Q424" s="2">
        <f>SUMIF(Sheet11!L:L,Sheet10!C424,Sheet11!M:M)</f>
        <v>125024.62</v>
      </c>
      <c r="R424" s="2">
        <f t="shared" si="162"/>
        <v>0</v>
      </c>
    </row>
    <row r="425" spans="2:18" x14ac:dyDescent="0.25">
      <c r="B425" s="7" t="s">
        <v>689</v>
      </c>
      <c r="C425" s="56" t="str">
        <f t="shared" si="144"/>
        <v>MA88</v>
      </c>
      <c r="D425" s="2">
        <f>SUMIF('Summary Report'!C:C,Sheet10!C425,'Summary Report'!AC:AC)</f>
        <v>21617.279999999999</v>
      </c>
      <c r="E425" s="2">
        <f>SUMIF('Summary Report'!C:C,Sheet10!C425,'Summary Report'!AH:AH)</f>
        <v>21469.72</v>
      </c>
      <c r="G425" s="2">
        <f>SUMIF(Sheet11!B:B,Sheet10!C425,Sheet11!C:C)</f>
        <v>21617.279999999999</v>
      </c>
      <c r="H425" s="2">
        <f t="shared" si="145"/>
        <v>0</v>
      </c>
      <c r="I425" s="2">
        <f>SUMIF(Sheet11!B:B,Sheet10!C425,Sheet11!D:D)</f>
        <v>21469.72</v>
      </c>
      <c r="J425" s="2">
        <f t="shared" si="146"/>
        <v>0</v>
      </c>
      <c r="N425" s="2">
        <f>SUMIF(Sheet11!L:L,Sheet10!C425,Sheet11!N:N)</f>
        <v>21617.279999999999</v>
      </c>
      <c r="O425" s="2">
        <f t="shared" si="161"/>
        <v>0</v>
      </c>
      <c r="Q425" s="2">
        <f>SUMIF(Sheet11!L:L,Sheet10!C425,Sheet11!M:M)</f>
        <v>21469.72</v>
      </c>
      <c r="R425" s="2">
        <f t="shared" si="162"/>
        <v>0</v>
      </c>
    </row>
    <row r="426" spans="2:18" x14ac:dyDescent="0.25">
      <c r="B426" s="7" t="s">
        <v>690</v>
      </c>
      <c r="C426" s="56" t="str">
        <f t="shared" si="144"/>
        <v>MA94</v>
      </c>
      <c r="D426" s="2">
        <f>SUMIF('Summary Report'!C:C,Sheet10!C426,'Summary Report'!AC:AC)</f>
        <v>761</v>
      </c>
      <c r="E426" s="2">
        <f>SUMIF('Summary Report'!C:C,Sheet10!C426,'Summary Report'!AH:AH)</f>
        <v>6222</v>
      </c>
      <c r="G426" s="2">
        <f>SUMIF(Sheet11!B:B,Sheet10!C426,Sheet11!C:C)</f>
        <v>761</v>
      </c>
      <c r="H426" s="2">
        <f t="shared" si="145"/>
        <v>0</v>
      </c>
      <c r="I426" s="2">
        <f>SUMIF(Sheet11!B:B,Sheet10!C426,Sheet11!D:D)</f>
        <v>6222</v>
      </c>
      <c r="J426" s="2">
        <f t="shared" si="146"/>
        <v>0</v>
      </c>
      <c r="N426" s="2">
        <f>SUMIF(Sheet11!L:L,Sheet10!C426,Sheet11!N:N)</f>
        <v>761</v>
      </c>
      <c r="O426" s="2">
        <f t="shared" si="161"/>
        <v>0</v>
      </c>
      <c r="Q426" s="2">
        <f>SUMIF(Sheet11!L:L,Sheet10!C426,Sheet11!M:M)</f>
        <v>6222</v>
      </c>
      <c r="R426" s="2">
        <f t="shared" si="162"/>
        <v>0</v>
      </c>
    </row>
    <row r="427" spans="2:18" x14ac:dyDescent="0.25">
      <c r="B427" s="7" t="s">
        <v>691</v>
      </c>
      <c r="C427" s="56" t="str">
        <f t="shared" si="144"/>
        <v>MA97</v>
      </c>
      <c r="D427" s="2">
        <f>SUMIF('Summary Report'!C:C,Sheet10!C427,'Summary Report'!AC:AC)</f>
        <v>593.72</v>
      </c>
      <c r="E427" s="2">
        <f>SUMIF('Summary Report'!C:C,Sheet10!C427,'Summary Report'!AH:AH)</f>
        <v>4054.2799999999997</v>
      </c>
      <c r="G427" s="2">
        <f>SUMIF(Sheet11!B:B,Sheet10!C427,Sheet11!C:C)</f>
        <v>593.72</v>
      </c>
      <c r="H427" s="2">
        <f t="shared" si="145"/>
        <v>0</v>
      </c>
      <c r="I427" s="2">
        <f>SUMIF(Sheet11!B:B,Sheet10!C427,Sheet11!D:D)</f>
        <v>4054.2799999999997</v>
      </c>
      <c r="J427" s="2">
        <f t="shared" si="146"/>
        <v>0</v>
      </c>
      <c r="N427" s="2">
        <f>SUMIF(Sheet11!L:L,Sheet10!C427,Sheet11!N:N)</f>
        <v>593.72</v>
      </c>
      <c r="O427" s="2">
        <f t="shared" si="161"/>
        <v>0</v>
      </c>
      <c r="Q427" s="2">
        <f>SUMIF(Sheet11!L:L,Sheet10!C427,Sheet11!M:M)</f>
        <v>4054.2799999999997</v>
      </c>
      <c r="R427" s="2">
        <f t="shared" si="162"/>
        <v>0</v>
      </c>
    </row>
    <row r="428" spans="2:18" x14ac:dyDescent="0.25">
      <c r="B428" s="7" t="s">
        <v>692</v>
      </c>
      <c r="C428" s="56" t="str">
        <f t="shared" si="144"/>
        <v>MA98</v>
      </c>
      <c r="D428" s="2">
        <f>SUMIF('Summary Report'!C:C,Sheet10!C428,'Summary Report'!AC:AC)</f>
        <v>12714.34</v>
      </c>
      <c r="E428" s="2">
        <f>SUMIF('Summary Report'!C:C,Sheet10!C428,'Summary Report'!AH:AH)</f>
        <v>39164.660000000003</v>
      </c>
      <c r="G428" s="2">
        <f>SUMIF(Sheet11!B:B,Sheet10!C428,Sheet11!C:C)</f>
        <v>12714.34</v>
      </c>
      <c r="H428" s="2">
        <f t="shared" si="145"/>
        <v>0</v>
      </c>
      <c r="I428" s="2">
        <f>SUMIF(Sheet11!B:B,Sheet10!C428,Sheet11!D:D)</f>
        <v>39164.660000000003</v>
      </c>
      <c r="J428" s="2">
        <f t="shared" si="146"/>
        <v>0</v>
      </c>
      <c r="N428" s="2">
        <f>SUMIF(Sheet11!L:L,Sheet10!C428,Sheet11!N:N)</f>
        <v>12714.34</v>
      </c>
      <c r="O428" s="2">
        <f t="shared" si="161"/>
        <v>0</v>
      </c>
      <c r="Q428" s="2">
        <f>SUMIF(Sheet11!L:L,Sheet10!C428,Sheet11!M:M)</f>
        <v>39164.660000000003</v>
      </c>
      <c r="R428" s="2">
        <f t="shared" si="162"/>
        <v>0</v>
      </c>
    </row>
    <row r="429" spans="2:18" hidden="1" x14ac:dyDescent="0.25">
      <c r="B429" s="7" t="s">
        <v>693</v>
      </c>
      <c r="C429" s="56" t="str">
        <f t="shared" si="144"/>
        <v>MA99</v>
      </c>
      <c r="D429" s="2">
        <f>SUMIF('Summary Report'!C:C,Sheet10!C429,'Summary Report'!AC:AC)</f>
        <v>7495.28</v>
      </c>
      <c r="E429" s="106">
        <f>SUMIF('Summary Report'!C:C,Sheet10!C429,'Summary Report'!AH:AH)</f>
        <v>-6992.28</v>
      </c>
      <c r="G429" s="2">
        <f>SUMIF(Sheet11!B:B,Sheet10!C429,Sheet11!C:C)</f>
        <v>7495.28</v>
      </c>
      <c r="H429" s="2">
        <f t="shared" si="145"/>
        <v>0</v>
      </c>
      <c r="I429" s="2">
        <f>SUMIF(Sheet11!B:B,Sheet10!C429,Sheet11!D:D)</f>
        <v>-6992.28</v>
      </c>
      <c r="J429" s="2">
        <f t="shared" si="146"/>
        <v>0</v>
      </c>
      <c r="N429" s="2">
        <f>SUMIF(Sheet11!G:G,Sheet10!C429,Sheet11!I:I)</f>
        <v>7495.28</v>
      </c>
      <c r="O429" s="2">
        <f t="shared" ref="O429:O435" si="163">D429-N429</f>
        <v>0</v>
      </c>
      <c r="P429" s="2">
        <f>SUMIF(Sheet11!G:G,Sheet10!C429,Sheet11!H:H)</f>
        <v>-6992.28</v>
      </c>
      <c r="Q429" s="2">
        <f t="shared" ref="Q429:Q430" si="164">E429-P429</f>
        <v>0</v>
      </c>
      <c r="R429"/>
    </row>
    <row r="430" spans="2:18" hidden="1" x14ac:dyDescent="0.25">
      <c r="B430" s="7" t="s">
        <v>694</v>
      </c>
      <c r="C430" s="56" t="str">
        <f t="shared" si="144"/>
        <v>MB01</v>
      </c>
      <c r="D430" s="2">
        <f>SUMIF('Summary Report'!C:C,Sheet10!C430,'Summary Report'!AC:AC)</f>
        <v>1687.405</v>
      </c>
      <c r="E430" s="106">
        <f>SUMIF('Summary Report'!C:C,Sheet10!C430,'Summary Report'!AH:AH)</f>
        <v>-1384.405</v>
      </c>
      <c r="G430" s="2">
        <f>SUMIF(Sheet11!B:B,Sheet10!C430,Sheet11!C:C)</f>
        <v>1687.405</v>
      </c>
      <c r="H430" s="2">
        <f t="shared" si="145"/>
        <v>0</v>
      </c>
      <c r="I430" s="2">
        <f>SUMIF(Sheet11!B:B,Sheet10!C430,Sheet11!D:D)</f>
        <v>-1384.405</v>
      </c>
      <c r="J430" s="2">
        <f t="shared" si="146"/>
        <v>0</v>
      </c>
      <c r="N430" s="2">
        <f>SUMIF(Sheet11!G:G,Sheet10!C430,Sheet11!I:I)</f>
        <v>1687.405</v>
      </c>
      <c r="O430" s="2">
        <f t="shared" si="163"/>
        <v>0</v>
      </c>
      <c r="P430" s="2">
        <f>SUMIF(Sheet11!G:G,Sheet10!C430,Sheet11!H:H)</f>
        <v>-1384.405</v>
      </c>
      <c r="Q430" s="2">
        <f t="shared" si="164"/>
        <v>0</v>
      </c>
      <c r="R430"/>
    </row>
    <row r="431" spans="2:18" x14ac:dyDescent="0.25">
      <c r="B431" s="7" t="s">
        <v>695</v>
      </c>
      <c r="C431" s="56" t="str">
        <f t="shared" si="144"/>
        <v>MD01</v>
      </c>
      <c r="D431" s="2">
        <f>SUMIF('Summary Report'!C:C,Sheet10!C431,'Summary Report'!AC:AC)</f>
        <v>79337.900000000009</v>
      </c>
      <c r="E431" s="2">
        <f>SUMIF('Summary Report'!C:C,Sheet10!C431,'Summary Report'!AH:AH)</f>
        <v>196906</v>
      </c>
      <c r="G431" s="2">
        <f>SUMIF(Sheet11!B:B,Sheet10!C431,Sheet11!C:C)</f>
        <v>79337.900000000009</v>
      </c>
      <c r="H431" s="2">
        <f t="shared" si="145"/>
        <v>0</v>
      </c>
      <c r="I431" s="2">
        <f>SUMIF(Sheet11!B:B,Sheet10!C431,Sheet11!D:D)</f>
        <v>196906</v>
      </c>
      <c r="J431" s="2">
        <f t="shared" si="146"/>
        <v>0</v>
      </c>
      <c r="N431" s="2">
        <f>SUMIF(Sheet11!L:L,Sheet10!C431,Sheet11!N:N)</f>
        <v>79337.900000000009</v>
      </c>
      <c r="O431" s="2">
        <f t="shared" si="163"/>
        <v>0</v>
      </c>
      <c r="Q431" s="2">
        <f>SUMIF(Sheet11!L:L,Sheet10!C431,Sheet11!M:M)</f>
        <v>196906</v>
      </c>
      <c r="R431" s="2">
        <f t="shared" ref="R431:R435" si="165">E431-Q431</f>
        <v>0</v>
      </c>
    </row>
    <row r="432" spans="2:18" x14ac:dyDescent="0.25">
      <c r="B432" s="7" t="s">
        <v>700</v>
      </c>
      <c r="C432" s="56" t="str">
        <f t="shared" si="144"/>
        <v>MD02</v>
      </c>
      <c r="D432" s="2">
        <f>SUMIF('Summary Report'!C:C,Sheet10!C432,'Summary Report'!AC:AC)</f>
        <v>6153.28</v>
      </c>
      <c r="E432" s="2">
        <f>SUMIF('Summary Report'!C:C,Sheet10!C432,'Summary Report'!AH:AH)</f>
        <v>14858</v>
      </c>
      <c r="G432" s="2">
        <f>SUMIF(Sheet11!B:B,Sheet10!C432,Sheet11!C:C)</f>
        <v>6153.28</v>
      </c>
      <c r="H432" s="2">
        <f t="shared" si="145"/>
        <v>0</v>
      </c>
      <c r="I432" s="2">
        <f>SUMIF(Sheet11!B:B,Sheet10!C432,Sheet11!D:D)</f>
        <v>14858</v>
      </c>
      <c r="J432" s="2">
        <f t="shared" si="146"/>
        <v>0</v>
      </c>
      <c r="N432" s="2">
        <f>SUMIF(Sheet11!L:L,Sheet10!C432,Sheet11!N:N)</f>
        <v>6153.28</v>
      </c>
      <c r="O432" s="2">
        <f t="shared" si="163"/>
        <v>0</v>
      </c>
      <c r="Q432" s="2">
        <f>SUMIF(Sheet11!L:L,Sheet10!C432,Sheet11!M:M)</f>
        <v>14858</v>
      </c>
      <c r="R432" s="2">
        <f t="shared" si="165"/>
        <v>0</v>
      </c>
    </row>
    <row r="433" spans="2:18" x14ac:dyDescent="0.25">
      <c r="B433" s="7" t="s">
        <v>702</v>
      </c>
      <c r="C433" s="56" t="str">
        <f t="shared" si="144"/>
        <v>MD05</v>
      </c>
      <c r="D433" s="2">
        <f>SUMIF('Summary Report'!C:C,Sheet10!C433,'Summary Report'!AC:AC)</f>
        <v>49476.36</v>
      </c>
      <c r="E433" s="2">
        <f>SUMIF('Summary Report'!C:C,Sheet10!C433,'Summary Report'!AH:AH)</f>
        <v>143589</v>
      </c>
      <c r="G433" s="2">
        <f>SUMIF(Sheet11!B:B,Sheet10!C433,Sheet11!C:C)</f>
        <v>49476.36</v>
      </c>
      <c r="H433" s="2">
        <f t="shared" si="145"/>
        <v>0</v>
      </c>
      <c r="I433" s="2">
        <f>SUMIF(Sheet11!B:B,Sheet10!C433,Sheet11!D:D)</f>
        <v>143589</v>
      </c>
      <c r="J433" s="2">
        <f t="shared" si="146"/>
        <v>0</v>
      </c>
      <c r="N433" s="2">
        <f>SUMIF(Sheet11!L:L,Sheet10!C433,Sheet11!N:N)</f>
        <v>49476.36</v>
      </c>
      <c r="O433" s="2">
        <f t="shared" si="163"/>
        <v>0</v>
      </c>
      <c r="Q433" s="2">
        <f>SUMIF(Sheet11!L:L,Sheet10!C433,Sheet11!M:M)</f>
        <v>143589</v>
      </c>
      <c r="R433" s="2">
        <f t="shared" si="165"/>
        <v>0</v>
      </c>
    </row>
    <row r="434" spans="2:18" x14ac:dyDescent="0.25">
      <c r="B434" s="7" t="s">
        <v>703</v>
      </c>
      <c r="C434" s="56" t="str">
        <f t="shared" si="144"/>
        <v>MG01</v>
      </c>
      <c r="D434" s="2">
        <f>SUMIF('Summary Report'!C:C,Sheet10!C434,'Summary Report'!AC:AC)</f>
        <v>74306.759999999995</v>
      </c>
      <c r="E434" s="2">
        <f>SUMIF('Summary Report'!C:C,Sheet10!C434,'Summary Report'!AH:AH)</f>
        <v>585394</v>
      </c>
      <c r="G434" s="2">
        <f>SUMIF(Sheet11!B:B,Sheet10!C434,Sheet11!C:C)</f>
        <v>74306.759999999995</v>
      </c>
      <c r="H434" s="2">
        <f t="shared" si="145"/>
        <v>0</v>
      </c>
      <c r="I434" s="2">
        <f>SUMIF(Sheet11!B:B,Sheet10!C434,Sheet11!D:D)</f>
        <v>585394</v>
      </c>
      <c r="J434" s="2">
        <f t="shared" si="146"/>
        <v>0</v>
      </c>
      <c r="N434" s="2">
        <f>SUMIF(Sheet11!L:L,Sheet10!C434,Sheet11!N:N)</f>
        <v>74306.759999999995</v>
      </c>
      <c r="O434" s="2">
        <f t="shared" si="163"/>
        <v>0</v>
      </c>
      <c r="Q434" s="2">
        <f>SUMIF(Sheet11!L:L,Sheet10!C434,Sheet11!M:M)</f>
        <v>585394</v>
      </c>
      <c r="R434" s="2">
        <f t="shared" si="165"/>
        <v>0</v>
      </c>
    </row>
    <row r="435" spans="2:18" x14ac:dyDescent="0.25">
      <c r="B435" s="7" t="s">
        <v>704</v>
      </c>
      <c r="C435" s="56" t="str">
        <f t="shared" si="144"/>
        <v>MG02</v>
      </c>
      <c r="D435" s="2">
        <f>SUMIF('Summary Report'!C:C,Sheet10!C435,'Summary Report'!AC:AC)</f>
        <v>9459.3799999999992</v>
      </c>
      <c r="E435" s="2">
        <f>SUMIF('Summary Report'!C:C,Sheet10!C435,'Summary Report'!AH:AH)</f>
        <v>45277</v>
      </c>
      <c r="G435" s="2">
        <f>SUMIF(Sheet11!B:B,Sheet10!C435,Sheet11!C:C)</f>
        <v>9459.3799999999992</v>
      </c>
      <c r="H435" s="2">
        <f t="shared" si="145"/>
        <v>0</v>
      </c>
      <c r="I435" s="2">
        <f>SUMIF(Sheet11!B:B,Sheet10!C435,Sheet11!D:D)</f>
        <v>45277</v>
      </c>
      <c r="J435" s="2">
        <f t="shared" si="146"/>
        <v>0</v>
      </c>
      <c r="N435" s="2">
        <f>SUMIF(Sheet11!L:L,Sheet10!C435,Sheet11!N:N)</f>
        <v>9459.3799999999992</v>
      </c>
      <c r="O435" s="2">
        <f t="shared" si="163"/>
        <v>0</v>
      </c>
      <c r="Q435" s="2">
        <f>SUMIF(Sheet11!L:L,Sheet10!C435,Sheet11!M:M)</f>
        <v>45277</v>
      </c>
      <c r="R435" s="2">
        <f t="shared" si="165"/>
        <v>0</v>
      </c>
    </row>
    <row r="436" spans="2:18" hidden="1" x14ac:dyDescent="0.25">
      <c r="B436" s="7" t="s">
        <v>705</v>
      </c>
      <c r="C436" s="56" t="str">
        <f t="shared" si="144"/>
        <v>MG03</v>
      </c>
      <c r="D436" s="2">
        <f>SUMIF('Summary Report'!C:C,Sheet10!C436,'Summary Report'!AC:AC)</f>
        <v>10960.26</v>
      </c>
      <c r="E436" s="106">
        <f>SUMIF('Summary Report'!C:C,Sheet10!C436,'Summary Report'!AH:AH)</f>
        <v>-59895</v>
      </c>
      <c r="G436" s="2">
        <f>SUMIF(Sheet11!B:B,Sheet10!C436,Sheet11!C:C)</f>
        <v>10960.26</v>
      </c>
      <c r="H436" s="2">
        <f t="shared" si="145"/>
        <v>0</v>
      </c>
      <c r="I436" s="2">
        <f>SUMIF(Sheet11!B:B,Sheet10!C436,Sheet11!D:D)</f>
        <v>-59895</v>
      </c>
      <c r="J436" s="2">
        <f t="shared" si="146"/>
        <v>0</v>
      </c>
      <c r="N436" s="2">
        <f>SUMIF(Sheet11!G:G,Sheet10!C436,Sheet11!I:I)</f>
        <v>10960.26</v>
      </c>
      <c r="O436" s="2">
        <f t="shared" ref="O436:O442" si="166">D436-N436</f>
        <v>0</v>
      </c>
      <c r="P436" s="2">
        <f>SUMIF(Sheet11!G:G,Sheet10!C436,Sheet11!H:H)</f>
        <v>-59895</v>
      </c>
      <c r="Q436" s="2">
        <f t="shared" ref="Q436:Q437" si="167">E436-P436</f>
        <v>0</v>
      </c>
      <c r="R436"/>
    </row>
    <row r="437" spans="2:18" hidden="1" x14ac:dyDescent="0.25">
      <c r="B437" s="7" t="s">
        <v>706</v>
      </c>
      <c r="C437" s="56" t="str">
        <f t="shared" si="144"/>
        <v>MG04</v>
      </c>
      <c r="D437" s="2">
        <f>SUMIF('Summary Report'!C:C,Sheet10!C437,'Summary Report'!AC:AC)</f>
        <v>13374</v>
      </c>
      <c r="E437" s="106">
        <f>SUMIF('Summary Report'!C:C,Sheet10!C437,'Summary Report'!AH:AH)</f>
        <v>-7825</v>
      </c>
      <c r="G437" s="2">
        <f>SUMIF(Sheet11!B:B,Sheet10!C437,Sheet11!C:C)</f>
        <v>13374</v>
      </c>
      <c r="H437" s="2">
        <f t="shared" si="145"/>
        <v>0</v>
      </c>
      <c r="I437" s="2">
        <f>SUMIF(Sheet11!B:B,Sheet10!C437,Sheet11!D:D)</f>
        <v>-7825</v>
      </c>
      <c r="J437" s="2">
        <f t="shared" si="146"/>
        <v>0</v>
      </c>
      <c r="N437" s="2">
        <f>SUMIF(Sheet11!G:G,Sheet10!C437,Sheet11!I:I)</f>
        <v>13374</v>
      </c>
      <c r="O437" s="2">
        <f t="shared" si="166"/>
        <v>0</v>
      </c>
      <c r="P437" s="2">
        <f>SUMIF(Sheet11!G:G,Sheet10!C437,Sheet11!H:H)</f>
        <v>-7825</v>
      </c>
      <c r="Q437" s="2">
        <f t="shared" si="167"/>
        <v>0</v>
      </c>
      <c r="R437"/>
    </row>
    <row r="438" spans="2:18" x14ac:dyDescent="0.25">
      <c r="B438" s="7" t="s">
        <v>707</v>
      </c>
      <c r="C438" s="56" t="str">
        <f t="shared" si="144"/>
        <v>MU01</v>
      </c>
      <c r="D438" s="2">
        <f>SUMIF('Summary Report'!C:C,Sheet10!C438,'Summary Report'!AC:AC)</f>
        <v>5775.12</v>
      </c>
      <c r="E438" s="2">
        <f>SUMIF('Summary Report'!C:C,Sheet10!C438,'Summary Report'!AH:AH)</f>
        <v>5103</v>
      </c>
      <c r="G438" s="2">
        <f>SUMIF(Sheet11!B:B,Sheet10!C438,Sheet11!C:C)</f>
        <v>5775.12</v>
      </c>
      <c r="H438" s="2">
        <f t="shared" si="145"/>
        <v>0</v>
      </c>
      <c r="I438" s="2">
        <f>SUMIF(Sheet11!B:B,Sheet10!C438,Sheet11!D:D)</f>
        <v>5103</v>
      </c>
      <c r="J438" s="2">
        <f t="shared" si="146"/>
        <v>0</v>
      </c>
      <c r="N438" s="2">
        <f>SUMIF(Sheet11!L:L,Sheet10!C438,Sheet11!N:N)</f>
        <v>5775.12</v>
      </c>
      <c r="O438" s="2">
        <f t="shared" si="166"/>
        <v>0</v>
      </c>
      <c r="Q438" s="2">
        <f>SUMIF(Sheet11!L:L,Sheet10!C438,Sheet11!M:M)</f>
        <v>5103</v>
      </c>
      <c r="R438" s="2">
        <f t="shared" ref="R438:R442" si="168">E438-Q438</f>
        <v>0</v>
      </c>
    </row>
    <row r="439" spans="2:18" x14ac:dyDescent="0.25">
      <c r="B439" s="7" t="s">
        <v>708</v>
      </c>
      <c r="C439" s="56" t="str">
        <f t="shared" si="144"/>
        <v>MU02</v>
      </c>
      <c r="D439" s="2">
        <f>SUMIF('Summary Report'!C:C,Sheet10!C439,'Summary Report'!AC:AC)</f>
        <v>16218.300000000001</v>
      </c>
      <c r="E439" s="2">
        <f>SUMIF('Summary Report'!C:C,Sheet10!C439,'Summary Report'!AH:AH)</f>
        <v>31973</v>
      </c>
      <c r="G439" s="2">
        <f>SUMIF(Sheet11!B:B,Sheet10!C439,Sheet11!C:C)</f>
        <v>16218.300000000001</v>
      </c>
      <c r="H439" s="2">
        <f t="shared" si="145"/>
        <v>0</v>
      </c>
      <c r="I439" s="2">
        <f>SUMIF(Sheet11!B:B,Sheet10!C439,Sheet11!D:D)</f>
        <v>31973</v>
      </c>
      <c r="J439" s="2">
        <f t="shared" si="146"/>
        <v>0</v>
      </c>
      <c r="N439" s="2">
        <f>SUMIF(Sheet11!L:L,Sheet10!C439,Sheet11!N:N)</f>
        <v>16218.300000000001</v>
      </c>
      <c r="O439" s="2">
        <f t="shared" si="166"/>
        <v>0</v>
      </c>
      <c r="Q439" s="2">
        <f>SUMIF(Sheet11!L:L,Sheet10!C439,Sheet11!M:M)</f>
        <v>31973</v>
      </c>
      <c r="R439" s="2">
        <f t="shared" si="168"/>
        <v>0</v>
      </c>
    </row>
    <row r="440" spans="2:18" x14ac:dyDescent="0.25">
      <c r="B440" s="7" t="s">
        <v>709</v>
      </c>
      <c r="C440" s="56" t="str">
        <f t="shared" si="144"/>
        <v>MU03</v>
      </c>
      <c r="D440" s="2">
        <f>SUMIF('Summary Report'!C:C,Sheet10!C440,'Summary Report'!AC:AC)</f>
        <v>7051.78</v>
      </c>
      <c r="E440" s="2">
        <f>SUMIF('Summary Report'!C:C,Sheet10!C440,'Summary Report'!AH:AH)</f>
        <v>7764</v>
      </c>
      <c r="G440" s="2">
        <f>SUMIF(Sheet11!B:B,Sheet10!C440,Sheet11!C:C)</f>
        <v>7051.78</v>
      </c>
      <c r="H440" s="2">
        <f t="shared" si="145"/>
        <v>0</v>
      </c>
      <c r="I440" s="2">
        <f>SUMIF(Sheet11!B:B,Sheet10!C440,Sheet11!D:D)</f>
        <v>7764</v>
      </c>
      <c r="J440" s="2">
        <f t="shared" si="146"/>
        <v>0</v>
      </c>
      <c r="N440" s="2">
        <f>SUMIF(Sheet11!L:L,Sheet10!C440,Sheet11!N:N)</f>
        <v>7051.78</v>
      </c>
      <c r="O440" s="2">
        <f t="shared" si="166"/>
        <v>0</v>
      </c>
      <c r="Q440" s="2">
        <f>SUMIF(Sheet11!L:L,Sheet10!C440,Sheet11!M:M)</f>
        <v>7764</v>
      </c>
      <c r="R440" s="2">
        <f t="shared" si="168"/>
        <v>0</v>
      </c>
    </row>
    <row r="441" spans="2:18" x14ac:dyDescent="0.25">
      <c r="B441" s="7" t="s">
        <v>710</v>
      </c>
      <c r="C441" s="56" t="str">
        <f t="shared" si="144"/>
        <v>MU05</v>
      </c>
      <c r="D441" s="2">
        <f>SUMIF('Summary Report'!C:C,Sheet10!C441,'Summary Report'!AC:AC)</f>
        <v>8447.7199999999993</v>
      </c>
      <c r="E441" s="2">
        <f>SUMIF('Summary Report'!C:C,Sheet10!C441,'Summary Report'!AH:AH)</f>
        <v>45828</v>
      </c>
      <c r="G441" s="2">
        <f>SUMIF(Sheet11!B:B,Sheet10!C441,Sheet11!C:C)</f>
        <v>8447.7199999999993</v>
      </c>
      <c r="H441" s="2">
        <f t="shared" si="145"/>
        <v>0</v>
      </c>
      <c r="I441" s="2">
        <f>SUMIF(Sheet11!B:B,Sheet10!C441,Sheet11!D:D)</f>
        <v>45828</v>
      </c>
      <c r="J441" s="2">
        <f t="shared" si="146"/>
        <v>0</v>
      </c>
      <c r="N441" s="2">
        <f>SUMIF(Sheet11!L:L,Sheet10!C441,Sheet11!N:N)</f>
        <v>8447.7199999999993</v>
      </c>
      <c r="O441" s="2">
        <f t="shared" si="166"/>
        <v>0</v>
      </c>
      <c r="Q441" s="2">
        <f>SUMIF(Sheet11!L:L,Sheet10!C441,Sheet11!M:M)</f>
        <v>45828</v>
      </c>
      <c r="R441" s="2">
        <f t="shared" si="168"/>
        <v>0</v>
      </c>
    </row>
    <row r="442" spans="2:18" x14ac:dyDescent="0.25">
      <c r="B442" s="7" t="s">
        <v>711</v>
      </c>
      <c r="C442" s="56" t="str">
        <f t="shared" si="144"/>
        <v>MU06</v>
      </c>
      <c r="D442" s="2">
        <f>SUMIF('Summary Report'!C:C,Sheet10!C442,'Summary Report'!AC:AC)</f>
        <v>42526.879999999997</v>
      </c>
      <c r="E442" s="2">
        <f>SUMIF('Summary Report'!C:C,Sheet10!C442,'Summary Report'!AH:AH)</f>
        <v>53200</v>
      </c>
      <c r="G442" s="2">
        <f>SUMIF(Sheet11!B:B,Sheet10!C442,Sheet11!C:C)</f>
        <v>42526.879999999997</v>
      </c>
      <c r="H442" s="2">
        <f t="shared" si="145"/>
        <v>0</v>
      </c>
      <c r="I442" s="2">
        <f>SUMIF(Sheet11!B:B,Sheet10!C442,Sheet11!D:D)</f>
        <v>53200</v>
      </c>
      <c r="J442" s="2">
        <f t="shared" si="146"/>
        <v>0</v>
      </c>
      <c r="N442" s="2">
        <f>SUMIF(Sheet11!L:L,Sheet10!C442,Sheet11!N:N)</f>
        <v>42526.879999999997</v>
      </c>
      <c r="O442" s="2">
        <f t="shared" si="166"/>
        <v>0</v>
      </c>
      <c r="Q442" s="2">
        <f>SUMIF(Sheet11!L:L,Sheet10!C442,Sheet11!M:M)</f>
        <v>53200</v>
      </c>
      <c r="R442" s="2">
        <f t="shared" si="168"/>
        <v>0</v>
      </c>
    </row>
    <row r="443" spans="2:18" hidden="1" x14ac:dyDescent="0.25">
      <c r="B443" s="7" t="s">
        <v>712</v>
      </c>
      <c r="C443" s="56" t="str">
        <f t="shared" si="144"/>
        <v>MU07</v>
      </c>
      <c r="D443" s="2">
        <f>SUMIF('Summary Report'!C:C,Sheet10!C443,'Summary Report'!AC:AC)</f>
        <v>10417.48</v>
      </c>
      <c r="E443" s="106">
        <f>SUMIF('Summary Report'!C:C,Sheet10!C443,'Summary Report'!AH:AH)</f>
        <v>-54756</v>
      </c>
      <c r="G443" s="2">
        <f>SUMIF(Sheet11!B:B,Sheet10!C443,Sheet11!C:C)</f>
        <v>10417.48</v>
      </c>
      <c r="H443" s="2">
        <f t="shared" si="145"/>
        <v>0</v>
      </c>
      <c r="I443" s="2">
        <f>SUMIF(Sheet11!B:B,Sheet10!C443,Sheet11!D:D)</f>
        <v>-54756</v>
      </c>
      <c r="J443" s="2">
        <f t="shared" si="146"/>
        <v>0</v>
      </c>
      <c r="N443" s="2">
        <f>SUMIF(Sheet11!G:G,Sheet10!C443,Sheet11!I:I)</f>
        <v>10417.48</v>
      </c>
      <c r="O443" s="2">
        <f t="shared" ref="O443:O444" si="169">D443-N443</f>
        <v>0</v>
      </c>
      <c r="P443" s="2">
        <f>SUMIF(Sheet11!G:G,Sheet10!C443,Sheet11!H:H)</f>
        <v>-54756</v>
      </c>
      <c r="Q443" s="2">
        <f t="shared" ref="Q443:Q444" si="170">E443-P443</f>
        <v>0</v>
      </c>
      <c r="R443"/>
    </row>
    <row r="444" spans="2:18" hidden="1" x14ac:dyDescent="0.25">
      <c r="B444" s="7" t="s">
        <v>713</v>
      </c>
      <c r="C444" s="56" t="str">
        <f t="shared" si="144"/>
        <v>MU08</v>
      </c>
      <c r="D444" s="2">
        <f>SUMIF('Summary Report'!C:C,Sheet10!C444,'Summary Report'!AC:AC)</f>
        <v>11112.76</v>
      </c>
      <c r="E444" s="106">
        <f>SUMIF('Summary Report'!C:C,Sheet10!C444,'Summary Report'!AH:AH)</f>
        <v>-7614</v>
      </c>
      <c r="G444" s="2">
        <f>SUMIF(Sheet11!B:B,Sheet10!C444,Sheet11!C:C)</f>
        <v>11112.76</v>
      </c>
      <c r="H444" s="2">
        <f t="shared" si="145"/>
        <v>0</v>
      </c>
      <c r="I444" s="2">
        <f>SUMIF(Sheet11!B:B,Sheet10!C444,Sheet11!D:D)</f>
        <v>-7614</v>
      </c>
      <c r="J444" s="2">
        <f t="shared" si="146"/>
        <v>0</v>
      </c>
      <c r="N444" s="2">
        <f>SUMIF(Sheet11!G:G,Sheet10!C444,Sheet11!I:I)</f>
        <v>11112.76</v>
      </c>
      <c r="O444" s="2">
        <f t="shared" si="169"/>
        <v>0</v>
      </c>
      <c r="P444" s="2">
        <f>SUMIF(Sheet11!G:G,Sheet10!C444,Sheet11!H:H)</f>
        <v>-7614</v>
      </c>
      <c r="Q444" s="2">
        <f t="shared" si="170"/>
        <v>0</v>
      </c>
      <c r="R444"/>
    </row>
    <row r="445" spans="2:18" x14ac:dyDescent="0.25">
      <c r="B445" s="7" t="s">
        <v>714</v>
      </c>
      <c r="C445" s="56" t="str">
        <f t="shared" si="144"/>
        <v>MU09</v>
      </c>
      <c r="D445" s="2">
        <f>SUMIF('Summary Report'!C:C,Sheet10!C445,'Summary Report'!AC:AC)</f>
        <v>12282.28</v>
      </c>
      <c r="E445" s="2">
        <f>SUMIF('Summary Report'!C:C,Sheet10!C445,'Summary Report'!AH:AH)</f>
        <v>51370</v>
      </c>
      <c r="G445" s="2">
        <f>SUMIF(Sheet11!B:B,Sheet10!C445,Sheet11!C:C)</f>
        <v>12282.28</v>
      </c>
      <c r="H445" s="2">
        <f t="shared" si="145"/>
        <v>0</v>
      </c>
      <c r="I445" s="2">
        <f>SUMIF(Sheet11!B:B,Sheet10!C445,Sheet11!D:D)</f>
        <v>51370</v>
      </c>
      <c r="J445" s="2">
        <f t="shared" si="146"/>
        <v>0</v>
      </c>
      <c r="N445" s="2">
        <f>SUMIF(Sheet11!L:L,Sheet10!C445,Sheet11!N:N)</f>
        <v>12282.28</v>
      </c>
      <c r="O445" s="2">
        <f>D445-N445</f>
        <v>0</v>
      </c>
      <c r="Q445" s="2">
        <f>SUMIF(Sheet11!L:L,Sheet10!C445,Sheet11!M:M)</f>
        <v>51370</v>
      </c>
      <c r="R445" s="2">
        <f>E445-Q445</f>
        <v>0</v>
      </c>
    </row>
    <row r="446" spans="2:18" hidden="1" x14ac:dyDescent="0.25">
      <c r="B446" s="7" t="s">
        <v>715</v>
      </c>
      <c r="C446" s="56" t="str">
        <f t="shared" si="144"/>
        <v>MU10</v>
      </c>
      <c r="D446" s="2">
        <f>SUMIF('Summary Report'!C:C,Sheet10!C446,'Summary Report'!AC:AC)</f>
        <v>3496.84</v>
      </c>
      <c r="E446" s="106">
        <f>SUMIF('Summary Report'!C:C,Sheet10!C446,'Summary Report'!AH:AH)</f>
        <v>-795</v>
      </c>
      <c r="G446" s="2">
        <f>SUMIF(Sheet11!B:B,Sheet10!C446,Sheet11!C:C)</f>
        <v>3496.84</v>
      </c>
      <c r="H446" s="2">
        <f t="shared" si="145"/>
        <v>0</v>
      </c>
      <c r="I446" s="2">
        <f>SUMIF(Sheet11!B:B,Sheet10!C446,Sheet11!D:D)</f>
        <v>-795</v>
      </c>
      <c r="J446" s="2">
        <f t="shared" si="146"/>
        <v>0</v>
      </c>
      <c r="N446" s="2">
        <f>SUMIF(Sheet11!G:G,Sheet10!C446,Sheet11!I:I)</f>
        <v>3496.84</v>
      </c>
      <c r="O446" s="2">
        <f t="shared" ref="O446:O450" si="171">D446-N446</f>
        <v>0</v>
      </c>
      <c r="P446" s="2">
        <f>SUMIF(Sheet11!G:G,Sheet10!C446,Sheet11!H:H)</f>
        <v>-795</v>
      </c>
      <c r="Q446" s="2">
        <f t="shared" ref="Q446:Q447" si="172">E446-P446</f>
        <v>0</v>
      </c>
      <c r="R446"/>
    </row>
    <row r="447" spans="2:18" hidden="1" x14ac:dyDescent="0.25">
      <c r="B447" s="7" t="s">
        <v>716</v>
      </c>
      <c r="C447" s="56" t="str">
        <f t="shared" si="144"/>
        <v>MU11</v>
      </c>
      <c r="D447" s="2">
        <f>SUMIF('Summary Report'!C:C,Sheet10!C447,'Summary Report'!AC:AC)</f>
        <v>24223.239999999998</v>
      </c>
      <c r="E447" s="106">
        <f>SUMIF('Summary Report'!C:C,Sheet10!C447,'Summary Report'!AH:AH)</f>
        <v>-29712</v>
      </c>
      <c r="G447" s="2">
        <f>SUMIF(Sheet11!B:B,Sheet10!C447,Sheet11!C:C)</f>
        <v>24223.239999999998</v>
      </c>
      <c r="H447" s="2">
        <f t="shared" si="145"/>
        <v>0</v>
      </c>
      <c r="I447" s="2">
        <f>SUMIF(Sheet11!B:B,Sheet10!C447,Sheet11!D:D)</f>
        <v>-29712</v>
      </c>
      <c r="J447" s="2">
        <f t="shared" si="146"/>
        <v>0</v>
      </c>
      <c r="N447" s="2">
        <f>SUMIF(Sheet11!G:G,Sheet10!C447,Sheet11!I:I)</f>
        <v>24223.239999999998</v>
      </c>
      <c r="O447" s="2">
        <f t="shared" si="171"/>
        <v>0</v>
      </c>
      <c r="P447" s="2">
        <f>SUMIF(Sheet11!G:G,Sheet10!C447,Sheet11!H:H)</f>
        <v>-29712</v>
      </c>
      <c r="Q447" s="2">
        <f t="shared" si="172"/>
        <v>0</v>
      </c>
      <c r="R447"/>
    </row>
    <row r="448" spans="2:18" x14ac:dyDescent="0.25">
      <c r="B448" s="7" t="s">
        <v>717</v>
      </c>
      <c r="C448" s="56" t="str">
        <f t="shared" si="144"/>
        <v>MU12</v>
      </c>
      <c r="D448" s="2">
        <f>SUMIF('Summary Report'!C:C,Sheet10!C448,'Summary Report'!AC:AC)</f>
        <v>3120.44</v>
      </c>
      <c r="E448" s="2">
        <f>SUMIF('Summary Report'!C:C,Sheet10!C448,'Summary Report'!AH:AH)</f>
        <v>30339</v>
      </c>
      <c r="G448" s="2">
        <f>SUMIF(Sheet11!B:B,Sheet10!C448,Sheet11!C:C)</f>
        <v>3120.44</v>
      </c>
      <c r="H448" s="2">
        <f t="shared" si="145"/>
        <v>0</v>
      </c>
      <c r="I448" s="2">
        <f>SUMIF(Sheet11!B:B,Sheet10!C448,Sheet11!D:D)</f>
        <v>30339</v>
      </c>
      <c r="J448" s="2">
        <f t="shared" si="146"/>
        <v>0</v>
      </c>
      <c r="N448" s="2">
        <f>SUMIF(Sheet11!L:L,Sheet10!C448,Sheet11!N:N)</f>
        <v>3120.44</v>
      </c>
      <c r="O448" s="2">
        <f t="shared" si="171"/>
        <v>0</v>
      </c>
      <c r="Q448" s="2">
        <f>SUMIF(Sheet11!L:L,Sheet10!C448,Sheet11!M:M)</f>
        <v>30339</v>
      </c>
      <c r="R448" s="2">
        <f t="shared" ref="R448:R450" si="173">E448-Q448</f>
        <v>0</v>
      </c>
    </row>
    <row r="449" spans="2:18" x14ac:dyDescent="0.25">
      <c r="B449" s="7" t="s">
        <v>718</v>
      </c>
      <c r="C449" s="56" t="str">
        <f t="shared" si="144"/>
        <v>NBC01</v>
      </c>
      <c r="D449" s="2">
        <f>SUMIF('Summary Report'!C:C,Sheet10!C449,'Summary Report'!AC:AC)</f>
        <v>38134.200000000004</v>
      </c>
      <c r="E449" s="2">
        <f>SUMIF('Summary Report'!C:C,Sheet10!C449,'Summary Report'!AH:AH)</f>
        <v>128878.79999999999</v>
      </c>
      <c r="G449" s="2">
        <f>SUMIF(Sheet11!B:B,Sheet10!C449,Sheet11!C:C)</f>
        <v>38134.200000000004</v>
      </c>
      <c r="H449" s="2">
        <f t="shared" si="145"/>
        <v>0</v>
      </c>
      <c r="I449" s="2">
        <f>SUMIF(Sheet11!B:B,Sheet10!C449,Sheet11!D:D)</f>
        <v>128878.79999999999</v>
      </c>
      <c r="J449" s="2">
        <f t="shared" si="146"/>
        <v>0</v>
      </c>
      <c r="N449" s="2">
        <f>SUMIF(Sheet11!L:L,Sheet10!C449,Sheet11!N:N)</f>
        <v>38134.200000000004</v>
      </c>
      <c r="O449" s="2">
        <f t="shared" si="171"/>
        <v>0</v>
      </c>
      <c r="Q449" s="2">
        <f>SUMIF(Sheet11!L:L,Sheet10!C449,Sheet11!M:M)</f>
        <v>128878.79999999999</v>
      </c>
      <c r="R449" s="2">
        <f t="shared" si="173"/>
        <v>0</v>
      </c>
    </row>
    <row r="450" spans="2:18" x14ac:dyDescent="0.25">
      <c r="B450" s="7" t="s">
        <v>719</v>
      </c>
      <c r="C450" s="56" t="str">
        <f t="shared" si="144"/>
        <v>NBC02</v>
      </c>
      <c r="D450" s="2">
        <f>SUMIF('Summary Report'!C:C,Sheet10!C450,'Summary Report'!AC:AC)</f>
        <v>48236.46</v>
      </c>
      <c r="E450" s="2">
        <f>SUMIF('Summary Report'!C:C,Sheet10!C450,'Summary Report'!AH:AH)</f>
        <v>28378.54</v>
      </c>
      <c r="G450" s="2">
        <f>SUMIF(Sheet11!B:B,Sheet10!C450,Sheet11!C:C)</f>
        <v>48236.46</v>
      </c>
      <c r="H450" s="2">
        <f t="shared" si="145"/>
        <v>0</v>
      </c>
      <c r="I450" s="2">
        <f>SUMIF(Sheet11!B:B,Sheet10!C450,Sheet11!D:D)</f>
        <v>28378.54</v>
      </c>
      <c r="J450" s="2">
        <f t="shared" si="146"/>
        <v>0</v>
      </c>
      <c r="N450" s="2">
        <f>SUMIF(Sheet11!L:L,Sheet10!C450,Sheet11!N:N)</f>
        <v>48236.46</v>
      </c>
      <c r="O450" s="2">
        <f t="shared" si="171"/>
        <v>0</v>
      </c>
      <c r="Q450" s="2">
        <f>SUMIF(Sheet11!L:L,Sheet10!C450,Sheet11!M:M)</f>
        <v>28378.54</v>
      </c>
      <c r="R450" s="2">
        <f t="shared" si="173"/>
        <v>0</v>
      </c>
    </row>
    <row r="451" spans="2:18" hidden="1" x14ac:dyDescent="0.25">
      <c r="B451" s="7" t="s">
        <v>720</v>
      </c>
      <c r="C451" s="56" t="str">
        <f t="shared" si="144"/>
        <v>NE01</v>
      </c>
      <c r="D451" s="2">
        <f>SUMIF('Summary Report'!C:C,Sheet10!C451,'Summary Report'!AC:AC)</f>
        <v>6171.8774999999996</v>
      </c>
      <c r="E451" s="106">
        <f>SUMIF('Summary Report'!C:C,Sheet10!C451,'Summary Report'!AH:AH)</f>
        <v>-63811.877500000002</v>
      </c>
      <c r="G451" s="2">
        <f>SUMIF(Sheet11!B:B,Sheet10!C451,Sheet11!C:C)</f>
        <v>6171.8774999999996</v>
      </c>
      <c r="H451" s="2">
        <f t="shared" si="145"/>
        <v>0</v>
      </c>
      <c r="I451" s="2">
        <f>SUMIF(Sheet11!B:B,Sheet10!C451,Sheet11!D:D)</f>
        <v>-63811.877500000002</v>
      </c>
      <c r="J451" s="2">
        <f t="shared" si="146"/>
        <v>0</v>
      </c>
      <c r="N451" s="2">
        <f>SUMIF(Sheet11!G:G,Sheet10!C451,Sheet11!I:I)</f>
        <v>6171.8774999999996</v>
      </c>
      <c r="O451" s="2">
        <f>D451-N451</f>
        <v>0</v>
      </c>
      <c r="P451" s="2">
        <f>SUMIF(Sheet11!G:G,Sheet10!C451,Sheet11!H:H)</f>
        <v>-63811.877500000002</v>
      </c>
      <c r="Q451" s="2">
        <f>E451-P451</f>
        <v>0</v>
      </c>
      <c r="R451"/>
    </row>
    <row r="452" spans="2:18" x14ac:dyDescent="0.25">
      <c r="B452" s="7" t="s">
        <v>722</v>
      </c>
      <c r="C452" s="56" t="str">
        <f t="shared" si="144"/>
        <v>NE02</v>
      </c>
      <c r="D452" s="2">
        <f>SUMIF('Summary Report'!C:C,Sheet10!C452,'Summary Report'!AC:AC)</f>
        <v>62349.08</v>
      </c>
      <c r="E452" s="2">
        <f>SUMIF('Summary Report'!C:C,Sheet10!C452,'Summary Report'!AH:AH)</f>
        <v>56880.92</v>
      </c>
      <c r="G452" s="2">
        <f>SUMIF(Sheet11!B:B,Sheet10!C452,Sheet11!C:C)</f>
        <v>62349.08</v>
      </c>
      <c r="H452" s="2">
        <f t="shared" si="145"/>
        <v>0</v>
      </c>
      <c r="I452" s="2">
        <f>SUMIF(Sheet11!B:B,Sheet10!C452,Sheet11!D:D)</f>
        <v>56880.92</v>
      </c>
      <c r="J452" s="2">
        <f t="shared" si="146"/>
        <v>0</v>
      </c>
      <c r="N452" s="2">
        <f>SUMIF(Sheet11!L:L,Sheet10!C452,Sheet11!N:N)</f>
        <v>62349.08</v>
      </c>
      <c r="O452" s="2">
        <f t="shared" ref="O452:O455" si="174">D452-N452</f>
        <v>0</v>
      </c>
      <c r="Q452" s="2">
        <f>SUMIF(Sheet11!L:L,Sheet10!C452,Sheet11!M:M)</f>
        <v>56880.92</v>
      </c>
      <c r="R452" s="2">
        <f t="shared" ref="R452:R455" si="175">E452-Q452</f>
        <v>0</v>
      </c>
    </row>
    <row r="453" spans="2:18" x14ac:dyDescent="0.25">
      <c r="B453" s="7" t="s">
        <v>724</v>
      </c>
      <c r="C453" s="56" t="str">
        <f t="shared" si="144"/>
        <v>ORM01</v>
      </c>
      <c r="D453" s="2">
        <f>SUMIF('Summary Report'!C:C,Sheet10!C453,'Summary Report'!AC:AC)</f>
        <v>361343.92</v>
      </c>
      <c r="E453" s="2">
        <f>SUMIF('Summary Report'!C:C,Sheet10!C453,'Summary Report'!AH:AH)</f>
        <v>2122770</v>
      </c>
      <c r="G453" s="2">
        <f>SUMIF(Sheet11!B:B,Sheet10!C453,Sheet11!C:C)</f>
        <v>361343.92</v>
      </c>
      <c r="H453" s="2">
        <f t="shared" si="145"/>
        <v>0</v>
      </c>
      <c r="I453" s="2">
        <f>SUMIF(Sheet11!B:B,Sheet10!C453,Sheet11!D:D)</f>
        <v>2122770</v>
      </c>
      <c r="J453" s="2">
        <f t="shared" si="146"/>
        <v>0</v>
      </c>
      <c r="N453" s="2">
        <f>SUMIF(Sheet11!L:L,Sheet10!C453,Sheet11!N:N)</f>
        <v>361343.92</v>
      </c>
      <c r="O453" s="2">
        <f t="shared" si="174"/>
        <v>0</v>
      </c>
      <c r="Q453" s="2">
        <f>SUMIF(Sheet11!L:L,Sheet10!C453,Sheet11!M:M)</f>
        <v>2122770</v>
      </c>
      <c r="R453" s="2">
        <f t="shared" si="175"/>
        <v>0</v>
      </c>
    </row>
    <row r="454" spans="2:18" x14ac:dyDescent="0.25">
      <c r="B454" s="7" t="s">
        <v>725</v>
      </c>
      <c r="C454" s="56" t="str">
        <f t="shared" si="144"/>
        <v>ORM02</v>
      </c>
      <c r="D454" s="2">
        <f>SUMIF('Summary Report'!C:C,Sheet10!C454,'Summary Report'!AC:AC)</f>
        <v>30232.9</v>
      </c>
      <c r="E454" s="2">
        <f>SUMIF('Summary Report'!C:C,Sheet10!C454,'Summary Report'!AH:AH)</f>
        <v>123293</v>
      </c>
      <c r="G454" s="2">
        <f>SUMIF(Sheet11!B:B,Sheet10!C454,Sheet11!C:C)</f>
        <v>30232.9</v>
      </c>
      <c r="H454" s="2">
        <f t="shared" si="145"/>
        <v>0</v>
      </c>
      <c r="I454" s="2">
        <f>SUMIF(Sheet11!B:B,Sheet10!C454,Sheet11!D:D)</f>
        <v>123293</v>
      </c>
      <c r="J454" s="2">
        <f t="shared" si="146"/>
        <v>0</v>
      </c>
      <c r="N454" s="2">
        <f>SUMIF(Sheet11!L:L,Sheet10!C454,Sheet11!N:N)</f>
        <v>30232.9</v>
      </c>
      <c r="O454" s="2">
        <f t="shared" si="174"/>
        <v>0</v>
      </c>
      <c r="Q454" s="2">
        <f>SUMIF(Sheet11!L:L,Sheet10!C454,Sheet11!M:M)</f>
        <v>123293</v>
      </c>
      <c r="R454" s="2">
        <f t="shared" si="175"/>
        <v>0</v>
      </c>
    </row>
    <row r="455" spans="2:18" x14ac:dyDescent="0.25">
      <c r="B455" s="7" t="s">
        <v>726</v>
      </c>
      <c r="C455" s="56" t="str">
        <f t="shared" si="144"/>
        <v>ORM03</v>
      </c>
      <c r="D455" s="2">
        <f>SUMIF('Summary Report'!C:C,Sheet10!C455,'Summary Report'!AC:AC)</f>
        <v>30554.739999999998</v>
      </c>
      <c r="E455" s="2">
        <f>SUMIF('Summary Report'!C:C,Sheet10!C455,'Summary Report'!AH:AH)</f>
        <v>85194</v>
      </c>
      <c r="G455" s="2">
        <f>SUMIF(Sheet11!B:B,Sheet10!C455,Sheet11!C:C)</f>
        <v>30554.739999999998</v>
      </c>
      <c r="H455" s="2">
        <f t="shared" si="145"/>
        <v>0</v>
      </c>
      <c r="I455" s="2">
        <f>SUMIF(Sheet11!B:B,Sheet10!C455,Sheet11!D:D)</f>
        <v>85194</v>
      </c>
      <c r="J455" s="2">
        <f t="shared" si="146"/>
        <v>0</v>
      </c>
      <c r="N455" s="2">
        <f>SUMIF(Sheet11!L:L,Sheet10!C455,Sheet11!N:N)</f>
        <v>30554.739999999998</v>
      </c>
      <c r="O455" s="2">
        <f t="shared" si="174"/>
        <v>0</v>
      </c>
      <c r="Q455" s="2">
        <f>SUMIF(Sheet11!L:L,Sheet10!C455,Sheet11!M:M)</f>
        <v>85194</v>
      </c>
      <c r="R455" s="2">
        <f t="shared" si="175"/>
        <v>0</v>
      </c>
    </row>
    <row r="456" spans="2:18" hidden="1" x14ac:dyDescent="0.25">
      <c r="B456" s="7" t="s">
        <v>727</v>
      </c>
      <c r="C456" s="56" t="str">
        <f t="shared" ref="C456:C519" si="176">LEFT(B456, FIND(" ",B456)-1)</f>
        <v>ORM04</v>
      </c>
      <c r="D456" s="2">
        <f>SUMIF('Summary Report'!C:C,Sheet10!C456,'Summary Report'!AC:AC)</f>
        <v>28151.5</v>
      </c>
      <c r="E456" s="106">
        <f>SUMIF('Summary Report'!C:C,Sheet10!C456,'Summary Report'!AH:AH)</f>
        <v>-39027</v>
      </c>
      <c r="G456" s="2">
        <f>SUMIF(Sheet11!B:B,Sheet10!C456,Sheet11!C:C)</f>
        <v>28151.5</v>
      </c>
      <c r="H456" s="2">
        <f t="shared" si="145"/>
        <v>0</v>
      </c>
      <c r="I456" s="2">
        <f>SUMIF(Sheet11!B:B,Sheet10!C456,Sheet11!D:D)</f>
        <v>-39027</v>
      </c>
      <c r="J456" s="2">
        <f t="shared" si="146"/>
        <v>0</v>
      </c>
      <c r="N456" s="2">
        <f>SUMIF(Sheet11!G:G,Sheet10!C456,Sheet11!I:I)</f>
        <v>28151.5</v>
      </c>
      <c r="O456" s="2">
        <f>D456-N456</f>
        <v>0</v>
      </c>
      <c r="P456" s="2">
        <f>SUMIF(Sheet11!G:G,Sheet10!C456,Sheet11!H:H)</f>
        <v>-39027</v>
      </c>
      <c r="Q456" s="2">
        <f>E456-P456</f>
        <v>0</v>
      </c>
      <c r="R456"/>
    </row>
    <row r="457" spans="2:18" x14ac:dyDescent="0.25">
      <c r="B457" s="7" t="s">
        <v>729</v>
      </c>
      <c r="C457" s="56" t="str">
        <f t="shared" si="176"/>
        <v>ORM05</v>
      </c>
      <c r="D457" s="2">
        <f>SUMIF('Summary Report'!C:C,Sheet10!C457,'Summary Report'!AC:AC)</f>
        <v>26070.68</v>
      </c>
      <c r="E457" s="2">
        <f>SUMIF('Summary Report'!C:C,Sheet10!C457,'Summary Report'!AH:AH)</f>
        <v>77169</v>
      </c>
      <c r="G457" s="2">
        <f>SUMIF(Sheet11!B:B,Sheet10!C457,Sheet11!C:C)</f>
        <v>26070.68</v>
      </c>
      <c r="H457" s="2">
        <f t="shared" ref="H457:H520" si="177">D457-G457</f>
        <v>0</v>
      </c>
      <c r="I457" s="2">
        <f>SUMIF(Sheet11!B:B,Sheet10!C457,Sheet11!D:D)</f>
        <v>77169</v>
      </c>
      <c r="J457" s="2">
        <f t="shared" ref="J457:J520" si="178">E457-I457</f>
        <v>0</v>
      </c>
      <c r="N457" s="2">
        <f>SUMIF(Sheet11!L:L,Sheet10!C457,Sheet11!N:N)</f>
        <v>26070.68</v>
      </c>
      <c r="O457" s="2">
        <f t="shared" ref="O457:O460" si="179">D457-N457</f>
        <v>0</v>
      </c>
      <c r="Q457" s="2">
        <f>SUMIF(Sheet11!L:L,Sheet10!C457,Sheet11!M:M)</f>
        <v>77169</v>
      </c>
      <c r="R457" s="2">
        <f t="shared" ref="R457:R460" si="180">E457-Q457</f>
        <v>0</v>
      </c>
    </row>
    <row r="458" spans="2:18" x14ac:dyDescent="0.25">
      <c r="B458" s="7" t="s">
        <v>730</v>
      </c>
      <c r="C458" s="56" t="str">
        <f t="shared" si="176"/>
        <v>ORM06</v>
      </c>
      <c r="D458" s="2">
        <f>SUMIF('Summary Report'!C:C,Sheet10!C458,'Summary Report'!AC:AC)</f>
        <v>9577.3000000000011</v>
      </c>
      <c r="E458" s="2">
        <f>SUMIF('Summary Report'!C:C,Sheet10!C458,'Summary Report'!AH:AH)</f>
        <v>11920</v>
      </c>
      <c r="G458" s="2">
        <f>SUMIF(Sheet11!B:B,Sheet10!C458,Sheet11!C:C)</f>
        <v>9577.3000000000011</v>
      </c>
      <c r="H458" s="2">
        <f t="shared" si="177"/>
        <v>0</v>
      </c>
      <c r="I458" s="2">
        <f>SUMIF(Sheet11!B:B,Sheet10!C458,Sheet11!D:D)</f>
        <v>11920</v>
      </c>
      <c r="J458" s="2">
        <f t="shared" si="178"/>
        <v>0</v>
      </c>
      <c r="N458" s="2">
        <f>SUMIF(Sheet11!L:L,Sheet10!C458,Sheet11!N:N)</f>
        <v>9577.3000000000011</v>
      </c>
      <c r="O458" s="2">
        <f t="shared" si="179"/>
        <v>0</v>
      </c>
      <c r="Q458" s="2">
        <f>SUMIF(Sheet11!L:L,Sheet10!C458,Sheet11!M:M)</f>
        <v>11920</v>
      </c>
      <c r="R458" s="2">
        <f t="shared" si="180"/>
        <v>0</v>
      </c>
    </row>
    <row r="459" spans="2:18" x14ac:dyDescent="0.25">
      <c r="B459" s="7" t="s">
        <v>731</v>
      </c>
      <c r="C459" s="56" t="str">
        <f t="shared" si="176"/>
        <v>ORM07</v>
      </c>
      <c r="D459" s="2">
        <f>SUMIF('Summary Report'!C:C,Sheet10!C459,'Summary Report'!AC:AC)</f>
        <v>49268.18</v>
      </c>
      <c r="E459" s="2">
        <f>SUMIF('Summary Report'!C:C,Sheet10!C459,'Summary Report'!AH:AH)</f>
        <v>178668</v>
      </c>
      <c r="G459" s="2">
        <f>SUMIF(Sheet11!B:B,Sheet10!C459,Sheet11!C:C)</f>
        <v>49268.18</v>
      </c>
      <c r="H459" s="2">
        <f t="shared" si="177"/>
        <v>0</v>
      </c>
      <c r="I459" s="2">
        <f>SUMIF(Sheet11!B:B,Sheet10!C459,Sheet11!D:D)</f>
        <v>178668</v>
      </c>
      <c r="J459" s="2">
        <f t="shared" si="178"/>
        <v>0</v>
      </c>
      <c r="N459" s="2">
        <f>SUMIF(Sheet11!L:L,Sheet10!C459,Sheet11!N:N)</f>
        <v>49268.18</v>
      </c>
      <c r="O459" s="2">
        <f t="shared" si="179"/>
        <v>0</v>
      </c>
      <c r="Q459" s="2">
        <f>SUMIF(Sheet11!L:L,Sheet10!C459,Sheet11!M:M)</f>
        <v>178668</v>
      </c>
      <c r="R459" s="2">
        <f t="shared" si="180"/>
        <v>0</v>
      </c>
    </row>
    <row r="460" spans="2:18" x14ac:dyDescent="0.25">
      <c r="B460" s="7" t="s">
        <v>732</v>
      </c>
      <c r="C460" s="56" t="str">
        <f t="shared" si="176"/>
        <v>ORM08</v>
      </c>
      <c r="D460" s="2">
        <f>SUMIF('Summary Report'!C:C,Sheet10!C460,'Summary Report'!AC:AC)</f>
        <v>51777.66</v>
      </c>
      <c r="E460" s="2">
        <f>SUMIF('Summary Report'!C:C,Sheet10!C460,'Summary Report'!AH:AH)</f>
        <v>314759</v>
      </c>
      <c r="G460" s="2">
        <f>SUMIF(Sheet11!B:B,Sheet10!C460,Sheet11!C:C)</f>
        <v>51777.66</v>
      </c>
      <c r="H460" s="2">
        <f t="shared" si="177"/>
        <v>0</v>
      </c>
      <c r="I460" s="2">
        <f>SUMIF(Sheet11!B:B,Sheet10!C460,Sheet11!D:D)</f>
        <v>314759</v>
      </c>
      <c r="J460" s="2">
        <f t="shared" si="178"/>
        <v>0</v>
      </c>
      <c r="N460" s="2">
        <f>SUMIF(Sheet11!L:L,Sheet10!C460,Sheet11!N:N)</f>
        <v>51777.66</v>
      </c>
      <c r="O460" s="2">
        <f t="shared" si="179"/>
        <v>0</v>
      </c>
      <c r="Q460" s="2">
        <f>SUMIF(Sheet11!L:L,Sheet10!C460,Sheet11!M:M)</f>
        <v>314759</v>
      </c>
      <c r="R460" s="2">
        <f t="shared" si="180"/>
        <v>0</v>
      </c>
    </row>
    <row r="461" spans="2:18" hidden="1" x14ac:dyDescent="0.25">
      <c r="B461" s="7" t="s">
        <v>733</v>
      </c>
      <c r="C461" s="56" t="str">
        <f t="shared" si="176"/>
        <v>ORM09</v>
      </c>
      <c r="D461" s="2">
        <f>SUMIF('Summary Report'!C:C,Sheet10!C461,'Summary Report'!AC:AC)</f>
        <v>15819.18</v>
      </c>
      <c r="E461" s="106">
        <f>SUMIF('Summary Report'!C:C,Sheet10!C461,'Summary Report'!AH:AH)</f>
        <v>-37091</v>
      </c>
      <c r="G461" s="2">
        <f>SUMIF(Sheet11!B:B,Sheet10!C461,Sheet11!C:C)</f>
        <v>15819.18</v>
      </c>
      <c r="H461" s="2">
        <f t="shared" si="177"/>
        <v>0</v>
      </c>
      <c r="I461" s="2">
        <f>SUMIF(Sheet11!B:B,Sheet10!C461,Sheet11!D:D)</f>
        <v>-37091</v>
      </c>
      <c r="J461" s="2">
        <f t="shared" si="178"/>
        <v>0</v>
      </c>
      <c r="N461" s="2">
        <f>SUMIF(Sheet11!G:G,Sheet10!C461,Sheet11!I:I)</f>
        <v>15819.18</v>
      </c>
      <c r="O461" s="2">
        <f>D461-N461</f>
        <v>0</v>
      </c>
      <c r="P461" s="2">
        <f>SUMIF(Sheet11!G:G,Sheet10!C461,Sheet11!H:H)</f>
        <v>-37091</v>
      </c>
      <c r="Q461" s="2">
        <f>E461-P461</f>
        <v>0</v>
      </c>
      <c r="R461"/>
    </row>
    <row r="462" spans="2:18" x14ac:dyDescent="0.25">
      <c r="B462" s="7" t="s">
        <v>734</v>
      </c>
      <c r="C462" s="56" t="str">
        <f t="shared" si="176"/>
        <v>ORM10</v>
      </c>
      <c r="D462" s="2">
        <f>SUMIF('Summary Report'!C:C,Sheet10!C462,'Summary Report'!AC:AC)</f>
        <v>10200.880000000001</v>
      </c>
      <c r="E462" s="2">
        <f>SUMIF('Summary Report'!C:C,Sheet10!C462,'Summary Report'!AH:AH)</f>
        <v>32842</v>
      </c>
      <c r="G462" s="2">
        <f>SUMIF(Sheet11!B:B,Sheet10!C462,Sheet11!C:C)</f>
        <v>10200.880000000001</v>
      </c>
      <c r="H462" s="2">
        <f t="shared" si="177"/>
        <v>0</v>
      </c>
      <c r="I462" s="2">
        <f>SUMIF(Sheet11!B:B,Sheet10!C462,Sheet11!D:D)</f>
        <v>32842</v>
      </c>
      <c r="J462" s="2">
        <f t="shared" si="178"/>
        <v>0</v>
      </c>
      <c r="N462" s="2">
        <f>SUMIF(Sheet11!L:L,Sheet10!C462,Sheet11!N:N)</f>
        <v>10200.880000000001</v>
      </c>
      <c r="O462" s="2">
        <f t="shared" ref="O462:O465" si="181">D462-N462</f>
        <v>0</v>
      </c>
      <c r="Q462" s="2">
        <f>SUMIF(Sheet11!L:L,Sheet10!C462,Sheet11!M:M)</f>
        <v>32842</v>
      </c>
      <c r="R462" s="2">
        <f t="shared" ref="R462:R465" si="182">E462-Q462</f>
        <v>0</v>
      </c>
    </row>
    <row r="463" spans="2:18" x14ac:dyDescent="0.25">
      <c r="B463" s="7" t="s">
        <v>735</v>
      </c>
      <c r="C463" s="56" t="str">
        <f t="shared" si="176"/>
        <v>ORM11</v>
      </c>
      <c r="D463" s="2">
        <f>SUMIF('Summary Report'!C:C,Sheet10!C463,'Summary Report'!AC:AC)</f>
        <v>6123.12</v>
      </c>
      <c r="E463" s="2">
        <f>SUMIF('Summary Report'!C:C,Sheet10!C463,'Summary Report'!AH:AH)</f>
        <v>41395</v>
      </c>
      <c r="G463" s="2">
        <f>SUMIF(Sheet11!B:B,Sheet10!C463,Sheet11!C:C)</f>
        <v>6123.12</v>
      </c>
      <c r="H463" s="2">
        <f t="shared" si="177"/>
        <v>0</v>
      </c>
      <c r="I463" s="2">
        <f>SUMIF(Sheet11!B:B,Sheet10!C463,Sheet11!D:D)</f>
        <v>41395</v>
      </c>
      <c r="J463" s="2">
        <f t="shared" si="178"/>
        <v>0</v>
      </c>
      <c r="N463" s="2">
        <f>SUMIF(Sheet11!L:L,Sheet10!C463,Sheet11!N:N)</f>
        <v>6123.12</v>
      </c>
      <c r="O463" s="2">
        <f t="shared" si="181"/>
        <v>0</v>
      </c>
      <c r="Q463" s="2">
        <f>SUMIF(Sheet11!L:L,Sheet10!C463,Sheet11!M:M)</f>
        <v>41395</v>
      </c>
      <c r="R463" s="2">
        <f t="shared" si="182"/>
        <v>0</v>
      </c>
    </row>
    <row r="464" spans="2:18" x14ac:dyDescent="0.25">
      <c r="B464" s="7" t="s">
        <v>736</v>
      </c>
      <c r="C464" s="56" t="str">
        <f t="shared" si="176"/>
        <v>PG02</v>
      </c>
      <c r="D464" s="2">
        <f>SUMIF('Summary Report'!C:C,Sheet10!C464,'Summary Report'!AC:AC)</f>
        <v>28644.84</v>
      </c>
      <c r="E464" s="2">
        <f>SUMIF('Summary Report'!C:C,Sheet10!C464,'Summary Report'!AH:AH)</f>
        <v>180366.16</v>
      </c>
      <c r="G464" s="2">
        <f>SUMIF(Sheet11!B:B,Sheet10!C464,Sheet11!C:C)</f>
        <v>28644.84</v>
      </c>
      <c r="H464" s="2">
        <f t="shared" si="177"/>
        <v>0</v>
      </c>
      <c r="I464" s="2">
        <f>SUMIF(Sheet11!B:B,Sheet10!C464,Sheet11!D:D)</f>
        <v>180366.16</v>
      </c>
      <c r="J464" s="2">
        <f t="shared" si="178"/>
        <v>0</v>
      </c>
      <c r="N464" s="2">
        <f>SUMIF(Sheet11!L:L,Sheet10!C464,Sheet11!N:N)</f>
        <v>28644.84</v>
      </c>
      <c r="O464" s="2">
        <f t="shared" si="181"/>
        <v>0</v>
      </c>
      <c r="Q464" s="2">
        <f>SUMIF(Sheet11!L:L,Sheet10!C464,Sheet11!M:M)</f>
        <v>180366.16</v>
      </c>
      <c r="R464" s="2">
        <f t="shared" si="182"/>
        <v>0</v>
      </c>
    </row>
    <row r="465" spans="2:18" x14ac:dyDescent="0.25">
      <c r="B465" s="7" t="s">
        <v>737</v>
      </c>
      <c r="C465" s="56" t="str">
        <f t="shared" si="176"/>
        <v>PG03</v>
      </c>
      <c r="D465" s="2">
        <f>SUMIF('Summary Report'!C:C,Sheet10!C465,'Summary Report'!AC:AC)</f>
        <v>52491.1</v>
      </c>
      <c r="E465" s="2">
        <f>SUMIF('Summary Report'!C:C,Sheet10!C465,'Summary Report'!AH:AH)</f>
        <v>113322.9</v>
      </c>
      <c r="G465" s="2">
        <f>SUMIF(Sheet11!B:B,Sheet10!C465,Sheet11!C:C)</f>
        <v>52491.1</v>
      </c>
      <c r="H465" s="2">
        <f t="shared" si="177"/>
        <v>0</v>
      </c>
      <c r="I465" s="2">
        <f>SUMIF(Sheet11!B:B,Sheet10!C465,Sheet11!D:D)</f>
        <v>113322.9</v>
      </c>
      <c r="J465" s="2">
        <f t="shared" si="178"/>
        <v>0</v>
      </c>
      <c r="N465" s="2">
        <f>SUMIF(Sheet11!L:L,Sheet10!C465,Sheet11!N:N)</f>
        <v>52491.1</v>
      </c>
      <c r="O465" s="2">
        <f t="shared" si="181"/>
        <v>0</v>
      </c>
      <c r="Q465" s="2">
        <f>SUMIF(Sheet11!L:L,Sheet10!C465,Sheet11!M:M)</f>
        <v>113322.9</v>
      </c>
      <c r="R465" s="2">
        <f t="shared" si="182"/>
        <v>0</v>
      </c>
    </row>
    <row r="466" spans="2:18" hidden="1" x14ac:dyDescent="0.25">
      <c r="B466" s="7" t="s">
        <v>738</v>
      </c>
      <c r="C466" s="56" t="str">
        <f t="shared" si="176"/>
        <v>PG04</v>
      </c>
      <c r="D466" s="2">
        <f>SUMIF('Summary Report'!C:C,Sheet10!C466,'Summary Report'!AC:AC)</f>
        <v>15612.380000000001</v>
      </c>
      <c r="E466" s="106">
        <f>SUMIF('Summary Report'!C:C,Sheet10!C466,'Summary Report'!AH:AH)</f>
        <v>-17026.38</v>
      </c>
      <c r="G466" s="2">
        <f>SUMIF(Sheet11!B:B,Sheet10!C466,Sheet11!C:C)</f>
        <v>15612.380000000001</v>
      </c>
      <c r="H466" s="2">
        <f t="shared" si="177"/>
        <v>0</v>
      </c>
      <c r="I466" s="2">
        <f>SUMIF(Sheet11!B:B,Sheet10!C466,Sheet11!D:D)</f>
        <v>-17026.38</v>
      </c>
      <c r="J466" s="2">
        <f t="shared" si="178"/>
        <v>0</v>
      </c>
      <c r="N466" s="2">
        <f>SUMIF(Sheet11!G:G,Sheet10!C466,Sheet11!I:I)</f>
        <v>15612.380000000001</v>
      </c>
      <c r="O466" s="2">
        <f>D466-N466</f>
        <v>0</v>
      </c>
      <c r="P466" s="2">
        <f>SUMIF(Sheet11!G:G,Sheet10!C466,Sheet11!H:H)</f>
        <v>-17026.38</v>
      </c>
      <c r="Q466" s="2">
        <f>E466-P466</f>
        <v>0</v>
      </c>
      <c r="R466"/>
    </row>
    <row r="467" spans="2:18" x14ac:dyDescent="0.25">
      <c r="B467" s="7" t="s">
        <v>739</v>
      </c>
      <c r="C467" s="56" t="str">
        <f t="shared" si="176"/>
        <v>PG05</v>
      </c>
      <c r="D467" s="2">
        <f>SUMIF('Summary Report'!C:C,Sheet10!C467,'Summary Report'!AC:AC)</f>
        <v>36394.000000000007</v>
      </c>
      <c r="E467" s="2">
        <f>SUMIF('Summary Report'!C:C,Sheet10!C467,'Summary Report'!AH:AH)</f>
        <v>41266.999999999993</v>
      </c>
      <c r="G467" s="2">
        <f>SUMIF(Sheet11!B:B,Sheet10!C467,Sheet11!C:C)</f>
        <v>36394.000000000007</v>
      </c>
      <c r="H467" s="2">
        <f t="shared" si="177"/>
        <v>0</v>
      </c>
      <c r="I467" s="2">
        <f>SUMIF(Sheet11!B:B,Sheet10!C467,Sheet11!D:D)</f>
        <v>41266.999999999993</v>
      </c>
      <c r="J467" s="2">
        <f t="shared" si="178"/>
        <v>0</v>
      </c>
      <c r="N467" s="2">
        <f>SUMIF(Sheet11!L:L,Sheet10!C467,Sheet11!N:N)</f>
        <v>36394.000000000007</v>
      </c>
      <c r="O467" s="2">
        <f t="shared" ref="O467:O478" si="183">D467-N467</f>
        <v>0</v>
      </c>
      <c r="Q467" s="2">
        <f>SUMIF(Sheet11!L:L,Sheet10!C467,Sheet11!M:M)</f>
        <v>41266.999999999993</v>
      </c>
      <c r="R467" s="2">
        <f t="shared" ref="R467:R478" si="184">E467-Q467</f>
        <v>0</v>
      </c>
    </row>
    <row r="468" spans="2:18" x14ac:dyDescent="0.25">
      <c r="B468" s="7" t="s">
        <v>740</v>
      </c>
      <c r="C468" s="56" t="str">
        <f t="shared" si="176"/>
        <v>PG06</v>
      </c>
      <c r="D468" s="2">
        <f>SUMIF('Summary Report'!C:C,Sheet10!C468,'Summary Report'!AC:AC)</f>
        <v>30490.98</v>
      </c>
      <c r="E468" s="2">
        <f>SUMIF('Summary Report'!C:C,Sheet10!C468,'Summary Report'!AH:AH)</f>
        <v>54927.020000000004</v>
      </c>
      <c r="G468" s="2">
        <f>SUMIF(Sheet11!B:B,Sheet10!C468,Sheet11!C:C)</f>
        <v>30490.98</v>
      </c>
      <c r="H468" s="2">
        <f t="shared" si="177"/>
        <v>0</v>
      </c>
      <c r="I468" s="2">
        <f>SUMIF(Sheet11!B:B,Sheet10!C468,Sheet11!D:D)</f>
        <v>54927.020000000004</v>
      </c>
      <c r="J468" s="2">
        <f t="shared" si="178"/>
        <v>0</v>
      </c>
      <c r="N468" s="2">
        <f>SUMIF(Sheet11!L:L,Sheet10!C468,Sheet11!N:N)</f>
        <v>30490.98</v>
      </c>
      <c r="O468" s="2">
        <f t="shared" si="183"/>
        <v>0</v>
      </c>
      <c r="Q468" s="2">
        <f>SUMIF(Sheet11!L:L,Sheet10!C468,Sheet11!M:M)</f>
        <v>54927.020000000004</v>
      </c>
      <c r="R468" s="2">
        <f t="shared" si="184"/>
        <v>0</v>
      </c>
    </row>
    <row r="469" spans="2:18" x14ac:dyDescent="0.25">
      <c r="B469" s="7" t="s">
        <v>741</v>
      </c>
      <c r="C469" s="56" t="str">
        <f t="shared" si="176"/>
        <v>PG07</v>
      </c>
      <c r="D469" s="2">
        <f>SUMIF('Summary Report'!C:C,Sheet10!C469,'Summary Report'!AC:AC)</f>
        <v>22991.579999999998</v>
      </c>
      <c r="E469" s="2">
        <f>SUMIF('Summary Report'!C:C,Sheet10!C469,'Summary Report'!AH:AH)</f>
        <v>170573.42</v>
      </c>
      <c r="G469" s="2">
        <f>SUMIF(Sheet11!B:B,Sheet10!C469,Sheet11!C:C)</f>
        <v>22991.579999999998</v>
      </c>
      <c r="H469" s="2">
        <f t="shared" si="177"/>
        <v>0</v>
      </c>
      <c r="I469" s="2">
        <f>SUMIF(Sheet11!B:B,Sheet10!C469,Sheet11!D:D)</f>
        <v>170573.42</v>
      </c>
      <c r="J469" s="2">
        <f t="shared" si="178"/>
        <v>0</v>
      </c>
      <c r="N469" s="2">
        <f>SUMIF(Sheet11!L:L,Sheet10!C469,Sheet11!N:N)</f>
        <v>22991.579999999998</v>
      </c>
      <c r="O469" s="2">
        <f t="shared" si="183"/>
        <v>0</v>
      </c>
      <c r="Q469" s="2">
        <f>SUMIF(Sheet11!L:L,Sheet10!C469,Sheet11!M:M)</f>
        <v>170573.42</v>
      </c>
      <c r="R469" s="2">
        <f t="shared" si="184"/>
        <v>0</v>
      </c>
    </row>
    <row r="470" spans="2:18" x14ac:dyDescent="0.25">
      <c r="B470" s="7" t="s">
        <v>742</v>
      </c>
      <c r="C470" s="56" t="str">
        <f t="shared" si="176"/>
        <v>PG08</v>
      </c>
      <c r="D470" s="2">
        <f>SUMIF('Summary Report'!C:C,Sheet10!C470,'Summary Report'!AC:AC)</f>
        <v>24263.48</v>
      </c>
      <c r="E470" s="2">
        <f>SUMIF('Summary Report'!C:C,Sheet10!C470,'Summary Report'!AH:AH)</f>
        <v>4345.5200000000004</v>
      </c>
      <c r="G470" s="2">
        <f>SUMIF(Sheet11!B:B,Sheet10!C470,Sheet11!C:C)</f>
        <v>24263.48</v>
      </c>
      <c r="H470" s="2">
        <f t="shared" si="177"/>
        <v>0</v>
      </c>
      <c r="I470" s="2">
        <f>SUMIF(Sheet11!B:B,Sheet10!C470,Sheet11!D:D)</f>
        <v>4345.5200000000004</v>
      </c>
      <c r="J470" s="2">
        <f t="shared" si="178"/>
        <v>0</v>
      </c>
      <c r="N470" s="2">
        <f>SUMIF(Sheet11!L:L,Sheet10!C470,Sheet11!N:N)</f>
        <v>24263.48</v>
      </c>
      <c r="O470" s="2">
        <f t="shared" si="183"/>
        <v>0</v>
      </c>
      <c r="Q470" s="2">
        <f>SUMIF(Sheet11!L:L,Sheet10!C470,Sheet11!M:M)</f>
        <v>4345.5200000000004</v>
      </c>
      <c r="R470" s="2">
        <f t="shared" si="184"/>
        <v>0</v>
      </c>
    </row>
    <row r="471" spans="2:18" x14ac:dyDescent="0.25">
      <c r="B471" s="7" t="s">
        <v>743</v>
      </c>
      <c r="C471" s="56" t="str">
        <f t="shared" si="176"/>
        <v>PG09</v>
      </c>
      <c r="D471" s="2">
        <f>SUMIF('Summary Report'!C:C,Sheet10!C471,'Summary Report'!AC:AC)</f>
        <v>28330.62</v>
      </c>
      <c r="E471" s="2">
        <f>SUMIF('Summary Report'!C:C,Sheet10!C471,'Summary Report'!AH:AH)</f>
        <v>39033.380000000005</v>
      </c>
      <c r="G471" s="2">
        <f>SUMIF(Sheet11!B:B,Sheet10!C471,Sheet11!C:C)</f>
        <v>28330.62</v>
      </c>
      <c r="H471" s="2">
        <f t="shared" si="177"/>
        <v>0</v>
      </c>
      <c r="I471" s="2">
        <f>SUMIF(Sheet11!B:B,Sheet10!C471,Sheet11!D:D)</f>
        <v>39033.380000000005</v>
      </c>
      <c r="J471" s="2">
        <f t="shared" si="178"/>
        <v>0</v>
      </c>
      <c r="N471" s="2">
        <f>SUMIF(Sheet11!L:L,Sheet10!C471,Sheet11!N:N)</f>
        <v>28330.62</v>
      </c>
      <c r="O471" s="2">
        <f t="shared" si="183"/>
        <v>0</v>
      </c>
      <c r="Q471" s="2">
        <f>SUMIF(Sheet11!L:L,Sheet10!C471,Sheet11!M:M)</f>
        <v>39033.380000000005</v>
      </c>
      <c r="R471" s="2">
        <f t="shared" si="184"/>
        <v>0</v>
      </c>
    </row>
    <row r="472" spans="2:18" x14ac:dyDescent="0.25">
      <c r="B472" s="7" t="s">
        <v>744</v>
      </c>
      <c r="C472" s="56" t="str">
        <f t="shared" si="176"/>
        <v>PG10</v>
      </c>
      <c r="D472" s="2">
        <f>SUMIF('Summary Report'!C:C,Sheet10!C472,'Summary Report'!AC:AC)</f>
        <v>34980.720000000001</v>
      </c>
      <c r="E472" s="2">
        <f>SUMIF('Summary Report'!C:C,Sheet10!C472,'Summary Report'!AH:AH)</f>
        <v>55238.28</v>
      </c>
      <c r="G472" s="2">
        <f>SUMIF(Sheet11!B:B,Sheet10!C472,Sheet11!C:C)</f>
        <v>34980.720000000001</v>
      </c>
      <c r="H472" s="2">
        <f t="shared" si="177"/>
        <v>0</v>
      </c>
      <c r="I472" s="2">
        <f>SUMIF(Sheet11!B:B,Sheet10!C472,Sheet11!D:D)</f>
        <v>55238.28</v>
      </c>
      <c r="J472" s="2">
        <f t="shared" si="178"/>
        <v>0</v>
      </c>
      <c r="N472" s="2">
        <f>SUMIF(Sheet11!L:L,Sheet10!C472,Sheet11!N:N)</f>
        <v>34980.720000000001</v>
      </c>
      <c r="O472" s="2">
        <f t="shared" si="183"/>
        <v>0</v>
      </c>
      <c r="Q472" s="2">
        <f>SUMIF(Sheet11!L:L,Sheet10!C472,Sheet11!M:M)</f>
        <v>55238.28</v>
      </c>
      <c r="R472" s="2">
        <f t="shared" si="184"/>
        <v>0</v>
      </c>
    </row>
    <row r="473" spans="2:18" x14ac:dyDescent="0.25">
      <c r="B473" s="7" t="s">
        <v>745</v>
      </c>
      <c r="C473" s="56" t="str">
        <f t="shared" si="176"/>
        <v>PG11</v>
      </c>
      <c r="D473" s="2">
        <f>SUMIF('Summary Report'!C:C,Sheet10!C473,'Summary Report'!AC:AC)</f>
        <v>15876.34</v>
      </c>
      <c r="E473" s="2">
        <f>SUMIF('Summary Report'!C:C,Sheet10!C473,'Summary Report'!AH:AH)</f>
        <v>155495.66</v>
      </c>
      <c r="G473" s="2">
        <f>SUMIF(Sheet11!B:B,Sheet10!C473,Sheet11!C:C)</f>
        <v>15876.34</v>
      </c>
      <c r="H473" s="2">
        <f t="shared" si="177"/>
        <v>0</v>
      </c>
      <c r="I473" s="2">
        <f>SUMIF(Sheet11!B:B,Sheet10!C473,Sheet11!D:D)</f>
        <v>155495.66</v>
      </c>
      <c r="J473" s="2">
        <f t="shared" si="178"/>
        <v>0</v>
      </c>
      <c r="N473" s="2">
        <f>SUMIF(Sheet11!L:L,Sheet10!C473,Sheet11!N:N)</f>
        <v>15876.34</v>
      </c>
      <c r="O473" s="2">
        <f t="shared" si="183"/>
        <v>0</v>
      </c>
      <c r="Q473" s="2">
        <f>SUMIF(Sheet11!L:L,Sheet10!C473,Sheet11!M:M)</f>
        <v>155495.66</v>
      </c>
      <c r="R473" s="2">
        <f t="shared" si="184"/>
        <v>0</v>
      </c>
    </row>
    <row r="474" spans="2:18" x14ac:dyDescent="0.25">
      <c r="B474" s="7" t="s">
        <v>746</v>
      </c>
      <c r="C474" s="56" t="str">
        <f t="shared" si="176"/>
        <v>PG12</v>
      </c>
      <c r="D474" s="2">
        <f>SUMIF('Summary Report'!C:C,Sheet10!C474,'Summary Report'!AC:AC)</f>
        <v>10878.84</v>
      </c>
      <c r="E474" s="2">
        <f>SUMIF('Summary Report'!C:C,Sheet10!C474,'Summary Report'!AH:AH)</f>
        <v>56764.160000000003</v>
      </c>
      <c r="G474" s="2">
        <f>SUMIF(Sheet11!B:B,Sheet10!C474,Sheet11!C:C)</f>
        <v>10878.84</v>
      </c>
      <c r="H474" s="2">
        <f t="shared" si="177"/>
        <v>0</v>
      </c>
      <c r="I474" s="2">
        <f>SUMIF(Sheet11!B:B,Sheet10!C474,Sheet11!D:D)</f>
        <v>56764.160000000003</v>
      </c>
      <c r="J474" s="2">
        <f t="shared" si="178"/>
        <v>0</v>
      </c>
      <c r="N474" s="2">
        <f>SUMIF(Sheet11!L:L,Sheet10!C474,Sheet11!N:N)</f>
        <v>10878.84</v>
      </c>
      <c r="O474" s="2">
        <f t="shared" si="183"/>
        <v>0</v>
      </c>
      <c r="Q474" s="2">
        <f>SUMIF(Sheet11!L:L,Sheet10!C474,Sheet11!M:M)</f>
        <v>56764.160000000003</v>
      </c>
      <c r="R474" s="2">
        <f t="shared" si="184"/>
        <v>0</v>
      </c>
    </row>
    <row r="475" spans="2:18" x14ac:dyDescent="0.25">
      <c r="B475" s="7" t="s">
        <v>747</v>
      </c>
      <c r="C475" s="56" t="str">
        <f t="shared" si="176"/>
        <v>PG13</v>
      </c>
      <c r="D475" s="2">
        <f>SUMIF('Summary Report'!C:C,Sheet10!C475,'Summary Report'!AC:AC)</f>
        <v>39125.019999999997</v>
      </c>
      <c r="E475" s="2">
        <f>SUMIF('Summary Report'!C:C,Sheet10!C475,'Summary Report'!AH:AH)</f>
        <v>106172.98000000001</v>
      </c>
      <c r="G475" s="2">
        <f>SUMIF(Sheet11!B:B,Sheet10!C475,Sheet11!C:C)</f>
        <v>39125.019999999997</v>
      </c>
      <c r="H475" s="2">
        <f t="shared" si="177"/>
        <v>0</v>
      </c>
      <c r="I475" s="2">
        <f>SUMIF(Sheet11!B:B,Sheet10!C475,Sheet11!D:D)</f>
        <v>106172.98000000001</v>
      </c>
      <c r="J475" s="2">
        <f t="shared" si="178"/>
        <v>0</v>
      </c>
      <c r="N475" s="2">
        <f>SUMIF(Sheet11!L:L,Sheet10!C475,Sheet11!N:N)</f>
        <v>39125.019999999997</v>
      </c>
      <c r="O475" s="2">
        <f t="shared" si="183"/>
        <v>0</v>
      </c>
      <c r="Q475" s="2">
        <f>SUMIF(Sheet11!L:L,Sheet10!C475,Sheet11!M:M)</f>
        <v>106172.98000000001</v>
      </c>
      <c r="R475" s="2">
        <f t="shared" si="184"/>
        <v>0</v>
      </c>
    </row>
    <row r="476" spans="2:18" x14ac:dyDescent="0.25">
      <c r="B476" s="7" t="s">
        <v>748</v>
      </c>
      <c r="C476" s="56" t="str">
        <f t="shared" si="176"/>
        <v>PG14</v>
      </c>
      <c r="D476" s="2">
        <f>SUMIF('Summary Report'!C:C,Sheet10!C476,'Summary Report'!AC:AC)</f>
        <v>21345.14</v>
      </c>
      <c r="E476" s="2">
        <f>SUMIF('Summary Report'!C:C,Sheet10!C476,'Summary Report'!AH:AH)</f>
        <v>108963.86</v>
      </c>
      <c r="G476" s="2">
        <f>SUMIF(Sheet11!B:B,Sheet10!C476,Sheet11!C:C)</f>
        <v>21345.14</v>
      </c>
      <c r="H476" s="2">
        <f t="shared" si="177"/>
        <v>0</v>
      </c>
      <c r="I476" s="2">
        <f>SUMIF(Sheet11!B:B,Sheet10!C476,Sheet11!D:D)</f>
        <v>108963.86</v>
      </c>
      <c r="J476" s="2">
        <f t="shared" si="178"/>
        <v>0</v>
      </c>
      <c r="N476" s="2">
        <f>SUMIF(Sheet11!L:L,Sheet10!C476,Sheet11!N:N)</f>
        <v>21345.14</v>
      </c>
      <c r="O476" s="2">
        <f t="shared" si="183"/>
        <v>0</v>
      </c>
      <c r="Q476" s="2">
        <f>SUMIF(Sheet11!L:L,Sheet10!C476,Sheet11!M:M)</f>
        <v>108963.86</v>
      </c>
      <c r="R476" s="2">
        <f t="shared" si="184"/>
        <v>0</v>
      </c>
    </row>
    <row r="477" spans="2:18" x14ac:dyDescent="0.25">
      <c r="B477" s="7" t="s">
        <v>749</v>
      </c>
      <c r="C477" s="56" t="str">
        <f t="shared" si="176"/>
        <v>PG15</v>
      </c>
      <c r="D477" s="2">
        <f>SUMIF('Summary Report'!C:C,Sheet10!C477,'Summary Report'!AC:AC)</f>
        <v>29997.760000000002</v>
      </c>
      <c r="E477" s="2">
        <f>SUMIF('Summary Report'!C:C,Sheet10!C477,'Summary Report'!AH:AH)</f>
        <v>117564.23999999999</v>
      </c>
      <c r="G477" s="2">
        <f>SUMIF(Sheet11!B:B,Sheet10!C477,Sheet11!C:C)</f>
        <v>29997.760000000002</v>
      </c>
      <c r="H477" s="2">
        <f t="shared" si="177"/>
        <v>0</v>
      </c>
      <c r="I477" s="2">
        <f>SUMIF(Sheet11!B:B,Sheet10!C477,Sheet11!D:D)</f>
        <v>117564.23999999999</v>
      </c>
      <c r="J477" s="2">
        <f t="shared" si="178"/>
        <v>0</v>
      </c>
      <c r="N477" s="2">
        <f>SUMIF(Sheet11!L:L,Sheet10!C477,Sheet11!N:N)</f>
        <v>29997.760000000002</v>
      </c>
      <c r="O477" s="2">
        <f t="shared" si="183"/>
        <v>0</v>
      </c>
      <c r="Q477" s="2">
        <f>SUMIF(Sheet11!L:L,Sheet10!C477,Sheet11!M:M)</f>
        <v>117564.23999999999</v>
      </c>
      <c r="R477" s="2">
        <f t="shared" si="184"/>
        <v>0</v>
      </c>
    </row>
    <row r="478" spans="2:18" x14ac:dyDescent="0.25">
      <c r="B478" s="7" t="s">
        <v>750</v>
      </c>
      <c r="C478" s="56" t="str">
        <f t="shared" si="176"/>
        <v>PG16</v>
      </c>
      <c r="D478" s="2">
        <f>SUMIF('Summary Report'!C:C,Sheet10!C478,'Summary Report'!AC:AC)</f>
        <v>26749.100000000002</v>
      </c>
      <c r="E478" s="2">
        <f>SUMIF('Summary Report'!C:C,Sheet10!C478,'Summary Report'!AH:AH)</f>
        <v>11252.899999999998</v>
      </c>
      <c r="G478" s="2">
        <f>SUMIF(Sheet11!B:B,Sheet10!C478,Sheet11!C:C)</f>
        <v>26749.100000000002</v>
      </c>
      <c r="H478" s="2">
        <f t="shared" si="177"/>
        <v>0</v>
      </c>
      <c r="I478" s="2">
        <f>SUMIF(Sheet11!B:B,Sheet10!C478,Sheet11!D:D)</f>
        <v>11252.899999999998</v>
      </c>
      <c r="J478" s="2">
        <f t="shared" si="178"/>
        <v>0</v>
      </c>
      <c r="N478" s="2">
        <f>SUMIF(Sheet11!L:L,Sheet10!C478,Sheet11!N:N)</f>
        <v>26749.100000000002</v>
      </c>
      <c r="O478" s="2">
        <f t="shared" si="183"/>
        <v>0</v>
      </c>
      <c r="Q478" s="2">
        <f>SUMIF(Sheet11!L:L,Sheet10!C478,Sheet11!M:M)</f>
        <v>11252.899999999998</v>
      </c>
      <c r="R478" s="2">
        <f t="shared" si="184"/>
        <v>0</v>
      </c>
    </row>
    <row r="479" spans="2:18" hidden="1" x14ac:dyDescent="0.25">
      <c r="B479" s="7" t="s">
        <v>751</v>
      </c>
      <c r="C479" s="56" t="str">
        <f t="shared" si="176"/>
        <v>PG17</v>
      </c>
      <c r="D479" s="2">
        <f>SUMIF('Summary Report'!C:C,Sheet10!C479,'Summary Report'!AC:AC)</f>
        <v>23489.100000000002</v>
      </c>
      <c r="E479" s="106">
        <f>SUMIF('Summary Report'!C:C,Sheet10!C479,'Summary Report'!AH:AH)</f>
        <v>-69006.100000000006</v>
      </c>
      <c r="G479" s="2">
        <f>SUMIF(Sheet11!B:B,Sheet10!C479,Sheet11!C:C)</f>
        <v>23489.100000000002</v>
      </c>
      <c r="H479" s="2">
        <f t="shared" si="177"/>
        <v>0</v>
      </c>
      <c r="I479" s="2">
        <f>SUMIF(Sheet11!B:B,Sheet10!C479,Sheet11!D:D)</f>
        <v>-69006.100000000006</v>
      </c>
      <c r="J479" s="2">
        <f t="shared" si="178"/>
        <v>0</v>
      </c>
      <c r="N479" s="2">
        <f>SUMIF(Sheet11!G:G,Sheet10!C479,Sheet11!I:I)</f>
        <v>23489.100000000002</v>
      </c>
      <c r="O479" s="2">
        <f>D479-N479</f>
        <v>0</v>
      </c>
      <c r="P479" s="2">
        <f>SUMIF(Sheet11!G:G,Sheet10!C479,Sheet11!H:H)</f>
        <v>-69006.100000000006</v>
      </c>
      <c r="Q479" s="2">
        <f>E479-P479</f>
        <v>0</v>
      </c>
      <c r="R479"/>
    </row>
    <row r="480" spans="2:18" x14ac:dyDescent="0.25">
      <c r="B480" s="7" t="s">
        <v>753</v>
      </c>
      <c r="C480" s="56" t="str">
        <f t="shared" si="176"/>
        <v>PG18</v>
      </c>
      <c r="D480" s="2">
        <f>SUMIF('Summary Report'!C:C,Sheet10!C480,'Summary Report'!AC:AC)</f>
        <v>21422.78</v>
      </c>
      <c r="E480" s="2">
        <f>SUMIF('Summary Report'!C:C,Sheet10!C480,'Summary Report'!AH:AH)</f>
        <v>88040.22</v>
      </c>
      <c r="G480" s="2">
        <f>SUMIF(Sheet11!B:B,Sheet10!C480,Sheet11!C:C)</f>
        <v>21422.78</v>
      </c>
      <c r="H480" s="2">
        <f t="shared" si="177"/>
        <v>0</v>
      </c>
      <c r="I480" s="2">
        <f>SUMIF(Sheet11!B:B,Sheet10!C480,Sheet11!D:D)</f>
        <v>88040.22</v>
      </c>
      <c r="J480" s="2">
        <f t="shared" si="178"/>
        <v>0</v>
      </c>
      <c r="N480" s="2">
        <f>SUMIF(Sheet11!L:L,Sheet10!C480,Sheet11!N:N)</f>
        <v>21422.78</v>
      </c>
      <c r="O480" s="2">
        <f t="shared" ref="O480:O486" si="185">D480-N480</f>
        <v>0</v>
      </c>
      <c r="Q480" s="2">
        <f>SUMIF(Sheet11!L:L,Sheet10!C480,Sheet11!M:M)</f>
        <v>88040.22</v>
      </c>
      <c r="R480" s="2">
        <f t="shared" ref="R480:R486" si="186">E480-Q480</f>
        <v>0</v>
      </c>
    </row>
    <row r="481" spans="2:18" x14ac:dyDescent="0.25">
      <c r="B481" s="7" t="s">
        <v>754</v>
      </c>
      <c r="C481" s="56" t="str">
        <f t="shared" si="176"/>
        <v>PG19</v>
      </c>
      <c r="D481" s="2">
        <f>SUMIF('Summary Report'!C:C,Sheet10!C481,'Summary Report'!AC:AC)</f>
        <v>29867.9</v>
      </c>
      <c r="E481" s="2">
        <f>SUMIF('Summary Report'!C:C,Sheet10!C481,'Summary Report'!AH:AH)</f>
        <v>3546.0999999999985</v>
      </c>
      <c r="G481" s="2">
        <f>SUMIF(Sheet11!B:B,Sheet10!C481,Sheet11!C:C)</f>
        <v>29867.9</v>
      </c>
      <c r="H481" s="2">
        <f t="shared" si="177"/>
        <v>0</v>
      </c>
      <c r="I481" s="2">
        <f>SUMIF(Sheet11!B:B,Sheet10!C481,Sheet11!D:D)</f>
        <v>3546.0999999999985</v>
      </c>
      <c r="J481" s="2">
        <f t="shared" si="178"/>
        <v>0</v>
      </c>
      <c r="N481" s="2">
        <f>SUMIF(Sheet11!L:L,Sheet10!C481,Sheet11!N:N)</f>
        <v>29867.9</v>
      </c>
      <c r="O481" s="2">
        <f t="shared" si="185"/>
        <v>0</v>
      </c>
      <c r="Q481" s="2">
        <f>SUMIF(Sheet11!L:L,Sheet10!C481,Sheet11!M:M)</f>
        <v>3546.0999999999985</v>
      </c>
      <c r="R481" s="2">
        <f t="shared" si="186"/>
        <v>0</v>
      </c>
    </row>
    <row r="482" spans="2:18" x14ac:dyDescent="0.25">
      <c r="B482" s="7" t="s">
        <v>755</v>
      </c>
      <c r="C482" s="56" t="str">
        <f t="shared" si="176"/>
        <v>PG20</v>
      </c>
      <c r="D482" s="2">
        <f>SUMIF('Summary Report'!C:C,Sheet10!C482,'Summary Report'!AC:AC)</f>
        <v>106303.7</v>
      </c>
      <c r="E482" s="2">
        <f>SUMIF('Summary Report'!C:C,Sheet10!C482,'Summary Report'!AH:AH)</f>
        <v>148908.29999999999</v>
      </c>
      <c r="G482" s="2">
        <f>SUMIF(Sheet11!B:B,Sheet10!C482,Sheet11!C:C)</f>
        <v>106303.7</v>
      </c>
      <c r="H482" s="2">
        <f t="shared" si="177"/>
        <v>0</v>
      </c>
      <c r="I482" s="2">
        <f>SUMIF(Sheet11!B:B,Sheet10!C482,Sheet11!D:D)</f>
        <v>148908.29999999999</v>
      </c>
      <c r="J482" s="2">
        <f t="shared" si="178"/>
        <v>0</v>
      </c>
      <c r="N482" s="2">
        <f>SUMIF(Sheet11!L:L,Sheet10!C482,Sheet11!N:N)</f>
        <v>106303.7</v>
      </c>
      <c r="O482" s="2">
        <f t="shared" si="185"/>
        <v>0</v>
      </c>
      <c r="Q482" s="2">
        <f>SUMIF(Sheet11!L:L,Sheet10!C482,Sheet11!M:M)</f>
        <v>148908.29999999999</v>
      </c>
      <c r="R482" s="2">
        <f t="shared" si="186"/>
        <v>0</v>
      </c>
    </row>
    <row r="483" spans="2:18" x14ac:dyDescent="0.25">
      <c r="B483" s="7" t="s">
        <v>756</v>
      </c>
      <c r="C483" s="56" t="str">
        <f t="shared" si="176"/>
        <v>PG22</v>
      </c>
      <c r="D483" s="2">
        <f>SUMIF('Summary Report'!C:C,Sheet10!C483,'Summary Report'!AC:AC)</f>
        <v>10826.76</v>
      </c>
      <c r="E483" s="2">
        <f>SUMIF('Summary Report'!C:C,Sheet10!C483,'Summary Report'!AH:AH)</f>
        <v>60954</v>
      </c>
      <c r="G483" s="2">
        <f>SUMIF(Sheet11!B:B,Sheet10!C483,Sheet11!C:C)</f>
        <v>10826.76</v>
      </c>
      <c r="H483" s="2">
        <f t="shared" si="177"/>
        <v>0</v>
      </c>
      <c r="I483" s="2">
        <f>SUMIF(Sheet11!B:B,Sheet10!C483,Sheet11!D:D)</f>
        <v>60954</v>
      </c>
      <c r="J483" s="2">
        <f t="shared" si="178"/>
        <v>0</v>
      </c>
      <c r="N483" s="2">
        <f>SUMIF(Sheet11!L:L,Sheet10!C483,Sheet11!N:N)</f>
        <v>10826.76</v>
      </c>
      <c r="O483" s="2">
        <f t="shared" si="185"/>
        <v>0</v>
      </c>
      <c r="Q483" s="2">
        <f>SUMIF(Sheet11!L:L,Sheet10!C483,Sheet11!M:M)</f>
        <v>60954</v>
      </c>
      <c r="R483" s="2">
        <f t="shared" si="186"/>
        <v>0</v>
      </c>
    </row>
    <row r="484" spans="2:18" x14ac:dyDescent="0.25">
      <c r="B484" s="7" t="s">
        <v>763</v>
      </c>
      <c r="C484" s="56" t="str">
        <f t="shared" si="176"/>
        <v>PG23</v>
      </c>
      <c r="D484" s="2">
        <f>SUMIF('Summary Report'!C:C,Sheet10!C484,'Summary Report'!AC:AC)</f>
        <v>55499.14</v>
      </c>
      <c r="E484" s="2">
        <f>SUMIF('Summary Report'!C:C,Sheet10!C484,'Summary Report'!AH:AH)</f>
        <v>218312</v>
      </c>
      <c r="G484" s="2">
        <f>SUMIF(Sheet11!B:B,Sheet10!C484,Sheet11!C:C)</f>
        <v>55499.14</v>
      </c>
      <c r="H484" s="2">
        <f t="shared" si="177"/>
        <v>0</v>
      </c>
      <c r="I484" s="2">
        <f>SUMIF(Sheet11!B:B,Sheet10!C484,Sheet11!D:D)</f>
        <v>218312</v>
      </c>
      <c r="J484" s="2">
        <f t="shared" si="178"/>
        <v>0</v>
      </c>
      <c r="N484" s="2">
        <f>SUMIF(Sheet11!L:L,Sheet10!C484,Sheet11!N:N)</f>
        <v>55499.14</v>
      </c>
      <c r="O484" s="2">
        <f t="shared" si="185"/>
        <v>0</v>
      </c>
      <c r="Q484" s="2">
        <f>SUMIF(Sheet11!L:L,Sheet10!C484,Sheet11!M:M)</f>
        <v>218312</v>
      </c>
      <c r="R484" s="2">
        <f t="shared" si="186"/>
        <v>0</v>
      </c>
    </row>
    <row r="485" spans="2:18" x14ac:dyDescent="0.25">
      <c r="B485" s="7" t="s">
        <v>764</v>
      </c>
      <c r="C485" s="56" t="str">
        <f t="shared" si="176"/>
        <v>PG24</v>
      </c>
      <c r="D485" s="2">
        <f>SUMIF('Summary Report'!C:C,Sheet10!C485,'Summary Report'!AC:AC)</f>
        <v>17719.900000000001</v>
      </c>
      <c r="E485" s="2">
        <f>SUMIF('Summary Report'!C:C,Sheet10!C485,'Summary Report'!AH:AH)</f>
        <v>32503</v>
      </c>
      <c r="G485" s="2">
        <f>SUMIF(Sheet11!B:B,Sheet10!C485,Sheet11!C:C)</f>
        <v>17719.900000000001</v>
      </c>
      <c r="H485" s="2">
        <f t="shared" si="177"/>
        <v>0</v>
      </c>
      <c r="I485" s="2">
        <f>SUMIF(Sheet11!B:B,Sheet10!C485,Sheet11!D:D)</f>
        <v>32503</v>
      </c>
      <c r="J485" s="2">
        <f t="shared" si="178"/>
        <v>0</v>
      </c>
      <c r="N485" s="2">
        <f>SUMIF(Sheet11!L:L,Sheet10!C485,Sheet11!N:N)</f>
        <v>17719.900000000001</v>
      </c>
      <c r="O485" s="2">
        <f t="shared" si="185"/>
        <v>0</v>
      </c>
      <c r="Q485" s="2">
        <f>SUMIF(Sheet11!L:L,Sheet10!C485,Sheet11!M:M)</f>
        <v>32503</v>
      </c>
      <c r="R485" s="2">
        <f t="shared" si="186"/>
        <v>0</v>
      </c>
    </row>
    <row r="486" spans="2:18" x14ac:dyDescent="0.25">
      <c r="B486" s="7" t="s">
        <v>765</v>
      </c>
      <c r="C486" s="56" t="str">
        <f t="shared" si="176"/>
        <v>PG25</v>
      </c>
      <c r="D486" s="2">
        <f>SUMIF('Summary Report'!C:C,Sheet10!C486,'Summary Report'!AC:AC)</f>
        <v>263257.32</v>
      </c>
      <c r="E486" s="2">
        <f>SUMIF('Summary Report'!C:C,Sheet10!C486,'Summary Report'!AH:AH)</f>
        <v>230639</v>
      </c>
      <c r="G486" s="2">
        <f>SUMIF(Sheet11!B:B,Sheet10!C486,Sheet11!C:C)</f>
        <v>263257.32</v>
      </c>
      <c r="H486" s="2">
        <f t="shared" si="177"/>
        <v>0</v>
      </c>
      <c r="I486" s="2">
        <f>SUMIF(Sheet11!B:B,Sheet10!C486,Sheet11!D:D)</f>
        <v>230639</v>
      </c>
      <c r="J486" s="2">
        <f t="shared" si="178"/>
        <v>0</v>
      </c>
      <c r="N486" s="2">
        <f>SUMIF(Sheet11!L:L,Sheet10!C486,Sheet11!N:N)</f>
        <v>263257.32</v>
      </c>
      <c r="O486" s="2">
        <f t="shared" si="185"/>
        <v>0</v>
      </c>
      <c r="Q486" s="2">
        <f>SUMIF(Sheet11!L:L,Sheet10!C486,Sheet11!M:M)</f>
        <v>230639</v>
      </c>
      <c r="R486" s="2">
        <f t="shared" si="186"/>
        <v>0</v>
      </c>
    </row>
    <row r="487" spans="2:18" hidden="1" x14ac:dyDescent="0.25">
      <c r="B487" s="7" t="s">
        <v>772</v>
      </c>
      <c r="C487" s="56" t="str">
        <f t="shared" si="176"/>
        <v>PG27</v>
      </c>
      <c r="D487" s="2">
        <f>SUMIF('Summary Report'!C:C,Sheet10!C487,'Summary Report'!AC:AC)</f>
        <v>11886.42</v>
      </c>
      <c r="E487" s="106">
        <f>SUMIF('Summary Report'!C:C,Sheet10!C487,'Summary Report'!AH:AH)</f>
        <v>-3799</v>
      </c>
      <c r="G487" s="2">
        <f>SUMIF(Sheet11!B:B,Sheet10!C487,Sheet11!C:C)</f>
        <v>11886.42</v>
      </c>
      <c r="H487" s="2">
        <f t="shared" si="177"/>
        <v>0</v>
      </c>
      <c r="I487" s="2">
        <f>SUMIF(Sheet11!B:B,Sheet10!C487,Sheet11!D:D)</f>
        <v>-3799</v>
      </c>
      <c r="J487" s="2">
        <f t="shared" si="178"/>
        <v>0</v>
      </c>
      <c r="N487" s="2">
        <f>SUMIF(Sheet11!G:G,Sheet10!C487,Sheet11!I:I)</f>
        <v>11886.42</v>
      </c>
      <c r="O487" s="2">
        <f>D487-N487</f>
        <v>0</v>
      </c>
      <c r="P487" s="2">
        <f>SUMIF(Sheet11!G:G,Sheet10!C487,Sheet11!H:H)</f>
        <v>-3799</v>
      </c>
      <c r="Q487" s="2">
        <f>E487-P487</f>
        <v>0</v>
      </c>
      <c r="R487"/>
    </row>
    <row r="488" spans="2:18" x14ac:dyDescent="0.25">
      <c r="B488" s="7" t="s">
        <v>773</v>
      </c>
      <c r="C488" s="56" t="str">
        <f t="shared" si="176"/>
        <v>PG28</v>
      </c>
      <c r="D488" s="2">
        <f>SUMIF('Summary Report'!C:C,Sheet10!C488,'Summary Report'!AC:AC)</f>
        <v>8883.68</v>
      </c>
      <c r="E488" s="2">
        <f>SUMIF('Summary Report'!C:C,Sheet10!C488,'Summary Report'!AH:AH)</f>
        <v>59639</v>
      </c>
      <c r="G488" s="2">
        <f>SUMIF(Sheet11!B:B,Sheet10!C488,Sheet11!C:C)</f>
        <v>8883.68</v>
      </c>
      <c r="H488" s="2">
        <f t="shared" si="177"/>
        <v>0</v>
      </c>
      <c r="I488" s="2">
        <f>SUMIF(Sheet11!B:B,Sheet10!C488,Sheet11!D:D)</f>
        <v>59639</v>
      </c>
      <c r="J488" s="2">
        <f t="shared" si="178"/>
        <v>0</v>
      </c>
      <c r="N488" s="2">
        <f>SUMIF(Sheet11!L:L,Sheet10!C488,Sheet11!N:N)</f>
        <v>8883.68</v>
      </c>
      <c r="O488" s="2">
        <f t="shared" ref="O488:O496" si="187">D488-N488</f>
        <v>0</v>
      </c>
      <c r="Q488" s="2">
        <f>SUMIF(Sheet11!L:L,Sheet10!C488,Sheet11!M:M)</f>
        <v>59639</v>
      </c>
      <c r="R488" s="2">
        <f t="shared" ref="R488:R496" si="188">E488-Q488</f>
        <v>0</v>
      </c>
    </row>
    <row r="489" spans="2:18" x14ac:dyDescent="0.25">
      <c r="B489" s="7" t="s">
        <v>774</v>
      </c>
      <c r="C489" s="56" t="str">
        <f t="shared" si="176"/>
        <v>PG29</v>
      </c>
      <c r="D489" s="2">
        <f>SUMIF('Summary Report'!C:C,Sheet10!C489,'Summary Report'!AC:AC)</f>
        <v>8844.08</v>
      </c>
      <c r="E489" s="2">
        <f>SUMIF('Summary Report'!C:C,Sheet10!C489,'Summary Report'!AH:AH)</f>
        <v>21655</v>
      </c>
      <c r="G489" s="2">
        <f>SUMIF(Sheet11!B:B,Sheet10!C489,Sheet11!C:C)</f>
        <v>8844.08</v>
      </c>
      <c r="H489" s="2">
        <f t="shared" si="177"/>
        <v>0</v>
      </c>
      <c r="I489" s="2">
        <f>SUMIF(Sheet11!B:B,Sheet10!C489,Sheet11!D:D)</f>
        <v>21655</v>
      </c>
      <c r="J489" s="2">
        <f t="shared" si="178"/>
        <v>0</v>
      </c>
      <c r="N489" s="2">
        <f>SUMIF(Sheet11!L:L,Sheet10!C489,Sheet11!N:N)</f>
        <v>8844.08</v>
      </c>
      <c r="O489" s="2">
        <f t="shared" si="187"/>
        <v>0</v>
      </c>
      <c r="Q489" s="2">
        <f>SUMIF(Sheet11!L:L,Sheet10!C489,Sheet11!M:M)</f>
        <v>21655</v>
      </c>
      <c r="R489" s="2">
        <f t="shared" si="188"/>
        <v>0</v>
      </c>
    </row>
    <row r="490" spans="2:18" x14ac:dyDescent="0.25">
      <c r="B490" s="7" t="s">
        <v>775</v>
      </c>
      <c r="C490" s="56" t="str">
        <f t="shared" si="176"/>
        <v>PG30</v>
      </c>
      <c r="D490" s="2">
        <f>SUMIF('Summary Report'!C:C,Sheet10!C490,'Summary Report'!AC:AC)</f>
        <v>6045.84</v>
      </c>
      <c r="E490" s="2">
        <f>SUMIF('Summary Report'!C:C,Sheet10!C490,'Summary Report'!AH:AH)</f>
        <v>22669</v>
      </c>
      <c r="G490" s="2">
        <f>SUMIF(Sheet11!B:B,Sheet10!C490,Sheet11!C:C)</f>
        <v>6045.84</v>
      </c>
      <c r="H490" s="2">
        <f t="shared" si="177"/>
        <v>0</v>
      </c>
      <c r="I490" s="2">
        <f>SUMIF(Sheet11!B:B,Sheet10!C490,Sheet11!D:D)</f>
        <v>22669</v>
      </c>
      <c r="J490" s="2">
        <f t="shared" si="178"/>
        <v>0</v>
      </c>
      <c r="N490" s="2">
        <f>SUMIF(Sheet11!L:L,Sheet10!C490,Sheet11!N:N)</f>
        <v>6045.84</v>
      </c>
      <c r="O490" s="2">
        <f t="shared" si="187"/>
        <v>0</v>
      </c>
      <c r="Q490" s="2">
        <f>SUMIF(Sheet11!L:L,Sheet10!C490,Sheet11!M:M)</f>
        <v>22669</v>
      </c>
      <c r="R490" s="2">
        <f t="shared" si="188"/>
        <v>0</v>
      </c>
    </row>
    <row r="491" spans="2:18" x14ac:dyDescent="0.25">
      <c r="B491" s="7" t="s">
        <v>777</v>
      </c>
      <c r="C491" s="56" t="str">
        <f t="shared" si="176"/>
        <v>PG31</v>
      </c>
      <c r="D491" s="2">
        <f>SUMIF('Summary Report'!C:C,Sheet10!C491,'Summary Report'!AC:AC)</f>
        <v>27328.920000000002</v>
      </c>
      <c r="E491" s="2">
        <f>SUMIF('Summary Report'!C:C,Sheet10!C491,'Summary Report'!AH:AH)</f>
        <v>222106</v>
      </c>
      <c r="G491" s="2">
        <f>SUMIF(Sheet11!B:B,Sheet10!C491,Sheet11!C:C)</f>
        <v>27328.920000000002</v>
      </c>
      <c r="H491" s="2">
        <f t="shared" si="177"/>
        <v>0</v>
      </c>
      <c r="I491" s="2">
        <f>SUMIF(Sheet11!B:B,Sheet10!C491,Sheet11!D:D)</f>
        <v>222106</v>
      </c>
      <c r="J491" s="2">
        <f t="shared" si="178"/>
        <v>0</v>
      </c>
      <c r="N491" s="2">
        <f>SUMIF(Sheet11!L:L,Sheet10!C491,Sheet11!N:N)</f>
        <v>27328.920000000002</v>
      </c>
      <c r="O491" s="2">
        <f t="shared" si="187"/>
        <v>0</v>
      </c>
      <c r="Q491" s="2">
        <f>SUMIF(Sheet11!L:L,Sheet10!C491,Sheet11!M:M)</f>
        <v>222106</v>
      </c>
      <c r="R491" s="2">
        <f t="shared" si="188"/>
        <v>0</v>
      </c>
    </row>
    <row r="492" spans="2:18" x14ac:dyDescent="0.25">
      <c r="B492" s="7" t="s">
        <v>779</v>
      </c>
      <c r="C492" s="56" t="str">
        <f t="shared" si="176"/>
        <v>PG32</v>
      </c>
      <c r="D492" s="2">
        <f>SUMIF('Summary Report'!C:C,Sheet10!C492,'Summary Report'!AC:AC)</f>
        <v>11915.74</v>
      </c>
      <c r="E492" s="2">
        <f>SUMIF('Summary Report'!C:C,Sheet10!C492,'Summary Report'!AH:AH)</f>
        <v>16290</v>
      </c>
      <c r="G492" s="2">
        <f>SUMIF(Sheet11!B:B,Sheet10!C492,Sheet11!C:C)</f>
        <v>11915.74</v>
      </c>
      <c r="H492" s="2">
        <f t="shared" si="177"/>
        <v>0</v>
      </c>
      <c r="I492" s="2">
        <f>SUMIF(Sheet11!B:B,Sheet10!C492,Sheet11!D:D)</f>
        <v>16290</v>
      </c>
      <c r="J492" s="2">
        <f t="shared" si="178"/>
        <v>0</v>
      </c>
      <c r="N492" s="2">
        <f>SUMIF(Sheet11!L:L,Sheet10!C492,Sheet11!N:N)</f>
        <v>11915.74</v>
      </c>
      <c r="O492" s="2">
        <f t="shared" si="187"/>
        <v>0</v>
      </c>
      <c r="Q492" s="2">
        <f>SUMIF(Sheet11!L:L,Sheet10!C492,Sheet11!M:M)</f>
        <v>16290</v>
      </c>
      <c r="R492" s="2">
        <f t="shared" si="188"/>
        <v>0</v>
      </c>
    </row>
    <row r="493" spans="2:18" x14ac:dyDescent="0.25">
      <c r="B493" s="7" t="s">
        <v>780</v>
      </c>
      <c r="C493" s="56" t="str">
        <f t="shared" si="176"/>
        <v>PG33</v>
      </c>
      <c r="D493" s="2">
        <f>SUMIF('Summary Report'!C:C,Sheet10!C493,'Summary Report'!AC:AC)</f>
        <v>12340.56</v>
      </c>
      <c r="E493" s="2">
        <f>SUMIF('Summary Report'!C:C,Sheet10!C493,'Summary Report'!AH:AH)</f>
        <v>37527.440000000002</v>
      </c>
      <c r="G493" s="2">
        <f>SUMIF(Sheet11!B:B,Sheet10!C493,Sheet11!C:C)</f>
        <v>12340.56</v>
      </c>
      <c r="H493" s="2">
        <f t="shared" si="177"/>
        <v>0</v>
      </c>
      <c r="I493" s="2">
        <f>SUMIF(Sheet11!B:B,Sheet10!C493,Sheet11!D:D)</f>
        <v>37527.440000000002</v>
      </c>
      <c r="J493" s="2">
        <f t="shared" si="178"/>
        <v>0</v>
      </c>
      <c r="N493" s="2">
        <f>SUMIF(Sheet11!L:L,Sheet10!C493,Sheet11!N:N)</f>
        <v>12340.56</v>
      </c>
      <c r="O493" s="2">
        <f t="shared" si="187"/>
        <v>0</v>
      </c>
      <c r="Q493" s="2">
        <f>SUMIF(Sheet11!L:L,Sheet10!C493,Sheet11!M:M)</f>
        <v>37527.440000000002</v>
      </c>
      <c r="R493" s="2">
        <f t="shared" si="188"/>
        <v>0</v>
      </c>
    </row>
    <row r="494" spans="2:18" x14ac:dyDescent="0.25">
      <c r="B494" s="7" t="s">
        <v>781</v>
      </c>
      <c r="C494" s="56" t="str">
        <f t="shared" si="176"/>
        <v>PG34</v>
      </c>
      <c r="D494" s="2">
        <f>SUMIF('Summary Report'!C:C,Sheet10!C494,'Summary Report'!AC:AC)</f>
        <v>19608.48</v>
      </c>
      <c r="E494" s="2">
        <f>SUMIF('Summary Report'!C:C,Sheet10!C494,'Summary Report'!AH:AH)</f>
        <v>182462.52</v>
      </c>
      <c r="G494" s="2">
        <f>SUMIF(Sheet11!B:B,Sheet10!C494,Sheet11!C:C)</f>
        <v>19608.48</v>
      </c>
      <c r="H494" s="2">
        <f t="shared" si="177"/>
        <v>0</v>
      </c>
      <c r="I494" s="2">
        <f>SUMIF(Sheet11!B:B,Sheet10!C494,Sheet11!D:D)</f>
        <v>182462.52</v>
      </c>
      <c r="J494" s="2">
        <f t="shared" si="178"/>
        <v>0</v>
      </c>
      <c r="N494" s="2">
        <f>SUMIF(Sheet11!L:L,Sheet10!C494,Sheet11!N:N)</f>
        <v>19608.48</v>
      </c>
      <c r="O494" s="2">
        <f t="shared" si="187"/>
        <v>0</v>
      </c>
      <c r="Q494" s="2">
        <f>SUMIF(Sheet11!L:L,Sheet10!C494,Sheet11!M:M)</f>
        <v>182462.52</v>
      </c>
      <c r="R494" s="2">
        <f t="shared" si="188"/>
        <v>0</v>
      </c>
    </row>
    <row r="495" spans="2:18" x14ac:dyDescent="0.25">
      <c r="B495" s="7" t="s">
        <v>782</v>
      </c>
      <c r="C495" s="56" t="str">
        <f t="shared" si="176"/>
        <v>PG35</v>
      </c>
      <c r="D495" s="2">
        <f>SUMIF('Summary Report'!C:C,Sheet10!C495,'Summary Report'!AC:AC)</f>
        <v>27399.040000000001</v>
      </c>
      <c r="E495" s="2">
        <f>SUMIF('Summary Report'!C:C,Sheet10!C495,'Summary Report'!AH:AH)</f>
        <v>38287.96</v>
      </c>
      <c r="G495" s="2">
        <f>SUMIF(Sheet11!B:B,Sheet10!C495,Sheet11!C:C)</f>
        <v>27399.040000000001</v>
      </c>
      <c r="H495" s="2">
        <f t="shared" si="177"/>
        <v>0</v>
      </c>
      <c r="I495" s="2">
        <f>SUMIF(Sheet11!B:B,Sheet10!C495,Sheet11!D:D)</f>
        <v>38287.96</v>
      </c>
      <c r="J495" s="2">
        <f t="shared" si="178"/>
        <v>0</v>
      </c>
      <c r="N495" s="2">
        <f>SUMIF(Sheet11!L:L,Sheet10!C495,Sheet11!N:N)</f>
        <v>27399.040000000001</v>
      </c>
      <c r="O495" s="2">
        <f t="shared" si="187"/>
        <v>0</v>
      </c>
      <c r="Q495" s="2">
        <f>SUMIF(Sheet11!L:L,Sheet10!C495,Sheet11!M:M)</f>
        <v>38287.96</v>
      </c>
      <c r="R495" s="2">
        <f t="shared" si="188"/>
        <v>0</v>
      </c>
    </row>
    <row r="496" spans="2:18" x14ac:dyDescent="0.25">
      <c r="B496" s="7" t="s">
        <v>783</v>
      </c>
      <c r="C496" s="56" t="str">
        <f t="shared" si="176"/>
        <v>PG36</v>
      </c>
      <c r="D496" s="2">
        <f>SUMIF('Summary Report'!C:C,Sheet10!C496,'Summary Report'!AC:AC)</f>
        <v>15157.94</v>
      </c>
      <c r="E496" s="2">
        <f>SUMIF('Summary Report'!C:C,Sheet10!C496,'Summary Report'!AH:AH)</f>
        <v>48511.06</v>
      </c>
      <c r="G496" s="2">
        <f>SUMIF(Sheet11!B:B,Sheet10!C496,Sheet11!C:C)</f>
        <v>15157.94</v>
      </c>
      <c r="H496" s="2">
        <f t="shared" si="177"/>
        <v>0</v>
      </c>
      <c r="I496" s="2">
        <f>SUMIF(Sheet11!B:B,Sheet10!C496,Sheet11!D:D)</f>
        <v>48511.06</v>
      </c>
      <c r="J496" s="2">
        <f t="shared" si="178"/>
        <v>0</v>
      </c>
      <c r="N496" s="2">
        <f>SUMIF(Sheet11!L:L,Sheet10!C496,Sheet11!N:N)</f>
        <v>15157.94</v>
      </c>
      <c r="O496" s="2">
        <f t="shared" si="187"/>
        <v>0</v>
      </c>
      <c r="Q496" s="2">
        <f>SUMIF(Sheet11!L:L,Sheet10!C496,Sheet11!M:M)</f>
        <v>48511.06</v>
      </c>
      <c r="R496" s="2">
        <f t="shared" si="188"/>
        <v>0</v>
      </c>
    </row>
    <row r="497" spans="2:18" hidden="1" x14ac:dyDescent="0.25">
      <c r="B497" s="7" t="s">
        <v>784</v>
      </c>
      <c r="C497" s="56" t="str">
        <f t="shared" si="176"/>
        <v>PG38</v>
      </c>
      <c r="D497" s="2">
        <f>SUMIF('Summary Report'!C:C,Sheet10!C497,'Summary Report'!AC:AC)</f>
        <v>16986.600000000002</v>
      </c>
      <c r="E497" s="106">
        <f>SUMIF('Summary Report'!C:C,Sheet10!C497,'Summary Report'!AH:AH)</f>
        <v>-74476</v>
      </c>
      <c r="G497" s="2">
        <f>SUMIF(Sheet11!B:B,Sheet10!C497,Sheet11!C:C)</f>
        <v>16986.600000000002</v>
      </c>
      <c r="H497" s="2">
        <f t="shared" si="177"/>
        <v>0</v>
      </c>
      <c r="I497" s="2">
        <f>SUMIF(Sheet11!B:B,Sheet10!C497,Sheet11!D:D)</f>
        <v>-74476</v>
      </c>
      <c r="J497" s="2">
        <f t="shared" si="178"/>
        <v>0</v>
      </c>
      <c r="N497" s="2">
        <f>SUMIF(Sheet11!G:G,Sheet10!C497,Sheet11!I:I)</f>
        <v>16986.600000000002</v>
      </c>
      <c r="O497" s="2">
        <f t="shared" ref="O497:O515" si="189">D497-N497</f>
        <v>0</v>
      </c>
      <c r="P497" s="2">
        <f>SUMIF(Sheet11!G:G,Sheet10!C497,Sheet11!H:H)</f>
        <v>-74476</v>
      </c>
      <c r="Q497" s="2">
        <f t="shared" ref="Q497:Q498" si="190">E497-P497</f>
        <v>0</v>
      </c>
      <c r="R497"/>
    </row>
    <row r="498" spans="2:18" hidden="1" x14ac:dyDescent="0.25">
      <c r="B498" s="7" t="s">
        <v>791</v>
      </c>
      <c r="C498" s="56" t="str">
        <f t="shared" si="176"/>
        <v>PT02</v>
      </c>
      <c r="D498" s="2">
        <f>SUMIF('Summary Report'!C:C,Sheet10!C498,'Summary Report'!AC:AC)</f>
        <v>12374.04</v>
      </c>
      <c r="E498" s="106">
        <f>SUMIF('Summary Report'!C:C,Sheet10!C498,'Summary Report'!AH:AH)</f>
        <v>-21781</v>
      </c>
      <c r="G498" s="2">
        <f>SUMIF(Sheet11!B:B,Sheet10!C498,Sheet11!C:C)</f>
        <v>12374.04</v>
      </c>
      <c r="H498" s="2">
        <f t="shared" si="177"/>
        <v>0</v>
      </c>
      <c r="I498" s="2">
        <f>SUMIF(Sheet11!B:B,Sheet10!C498,Sheet11!D:D)</f>
        <v>-21781</v>
      </c>
      <c r="J498" s="2">
        <f t="shared" si="178"/>
        <v>0</v>
      </c>
      <c r="N498" s="2">
        <f>SUMIF(Sheet11!G:G,Sheet10!C498,Sheet11!I:I)</f>
        <v>12374.04</v>
      </c>
      <c r="O498" s="2">
        <f t="shared" si="189"/>
        <v>0</v>
      </c>
      <c r="P498" s="2">
        <f>SUMIF(Sheet11!G:G,Sheet10!C498,Sheet11!H:H)</f>
        <v>-21781</v>
      </c>
      <c r="Q498" s="2">
        <f t="shared" si="190"/>
        <v>0</v>
      </c>
      <c r="R498"/>
    </row>
    <row r="499" spans="2:18" x14ac:dyDescent="0.25">
      <c r="B499" s="7" t="s">
        <v>792</v>
      </c>
      <c r="C499" s="56" t="str">
        <f t="shared" si="176"/>
        <v>QC01</v>
      </c>
      <c r="D499" s="2">
        <f>SUMIF('Summary Report'!C:C,Sheet10!C499,'Summary Report'!AC:AC)</f>
        <v>6481.24</v>
      </c>
      <c r="E499" s="2">
        <f>SUMIF('Summary Report'!C:C,Sheet10!C499,'Summary Report'!AH:AH)</f>
        <v>17738</v>
      </c>
      <c r="G499" s="2">
        <f>SUMIF(Sheet11!B:B,Sheet10!C499,Sheet11!C:C)</f>
        <v>6481.24</v>
      </c>
      <c r="H499" s="2">
        <f t="shared" si="177"/>
        <v>0</v>
      </c>
      <c r="I499" s="2">
        <f>SUMIF(Sheet11!B:B,Sheet10!C499,Sheet11!D:D)</f>
        <v>17738</v>
      </c>
      <c r="J499" s="2">
        <f t="shared" si="178"/>
        <v>0</v>
      </c>
      <c r="N499" s="2">
        <f>SUMIF(Sheet11!L:L,Sheet10!C499,Sheet11!N:N)</f>
        <v>6481.24</v>
      </c>
      <c r="O499" s="2">
        <f t="shared" si="189"/>
        <v>0</v>
      </c>
      <c r="Q499" s="2">
        <f>SUMIF(Sheet11!L:L,Sheet10!C499,Sheet11!M:M)</f>
        <v>17738</v>
      </c>
      <c r="R499" s="2">
        <f t="shared" ref="R499:R515" si="191">E499-Q499</f>
        <v>0</v>
      </c>
    </row>
    <row r="500" spans="2:18" x14ac:dyDescent="0.25">
      <c r="B500" s="7" t="s">
        <v>793</v>
      </c>
      <c r="C500" s="56" t="str">
        <f t="shared" si="176"/>
        <v>QP01</v>
      </c>
      <c r="D500" s="2">
        <f>SUMIF('Summary Report'!C:C,Sheet10!C500,'Summary Report'!AC:AC)</f>
        <v>29704.66</v>
      </c>
      <c r="E500" s="2">
        <f>SUMIF('Summary Report'!C:C,Sheet10!C500,'Summary Report'!AH:AH)</f>
        <v>65078</v>
      </c>
      <c r="G500" s="2">
        <f>SUMIF(Sheet11!B:B,Sheet10!C500,Sheet11!C:C)</f>
        <v>29704.66</v>
      </c>
      <c r="H500" s="2">
        <f t="shared" si="177"/>
        <v>0</v>
      </c>
      <c r="I500" s="2">
        <f>SUMIF(Sheet11!B:B,Sheet10!C500,Sheet11!D:D)</f>
        <v>65078</v>
      </c>
      <c r="J500" s="2">
        <f t="shared" si="178"/>
        <v>0</v>
      </c>
      <c r="N500" s="2">
        <f>SUMIF(Sheet11!L:L,Sheet10!C500,Sheet11!N:N)</f>
        <v>29704.66</v>
      </c>
      <c r="O500" s="2">
        <f t="shared" si="189"/>
        <v>0</v>
      </c>
      <c r="Q500" s="2">
        <f>SUMIF(Sheet11!L:L,Sheet10!C500,Sheet11!M:M)</f>
        <v>65078</v>
      </c>
      <c r="R500" s="2">
        <f t="shared" si="191"/>
        <v>0</v>
      </c>
    </row>
    <row r="501" spans="2:18" x14ac:dyDescent="0.25">
      <c r="B501" s="7" t="s">
        <v>794</v>
      </c>
      <c r="C501" s="56" t="str">
        <f t="shared" si="176"/>
        <v>QP02</v>
      </c>
      <c r="D501" s="2">
        <f>SUMIF('Summary Report'!C:C,Sheet10!C501,'Summary Report'!AC:AC)</f>
        <v>55976.18</v>
      </c>
      <c r="E501" s="2">
        <f>SUMIF('Summary Report'!C:C,Sheet10!C501,'Summary Report'!AH:AH)</f>
        <v>283965</v>
      </c>
      <c r="G501" s="2">
        <f>SUMIF(Sheet11!B:B,Sheet10!C501,Sheet11!C:C)</f>
        <v>55976.18</v>
      </c>
      <c r="H501" s="2">
        <f t="shared" si="177"/>
        <v>0</v>
      </c>
      <c r="I501" s="2">
        <f>SUMIF(Sheet11!B:B,Sheet10!C501,Sheet11!D:D)</f>
        <v>283965</v>
      </c>
      <c r="J501" s="2">
        <f t="shared" si="178"/>
        <v>0</v>
      </c>
      <c r="N501" s="2">
        <f>SUMIF(Sheet11!L:L,Sheet10!C501,Sheet11!N:N)</f>
        <v>55976.18</v>
      </c>
      <c r="O501" s="2">
        <f t="shared" si="189"/>
        <v>0</v>
      </c>
      <c r="Q501" s="2">
        <f>SUMIF(Sheet11!L:L,Sheet10!C501,Sheet11!M:M)</f>
        <v>283965</v>
      </c>
      <c r="R501" s="2">
        <f t="shared" si="191"/>
        <v>0</v>
      </c>
    </row>
    <row r="502" spans="2:18" x14ac:dyDescent="0.25">
      <c r="B502" s="7" t="s">
        <v>795</v>
      </c>
      <c r="C502" s="56" t="str">
        <f t="shared" si="176"/>
        <v>QP03</v>
      </c>
      <c r="D502" s="2">
        <f>SUMIF('Summary Report'!C:C,Sheet10!C502,'Summary Report'!AC:AC)</f>
        <v>103181.6</v>
      </c>
      <c r="E502" s="2">
        <f>SUMIF('Summary Report'!C:C,Sheet10!C502,'Summary Report'!AH:AH)</f>
        <v>178462</v>
      </c>
      <c r="G502" s="2">
        <f>SUMIF(Sheet11!B:B,Sheet10!C502,Sheet11!C:C)</f>
        <v>103181.6</v>
      </c>
      <c r="H502" s="2">
        <f t="shared" si="177"/>
        <v>0</v>
      </c>
      <c r="I502" s="2">
        <f>SUMIF(Sheet11!B:B,Sheet10!C502,Sheet11!D:D)</f>
        <v>178462</v>
      </c>
      <c r="J502" s="2">
        <f t="shared" si="178"/>
        <v>0</v>
      </c>
      <c r="N502" s="2">
        <f>SUMIF(Sheet11!L:L,Sheet10!C502,Sheet11!N:N)</f>
        <v>103181.6</v>
      </c>
      <c r="O502" s="2">
        <f t="shared" si="189"/>
        <v>0</v>
      </c>
      <c r="Q502" s="2">
        <f>SUMIF(Sheet11!L:L,Sheet10!C502,Sheet11!M:M)</f>
        <v>178462</v>
      </c>
      <c r="R502" s="2">
        <f t="shared" si="191"/>
        <v>0</v>
      </c>
    </row>
    <row r="503" spans="2:18" x14ac:dyDescent="0.25">
      <c r="B503" s="7" t="s">
        <v>797</v>
      </c>
      <c r="C503" s="56" t="str">
        <f t="shared" si="176"/>
        <v>QP04</v>
      </c>
      <c r="D503" s="2">
        <f>SUMIF('Summary Report'!C:C,Sheet10!C503,'Summary Report'!AC:AC)</f>
        <v>68492.820000000007</v>
      </c>
      <c r="E503" s="2">
        <f>SUMIF('Summary Report'!C:C,Sheet10!C503,'Summary Report'!AH:AH)</f>
        <v>430518</v>
      </c>
      <c r="G503" s="2">
        <f>SUMIF(Sheet11!B:B,Sheet10!C503,Sheet11!C:C)</f>
        <v>68492.820000000007</v>
      </c>
      <c r="H503" s="2">
        <f t="shared" si="177"/>
        <v>0</v>
      </c>
      <c r="I503" s="2">
        <f>SUMIF(Sheet11!B:B,Sheet10!C503,Sheet11!D:D)</f>
        <v>430518</v>
      </c>
      <c r="J503" s="2">
        <f t="shared" si="178"/>
        <v>0</v>
      </c>
      <c r="N503" s="2">
        <f>SUMIF(Sheet11!L:L,Sheet10!C503,Sheet11!N:N)</f>
        <v>68492.820000000007</v>
      </c>
      <c r="O503" s="2">
        <f t="shared" si="189"/>
        <v>0</v>
      </c>
      <c r="Q503" s="2">
        <f>SUMIF(Sheet11!L:L,Sheet10!C503,Sheet11!M:M)</f>
        <v>430518</v>
      </c>
      <c r="R503" s="2">
        <f t="shared" si="191"/>
        <v>0</v>
      </c>
    </row>
    <row r="504" spans="2:18" x14ac:dyDescent="0.25">
      <c r="B504" s="7" t="s">
        <v>798</v>
      </c>
      <c r="C504" s="56" t="str">
        <f t="shared" si="176"/>
        <v>QP05</v>
      </c>
      <c r="D504" s="2">
        <f>SUMIF('Summary Report'!C:C,Sheet10!C504,'Summary Report'!AC:AC)</f>
        <v>31056.100000000002</v>
      </c>
      <c r="E504" s="2">
        <f>SUMIF('Summary Report'!C:C,Sheet10!C504,'Summary Report'!AH:AH)</f>
        <v>111740</v>
      </c>
      <c r="G504" s="2">
        <f>SUMIF(Sheet11!B:B,Sheet10!C504,Sheet11!C:C)</f>
        <v>31056.100000000002</v>
      </c>
      <c r="H504" s="2">
        <f t="shared" si="177"/>
        <v>0</v>
      </c>
      <c r="I504" s="2">
        <f>SUMIF(Sheet11!B:B,Sheet10!C504,Sheet11!D:D)</f>
        <v>111740</v>
      </c>
      <c r="J504" s="2">
        <f t="shared" si="178"/>
        <v>0</v>
      </c>
      <c r="N504" s="2">
        <f>SUMIF(Sheet11!L:L,Sheet10!C504,Sheet11!N:N)</f>
        <v>31056.100000000002</v>
      </c>
      <c r="O504" s="2">
        <f t="shared" si="189"/>
        <v>0</v>
      </c>
      <c r="Q504" s="2">
        <f>SUMIF(Sheet11!L:L,Sheet10!C504,Sheet11!M:M)</f>
        <v>111740</v>
      </c>
      <c r="R504" s="2">
        <f t="shared" si="191"/>
        <v>0</v>
      </c>
    </row>
    <row r="505" spans="2:18" x14ac:dyDescent="0.25">
      <c r="B505" s="7" t="s">
        <v>800</v>
      </c>
      <c r="C505" s="56" t="str">
        <f t="shared" si="176"/>
        <v>QP06</v>
      </c>
      <c r="D505" s="2">
        <f>SUMIF('Summary Report'!C:C,Sheet10!C505,'Summary Report'!AC:AC)</f>
        <v>11487.54</v>
      </c>
      <c r="E505" s="2">
        <f>SUMIF('Summary Report'!C:C,Sheet10!C505,'Summary Report'!AH:AH)</f>
        <v>42109.46</v>
      </c>
      <c r="G505" s="2">
        <f>SUMIF(Sheet11!B:B,Sheet10!C505,Sheet11!C:C)</f>
        <v>11487.54</v>
      </c>
      <c r="H505" s="2">
        <f t="shared" si="177"/>
        <v>0</v>
      </c>
      <c r="I505" s="2">
        <f>SUMIF(Sheet11!B:B,Sheet10!C505,Sheet11!D:D)</f>
        <v>42109.46</v>
      </c>
      <c r="J505" s="2">
        <f t="shared" si="178"/>
        <v>0</v>
      </c>
      <c r="N505" s="2">
        <f>SUMIF(Sheet11!L:L,Sheet10!C505,Sheet11!N:N)</f>
        <v>11487.54</v>
      </c>
      <c r="O505" s="2">
        <f t="shared" si="189"/>
        <v>0</v>
      </c>
      <c r="Q505" s="2">
        <f>SUMIF(Sheet11!L:L,Sheet10!C505,Sheet11!M:M)</f>
        <v>42109.46</v>
      </c>
      <c r="R505" s="2">
        <f t="shared" si="191"/>
        <v>0</v>
      </c>
    </row>
    <row r="506" spans="2:18" x14ac:dyDescent="0.25">
      <c r="B506" s="7" t="s">
        <v>801</v>
      </c>
      <c r="C506" s="56" t="str">
        <f t="shared" si="176"/>
        <v>QP07</v>
      </c>
      <c r="D506" s="2">
        <f>SUMIF('Summary Report'!C:C,Sheet10!C506,'Summary Report'!AC:AC)</f>
        <v>20962.480000000003</v>
      </c>
      <c r="E506" s="2">
        <f>SUMIF('Summary Report'!C:C,Sheet10!C506,'Summary Report'!AH:AH)</f>
        <v>57312</v>
      </c>
      <c r="G506" s="2">
        <f>SUMIF(Sheet11!B:B,Sheet10!C506,Sheet11!C:C)</f>
        <v>20962.480000000003</v>
      </c>
      <c r="H506" s="2">
        <f t="shared" si="177"/>
        <v>0</v>
      </c>
      <c r="I506" s="2">
        <f>SUMIF(Sheet11!B:B,Sheet10!C506,Sheet11!D:D)</f>
        <v>57312</v>
      </c>
      <c r="J506" s="2">
        <f t="shared" si="178"/>
        <v>0</v>
      </c>
      <c r="N506" s="2">
        <f>SUMIF(Sheet11!L:L,Sheet10!C506,Sheet11!N:N)</f>
        <v>20962.480000000003</v>
      </c>
      <c r="O506" s="2">
        <f t="shared" si="189"/>
        <v>0</v>
      </c>
      <c r="Q506" s="2">
        <f>SUMIF(Sheet11!L:L,Sheet10!C506,Sheet11!M:M)</f>
        <v>57312</v>
      </c>
      <c r="R506" s="2">
        <f t="shared" si="191"/>
        <v>0</v>
      </c>
    </row>
    <row r="507" spans="2:18" x14ac:dyDescent="0.25">
      <c r="B507" s="7" t="s">
        <v>802</v>
      </c>
      <c r="C507" s="56" t="str">
        <f t="shared" si="176"/>
        <v>QP08</v>
      </c>
      <c r="D507" s="2">
        <f>SUMIF('Summary Report'!C:C,Sheet10!C507,'Summary Report'!AC:AC)</f>
        <v>72212</v>
      </c>
      <c r="E507" s="2">
        <f>SUMIF('Summary Report'!C:C,Sheet10!C507,'Summary Report'!AH:AH)</f>
        <v>541306</v>
      </c>
      <c r="G507" s="2">
        <f>SUMIF(Sheet11!B:B,Sheet10!C507,Sheet11!C:C)</f>
        <v>72212</v>
      </c>
      <c r="H507" s="2">
        <f t="shared" si="177"/>
        <v>0</v>
      </c>
      <c r="I507" s="2">
        <f>SUMIF(Sheet11!B:B,Sheet10!C507,Sheet11!D:D)</f>
        <v>541306</v>
      </c>
      <c r="J507" s="2">
        <f t="shared" si="178"/>
        <v>0</v>
      </c>
      <c r="N507" s="2">
        <f>SUMIF(Sheet11!L:L,Sheet10!C507,Sheet11!N:N)</f>
        <v>72212</v>
      </c>
      <c r="O507" s="2">
        <f t="shared" si="189"/>
        <v>0</v>
      </c>
      <c r="Q507" s="2">
        <f>SUMIF(Sheet11!L:L,Sheet10!C507,Sheet11!M:M)</f>
        <v>541306</v>
      </c>
      <c r="R507" s="2">
        <f t="shared" si="191"/>
        <v>0</v>
      </c>
    </row>
    <row r="508" spans="2:18" x14ac:dyDescent="0.25">
      <c r="B508" s="7" t="s">
        <v>803</v>
      </c>
      <c r="C508" s="56" t="str">
        <f t="shared" si="176"/>
        <v>SC01</v>
      </c>
      <c r="D508" s="2">
        <f>SUMIF('Summary Report'!C:C,Sheet10!C508,'Summary Report'!AC:AC)</f>
        <v>8328.56</v>
      </c>
      <c r="E508" s="2">
        <f>SUMIF('Summary Report'!C:C,Sheet10!C508,'Summary Report'!AH:AH)</f>
        <v>35578</v>
      </c>
      <c r="G508" s="2">
        <f>SUMIF(Sheet11!B:B,Sheet10!C508,Sheet11!C:C)</f>
        <v>8328.56</v>
      </c>
      <c r="H508" s="2">
        <f t="shared" si="177"/>
        <v>0</v>
      </c>
      <c r="I508" s="2">
        <f>SUMIF(Sheet11!B:B,Sheet10!C508,Sheet11!D:D)</f>
        <v>35578</v>
      </c>
      <c r="J508" s="2">
        <f t="shared" si="178"/>
        <v>0</v>
      </c>
      <c r="N508" s="2">
        <f>SUMIF(Sheet11!L:L,Sheet10!C508,Sheet11!N:N)</f>
        <v>8328.56</v>
      </c>
      <c r="O508" s="2">
        <f t="shared" si="189"/>
        <v>0</v>
      </c>
      <c r="Q508" s="2">
        <f>SUMIF(Sheet11!L:L,Sheet10!C508,Sheet11!M:M)</f>
        <v>35578</v>
      </c>
      <c r="R508" s="2">
        <f t="shared" si="191"/>
        <v>0</v>
      </c>
    </row>
    <row r="509" spans="2:18" x14ac:dyDescent="0.25">
      <c r="B509" s="7" t="s">
        <v>804</v>
      </c>
      <c r="C509" s="56" t="str">
        <f t="shared" si="176"/>
        <v>SC02</v>
      </c>
      <c r="D509" s="2">
        <f>SUMIF('Summary Report'!C:C,Sheet10!C509,'Summary Report'!AC:AC)</f>
        <v>16801.68</v>
      </c>
      <c r="E509" s="2">
        <f>SUMIF('Summary Report'!C:C,Sheet10!C509,'Summary Report'!AH:AH)</f>
        <v>87331</v>
      </c>
      <c r="G509" s="2">
        <f>SUMIF(Sheet11!B:B,Sheet10!C509,Sheet11!C:C)</f>
        <v>16801.68</v>
      </c>
      <c r="H509" s="2">
        <f t="shared" si="177"/>
        <v>0</v>
      </c>
      <c r="I509" s="2">
        <f>SUMIF(Sheet11!B:B,Sheet10!C509,Sheet11!D:D)</f>
        <v>87331</v>
      </c>
      <c r="J509" s="2">
        <f t="shared" si="178"/>
        <v>0</v>
      </c>
      <c r="N509" s="2">
        <f>SUMIF(Sheet11!L:L,Sheet10!C509,Sheet11!N:N)</f>
        <v>16801.68</v>
      </c>
      <c r="O509" s="2">
        <f t="shared" si="189"/>
        <v>0</v>
      </c>
      <c r="Q509" s="2">
        <f>SUMIF(Sheet11!L:L,Sheet10!C509,Sheet11!M:M)</f>
        <v>87331</v>
      </c>
      <c r="R509" s="2">
        <f t="shared" si="191"/>
        <v>0</v>
      </c>
    </row>
    <row r="510" spans="2:18" x14ac:dyDescent="0.25">
      <c r="B510" s="7" t="s">
        <v>805</v>
      </c>
      <c r="C510" s="56" t="str">
        <f t="shared" si="176"/>
        <v>SC03</v>
      </c>
      <c r="D510" s="2">
        <f>SUMIF('Summary Report'!C:C,Sheet10!C510,'Summary Report'!AC:AC)</f>
        <v>25154.34</v>
      </c>
      <c r="E510" s="2">
        <f>SUMIF('Summary Report'!C:C,Sheet10!C510,'Summary Report'!AH:AH)</f>
        <v>68119</v>
      </c>
      <c r="G510" s="2">
        <f>SUMIF(Sheet11!B:B,Sheet10!C510,Sheet11!C:C)</f>
        <v>25154.34</v>
      </c>
      <c r="H510" s="2">
        <f t="shared" si="177"/>
        <v>0</v>
      </c>
      <c r="I510" s="2">
        <f>SUMIF(Sheet11!B:B,Sheet10!C510,Sheet11!D:D)</f>
        <v>68119</v>
      </c>
      <c r="J510" s="2">
        <f t="shared" si="178"/>
        <v>0</v>
      </c>
      <c r="N510" s="2">
        <f>SUMIF(Sheet11!L:L,Sheet10!C510,Sheet11!N:N)</f>
        <v>25154.34</v>
      </c>
      <c r="O510" s="2">
        <f t="shared" si="189"/>
        <v>0</v>
      </c>
      <c r="Q510" s="2">
        <f>SUMIF(Sheet11!L:L,Sheet10!C510,Sheet11!M:M)</f>
        <v>68119</v>
      </c>
      <c r="R510" s="2">
        <f t="shared" si="191"/>
        <v>0</v>
      </c>
    </row>
    <row r="511" spans="2:18" x14ac:dyDescent="0.25">
      <c r="B511" s="7" t="s">
        <v>806</v>
      </c>
      <c r="C511" s="56" t="str">
        <f t="shared" si="176"/>
        <v>SC04</v>
      </c>
      <c r="D511" s="2">
        <f>SUMIF('Summary Report'!C:C,Sheet10!C511,'Summary Report'!AC:AC)</f>
        <v>16555.5</v>
      </c>
      <c r="E511" s="2">
        <f>SUMIF('Summary Report'!C:C,Sheet10!C511,'Summary Report'!AH:AH)</f>
        <v>11705</v>
      </c>
      <c r="G511" s="2">
        <f>SUMIF(Sheet11!B:B,Sheet10!C511,Sheet11!C:C)</f>
        <v>16555.5</v>
      </c>
      <c r="H511" s="2">
        <f t="shared" si="177"/>
        <v>0</v>
      </c>
      <c r="I511" s="2">
        <f>SUMIF(Sheet11!B:B,Sheet10!C511,Sheet11!D:D)</f>
        <v>11705</v>
      </c>
      <c r="J511" s="2">
        <f t="shared" si="178"/>
        <v>0</v>
      </c>
      <c r="N511" s="2">
        <f>SUMIF(Sheet11!L:L,Sheet10!C511,Sheet11!N:N)</f>
        <v>16555.5</v>
      </c>
      <c r="O511" s="2">
        <f t="shared" si="189"/>
        <v>0</v>
      </c>
      <c r="Q511" s="2">
        <f>SUMIF(Sheet11!L:L,Sheet10!C511,Sheet11!M:M)</f>
        <v>11705</v>
      </c>
      <c r="R511" s="2">
        <f t="shared" si="191"/>
        <v>0</v>
      </c>
    </row>
    <row r="512" spans="2:18" x14ac:dyDescent="0.25">
      <c r="B512" s="7" t="s">
        <v>807</v>
      </c>
      <c r="C512" s="56" t="str">
        <f t="shared" si="176"/>
        <v>SC05</v>
      </c>
      <c r="D512" s="2">
        <f>SUMIF('Summary Report'!C:C,Sheet10!C512,'Summary Report'!AC:AC)</f>
        <v>61634.44</v>
      </c>
      <c r="E512" s="2">
        <f>SUMIF('Summary Report'!C:C,Sheet10!C512,'Summary Report'!AH:AH)</f>
        <v>554665</v>
      </c>
      <c r="G512" s="2">
        <f>SUMIF(Sheet11!B:B,Sheet10!C512,Sheet11!C:C)</f>
        <v>61634.44</v>
      </c>
      <c r="H512" s="2">
        <f t="shared" si="177"/>
        <v>0</v>
      </c>
      <c r="I512" s="2">
        <f>SUMIF(Sheet11!B:B,Sheet10!C512,Sheet11!D:D)</f>
        <v>554665</v>
      </c>
      <c r="J512" s="2">
        <f t="shared" si="178"/>
        <v>0</v>
      </c>
      <c r="N512" s="2">
        <f>SUMIF(Sheet11!L:L,Sheet10!C512,Sheet11!N:N)</f>
        <v>61634.44</v>
      </c>
      <c r="O512" s="2">
        <f t="shared" si="189"/>
        <v>0</v>
      </c>
      <c r="Q512" s="2">
        <f>SUMIF(Sheet11!L:L,Sheet10!C512,Sheet11!M:M)</f>
        <v>554665</v>
      </c>
      <c r="R512" s="2">
        <f t="shared" si="191"/>
        <v>0</v>
      </c>
    </row>
    <row r="513" spans="2:18" x14ac:dyDescent="0.25">
      <c r="B513" s="7" t="s">
        <v>808</v>
      </c>
      <c r="C513" s="56" t="str">
        <f t="shared" si="176"/>
        <v>SC06</v>
      </c>
      <c r="D513" s="2">
        <f>SUMIF('Summary Report'!C:C,Sheet10!C513,'Summary Report'!AC:AC)</f>
        <v>35809.96</v>
      </c>
      <c r="E513" s="2">
        <f>SUMIF('Summary Report'!C:C,Sheet10!C513,'Summary Report'!AH:AH)</f>
        <v>281026</v>
      </c>
      <c r="G513" s="2">
        <f>SUMIF(Sheet11!B:B,Sheet10!C513,Sheet11!C:C)</f>
        <v>35809.96</v>
      </c>
      <c r="H513" s="2">
        <f t="shared" si="177"/>
        <v>0</v>
      </c>
      <c r="I513" s="2">
        <f>SUMIF(Sheet11!B:B,Sheet10!C513,Sheet11!D:D)</f>
        <v>281026</v>
      </c>
      <c r="J513" s="2">
        <f t="shared" si="178"/>
        <v>0</v>
      </c>
      <c r="N513" s="2">
        <f>SUMIF(Sheet11!L:L,Sheet10!C513,Sheet11!N:N)</f>
        <v>35809.96</v>
      </c>
      <c r="O513" s="2">
        <f t="shared" si="189"/>
        <v>0</v>
      </c>
      <c r="Q513" s="2">
        <f>SUMIF(Sheet11!L:L,Sheet10!C513,Sheet11!M:M)</f>
        <v>281026</v>
      </c>
      <c r="R513" s="2">
        <f t="shared" si="191"/>
        <v>0</v>
      </c>
    </row>
    <row r="514" spans="2:18" x14ac:dyDescent="0.25">
      <c r="B514" s="7" t="s">
        <v>809</v>
      </c>
      <c r="C514" s="56" t="str">
        <f t="shared" si="176"/>
        <v>SC07</v>
      </c>
      <c r="D514" s="2">
        <f>SUMIF('Summary Report'!C:C,Sheet10!C514,'Summary Report'!AC:AC)</f>
        <v>18341.740000000002</v>
      </c>
      <c r="E514" s="2">
        <f>SUMIF('Summary Report'!C:C,Sheet10!C514,'Summary Report'!AH:AH)</f>
        <v>82263</v>
      </c>
      <c r="G514" s="2">
        <f>SUMIF(Sheet11!B:B,Sheet10!C514,Sheet11!C:C)</f>
        <v>18341.740000000002</v>
      </c>
      <c r="H514" s="2">
        <f t="shared" si="177"/>
        <v>0</v>
      </c>
      <c r="I514" s="2">
        <f>SUMIF(Sheet11!B:B,Sheet10!C514,Sheet11!D:D)</f>
        <v>82263</v>
      </c>
      <c r="J514" s="2">
        <f t="shared" si="178"/>
        <v>0</v>
      </c>
      <c r="N514" s="2">
        <f>SUMIF(Sheet11!L:L,Sheet10!C514,Sheet11!N:N)</f>
        <v>18341.740000000002</v>
      </c>
      <c r="O514" s="2">
        <f t="shared" si="189"/>
        <v>0</v>
      </c>
      <c r="Q514" s="2">
        <f>SUMIF(Sheet11!L:L,Sheet10!C514,Sheet11!M:M)</f>
        <v>82263</v>
      </c>
      <c r="R514" s="2">
        <f t="shared" si="191"/>
        <v>0</v>
      </c>
    </row>
    <row r="515" spans="2:18" x14ac:dyDescent="0.25">
      <c r="B515" s="7" t="s">
        <v>810</v>
      </c>
      <c r="C515" s="56" t="str">
        <f t="shared" si="176"/>
        <v>SC08</v>
      </c>
      <c r="D515" s="2">
        <f>SUMIF('Summary Report'!C:C,Sheet10!C515,'Summary Report'!AC:AC)</f>
        <v>26943.200000000001</v>
      </c>
      <c r="E515" s="2">
        <f>SUMIF('Summary Report'!C:C,Sheet10!C515,'Summary Report'!AH:AH)</f>
        <v>56526</v>
      </c>
      <c r="G515" s="2">
        <f>SUMIF(Sheet11!B:B,Sheet10!C515,Sheet11!C:C)</f>
        <v>26943.200000000001</v>
      </c>
      <c r="H515" s="2">
        <f t="shared" si="177"/>
        <v>0</v>
      </c>
      <c r="I515" s="2">
        <f>SUMIF(Sheet11!B:B,Sheet10!C515,Sheet11!D:D)</f>
        <v>56526</v>
      </c>
      <c r="J515" s="2">
        <f t="shared" si="178"/>
        <v>0</v>
      </c>
      <c r="N515" s="2">
        <f>SUMIF(Sheet11!L:L,Sheet10!C515,Sheet11!N:N)</f>
        <v>26943.200000000001</v>
      </c>
      <c r="O515" s="2">
        <f t="shared" si="189"/>
        <v>0</v>
      </c>
      <c r="Q515" s="2">
        <f>SUMIF(Sheet11!L:L,Sheet10!C515,Sheet11!M:M)</f>
        <v>56526</v>
      </c>
      <c r="R515" s="2">
        <f t="shared" si="191"/>
        <v>0</v>
      </c>
    </row>
    <row r="516" spans="2:18" hidden="1" x14ac:dyDescent="0.25">
      <c r="B516" s="7" t="s">
        <v>811</v>
      </c>
      <c r="C516" s="56" t="str">
        <f t="shared" si="176"/>
        <v>SK01</v>
      </c>
      <c r="D516" s="2">
        <f>SUMIF('Summary Report'!C:C,Sheet10!C516,'Summary Report'!AC:AC)</f>
        <v>14280.64</v>
      </c>
      <c r="E516" s="106">
        <f>SUMIF('Summary Report'!C:C,Sheet10!C516,'Summary Report'!AH:AH)</f>
        <v>-35379</v>
      </c>
      <c r="G516" s="2">
        <f>SUMIF(Sheet11!B:B,Sheet10!C516,Sheet11!C:C)</f>
        <v>14280.64</v>
      </c>
      <c r="H516" s="2">
        <f t="shared" si="177"/>
        <v>0</v>
      </c>
      <c r="I516" s="2">
        <f>SUMIF(Sheet11!B:B,Sheet10!C516,Sheet11!D:D)</f>
        <v>-35379</v>
      </c>
      <c r="J516" s="2">
        <f t="shared" si="178"/>
        <v>0</v>
      </c>
      <c r="N516" s="2">
        <f>SUMIF(Sheet11!G:G,Sheet10!C516,Sheet11!I:I)</f>
        <v>14280.64</v>
      </c>
      <c r="O516" s="2">
        <f>D516-N516</f>
        <v>0</v>
      </c>
      <c r="P516" s="2">
        <f>SUMIF(Sheet11!G:G,Sheet10!C516,Sheet11!H:H)</f>
        <v>-35379</v>
      </c>
      <c r="Q516" s="2">
        <f>E516-P516</f>
        <v>0</v>
      </c>
      <c r="R516"/>
    </row>
    <row r="517" spans="2:18" x14ac:dyDescent="0.25">
      <c r="B517" s="7" t="s">
        <v>812</v>
      </c>
      <c r="C517" s="56" t="str">
        <f t="shared" si="176"/>
        <v>SO03</v>
      </c>
      <c r="D517" s="2">
        <f>SUMIF('Summary Report'!C:C,Sheet10!C517,'Summary Report'!AC:AC)</f>
        <v>10745.86</v>
      </c>
      <c r="E517" s="2">
        <f>SUMIF('Summary Report'!C:C,Sheet10!C517,'Summary Report'!AH:AH)</f>
        <v>60848.14</v>
      </c>
      <c r="G517" s="2">
        <f>SUMIF(Sheet11!B:B,Sheet10!C517,Sheet11!C:C)</f>
        <v>10745.86</v>
      </c>
      <c r="H517" s="2">
        <f t="shared" si="177"/>
        <v>0</v>
      </c>
      <c r="I517" s="2">
        <f>SUMIF(Sheet11!B:B,Sheet10!C517,Sheet11!D:D)</f>
        <v>60848.14</v>
      </c>
      <c r="J517" s="2">
        <f t="shared" si="178"/>
        <v>0</v>
      </c>
      <c r="N517" s="2">
        <f>SUMIF(Sheet11!L:L,Sheet10!C517,Sheet11!N:N)</f>
        <v>10745.86</v>
      </c>
      <c r="O517" s="2">
        <f t="shared" ref="O517:O534" si="192">D517-N517</f>
        <v>0</v>
      </c>
      <c r="Q517" s="2">
        <f>SUMIF(Sheet11!L:L,Sheet10!C517,Sheet11!M:M)</f>
        <v>60848.14</v>
      </c>
      <c r="R517" s="2">
        <f t="shared" ref="R517:R534" si="193">E517-Q517</f>
        <v>0</v>
      </c>
    </row>
    <row r="518" spans="2:18" x14ac:dyDescent="0.25">
      <c r="B518" s="7" t="s">
        <v>813</v>
      </c>
      <c r="C518" s="56" t="str">
        <f t="shared" si="176"/>
        <v>SO04</v>
      </c>
      <c r="D518" s="2">
        <f>SUMIF('Summary Report'!C:C,Sheet10!C518,'Summary Report'!AC:AC)</f>
        <v>5582</v>
      </c>
      <c r="E518" s="2">
        <f>SUMIF('Summary Report'!C:C,Sheet10!C518,'Summary Report'!AH:AH)</f>
        <v>39320</v>
      </c>
      <c r="G518" s="2">
        <f>SUMIF(Sheet11!B:B,Sheet10!C518,Sheet11!C:C)</f>
        <v>5582</v>
      </c>
      <c r="H518" s="2">
        <f t="shared" si="177"/>
        <v>0</v>
      </c>
      <c r="I518" s="2">
        <f>SUMIF(Sheet11!B:B,Sheet10!C518,Sheet11!D:D)</f>
        <v>39320</v>
      </c>
      <c r="J518" s="2">
        <f t="shared" si="178"/>
        <v>0</v>
      </c>
      <c r="N518" s="2">
        <f>SUMIF(Sheet11!L:L,Sheet10!C518,Sheet11!N:N)</f>
        <v>5582</v>
      </c>
      <c r="O518" s="2">
        <f t="shared" si="192"/>
        <v>0</v>
      </c>
      <c r="Q518" s="2">
        <f>SUMIF(Sheet11!L:L,Sheet10!C518,Sheet11!M:M)</f>
        <v>39320</v>
      </c>
      <c r="R518" s="2">
        <f t="shared" si="193"/>
        <v>0</v>
      </c>
    </row>
    <row r="519" spans="2:18" x14ac:dyDescent="0.25">
      <c r="B519" s="7" t="s">
        <v>814</v>
      </c>
      <c r="C519" s="56" t="str">
        <f t="shared" si="176"/>
        <v>SO05</v>
      </c>
      <c r="D519" s="2">
        <f>SUMIF('Summary Report'!C:C,Sheet10!C519,'Summary Report'!AC:AC)</f>
        <v>24682.86</v>
      </c>
      <c r="E519" s="2">
        <f>SUMIF('Summary Report'!C:C,Sheet10!C519,'Summary Report'!AH:AH)</f>
        <v>122794.14</v>
      </c>
      <c r="G519" s="2">
        <f>SUMIF(Sheet11!B:B,Sheet10!C519,Sheet11!C:C)</f>
        <v>24682.86</v>
      </c>
      <c r="H519" s="2">
        <f t="shared" si="177"/>
        <v>0</v>
      </c>
      <c r="I519" s="2">
        <f>SUMIF(Sheet11!B:B,Sheet10!C519,Sheet11!D:D)</f>
        <v>122794.14</v>
      </c>
      <c r="J519" s="2">
        <f t="shared" si="178"/>
        <v>0</v>
      </c>
      <c r="N519" s="2">
        <f>SUMIF(Sheet11!L:L,Sheet10!C519,Sheet11!N:N)</f>
        <v>24682.86</v>
      </c>
      <c r="O519" s="2">
        <f t="shared" si="192"/>
        <v>0</v>
      </c>
      <c r="Q519" s="2">
        <f>SUMIF(Sheet11!L:L,Sheet10!C519,Sheet11!M:M)</f>
        <v>122794.14</v>
      </c>
      <c r="R519" s="2">
        <f t="shared" si="193"/>
        <v>0</v>
      </c>
    </row>
    <row r="520" spans="2:18" x14ac:dyDescent="0.25">
      <c r="B520" s="7" t="s">
        <v>820</v>
      </c>
      <c r="C520" s="56" t="str">
        <f t="shared" ref="C520:C548" si="194">LEFT(B520, FIND(" ",B520)-1)</f>
        <v>SO06</v>
      </c>
      <c r="D520" s="2">
        <f>SUMIF('Summary Report'!C:C,Sheet10!C520,'Summary Report'!AC:AC)</f>
        <v>7954.64</v>
      </c>
      <c r="E520" s="2">
        <f>SUMIF('Summary Report'!C:C,Sheet10!C520,'Summary Report'!AH:AH)</f>
        <v>57269.36</v>
      </c>
      <c r="G520" s="2">
        <f>SUMIF(Sheet11!B:B,Sheet10!C520,Sheet11!C:C)</f>
        <v>7954.64</v>
      </c>
      <c r="H520" s="2">
        <f t="shared" si="177"/>
        <v>0</v>
      </c>
      <c r="I520" s="2">
        <f>SUMIF(Sheet11!B:B,Sheet10!C520,Sheet11!D:D)</f>
        <v>57269.36</v>
      </c>
      <c r="J520" s="2">
        <f t="shared" si="178"/>
        <v>0</v>
      </c>
      <c r="N520" s="2">
        <f>SUMIF(Sheet11!L:L,Sheet10!C520,Sheet11!N:N)</f>
        <v>7954.64</v>
      </c>
      <c r="O520" s="2">
        <f t="shared" si="192"/>
        <v>0</v>
      </c>
      <c r="Q520" s="2">
        <f>SUMIF(Sheet11!L:L,Sheet10!C520,Sheet11!M:M)</f>
        <v>57269.36</v>
      </c>
      <c r="R520" s="2">
        <f t="shared" si="193"/>
        <v>0</v>
      </c>
    </row>
    <row r="521" spans="2:18" x14ac:dyDescent="0.25">
      <c r="B521" s="7" t="s">
        <v>821</v>
      </c>
      <c r="C521" s="56" t="str">
        <f t="shared" si="194"/>
        <v>SS02</v>
      </c>
      <c r="D521" s="2">
        <f>SUMIF('Summary Report'!C:C,Sheet10!C521,'Summary Report'!AC:AC)</f>
        <v>9651.58</v>
      </c>
      <c r="E521" s="2">
        <f>SUMIF('Summary Report'!C:C,Sheet10!C521,'Summary Report'!AH:AH)</f>
        <v>42508</v>
      </c>
      <c r="G521" s="2">
        <f>SUMIF(Sheet11!B:B,Sheet10!C521,Sheet11!C:C)</f>
        <v>9651.58</v>
      </c>
      <c r="H521" s="2">
        <f t="shared" ref="H521:H548" si="195">D521-G521</f>
        <v>0</v>
      </c>
      <c r="I521" s="2">
        <f>SUMIF(Sheet11!B:B,Sheet10!C521,Sheet11!D:D)</f>
        <v>42508</v>
      </c>
      <c r="J521" s="2">
        <f t="shared" ref="J521:J548" si="196">E521-I521</f>
        <v>0</v>
      </c>
      <c r="N521" s="2">
        <f>SUMIF(Sheet11!L:L,Sheet10!C521,Sheet11!N:N)</f>
        <v>9651.58</v>
      </c>
      <c r="O521" s="2">
        <f t="shared" si="192"/>
        <v>0</v>
      </c>
      <c r="Q521" s="2">
        <f>SUMIF(Sheet11!L:L,Sheet10!C521,Sheet11!M:M)</f>
        <v>42508</v>
      </c>
      <c r="R521" s="2">
        <f t="shared" si="193"/>
        <v>0</v>
      </c>
    </row>
    <row r="522" spans="2:18" x14ac:dyDescent="0.25">
      <c r="B522" s="7" t="s">
        <v>822</v>
      </c>
      <c r="C522" s="56" t="str">
        <f t="shared" si="194"/>
        <v>SS04</v>
      </c>
      <c r="D522" s="2">
        <f>SUMIF('Summary Report'!C:C,Sheet10!C522,'Summary Report'!AC:AC)</f>
        <v>8870.1200000000008</v>
      </c>
      <c r="E522" s="2">
        <f>SUMIF('Summary Report'!C:C,Sheet10!C522,'Summary Report'!AH:AH)</f>
        <v>104915</v>
      </c>
      <c r="G522" s="2">
        <f>SUMIF(Sheet11!B:B,Sheet10!C522,Sheet11!C:C)</f>
        <v>8870.1200000000008</v>
      </c>
      <c r="H522" s="2">
        <f t="shared" si="195"/>
        <v>0</v>
      </c>
      <c r="I522" s="2">
        <f>SUMIF(Sheet11!B:B,Sheet10!C522,Sheet11!D:D)</f>
        <v>104915</v>
      </c>
      <c r="J522" s="2">
        <f t="shared" si="196"/>
        <v>0</v>
      </c>
      <c r="N522" s="2">
        <f>SUMIF(Sheet11!L:L,Sheet10!C522,Sheet11!N:N)</f>
        <v>8870.1200000000008</v>
      </c>
      <c r="O522" s="2">
        <f t="shared" si="192"/>
        <v>0</v>
      </c>
      <c r="Q522" s="2">
        <f>SUMIF(Sheet11!L:L,Sheet10!C522,Sheet11!M:M)</f>
        <v>104915</v>
      </c>
      <c r="R522" s="2">
        <f t="shared" si="193"/>
        <v>0</v>
      </c>
    </row>
    <row r="523" spans="2:18" x14ac:dyDescent="0.25">
      <c r="B523" s="7" t="s">
        <v>823</v>
      </c>
      <c r="C523" s="56" t="str">
        <f t="shared" si="194"/>
        <v>TL01</v>
      </c>
      <c r="D523" s="2">
        <f>SUMIF('Summary Report'!C:C,Sheet10!C523,'Summary Report'!AC:AC)</f>
        <v>20024.2</v>
      </c>
      <c r="E523" s="2">
        <f>SUMIF('Summary Report'!C:C,Sheet10!C523,'Summary Report'!AH:AH)</f>
        <v>142911.79999999999</v>
      </c>
      <c r="G523" s="2">
        <f>SUMIF(Sheet11!B:B,Sheet10!C523,Sheet11!C:C)</f>
        <v>20024.2</v>
      </c>
      <c r="H523" s="2">
        <f t="shared" si="195"/>
        <v>0</v>
      </c>
      <c r="I523" s="2">
        <f>SUMIF(Sheet11!B:B,Sheet10!C523,Sheet11!D:D)</f>
        <v>142911.79999999999</v>
      </c>
      <c r="J523" s="2">
        <f t="shared" si="196"/>
        <v>0</v>
      </c>
      <c r="N523" s="2">
        <f>SUMIF(Sheet11!L:L,Sheet10!C523,Sheet11!N:N)</f>
        <v>20024.2</v>
      </c>
      <c r="O523" s="2">
        <f t="shared" si="192"/>
        <v>0</v>
      </c>
      <c r="Q523" s="2">
        <f>SUMIF(Sheet11!L:L,Sheet10!C523,Sheet11!M:M)</f>
        <v>142911.79999999999</v>
      </c>
      <c r="R523" s="2">
        <f t="shared" si="193"/>
        <v>0</v>
      </c>
    </row>
    <row r="524" spans="2:18" x14ac:dyDescent="0.25">
      <c r="B524" s="7" t="s">
        <v>824</v>
      </c>
      <c r="C524" s="56" t="str">
        <f t="shared" si="194"/>
        <v>TL02</v>
      </c>
      <c r="D524" s="2">
        <f>SUMIF('Summary Report'!C:C,Sheet10!C524,'Summary Report'!AC:AC)</f>
        <v>11197.36</v>
      </c>
      <c r="E524" s="2">
        <f>SUMIF('Summary Report'!C:C,Sheet10!C524,'Summary Report'!AH:AH)</f>
        <v>35617.64</v>
      </c>
      <c r="G524" s="2">
        <f>SUMIF(Sheet11!B:B,Sheet10!C524,Sheet11!C:C)</f>
        <v>11197.36</v>
      </c>
      <c r="H524" s="2">
        <f t="shared" si="195"/>
        <v>0</v>
      </c>
      <c r="I524" s="2">
        <f>SUMIF(Sheet11!B:B,Sheet10!C524,Sheet11!D:D)</f>
        <v>35617.64</v>
      </c>
      <c r="J524" s="2">
        <f t="shared" si="196"/>
        <v>0</v>
      </c>
      <c r="N524" s="2">
        <f>SUMIF(Sheet11!L:L,Sheet10!C524,Sheet11!N:N)</f>
        <v>11197.36</v>
      </c>
      <c r="O524" s="2">
        <f t="shared" si="192"/>
        <v>0</v>
      </c>
      <c r="Q524" s="2">
        <f>SUMIF(Sheet11!L:L,Sheet10!C524,Sheet11!M:M)</f>
        <v>35617.64</v>
      </c>
      <c r="R524" s="2">
        <f t="shared" si="193"/>
        <v>0</v>
      </c>
    </row>
    <row r="525" spans="2:18" x14ac:dyDescent="0.25">
      <c r="B525" s="7" t="s">
        <v>825</v>
      </c>
      <c r="C525" s="56" t="str">
        <f t="shared" si="194"/>
        <v>TL03</v>
      </c>
      <c r="D525" s="2">
        <f>SUMIF('Summary Report'!C:C,Sheet10!C525,'Summary Report'!AC:AC)</f>
        <v>29275.84</v>
      </c>
      <c r="E525" s="2">
        <f>SUMIF('Summary Report'!C:C,Sheet10!C525,'Summary Report'!AH:AH)</f>
        <v>17952.16</v>
      </c>
      <c r="G525" s="2">
        <f>SUMIF(Sheet11!B:B,Sheet10!C525,Sheet11!C:C)</f>
        <v>29275.84</v>
      </c>
      <c r="H525" s="2">
        <f t="shared" si="195"/>
        <v>0</v>
      </c>
      <c r="I525" s="2">
        <f>SUMIF(Sheet11!B:B,Sheet10!C525,Sheet11!D:D)</f>
        <v>17952.16</v>
      </c>
      <c r="J525" s="2">
        <f t="shared" si="196"/>
        <v>0</v>
      </c>
      <c r="N525" s="2">
        <f>SUMIF(Sheet11!L:L,Sheet10!C525,Sheet11!N:N)</f>
        <v>29275.84</v>
      </c>
      <c r="O525" s="2">
        <f t="shared" si="192"/>
        <v>0</v>
      </c>
      <c r="Q525" s="2">
        <f>SUMIF(Sheet11!L:L,Sheet10!C525,Sheet11!M:M)</f>
        <v>17952.16</v>
      </c>
      <c r="R525" s="2">
        <f t="shared" si="193"/>
        <v>0</v>
      </c>
    </row>
    <row r="526" spans="2:18" x14ac:dyDescent="0.25">
      <c r="B526" s="7" t="s">
        <v>826</v>
      </c>
      <c r="C526" s="56" t="str">
        <f t="shared" si="194"/>
        <v>TL04</v>
      </c>
      <c r="D526" s="2">
        <f>SUMIF('Summary Report'!C:C,Sheet10!C526,'Summary Report'!AC:AC)</f>
        <v>2186.4</v>
      </c>
      <c r="E526" s="2">
        <f>SUMIF('Summary Report'!C:C,Sheet10!C526,'Summary Report'!AH:AH)</f>
        <v>22846.6</v>
      </c>
      <c r="G526" s="2">
        <f>SUMIF(Sheet11!B:B,Sheet10!C526,Sheet11!C:C)</f>
        <v>2186.4</v>
      </c>
      <c r="H526" s="2">
        <f t="shared" si="195"/>
        <v>0</v>
      </c>
      <c r="I526" s="2">
        <f>SUMIF(Sheet11!B:B,Sheet10!C526,Sheet11!D:D)</f>
        <v>22846.6</v>
      </c>
      <c r="J526" s="2">
        <f t="shared" si="196"/>
        <v>0</v>
      </c>
      <c r="N526" s="2">
        <f>SUMIF(Sheet11!L:L,Sheet10!C526,Sheet11!N:N)</f>
        <v>2186.4</v>
      </c>
      <c r="O526" s="2">
        <f t="shared" si="192"/>
        <v>0</v>
      </c>
      <c r="Q526" s="2">
        <f>SUMIF(Sheet11!L:L,Sheet10!C526,Sheet11!M:M)</f>
        <v>22846.6</v>
      </c>
      <c r="R526" s="2">
        <f t="shared" si="193"/>
        <v>0</v>
      </c>
    </row>
    <row r="527" spans="2:18" x14ac:dyDescent="0.25">
      <c r="B527" s="7" t="s">
        <v>827</v>
      </c>
      <c r="C527" s="56" t="str">
        <f t="shared" si="194"/>
        <v>TL05</v>
      </c>
      <c r="D527" s="2">
        <f>SUMIF('Summary Report'!C:C,Sheet10!C527,'Summary Report'!AC:AC)</f>
        <v>12142.14</v>
      </c>
      <c r="E527" s="2">
        <f>SUMIF('Summary Report'!C:C,Sheet10!C527,'Summary Report'!AH:AH)</f>
        <v>40131.86</v>
      </c>
      <c r="G527" s="2">
        <f>SUMIF(Sheet11!B:B,Sheet10!C527,Sheet11!C:C)</f>
        <v>12142.14</v>
      </c>
      <c r="H527" s="2">
        <f t="shared" si="195"/>
        <v>0</v>
      </c>
      <c r="I527" s="2">
        <f>SUMIF(Sheet11!B:B,Sheet10!C527,Sheet11!D:D)</f>
        <v>40131.86</v>
      </c>
      <c r="J527" s="2">
        <f t="shared" si="196"/>
        <v>0</v>
      </c>
      <c r="N527" s="2">
        <f>SUMIF(Sheet11!L:L,Sheet10!C527,Sheet11!N:N)</f>
        <v>12142.14</v>
      </c>
      <c r="O527" s="2">
        <f t="shared" si="192"/>
        <v>0</v>
      </c>
      <c r="Q527" s="2">
        <f>SUMIF(Sheet11!L:L,Sheet10!C527,Sheet11!M:M)</f>
        <v>40131.86</v>
      </c>
      <c r="R527" s="2">
        <f t="shared" si="193"/>
        <v>0</v>
      </c>
    </row>
    <row r="528" spans="2:18" x14ac:dyDescent="0.25">
      <c r="B528" s="7" t="s">
        <v>828</v>
      </c>
      <c r="C528" s="56" t="str">
        <f t="shared" si="194"/>
        <v>TL06</v>
      </c>
      <c r="D528" s="2">
        <f>SUMIF('Summary Report'!C:C,Sheet10!C528,'Summary Report'!AC:AC)</f>
        <v>29403.200000000001</v>
      </c>
      <c r="E528" s="2">
        <f>SUMIF('Summary Report'!C:C,Sheet10!C528,'Summary Report'!AH:AH)</f>
        <v>15599.8</v>
      </c>
      <c r="G528" s="2">
        <f>SUMIF(Sheet11!B:B,Sheet10!C528,Sheet11!C:C)</f>
        <v>29403.200000000001</v>
      </c>
      <c r="H528" s="2">
        <f t="shared" si="195"/>
        <v>0</v>
      </c>
      <c r="I528" s="2">
        <f>SUMIF(Sheet11!B:B,Sheet10!C528,Sheet11!D:D)</f>
        <v>15599.8</v>
      </c>
      <c r="J528" s="2">
        <f t="shared" si="196"/>
        <v>0</v>
      </c>
      <c r="N528" s="2">
        <f>SUMIF(Sheet11!L:L,Sheet10!C528,Sheet11!N:N)</f>
        <v>29403.200000000001</v>
      </c>
      <c r="O528" s="2">
        <f t="shared" si="192"/>
        <v>0</v>
      </c>
      <c r="Q528" s="2">
        <f>SUMIF(Sheet11!L:L,Sheet10!C528,Sheet11!M:M)</f>
        <v>15599.8</v>
      </c>
      <c r="R528" s="2">
        <f t="shared" si="193"/>
        <v>0</v>
      </c>
    </row>
    <row r="529" spans="2:18" x14ac:dyDescent="0.25">
      <c r="B529" s="7" t="s">
        <v>830</v>
      </c>
      <c r="C529" s="56" t="str">
        <f t="shared" si="194"/>
        <v>TL07</v>
      </c>
      <c r="D529" s="2">
        <f>SUMIF('Summary Report'!C:C,Sheet10!C529,'Summary Report'!AC:AC)</f>
        <v>18385</v>
      </c>
      <c r="E529" s="2">
        <f>SUMIF('Summary Report'!C:C,Sheet10!C529,'Summary Report'!AH:AH)</f>
        <v>65286</v>
      </c>
      <c r="G529" s="2">
        <f>SUMIF(Sheet11!B:B,Sheet10!C529,Sheet11!C:C)</f>
        <v>18385</v>
      </c>
      <c r="H529" s="2">
        <f t="shared" si="195"/>
        <v>0</v>
      </c>
      <c r="I529" s="2">
        <f>SUMIF(Sheet11!B:B,Sheet10!C529,Sheet11!D:D)</f>
        <v>65286</v>
      </c>
      <c r="J529" s="2">
        <f t="shared" si="196"/>
        <v>0</v>
      </c>
      <c r="N529" s="2">
        <f>SUMIF(Sheet11!L:L,Sheet10!C529,Sheet11!N:N)</f>
        <v>18385</v>
      </c>
      <c r="O529" s="2">
        <f t="shared" si="192"/>
        <v>0</v>
      </c>
      <c r="Q529" s="2">
        <f>SUMIF(Sheet11!L:L,Sheet10!C529,Sheet11!M:M)</f>
        <v>65286</v>
      </c>
      <c r="R529" s="2">
        <f t="shared" si="193"/>
        <v>0</v>
      </c>
    </row>
    <row r="530" spans="2:18" x14ac:dyDescent="0.25">
      <c r="B530" s="7" t="s">
        <v>831</v>
      </c>
      <c r="C530" s="56" t="str">
        <f t="shared" si="194"/>
        <v>TL08</v>
      </c>
      <c r="D530" s="2">
        <f>SUMIF('Summary Report'!C:C,Sheet10!C530,'Summary Report'!AC:AC)</f>
        <v>12795.12</v>
      </c>
      <c r="E530" s="2">
        <f>SUMIF('Summary Report'!C:C,Sheet10!C530,'Summary Report'!AH:AH)</f>
        <v>102037.88</v>
      </c>
      <c r="G530" s="2">
        <f>SUMIF(Sheet11!B:B,Sheet10!C530,Sheet11!C:C)</f>
        <v>12795.12</v>
      </c>
      <c r="H530" s="2">
        <f t="shared" si="195"/>
        <v>0</v>
      </c>
      <c r="I530" s="2">
        <f>SUMIF(Sheet11!B:B,Sheet10!C530,Sheet11!D:D)</f>
        <v>102037.88</v>
      </c>
      <c r="J530" s="2">
        <f t="shared" si="196"/>
        <v>0</v>
      </c>
      <c r="N530" s="2">
        <f>SUMIF(Sheet11!L:L,Sheet10!C530,Sheet11!N:N)</f>
        <v>12795.12</v>
      </c>
      <c r="O530" s="2">
        <f t="shared" si="192"/>
        <v>0</v>
      </c>
      <c r="Q530" s="2">
        <f>SUMIF(Sheet11!L:L,Sheet10!C530,Sheet11!M:M)</f>
        <v>102037.88</v>
      </c>
      <c r="R530" s="2">
        <f t="shared" si="193"/>
        <v>0</v>
      </c>
    </row>
    <row r="531" spans="2:18" x14ac:dyDescent="0.25">
      <c r="B531" s="7" t="s">
        <v>832</v>
      </c>
      <c r="C531" s="56" t="str">
        <f t="shared" si="194"/>
        <v>TL09</v>
      </c>
      <c r="D531" s="2">
        <f>SUMIF('Summary Report'!C:C,Sheet10!C531,'Summary Report'!AC:AC)</f>
        <v>61101.919999999998</v>
      </c>
      <c r="E531" s="2">
        <f>SUMIF('Summary Report'!C:C,Sheet10!C531,'Summary Report'!AH:AH)</f>
        <v>156032.08000000002</v>
      </c>
      <c r="G531" s="2">
        <f>SUMIF(Sheet11!B:B,Sheet10!C531,Sheet11!C:C)</f>
        <v>61101.919999999998</v>
      </c>
      <c r="H531" s="2">
        <f t="shared" si="195"/>
        <v>0</v>
      </c>
      <c r="I531" s="2">
        <f>SUMIF(Sheet11!B:B,Sheet10!C531,Sheet11!D:D)</f>
        <v>156032.08000000002</v>
      </c>
      <c r="J531" s="2">
        <f t="shared" si="196"/>
        <v>0</v>
      </c>
      <c r="N531" s="2">
        <f>SUMIF(Sheet11!L:L,Sheet10!C531,Sheet11!N:N)</f>
        <v>61101.919999999998</v>
      </c>
      <c r="O531" s="2">
        <f t="shared" si="192"/>
        <v>0</v>
      </c>
      <c r="Q531" s="2">
        <f>SUMIF(Sheet11!L:L,Sheet10!C531,Sheet11!M:M)</f>
        <v>156032.08000000002</v>
      </c>
      <c r="R531" s="2">
        <f t="shared" si="193"/>
        <v>0</v>
      </c>
    </row>
    <row r="532" spans="2:18" x14ac:dyDescent="0.25">
      <c r="B532" s="7" t="s">
        <v>833</v>
      </c>
      <c r="C532" s="56" t="str">
        <f t="shared" si="194"/>
        <v>TL10</v>
      </c>
      <c r="D532" s="2">
        <f>SUMIF('Summary Report'!C:C,Sheet10!C532,'Summary Report'!AC:AC)</f>
        <v>29821.600000000002</v>
      </c>
      <c r="E532" s="2">
        <f>SUMIF('Summary Report'!C:C,Sheet10!C532,'Summary Report'!AH:AH)</f>
        <v>77116.399999999994</v>
      </c>
      <c r="G532" s="2">
        <f>SUMIF(Sheet11!B:B,Sheet10!C532,Sheet11!C:C)</f>
        <v>29821.600000000002</v>
      </c>
      <c r="H532" s="2">
        <f t="shared" si="195"/>
        <v>0</v>
      </c>
      <c r="I532" s="2">
        <f>SUMIF(Sheet11!B:B,Sheet10!C532,Sheet11!D:D)</f>
        <v>77116.399999999994</v>
      </c>
      <c r="J532" s="2">
        <f t="shared" si="196"/>
        <v>0</v>
      </c>
      <c r="N532" s="2">
        <f>SUMIF(Sheet11!L:L,Sheet10!C532,Sheet11!N:N)</f>
        <v>29821.600000000002</v>
      </c>
      <c r="O532" s="2">
        <f t="shared" si="192"/>
        <v>0</v>
      </c>
      <c r="Q532" s="2">
        <f>SUMIF(Sheet11!L:L,Sheet10!C532,Sheet11!M:M)</f>
        <v>77116.399999999994</v>
      </c>
      <c r="R532" s="2">
        <f t="shared" si="193"/>
        <v>0</v>
      </c>
    </row>
    <row r="533" spans="2:18" x14ac:dyDescent="0.25">
      <c r="B533" s="7" t="s">
        <v>834</v>
      </c>
      <c r="C533" s="56" t="str">
        <f t="shared" si="194"/>
        <v>TL11</v>
      </c>
      <c r="D533" s="2">
        <f>SUMIF('Summary Report'!C:C,Sheet10!C533,'Summary Report'!AC:AC)</f>
        <v>6072.74</v>
      </c>
      <c r="E533" s="2">
        <f>SUMIF('Summary Report'!C:C,Sheet10!C533,'Summary Report'!AH:AH)</f>
        <v>24891</v>
      </c>
      <c r="G533" s="2">
        <f>SUMIF(Sheet11!B:B,Sheet10!C533,Sheet11!C:C)</f>
        <v>6072.74</v>
      </c>
      <c r="H533" s="2">
        <f t="shared" si="195"/>
        <v>0</v>
      </c>
      <c r="I533" s="2">
        <f>SUMIF(Sheet11!B:B,Sheet10!C533,Sheet11!D:D)</f>
        <v>24891</v>
      </c>
      <c r="J533" s="2">
        <f t="shared" si="196"/>
        <v>0</v>
      </c>
      <c r="N533" s="2">
        <f>SUMIF(Sheet11!L:L,Sheet10!C533,Sheet11!N:N)</f>
        <v>6072.74</v>
      </c>
      <c r="O533" s="2">
        <f t="shared" si="192"/>
        <v>0</v>
      </c>
      <c r="Q533" s="2">
        <f>SUMIF(Sheet11!L:L,Sheet10!C533,Sheet11!M:M)</f>
        <v>24891</v>
      </c>
      <c r="R533" s="2">
        <f t="shared" si="193"/>
        <v>0</v>
      </c>
    </row>
    <row r="534" spans="2:18" x14ac:dyDescent="0.25">
      <c r="B534" s="7" t="s">
        <v>835</v>
      </c>
      <c r="C534" s="56" t="str">
        <f t="shared" si="194"/>
        <v>TL12</v>
      </c>
      <c r="D534" s="2">
        <f>SUMIF('Summary Report'!C:C,Sheet10!C534,'Summary Report'!AC:AC)</f>
        <v>37305.68</v>
      </c>
      <c r="E534" s="2">
        <f>SUMIF('Summary Report'!C:C,Sheet10!C534,'Summary Report'!AH:AH)</f>
        <v>161387.32</v>
      </c>
      <c r="G534" s="2">
        <f>SUMIF(Sheet11!B:B,Sheet10!C534,Sheet11!C:C)</f>
        <v>37305.68</v>
      </c>
      <c r="H534" s="2">
        <f t="shared" si="195"/>
        <v>0</v>
      </c>
      <c r="I534" s="2">
        <f>SUMIF(Sheet11!B:B,Sheet10!C534,Sheet11!D:D)</f>
        <v>161387.32</v>
      </c>
      <c r="J534" s="2">
        <f t="shared" si="196"/>
        <v>0</v>
      </c>
      <c r="N534" s="2">
        <f>SUMIF(Sheet11!L:L,Sheet10!C534,Sheet11!N:N)</f>
        <v>37305.68</v>
      </c>
      <c r="O534" s="2">
        <f t="shared" si="192"/>
        <v>0</v>
      </c>
      <c r="Q534" s="2">
        <f>SUMIF(Sheet11!L:L,Sheet10!C534,Sheet11!M:M)</f>
        <v>161387.32</v>
      </c>
      <c r="R534" s="2">
        <f t="shared" si="193"/>
        <v>0</v>
      </c>
    </row>
    <row r="535" spans="2:18" hidden="1" x14ac:dyDescent="0.25">
      <c r="B535" s="7" t="s">
        <v>837</v>
      </c>
      <c r="C535" s="56" t="str">
        <f t="shared" si="194"/>
        <v>TL13</v>
      </c>
      <c r="D535" s="2">
        <f>SUMIF('Summary Report'!C:C,Sheet10!C535,'Summary Report'!AC:AC)</f>
        <v>10269.540000000001</v>
      </c>
      <c r="E535" s="106">
        <f>SUMIF('Summary Report'!C:C,Sheet10!C535,'Summary Report'!AH:AH)</f>
        <v>-6192.5400000000009</v>
      </c>
      <c r="G535" s="2">
        <f>SUMIF(Sheet11!B:B,Sheet10!C535,Sheet11!C:C)</f>
        <v>10269.540000000001</v>
      </c>
      <c r="H535" s="2">
        <f t="shared" si="195"/>
        <v>0</v>
      </c>
      <c r="I535" s="2">
        <f>SUMIF(Sheet11!B:B,Sheet10!C535,Sheet11!D:D)</f>
        <v>-6192.5400000000009</v>
      </c>
      <c r="J535" s="2">
        <f t="shared" si="196"/>
        <v>0</v>
      </c>
      <c r="N535" s="2">
        <f>SUMIF(Sheet11!G:G,Sheet10!C535,Sheet11!I:I)</f>
        <v>10269.540000000001</v>
      </c>
      <c r="O535" s="2">
        <f>D535-N535</f>
        <v>0</v>
      </c>
      <c r="P535" s="2">
        <f>SUMIF(Sheet11!G:G,Sheet10!C535,Sheet11!H:H)</f>
        <v>-6192.5400000000009</v>
      </c>
      <c r="Q535" s="2">
        <f>E535-P535</f>
        <v>0</v>
      </c>
      <c r="R535"/>
    </row>
    <row r="536" spans="2:18" x14ac:dyDescent="0.25">
      <c r="B536" s="7" t="s">
        <v>838</v>
      </c>
      <c r="C536" s="56" t="str">
        <f t="shared" si="194"/>
        <v>TL14</v>
      </c>
      <c r="D536" s="2">
        <f>SUMIF('Summary Report'!C:C,Sheet10!C536,'Summary Report'!AC:AC)</f>
        <v>6443.06</v>
      </c>
      <c r="E536" s="2">
        <f>SUMIF('Summary Report'!C:C,Sheet10!C536,'Summary Report'!AH:AH)</f>
        <v>26757</v>
      </c>
      <c r="G536" s="2">
        <f>SUMIF(Sheet11!B:B,Sheet10!C536,Sheet11!C:C)</f>
        <v>6439.06</v>
      </c>
      <c r="H536" s="2">
        <f t="shared" si="195"/>
        <v>4</v>
      </c>
      <c r="I536" s="2">
        <f>SUMIF(Sheet11!B:B,Sheet10!C536,Sheet11!D:D)</f>
        <v>26757</v>
      </c>
      <c r="J536" s="2">
        <f t="shared" si="196"/>
        <v>0</v>
      </c>
      <c r="K536" t="s">
        <v>5249</v>
      </c>
      <c r="N536" s="2">
        <f>SUMIF(Sheet11!L:L,Sheet10!C536,Sheet11!N:N)</f>
        <v>6443.06</v>
      </c>
      <c r="O536" s="2">
        <f>D536-N536</f>
        <v>0</v>
      </c>
      <c r="Q536" s="2">
        <f>SUMIF(Sheet11!L:L,Sheet10!C536,Sheet11!M:M)</f>
        <v>26757</v>
      </c>
      <c r="R536" s="2">
        <f>E536-Q536</f>
        <v>0</v>
      </c>
    </row>
    <row r="537" spans="2:18" hidden="1" x14ac:dyDescent="0.25">
      <c r="B537" s="7" t="s">
        <v>840</v>
      </c>
      <c r="C537" s="56" t="str">
        <f t="shared" si="194"/>
        <v>TL15</v>
      </c>
      <c r="D537" s="2">
        <f>SUMIF('Summary Report'!C:C,Sheet10!C537,'Summary Report'!AC:AC)</f>
        <v>8712.52</v>
      </c>
      <c r="E537" s="106">
        <f>SUMIF('Summary Report'!C:C,Sheet10!C537,'Summary Report'!AH:AH)</f>
        <v>-36359.520000000004</v>
      </c>
      <c r="G537" s="2">
        <f>SUMIF(Sheet11!B:B,Sheet10!C537,Sheet11!C:C)</f>
        <v>8712.52</v>
      </c>
      <c r="H537" s="2">
        <f t="shared" si="195"/>
        <v>0</v>
      </c>
      <c r="I537" s="2">
        <f>SUMIF(Sheet11!B:B,Sheet10!C537,Sheet11!D:D)</f>
        <v>-36359.520000000004</v>
      </c>
      <c r="J537" s="2">
        <f t="shared" si="196"/>
        <v>0</v>
      </c>
      <c r="N537" s="2">
        <f>SUMIF(Sheet11!G:G,Sheet10!C537,Sheet11!I:I)</f>
        <v>8712.52</v>
      </c>
      <c r="O537" s="2">
        <f>D537-N537</f>
        <v>0</v>
      </c>
      <c r="P537" s="2">
        <f>SUMIF(Sheet11!G:G,Sheet10!C537,Sheet11!H:H)</f>
        <v>-36359.520000000004</v>
      </c>
      <c r="Q537" s="2">
        <f>E537-P537</f>
        <v>0</v>
      </c>
      <c r="R537"/>
    </row>
    <row r="538" spans="2:18" x14ac:dyDescent="0.25">
      <c r="B538" s="7" t="s">
        <v>841</v>
      </c>
      <c r="C538" s="56" t="str">
        <f t="shared" si="194"/>
        <v>TL16</v>
      </c>
      <c r="D538" s="2">
        <f>SUMIF('Summary Report'!C:C,Sheet10!C538,'Summary Report'!AC:AC)</f>
        <v>19451.099999999999</v>
      </c>
      <c r="E538" s="2">
        <f>SUMIF('Summary Report'!C:C,Sheet10!C538,'Summary Report'!AH:AH)</f>
        <v>15648.900000000001</v>
      </c>
      <c r="G538" s="2">
        <f>SUMIF(Sheet11!B:B,Sheet10!C538,Sheet11!C:C)</f>
        <v>19451.099999999999</v>
      </c>
      <c r="H538" s="2">
        <f t="shared" si="195"/>
        <v>0</v>
      </c>
      <c r="I538" s="2">
        <f>SUMIF(Sheet11!B:B,Sheet10!C538,Sheet11!D:D)</f>
        <v>15648.900000000001</v>
      </c>
      <c r="J538" s="2">
        <f t="shared" si="196"/>
        <v>0</v>
      </c>
      <c r="N538" s="2">
        <f>SUMIF(Sheet11!L:L,Sheet10!C538,Sheet11!N:N)</f>
        <v>19451.099999999999</v>
      </c>
      <c r="O538" s="2">
        <f t="shared" ref="O538:O541" si="197">D538-N538</f>
        <v>0</v>
      </c>
      <c r="Q538" s="2">
        <f>SUMIF(Sheet11!L:L,Sheet10!C538,Sheet11!M:M)</f>
        <v>15648.900000000001</v>
      </c>
      <c r="R538" s="2">
        <f t="shared" ref="R538:R541" si="198">E538-Q538</f>
        <v>0</v>
      </c>
    </row>
    <row r="539" spans="2:18" x14ac:dyDescent="0.25">
      <c r="B539" s="7" t="s">
        <v>842</v>
      </c>
      <c r="C539" s="56" t="str">
        <f t="shared" si="194"/>
        <v>TL17</v>
      </c>
      <c r="D539" s="2">
        <f>SUMIF('Summary Report'!C:C,Sheet10!C539,'Summary Report'!AC:AC)</f>
        <v>38397.020000000004</v>
      </c>
      <c r="E539" s="2">
        <f>SUMIF('Summary Report'!C:C,Sheet10!C539,'Summary Report'!AH:AH)</f>
        <v>80818.98</v>
      </c>
      <c r="G539" s="2">
        <f>SUMIF(Sheet11!B:B,Sheet10!C539,Sheet11!C:C)</f>
        <v>38397.020000000004</v>
      </c>
      <c r="H539" s="2">
        <f t="shared" si="195"/>
        <v>0</v>
      </c>
      <c r="I539" s="2">
        <f>SUMIF(Sheet11!B:B,Sheet10!C539,Sheet11!D:D)</f>
        <v>80818.98</v>
      </c>
      <c r="J539" s="2">
        <f t="shared" si="196"/>
        <v>0</v>
      </c>
      <c r="N539" s="2">
        <f>SUMIF(Sheet11!L:L,Sheet10!C539,Sheet11!N:N)</f>
        <v>38397.020000000004</v>
      </c>
      <c r="O539" s="2">
        <f t="shared" si="197"/>
        <v>0</v>
      </c>
      <c r="Q539" s="2">
        <f>SUMIF(Sheet11!L:L,Sheet10!C539,Sheet11!M:M)</f>
        <v>80818.98</v>
      </c>
      <c r="R539" s="2">
        <f t="shared" si="198"/>
        <v>0</v>
      </c>
    </row>
    <row r="540" spans="2:18" x14ac:dyDescent="0.25">
      <c r="B540" s="7" t="s">
        <v>844</v>
      </c>
      <c r="C540" s="56" t="str">
        <f t="shared" si="194"/>
        <v>TL18</v>
      </c>
      <c r="D540" s="2">
        <f>SUMIF('Summary Report'!C:C,Sheet10!C540,'Summary Report'!AC:AC)</f>
        <v>10136.960000000001</v>
      </c>
      <c r="E540" s="2">
        <f>SUMIF('Summary Report'!C:C,Sheet10!C540,'Summary Report'!AH:AH)</f>
        <v>73495.039999999994</v>
      </c>
      <c r="G540" s="2">
        <f>SUMIF(Sheet11!B:B,Sheet10!C540,Sheet11!C:C)</f>
        <v>10136.960000000001</v>
      </c>
      <c r="H540" s="2">
        <f t="shared" si="195"/>
        <v>0</v>
      </c>
      <c r="I540" s="2">
        <f>SUMIF(Sheet11!B:B,Sheet10!C540,Sheet11!D:D)</f>
        <v>73495.039999999994</v>
      </c>
      <c r="J540" s="2">
        <f t="shared" si="196"/>
        <v>0</v>
      </c>
      <c r="N540" s="2">
        <f>SUMIF(Sheet11!L:L,Sheet10!C540,Sheet11!N:N)</f>
        <v>10136.960000000001</v>
      </c>
      <c r="O540" s="2">
        <f t="shared" si="197"/>
        <v>0</v>
      </c>
      <c r="Q540" s="2">
        <f>SUMIF(Sheet11!L:L,Sheet10!C540,Sheet11!M:M)</f>
        <v>73495.039999999994</v>
      </c>
      <c r="R540" s="2">
        <f t="shared" si="198"/>
        <v>0</v>
      </c>
    </row>
    <row r="541" spans="2:18" x14ac:dyDescent="0.25">
      <c r="B541" s="7" t="s">
        <v>845</v>
      </c>
      <c r="C541" s="56" t="str">
        <f t="shared" si="194"/>
        <v>TL19</v>
      </c>
      <c r="D541" s="2">
        <f>SUMIF('Summary Report'!C:C,Sheet10!C541,'Summary Report'!AC:AC)</f>
        <v>17535.36</v>
      </c>
      <c r="E541" s="2">
        <f>SUMIF('Summary Report'!C:C,Sheet10!C541,'Summary Report'!AH:AH)</f>
        <v>80475.64</v>
      </c>
      <c r="G541" s="2">
        <f>SUMIF(Sheet11!B:B,Sheet10!C541,Sheet11!C:C)</f>
        <v>17535.36</v>
      </c>
      <c r="H541" s="2">
        <f t="shared" si="195"/>
        <v>0</v>
      </c>
      <c r="I541" s="2">
        <f>SUMIF(Sheet11!B:B,Sheet10!C541,Sheet11!D:D)</f>
        <v>80475.64</v>
      </c>
      <c r="J541" s="2">
        <f t="shared" si="196"/>
        <v>0</v>
      </c>
      <c r="N541" s="2">
        <f>SUMIF(Sheet11!L:L,Sheet10!C541,Sheet11!N:N)</f>
        <v>17535.36</v>
      </c>
      <c r="O541" s="2">
        <f t="shared" si="197"/>
        <v>0</v>
      </c>
      <c r="Q541" s="2">
        <f>SUMIF(Sheet11!L:L,Sheet10!C541,Sheet11!M:M)</f>
        <v>80475.64</v>
      </c>
      <c r="R541" s="2">
        <f t="shared" si="198"/>
        <v>0</v>
      </c>
    </row>
    <row r="542" spans="2:18" hidden="1" x14ac:dyDescent="0.25">
      <c r="B542" s="7" t="s">
        <v>846</v>
      </c>
      <c r="C542" s="56" t="str">
        <f t="shared" si="194"/>
        <v>TL20</v>
      </c>
      <c r="D542" s="2">
        <f>SUMIF('Summary Report'!C:C,Sheet10!C542,'Summary Report'!AC:AC)</f>
        <v>13530.7</v>
      </c>
      <c r="E542" s="106">
        <f>SUMIF('Summary Report'!C:C,Sheet10!C542,'Summary Report'!AH:AH)</f>
        <v>-13504.7</v>
      </c>
      <c r="G542" s="2">
        <f>SUMIF(Sheet11!B:B,Sheet10!C542,Sheet11!C:C)</f>
        <v>13530.7</v>
      </c>
      <c r="H542" s="2">
        <f t="shared" si="195"/>
        <v>0</v>
      </c>
      <c r="I542" s="2">
        <f>SUMIF(Sheet11!B:B,Sheet10!C542,Sheet11!D:D)</f>
        <v>-13504.7</v>
      </c>
      <c r="J542" s="2">
        <f t="shared" si="196"/>
        <v>0</v>
      </c>
      <c r="N542" s="2">
        <f>SUMIF(Sheet11!G:G,Sheet10!C542,Sheet11!I:I)</f>
        <v>13530.7</v>
      </c>
      <c r="O542" s="2">
        <f>D542-N542</f>
        <v>0</v>
      </c>
      <c r="P542" s="2">
        <f>SUMIF(Sheet11!G:G,Sheet10!C542,Sheet11!H:H)</f>
        <v>-13504.7</v>
      </c>
      <c r="Q542" s="2">
        <f>E542-P542</f>
        <v>0</v>
      </c>
      <c r="R542"/>
    </row>
    <row r="543" spans="2:18" x14ac:dyDescent="0.25">
      <c r="B543" s="7" t="s">
        <v>847</v>
      </c>
      <c r="C543" s="56" t="str">
        <f t="shared" si="194"/>
        <v>TL22</v>
      </c>
      <c r="D543" s="2">
        <f>SUMIF('Summary Report'!C:C,Sheet10!C543,'Summary Report'!AC:AC)</f>
        <v>9620.44</v>
      </c>
      <c r="E543" s="2">
        <f>SUMIF('Summary Report'!C:C,Sheet10!C543,'Summary Report'!AH:AH)</f>
        <v>3675.5599999999995</v>
      </c>
      <c r="G543" s="2">
        <f>SUMIF(Sheet11!B:B,Sheet10!C543,Sheet11!C:C)</f>
        <v>9620.44</v>
      </c>
      <c r="H543" s="2">
        <f t="shared" si="195"/>
        <v>0</v>
      </c>
      <c r="I543" s="2">
        <f>SUMIF(Sheet11!B:B,Sheet10!C543,Sheet11!D:D)</f>
        <v>3675.5599999999995</v>
      </c>
      <c r="J543" s="2">
        <f t="shared" si="196"/>
        <v>0</v>
      </c>
      <c r="N543" s="2">
        <f>SUMIF(Sheet11!L:L,Sheet10!C543,Sheet11!N:N)</f>
        <v>9620.44</v>
      </c>
      <c r="O543" s="2">
        <f t="shared" ref="O543:O544" si="199">D543-N543</f>
        <v>0</v>
      </c>
      <c r="Q543" s="2">
        <f>SUMIF(Sheet11!L:L,Sheet10!C543,Sheet11!M:M)</f>
        <v>3675.5599999999995</v>
      </c>
      <c r="R543" s="2">
        <f t="shared" ref="R543:R544" si="200">E543-Q543</f>
        <v>0</v>
      </c>
    </row>
    <row r="544" spans="2:18" x14ac:dyDescent="0.25">
      <c r="B544" s="7" t="s">
        <v>848</v>
      </c>
      <c r="C544" s="56" t="str">
        <f t="shared" si="194"/>
        <v>TL23</v>
      </c>
      <c r="D544" s="2">
        <f>SUMIF('Summary Report'!C:C,Sheet10!C544,'Summary Report'!AC:AC)</f>
        <v>44082.340000000004</v>
      </c>
      <c r="E544" s="2">
        <f>SUMIF('Summary Report'!C:C,Sheet10!C544,'Summary Report'!AH:AH)</f>
        <v>314902.65999999997</v>
      </c>
      <c r="G544" s="2">
        <f>SUMIF(Sheet11!B:B,Sheet10!C544,Sheet11!C:C)</f>
        <v>44082.340000000004</v>
      </c>
      <c r="H544" s="2">
        <f t="shared" si="195"/>
        <v>0</v>
      </c>
      <c r="I544" s="2">
        <f>SUMIF(Sheet11!B:B,Sheet10!C544,Sheet11!D:D)</f>
        <v>314902.65999999997</v>
      </c>
      <c r="J544" s="2">
        <f t="shared" si="196"/>
        <v>0</v>
      </c>
      <c r="N544" s="2">
        <f>SUMIF(Sheet11!L:L,Sheet10!C544,Sheet11!N:N)</f>
        <v>44082.340000000004</v>
      </c>
      <c r="O544" s="2">
        <f t="shared" si="199"/>
        <v>0</v>
      </c>
      <c r="Q544" s="2">
        <f>SUMIF(Sheet11!L:L,Sheet10!C544,Sheet11!M:M)</f>
        <v>314902.65999999997</v>
      </c>
      <c r="R544" s="2">
        <f t="shared" si="200"/>
        <v>0</v>
      </c>
    </row>
    <row r="545" spans="2:18" hidden="1" x14ac:dyDescent="0.25">
      <c r="B545" s="7" t="s">
        <v>850</v>
      </c>
      <c r="C545" s="56" t="str">
        <f t="shared" si="194"/>
        <v>TL24</v>
      </c>
      <c r="D545" s="2">
        <f>SUMIF('Summary Report'!C:C,Sheet10!C545,'Summary Report'!AC:AC)</f>
        <v>84441.12</v>
      </c>
      <c r="E545" s="106">
        <f>SUMIF('Summary Report'!C:C,Sheet10!C545,'Summary Report'!AH:AH)</f>
        <v>-58492.119999999995</v>
      </c>
      <c r="G545" s="2">
        <f>SUMIF(Sheet11!B:B,Sheet10!C545,Sheet11!C:C)</f>
        <v>84441.12</v>
      </c>
      <c r="H545" s="2">
        <f t="shared" si="195"/>
        <v>0</v>
      </c>
      <c r="I545" s="2">
        <f>SUMIF(Sheet11!B:B,Sheet10!C545,Sheet11!D:D)</f>
        <v>-58492.119999999995</v>
      </c>
      <c r="J545" s="2">
        <f t="shared" si="196"/>
        <v>0</v>
      </c>
      <c r="N545" s="2">
        <f>SUMIF(Sheet11!G:G,Sheet10!C545,Sheet11!I:I)</f>
        <v>84441.12</v>
      </c>
      <c r="O545" s="2">
        <f>D545-N545</f>
        <v>0</v>
      </c>
      <c r="P545" s="2">
        <f>SUMIF(Sheet11!G:G,Sheet10!C545,Sheet11!H:H)</f>
        <v>-58492.119999999995</v>
      </c>
      <c r="Q545" s="2">
        <f>E545-P545</f>
        <v>0</v>
      </c>
      <c r="R545"/>
    </row>
    <row r="546" spans="2:18" x14ac:dyDescent="0.25">
      <c r="B546" s="7" t="s">
        <v>851</v>
      </c>
      <c r="C546" s="56" t="str">
        <f t="shared" si="194"/>
        <v>TL25</v>
      </c>
      <c r="D546" s="2">
        <f>SUMIF('Summary Report'!C:C,Sheet10!C546,'Summary Report'!AC:AC)</f>
        <v>7464.1</v>
      </c>
      <c r="E546" s="2">
        <f>SUMIF('Summary Report'!C:C,Sheet10!C546,'Summary Report'!AH:AH)</f>
        <v>28139.9</v>
      </c>
      <c r="G546" s="2">
        <f>SUMIF(Sheet11!B:B,Sheet10!C546,Sheet11!C:C)</f>
        <v>7464.1</v>
      </c>
      <c r="H546" s="2">
        <f t="shared" si="195"/>
        <v>0</v>
      </c>
      <c r="I546" s="2">
        <f>SUMIF(Sheet11!B:B,Sheet10!C546,Sheet11!D:D)</f>
        <v>28139.9</v>
      </c>
      <c r="J546" s="2">
        <f t="shared" si="196"/>
        <v>0</v>
      </c>
      <c r="N546" s="2">
        <f>SUMIF(Sheet11!L:L,Sheet10!C546,Sheet11!N:N)</f>
        <v>7464.1</v>
      </c>
      <c r="O546" s="2">
        <f t="shared" ref="O546:O548" si="201">D546-N546</f>
        <v>0</v>
      </c>
      <c r="Q546" s="2">
        <f>SUMIF(Sheet11!L:L,Sheet10!C546,Sheet11!M:M)</f>
        <v>28139.9</v>
      </c>
      <c r="R546" s="2">
        <f t="shared" ref="R546:R548" si="202">E546-Q546</f>
        <v>0</v>
      </c>
    </row>
    <row r="547" spans="2:18" x14ac:dyDescent="0.25">
      <c r="B547" s="7" t="s">
        <v>853</v>
      </c>
      <c r="C547" s="56" t="str">
        <f t="shared" si="194"/>
        <v>TL26</v>
      </c>
      <c r="D547" s="2">
        <f>SUMIF('Summary Report'!C:C,Sheet10!C547,'Summary Report'!AC:AC)</f>
        <v>4780.6400000000003</v>
      </c>
      <c r="E547" s="2">
        <f>SUMIF('Summary Report'!C:C,Sheet10!C547,'Summary Report'!AH:AH)</f>
        <v>12773.36</v>
      </c>
      <c r="G547" s="2">
        <f>SUMIF(Sheet11!B:B,Sheet10!C547,Sheet11!C:C)</f>
        <v>4780.6400000000003</v>
      </c>
      <c r="H547" s="2">
        <f t="shared" si="195"/>
        <v>0</v>
      </c>
      <c r="I547" s="2">
        <f>SUMIF(Sheet11!B:B,Sheet10!C547,Sheet11!D:D)</f>
        <v>12773.36</v>
      </c>
      <c r="J547" s="2">
        <f t="shared" si="196"/>
        <v>0</v>
      </c>
      <c r="N547" s="2">
        <f>SUMIF(Sheet11!L:L,Sheet10!C547,Sheet11!N:N)</f>
        <v>4780.6400000000003</v>
      </c>
      <c r="O547" s="2">
        <f t="shared" si="201"/>
        <v>0</v>
      </c>
      <c r="Q547" s="2">
        <f>SUMIF(Sheet11!L:L,Sheet10!C547,Sheet11!M:M)</f>
        <v>12773.36</v>
      </c>
      <c r="R547" s="2">
        <f t="shared" si="202"/>
        <v>0</v>
      </c>
    </row>
    <row r="548" spans="2:18" x14ac:dyDescent="0.25">
      <c r="B548" s="7" t="s">
        <v>854</v>
      </c>
      <c r="C548" s="56" t="str">
        <f t="shared" si="194"/>
        <v>ZN01</v>
      </c>
      <c r="D548" s="2">
        <f>SUMIF('Summary Report'!C:C,Sheet10!C548,'Summary Report'!AC:AC)</f>
        <v>25744.26</v>
      </c>
      <c r="E548" s="2">
        <f>SUMIF('Summary Report'!C:C,Sheet10!C548,'Summary Report'!AH:AH)</f>
        <v>74434</v>
      </c>
      <c r="G548" s="2">
        <f>SUMIF(Sheet11!B:B,Sheet10!C548,Sheet11!C:C)</f>
        <v>25744.26</v>
      </c>
      <c r="H548" s="2">
        <f t="shared" si="195"/>
        <v>0</v>
      </c>
      <c r="I548" s="2">
        <f>SUMIF(Sheet11!B:B,Sheet10!C548,Sheet11!D:D)</f>
        <v>74434</v>
      </c>
      <c r="J548" s="2">
        <f t="shared" si="196"/>
        <v>0</v>
      </c>
      <c r="N548" s="2">
        <f>SUMIF(Sheet11!L:L,Sheet10!C548,Sheet11!N:N)</f>
        <v>25744.26</v>
      </c>
      <c r="O548" s="2">
        <f t="shared" si="201"/>
        <v>0</v>
      </c>
      <c r="Q548" s="2">
        <f>SUMIF(Sheet11!L:L,Sheet10!C548,Sheet11!M:M)</f>
        <v>74434</v>
      </c>
      <c r="R548" s="2">
        <f t="shared" si="202"/>
        <v>0</v>
      </c>
    </row>
    <row r="549" spans="2:18" x14ac:dyDescent="0.25">
      <c r="B549" s="14" t="s">
        <v>216</v>
      </c>
    </row>
    <row r="551" spans="2:18" x14ac:dyDescent="0.25">
      <c r="B551" s="14" t="s">
        <v>5083</v>
      </c>
    </row>
    <row r="552" spans="2:18" x14ac:dyDescent="0.25">
      <c r="B552" s="14"/>
    </row>
  </sheetData>
  <autoFilter ref="B7:J549" xr:uid="{11AEB3EB-272B-4F5B-BB6B-A7A4A226116E}">
    <filterColumn colId="3">
      <colorFilter dxfId="248" cellColor="0"/>
    </filterColumn>
  </autoFilter>
  <conditionalFormatting sqref="C8:C548">
    <cfRule type="duplicateValues" dxfId="247" priority="1"/>
  </conditionalFormatting>
  <conditionalFormatting sqref="C8:C548">
    <cfRule type="duplicateValues" dxfId="246" priority="2"/>
  </conditionalFormatting>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78D3-2CCC-45D7-ABD3-A27A7A89715A}">
  <dimension ref="A1:N1100"/>
  <sheetViews>
    <sheetView topLeftCell="A568" workbookViewId="0">
      <selection activeCell="A586" sqref="A586"/>
    </sheetView>
  </sheetViews>
  <sheetFormatPr defaultRowHeight="15.75" x14ac:dyDescent="0.25"/>
  <cols>
    <col min="1" max="1" width="74.25" style="87" bestFit="1" customWidth="1"/>
    <col min="3" max="3" width="23.375" style="96" bestFit="1" customWidth="1"/>
    <col min="4" max="4" width="18.5" style="96" bestFit="1" customWidth="1"/>
  </cols>
  <sheetData>
    <row r="1" spans="1:14" x14ac:dyDescent="0.25">
      <c r="A1" t="s">
        <v>5239</v>
      </c>
      <c r="C1"/>
      <c r="D1" s="97"/>
      <c r="F1" t="s">
        <v>5250</v>
      </c>
      <c r="G1" s="56" t="str">
        <f t="shared" ref="G1:G64" si="0">LEFT(F1, FIND(" ",F1)-1)</f>
        <v>PG04</v>
      </c>
      <c r="H1">
        <v>-17026.38</v>
      </c>
      <c r="I1">
        <v>15612.380000000001</v>
      </c>
      <c r="K1" t="s">
        <v>5348</v>
      </c>
      <c r="L1" s="56" t="str">
        <f t="shared" ref="L1:L64" si="1">LEFT(K1, FIND(" ",K1)-1)</f>
        <v>PG13</v>
      </c>
      <c r="M1">
        <v>106172.98000000001</v>
      </c>
      <c r="N1">
        <v>39125.019999999997</v>
      </c>
    </row>
    <row r="2" spans="1:14" ht="26.25" thickBot="1" x14ac:dyDescent="0.3">
      <c r="A2" s="77" t="s">
        <v>5180</v>
      </c>
      <c r="C2" s="88" t="s">
        <v>5240</v>
      </c>
      <c r="D2" s="98" t="s">
        <v>5241</v>
      </c>
      <c r="F2" t="s">
        <v>5251</v>
      </c>
      <c r="G2" s="56" t="str">
        <f t="shared" si="0"/>
        <v>PG17</v>
      </c>
      <c r="H2">
        <v>-69006.100000000006</v>
      </c>
      <c r="I2">
        <v>23489.100000000002</v>
      </c>
      <c r="K2" t="s">
        <v>5349</v>
      </c>
      <c r="L2" s="56" t="str">
        <f t="shared" si="1"/>
        <v>PG12</v>
      </c>
      <c r="M2">
        <v>56764.160000000003</v>
      </c>
      <c r="N2">
        <v>10878.84</v>
      </c>
    </row>
    <row r="3" spans="1:14" x14ac:dyDescent="0.25">
      <c r="A3" s="78" t="s">
        <v>269</v>
      </c>
      <c r="B3" s="56" t="str">
        <f t="shared" ref="B3:B66" si="2">LEFT(A3, FIND(" ",A3)-1)</f>
        <v>BBC01</v>
      </c>
      <c r="C3" s="89">
        <v>27989.78</v>
      </c>
      <c r="D3" s="99">
        <v>173290</v>
      </c>
      <c r="F3" t="s">
        <v>5252</v>
      </c>
      <c r="G3" s="56" t="str">
        <f t="shared" si="0"/>
        <v>BU07</v>
      </c>
      <c r="H3">
        <v>-75787.34</v>
      </c>
      <c r="I3">
        <v>19185.34</v>
      </c>
      <c r="K3" t="s">
        <v>5350</v>
      </c>
      <c r="L3" s="56" t="str">
        <f t="shared" si="1"/>
        <v>PG05</v>
      </c>
      <c r="M3">
        <v>41266.999999999993</v>
      </c>
      <c r="N3">
        <v>36394.000000000007</v>
      </c>
    </row>
    <row r="4" spans="1:14" x14ac:dyDescent="0.25">
      <c r="A4" s="78" t="s">
        <v>269</v>
      </c>
      <c r="B4" s="56" t="str">
        <f t="shared" si="2"/>
        <v>BBC01</v>
      </c>
      <c r="C4" s="90"/>
      <c r="D4" s="99"/>
      <c r="F4" t="s">
        <v>5253</v>
      </c>
      <c r="G4" s="56" t="str">
        <f t="shared" si="0"/>
        <v>BU06</v>
      </c>
      <c r="H4">
        <v>-33900.28</v>
      </c>
      <c r="I4">
        <v>77848.28</v>
      </c>
      <c r="K4" t="s">
        <v>5351</v>
      </c>
      <c r="L4" s="56" t="str">
        <f t="shared" si="1"/>
        <v>PG02</v>
      </c>
      <c r="M4">
        <v>180366.16</v>
      </c>
      <c r="N4">
        <v>28644.84</v>
      </c>
    </row>
    <row r="5" spans="1:14" x14ac:dyDescent="0.25">
      <c r="A5" s="78" t="s">
        <v>271</v>
      </c>
      <c r="B5" s="56" t="str">
        <f t="shared" si="2"/>
        <v>BBC02</v>
      </c>
      <c r="C5" s="89">
        <v>14040.26</v>
      </c>
      <c r="D5" s="99">
        <v>28146</v>
      </c>
      <c r="F5" t="s">
        <v>182</v>
      </c>
      <c r="G5" s="56" t="str">
        <f t="shared" si="0"/>
        <v>LGA13</v>
      </c>
      <c r="H5">
        <v>-637497.66</v>
      </c>
      <c r="I5">
        <v>605613.66</v>
      </c>
      <c r="K5" t="s">
        <v>5352</v>
      </c>
      <c r="L5" s="56" t="str">
        <f t="shared" si="1"/>
        <v>PG15</v>
      </c>
      <c r="M5">
        <v>117564.23999999999</v>
      </c>
      <c r="N5">
        <v>29997.760000000002</v>
      </c>
    </row>
    <row r="6" spans="1:14" x14ac:dyDescent="0.25">
      <c r="A6" s="78" t="s">
        <v>271</v>
      </c>
      <c r="B6" s="56" t="str">
        <f t="shared" si="2"/>
        <v>BBC02</v>
      </c>
      <c r="C6" s="90"/>
      <c r="D6" s="99"/>
      <c r="F6" t="s">
        <v>5254</v>
      </c>
      <c r="G6" s="56" t="str">
        <f t="shared" si="0"/>
        <v>PG27</v>
      </c>
      <c r="H6">
        <v>-3799</v>
      </c>
      <c r="I6">
        <v>11886.42</v>
      </c>
      <c r="K6" t="s">
        <v>5353</v>
      </c>
      <c r="L6" s="56" t="str">
        <f t="shared" si="1"/>
        <v>PG14</v>
      </c>
      <c r="M6">
        <v>108963.86</v>
      </c>
      <c r="N6">
        <v>21345.14</v>
      </c>
    </row>
    <row r="7" spans="1:14" x14ac:dyDescent="0.25">
      <c r="A7" s="78" t="s">
        <v>272</v>
      </c>
      <c r="B7" s="56" t="str">
        <f t="shared" si="2"/>
        <v>BBC03</v>
      </c>
      <c r="C7" s="89">
        <v>7030.08</v>
      </c>
      <c r="D7" s="99">
        <v>-11543</v>
      </c>
      <c r="F7" t="s">
        <v>5255</v>
      </c>
      <c r="G7" s="56" t="str">
        <f t="shared" si="0"/>
        <v>PG38</v>
      </c>
      <c r="H7">
        <v>-74476</v>
      </c>
      <c r="I7">
        <v>16986.600000000002</v>
      </c>
      <c r="K7" t="s">
        <v>5354</v>
      </c>
      <c r="L7" s="56" t="str">
        <f t="shared" si="1"/>
        <v>PG10</v>
      </c>
      <c r="M7">
        <v>55238.28</v>
      </c>
      <c r="N7">
        <v>34980.720000000001</v>
      </c>
    </row>
    <row r="8" spans="1:14" x14ac:dyDescent="0.25">
      <c r="A8" s="78" t="s">
        <v>272</v>
      </c>
      <c r="B8" s="56" t="str">
        <f t="shared" si="2"/>
        <v>BBC03</v>
      </c>
      <c r="C8" s="90"/>
      <c r="D8" s="99"/>
      <c r="F8" t="s">
        <v>5256</v>
      </c>
      <c r="G8" s="56" t="str">
        <f t="shared" si="0"/>
        <v>LG33</v>
      </c>
      <c r="H8">
        <v>-4565</v>
      </c>
      <c r="I8">
        <v>21327.14</v>
      </c>
      <c r="K8" t="s">
        <v>5355</v>
      </c>
      <c r="L8" s="56" t="str">
        <f t="shared" si="1"/>
        <v>PG07</v>
      </c>
      <c r="M8">
        <v>170573.42</v>
      </c>
      <c r="N8">
        <v>22991.579999999998</v>
      </c>
    </row>
    <row r="9" spans="1:14" x14ac:dyDescent="0.25">
      <c r="A9" s="78" t="s">
        <v>314</v>
      </c>
      <c r="B9" s="56" t="str">
        <f t="shared" si="2"/>
        <v>BT19</v>
      </c>
      <c r="C9" s="89">
        <v>64599.040000000001</v>
      </c>
      <c r="D9" s="99">
        <v>187983</v>
      </c>
      <c r="F9" t="s">
        <v>5257</v>
      </c>
      <c r="G9" s="56" t="str">
        <f t="shared" si="0"/>
        <v>LG34</v>
      </c>
      <c r="H9">
        <v>-250673</v>
      </c>
      <c r="I9">
        <v>86944.08</v>
      </c>
      <c r="K9" t="s">
        <v>5356</v>
      </c>
      <c r="L9" s="56" t="str">
        <f t="shared" si="1"/>
        <v>PG03</v>
      </c>
      <c r="M9">
        <v>113322.9</v>
      </c>
      <c r="N9">
        <v>52491.1</v>
      </c>
    </row>
    <row r="10" spans="1:14" x14ac:dyDescent="0.25">
      <c r="A10" s="78" t="s">
        <v>314</v>
      </c>
      <c r="B10" s="56" t="str">
        <f t="shared" si="2"/>
        <v>BT19</v>
      </c>
      <c r="C10" s="90"/>
      <c r="D10" s="99"/>
      <c r="F10" t="s">
        <v>5258</v>
      </c>
      <c r="G10" s="56" t="str">
        <f t="shared" si="0"/>
        <v>LG39</v>
      </c>
      <c r="H10">
        <v>-6728</v>
      </c>
      <c r="I10">
        <v>4485.6000000000004</v>
      </c>
      <c r="K10" t="s">
        <v>5357</v>
      </c>
      <c r="L10" s="56" t="str">
        <f t="shared" si="1"/>
        <v>PG09</v>
      </c>
      <c r="M10">
        <v>39033.380000000005</v>
      </c>
      <c r="N10">
        <v>28330.62</v>
      </c>
    </row>
    <row r="11" spans="1:14" x14ac:dyDescent="0.25">
      <c r="A11" s="78" t="s">
        <v>315</v>
      </c>
      <c r="B11" s="56" t="str">
        <f t="shared" si="2"/>
        <v>BT20</v>
      </c>
      <c r="C11" s="89">
        <v>1742.52</v>
      </c>
      <c r="D11" s="99">
        <v>19093</v>
      </c>
      <c r="F11" t="s">
        <v>5259</v>
      </c>
      <c r="G11" s="56" t="str">
        <f t="shared" si="0"/>
        <v>LG23</v>
      </c>
      <c r="H11">
        <v>-43476.9</v>
      </c>
      <c r="I11">
        <v>10658.9</v>
      </c>
      <c r="K11" t="s">
        <v>5358</v>
      </c>
      <c r="L11" s="56" t="str">
        <f t="shared" si="1"/>
        <v>PG06</v>
      </c>
      <c r="M11">
        <v>54927.020000000004</v>
      </c>
      <c r="N11">
        <v>30490.98</v>
      </c>
    </row>
    <row r="12" spans="1:14" x14ac:dyDescent="0.25">
      <c r="A12" s="78" t="s">
        <v>315</v>
      </c>
      <c r="B12" s="56" t="str">
        <f t="shared" si="2"/>
        <v>BT20</v>
      </c>
      <c r="C12" s="90"/>
      <c r="D12" s="99"/>
      <c r="F12" t="s">
        <v>165</v>
      </c>
      <c r="G12" s="56" t="str">
        <f t="shared" si="0"/>
        <v>LGA04</v>
      </c>
      <c r="H12">
        <v>-273191.58</v>
      </c>
      <c r="I12">
        <v>55168.58</v>
      </c>
      <c r="K12" t="s">
        <v>5359</v>
      </c>
      <c r="L12" s="56" t="str">
        <f t="shared" si="1"/>
        <v>PG11</v>
      </c>
      <c r="M12">
        <v>155495.66</v>
      </c>
      <c r="N12">
        <v>15876.34</v>
      </c>
    </row>
    <row r="13" spans="1:14" x14ac:dyDescent="0.25">
      <c r="A13" s="78" t="s">
        <v>316</v>
      </c>
      <c r="B13" s="56" t="str">
        <f t="shared" si="2"/>
        <v>BT21</v>
      </c>
      <c r="C13" s="89">
        <v>51789.42</v>
      </c>
      <c r="D13" s="99">
        <v>-63102</v>
      </c>
      <c r="F13" t="s">
        <v>5260</v>
      </c>
      <c r="G13" s="56" t="str">
        <f t="shared" si="0"/>
        <v>BU02</v>
      </c>
      <c r="H13">
        <v>-35994.380000000005</v>
      </c>
      <c r="I13">
        <v>16697.38</v>
      </c>
      <c r="K13" t="s">
        <v>5360</v>
      </c>
      <c r="L13" s="56" t="str">
        <f t="shared" si="1"/>
        <v>PG18</v>
      </c>
      <c r="M13">
        <v>88040.22</v>
      </c>
      <c r="N13">
        <v>21422.78</v>
      </c>
    </row>
    <row r="14" spans="1:14" x14ac:dyDescent="0.25">
      <c r="A14" s="78" t="s">
        <v>316</v>
      </c>
      <c r="B14" s="56" t="str">
        <f t="shared" si="2"/>
        <v>BT21</v>
      </c>
      <c r="C14" s="90"/>
      <c r="D14" s="99"/>
      <c r="F14" t="s">
        <v>5261</v>
      </c>
      <c r="G14" s="56" t="str">
        <f t="shared" si="0"/>
        <v>BU22</v>
      </c>
      <c r="H14">
        <v>-2382.34</v>
      </c>
      <c r="I14">
        <v>4427.34</v>
      </c>
      <c r="K14" t="s">
        <v>5361</v>
      </c>
      <c r="L14" s="56" t="str">
        <f t="shared" si="1"/>
        <v>PG16</v>
      </c>
      <c r="M14">
        <v>11252.899999999998</v>
      </c>
      <c r="N14">
        <v>26749.100000000002</v>
      </c>
    </row>
    <row r="15" spans="1:14" x14ac:dyDescent="0.25">
      <c r="A15" s="78" t="s">
        <v>51</v>
      </c>
      <c r="B15" s="56" t="str">
        <f t="shared" si="2"/>
        <v>BTA02</v>
      </c>
      <c r="C15" s="89">
        <v>81215.039999999994</v>
      </c>
      <c r="D15" s="99">
        <v>-71005</v>
      </c>
      <c r="F15" t="s">
        <v>5262</v>
      </c>
      <c r="G15" s="56" t="str">
        <f t="shared" si="0"/>
        <v>BU29</v>
      </c>
      <c r="H15">
        <v>-25458.06</v>
      </c>
      <c r="I15">
        <v>5466.06</v>
      </c>
      <c r="K15" t="s">
        <v>5362</v>
      </c>
      <c r="L15" s="56" t="str">
        <f t="shared" si="1"/>
        <v>PG20</v>
      </c>
      <c r="M15">
        <v>148908.29999999999</v>
      </c>
      <c r="N15">
        <v>106303.7</v>
      </c>
    </row>
    <row r="16" spans="1:14" x14ac:dyDescent="0.25">
      <c r="A16" s="78" t="s">
        <v>51</v>
      </c>
      <c r="B16" s="56" t="str">
        <f t="shared" si="2"/>
        <v>BTA02</v>
      </c>
      <c r="C16" s="90"/>
      <c r="D16" s="99"/>
      <c r="F16" t="s">
        <v>5263</v>
      </c>
      <c r="G16" s="56" t="str">
        <f t="shared" si="0"/>
        <v>BUA04</v>
      </c>
      <c r="H16">
        <v>-37283.32</v>
      </c>
      <c r="I16">
        <v>12470.320000000002</v>
      </c>
      <c r="K16" t="s">
        <v>5363</v>
      </c>
      <c r="L16" s="56" t="str">
        <f t="shared" si="1"/>
        <v>PG19</v>
      </c>
      <c r="M16">
        <v>3546.0999999999985</v>
      </c>
      <c r="N16">
        <v>29867.9</v>
      </c>
    </row>
    <row r="17" spans="1:14" x14ac:dyDescent="0.25">
      <c r="A17" s="78" t="s">
        <v>94</v>
      </c>
      <c r="B17" s="56" t="str">
        <f t="shared" si="2"/>
        <v>CBA04</v>
      </c>
      <c r="C17" s="89">
        <v>14052.56</v>
      </c>
      <c r="D17" s="99">
        <v>84493</v>
      </c>
      <c r="F17" t="s">
        <v>5264</v>
      </c>
      <c r="G17" s="56" t="str">
        <f t="shared" si="0"/>
        <v>BUA11</v>
      </c>
      <c r="H17">
        <v>-9587.4400000000023</v>
      </c>
      <c r="I17">
        <v>38138.44</v>
      </c>
      <c r="K17" t="s">
        <v>5364</v>
      </c>
      <c r="L17" s="56" t="str">
        <f t="shared" si="1"/>
        <v>PG33</v>
      </c>
      <c r="M17">
        <v>37527.440000000002</v>
      </c>
      <c r="N17">
        <v>12340.56</v>
      </c>
    </row>
    <row r="18" spans="1:14" x14ac:dyDescent="0.25">
      <c r="A18" s="78" t="s">
        <v>94</v>
      </c>
      <c r="B18" s="56" t="str">
        <f t="shared" si="2"/>
        <v>CBA04</v>
      </c>
      <c r="C18" s="90"/>
      <c r="D18" s="99"/>
      <c r="F18" t="s">
        <v>78</v>
      </c>
      <c r="G18" s="56" t="str">
        <f t="shared" si="0"/>
        <v>BUA12</v>
      </c>
      <c r="H18">
        <v>-3619.3600000000006</v>
      </c>
      <c r="I18">
        <v>7561.3600000000006</v>
      </c>
      <c r="K18" t="s">
        <v>5365</v>
      </c>
      <c r="L18" s="56" t="str">
        <f t="shared" si="1"/>
        <v>PG34</v>
      </c>
      <c r="M18">
        <v>182462.52</v>
      </c>
      <c r="N18">
        <v>19608.48</v>
      </c>
    </row>
    <row r="19" spans="1:14" x14ac:dyDescent="0.25">
      <c r="A19" s="78" t="s">
        <v>5181</v>
      </c>
      <c r="B19" s="56" t="str">
        <f t="shared" si="2"/>
        <v>CBA12</v>
      </c>
      <c r="C19" s="89">
        <v>23991.5</v>
      </c>
      <c r="D19" s="99">
        <v>60992</v>
      </c>
      <c r="F19" t="s">
        <v>85</v>
      </c>
      <c r="G19" s="56" t="str">
        <f t="shared" si="0"/>
        <v>BUA15</v>
      </c>
      <c r="H19">
        <v>-10026.220000000001</v>
      </c>
      <c r="I19">
        <v>4798.22</v>
      </c>
      <c r="K19" t="s">
        <v>5366</v>
      </c>
      <c r="L19" s="56" t="str">
        <f t="shared" si="1"/>
        <v>PG35</v>
      </c>
      <c r="M19">
        <v>38287.96</v>
      </c>
      <c r="N19">
        <v>27399.040000000001</v>
      </c>
    </row>
    <row r="20" spans="1:14" x14ac:dyDescent="0.25">
      <c r="A20" s="78" t="s">
        <v>5181</v>
      </c>
      <c r="B20" s="56" t="str">
        <f t="shared" si="2"/>
        <v>CBA12</v>
      </c>
      <c r="C20" s="90"/>
      <c r="D20" s="99"/>
      <c r="F20" t="s">
        <v>5265</v>
      </c>
      <c r="G20" s="56" t="str">
        <f t="shared" si="0"/>
        <v>BT29</v>
      </c>
      <c r="H20">
        <v>-32042.1</v>
      </c>
      <c r="I20">
        <v>12983.1</v>
      </c>
      <c r="K20" t="s">
        <v>5367</v>
      </c>
      <c r="L20" s="56" t="str">
        <f t="shared" si="1"/>
        <v>PG36</v>
      </c>
      <c r="M20">
        <v>48511.06</v>
      </c>
      <c r="N20">
        <v>15157.94</v>
      </c>
    </row>
    <row r="21" spans="1:14" x14ac:dyDescent="0.25">
      <c r="A21" s="78" t="s">
        <v>386</v>
      </c>
      <c r="B21" s="56" t="str">
        <f t="shared" si="2"/>
        <v>CB13</v>
      </c>
      <c r="C21" s="89">
        <v>8150.88</v>
      </c>
      <c r="D21" s="99">
        <v>1548</v>
      </c>
      <c r="F21" t="s">
        <v>5266</v>
      </c>
      <c r="G21" s="56" t="str">
        <f t="shared" si="0"/>
        <v>LG20</v>
      </c>
      <c r="H21">
        <v>-4760.4399999999987</v>
      </c>
      <c r="I21">
        <v>14387.439999999999</v>
      </c>
      <c r="K21" t="s">
        <v>5368</v>
      </c>
      <c r="L21" s="56" t="str">
        <f t="shared" si="1"/>
        <v>PG08</v>
      </c>
      <c r="M21">
        <v>4345.5200000000004</v>
      </c>
      <c r="N21">
        <v>24263.48</v>
      </c>
    </row>
    <row r="22" spans="1:14" x14ac:dyDescent="0.25">
      <c r="A22" s="78" t="s">
        <v>386</v>
      </c>
      <c r="B22" s="56" t="str">
        <f t="shared" si="2"/>
        <v>CB13</v>
      </c>
      <c r="C22" s="90"/>
      <c r="D22" s="99"/>
      <c r="F22" t="s">
        <v>5267</v>
      </c>
      <c r="G22" s="56" t="str">
        <f t="shared" si="0"/>
        <v>LG29</v>
      </c>
      <c r="H22">
        <v>-9197.5599999999977</v>
      </c>
      <c r="I22">
        <v>16766.559999999998</v>
      </c>
      <c r="K22" t="s">
        <v>5155</v>
      </c>
      <c r="L22" s="56" t="str">
        <f t="shared" si="1"/>
        <v>BUA03</v>
      </c>
      <c r="M22">
        <v>67165.820000000007</v>
      </c>
      <c r="N22">
        <v>8128.18</v>
      </c>
    </row>
    <row r="23" spans="1:14" x14ac:dyDescent="0.25">
      <c r="A23" s="78" t="s">
        <v>437</v>
      </c>
      <c r="B23" s="56" t="str">
        <f t="shared" si="2"/>
        <v>CV08</v>
      </c>
      <c r="C23" s="89">
        <v>9157.16</v>
      </c>
      <c r="D23" s="99">
        <v>20989</v>
      </c>
      <c r="F23" t="s">
        <v>5268</v>
      </c>
      <c r="G23" s="56" t="str">
        <f t="shared" si="0"/>
        <v>LG31</v>
      </c>
      <c r="H23">
        <v>-6317.2599999999984</v>
      </c>
      <c r="I23">
        <v>17412.259999999998</v>
      </c>
      <c r="K23" t="s">
        <v>69</v>
      </c>
      <c r="L23" s="56" t="str">
        <f t="shared" si="1"/>
        <v>BUA07</v>
      </c>
      <c r="M23">
        <v>48891.8</v>
      </c>
      <c r="N23">
        <v>14449.2</v>
      </c>
    </row>
    <row r="24" spans="1:14" x14ac:dyDescent="0.25">
      <c r="A24" s="78" t="s">
        <v>437</v>
      </c>
      <c r="B24" s="56" t="str">
        <f t="shared" si="2"/>
        <v>CV08</v>
      </c>
      <c r="C24" s="90"/>
      <c r="D24" s="100"/>
      <c r="F24" t="s">
        <v>5269</v>
      </c>
      <c r="G24" s="56" t="str">
        <f t="shared" si="0"/>
        <v>LG45</v>
      </c>
      <c r="H24">
        <v>-3110.3999999999996</v>
      </c>
      <c r="I24">
        <v>14457.4</v>
      </c>
      <c r="K24" t="s">
        <v>5369</v>
      </c>
      <c r="L24" s="56" t="str">
        <f t="shared" si="1"/>
        <v>BU16</v>
      </c>
      <c r="M24">
        <v>39787.279999999999</v>
      </c>
      <c r="N24">
        <v>11103.72</v>
      </c>
    </row>
    <row r="25" spans="1:14" x14ac:dyDescent="0.25">
      <c r="A25" s="78" t="s">
        <v>438</v>
      </c>
      <c r="B25" s="56" t="str">
        <f t="shared" si="2"/>
        <v>CV09</v>
      </c>
      <c r="C25" s="89">
        <v>30155.86</v>
      </c>
      <c r="D25" s="99">
        <v>67652</v>
      </c>
      <c r="F25" t="s">
        <v>5270</v>
      </c>
      <c r="G25" s="56" t="str">
        <f t="shared" si="0"/>
        <v>LG52</v>
      </c>
      <c r="H25">
        <v>-22449.120000000003</v>
      </c>
      <c r="I25">
        <v>8537.1200000000008</v>
      </c>
      <c r="K25" t="s">
        <v>5370</v>
      </c>
      <c r="L25" s="56" t="str">
        <f t="shared" si="1"/>
        <v>BU09</v>
      </c>
      <c r="M25">
        <v>27555.360000000001</v>
      </c>
      <c r="N25">
        <v>8477.64</v>
      </c>
    </row>
    <row r="26" spans="1:14" x14ac:dyDescent="0.25">
      <c r="A26" s="78" t="s">
        <v>438</v>
      </c>
      <c r="B26" s="56" t="str">
        <f t="shared" si="2"/>
        <v>CV09</v>
      </c>
      <c r="C26" s="90"/>
      <c r="D26" s="100"/>
      <c r="F26" t="s">
        <v>5271</v>
      </c>
      <c r="G26" s="56" t="str">
        <f t="shared" si="0"/>
        <v>CB12</v>
      </c>
      <c r="H26">
        <v>-85926.86</v>
      </c>
      <c r="I26">
        <v>28590.86</v>
      </c>
      <c r="K26" t="s">
        <v>5371</v>
      </c>
      <c r="L26" s="56" t="str">
        <f t="shared" si="1"/>
        <v>BU11</v>
      </c>
      <c r="M26">
        <v>40975.72</v>
      </c>
      <c r="N26">
        <v>23596.280000000002</v>
      </c>
    </row>
    <row r="27" spans="1:14" x14ac:dyDescent="0.25">
      <c r="A27" s="78" t="s">
        <v>440</v>
      </c>
      <c r="B27" s="56" t="str">
        <f t="shared" si="2"/>
        <v>CV20</v>
      </c>
      <c r="C27" s="89">
        <v>34160.6</v>
      </c>
      <c r="D27" s="99">
        <v>-11958</v>
      </c>
      <c r="F27" t="s">
        <v>5272</v>
      </c>
      <c r="G27" s="56" t="str">
        <f t="shared" si="0"/>
        <v>CB30</v>
      </c>
      <c r="H27">
        <v>-45298.3</v>
      </c>
      <c r="I27">
        <v>13243.300000000001</v>
      </c>
      <c r="K27" t="s">
        <v>5372</v>
      </c>
      <c r="L27" s="56" t="str">
        <f t="shared" si="1"/>
        <v>BU01</v>
      </c>
      <c r="M27">
        <v>72720.800000000003</v>
      </c>
      <c r="N27">
        <v>34842.199999999997</v>
      </c>
    </row>
    <row r="28" spans="1:14" x14ac:dyDescent="0.25">
      <c r="A28" s="78" t="s">
        <v>440</v>
      </c>
      <c r="B28" s="56" t="str">
        <f t="shared" si="2"/>
        <v>CV20</v>
      </c>
      <c r="C28" s="90"/>
      <c r="D28" s="100"/>
      <c r="F28" t="s">
        <v>90</v>
      </c>
      <c r="G28" s="56" t="str">
        <f t="shared" si="0"/>
        <v>CBA03</v>
      </c>
      <c r="H28">
        <v>-23543.74</v>
      </c>
      <c r="I28">
        <v>6698.7400000000007</v>
      </c>
      <c r="K28" t="s">
        <v>5373</v>
      </c>
      <c r="L28" s="56" t="str">
        <f t="shared" si="1"/>
        <v>BU03</v>
      </c>
      <c r="M28">
        <v>703310.76</v>
      </c>
      <c r="N28">
        <v>59354.240000000005</v>
      </c>
    </row>
    <row r="29" spans="1:14" x14ac:dyDescent="0.25">
      <c r="A29" s="78" t="s">
        <v>5182</v>
      </c>
      <c r="B29" s="56" t="str">
        <f t="shared" si="2"/>
        <v>CV21</v>
      </c>
      <c r="C29" s="89">
        <v>22498.18</v>
      </c>
      <c r="D29" s="99">
        <v>93906</v>
      </c>
      <c r="F29" t="s">
        <v>5273</v>
      </c>
      <c r="G29" s="56" t="str">
        <f t="shared" si="0"/>
        <v>AB13</v>
      </c>
      <c r="H29">
        <v>-49775</v>
      </c>
      <c r="I29">
        <v>21403.16</v>
      </c>
      <c r="K29" t="s">
        <v>5374</v>
      </c>
      <c r="L29" s="56" t="str">
        <f t="shared" si="1"/>
        <v>BU05</v>
      </c>
      <c r="M29">
        <v>9512.14</v>
      </c>
      <c r="N29">
        <v>17387.86</v>
      </c>
    </row>
    <row r="30" spans="1:14" x14ac:dyDescent="0.25">
      <c r="A30" s="78" t="s">
        <v>5182</v>
      </c>
      <c r="B30" s="56" t="str">
        <f t="shared" si="2"/>
        <v>CV21</v>
      </c>
      <c r="C30" s="90"/>
      <c r="D30" s="99"/>
      <c r="F30" t="s">
        <v>5274</v>
      </c>
      <c r="G30" s="56" t="str">
        <f t="shared" si="0"/>
        <v>AB23</v>
      </c>
      <c r="H30">
        <v>-29480</v>
      </c>
      <c r="I30">
        <v>18905.12</v>
      </c>
      <c r="K30" t="s">
        <v>5375</v>
      </c>
      <c r="L30" s="56" t="str">
        <f t="shared" si="1"/>
        <v>BU26</v>
      </c>
      <c r="M30">
        <v>18825.159999999996</v>
      </c>
      <c r="N30">
        <v>55839.840000000004</v>
      </c>
    </row>
    <row r="31" spans="1:14" x14ac:dyDescent="0.25">
      <c r="A31" s="78" t="s">
        <v>442</v>
      </c>
      <c r="B31" s="56" t="str">
        <f t="shared" si="2"/>
        <v>CV22</v>
      </c>
      <c r="C31" s="89">
        <v>16466.54</v>
      </c>
      <c r="D31" s="99">
        <v>101655</v>
      </c>
      <c r="F31" t="s">
        <v>5275</v>
      </c>
      <c r="G31" s="56" t="str">
        <f t="shared" si="0"/>
        <v>CSA05</v>
      </c>
      <c r="H31">
        <v>-35011</v>
      </c>
      <c r="I31">
        <v>24546.98</v>
      </c>
      <c r="K31" t="s">
        <v>5376</v>
      </c>
      <c r="L31" s="56" t="str">
        <f t="shared" si="1"/>
        <v>LU03</v>
      </c>
      <c r="M31">
        <v>102811.26</v>
      </c>
      <c r="N31">
        <v>32746.74</v>
      </c>
    </row>
    <row r="32" spans="1:14" x14ac:dyDescent="0.25">
      <c r="A32" s="78" t="s">
        <v>442</v>
      </c>
      <c r="B32" s="56" t="str">
        <f t="shared" si="2"/>
        <v>CV22</v>
      </c>
      <c r="C32" s="90"/>
      <c r="D32" s="99"/>
      <c r="F32" t="s">
        <v>5276</v>
      </c>
      <c r="G32" s="56" t="str">
        <f t="shared" si="0"/>
        <v>AB32</v>
      </c>
      <c r="H32">
        <v>-895</v>
      </c>
      <c r="I32">
        <v>3384.92</v>
      </c>
      <c r="K32" t="s">
        <v>848</v>
      </c>
      <c r="L32" s="56" t="str">
        <f t="shared" si="1"/>
        <v>TL23</v>
      </c>
      <c r="M32">
        <v>314902.65999999997</v>
      </c>
      <c r="N32">
        <v>44082.340000000004</v>
      </c>
    </row>
    <row r="33" spans="1:14" x14ac:dyDescent="0.25">
      <c r="A33" s="78" t="s">
        <v>444</v>
      </c>
      <c r="B33" s="56" t="str">
        <f t="shared" si="2"/>
        <v>CV23</v>
      </c>
      <c r="C33" s="89">
        <v>42325.4</v>
      </c>
      <c r="D33" s="99">
        <v>260709</v>
      </c>
      <c r="F33" t="s">
        <v>5277</v>
      </c>
      <c r="G33" s="56" t="str">
        <f t="shared" si="0"/>
        <v>LG49</v>
      </c>
      <c r="H33">
        <v>-10006</v>
      </c>
      <c r="I33">
        <v>7636.5599999999995</v>
      </c>
      <c r="K33" t="s">
        <v>5377</v>
      </c>
      <c r="L33" s="56" t="str">
        <f t="shared" si="1"/>
        <v>LU01</v>
      </c>
      <c r="M33">
        <v>125942</v>
      </c>
      <c r="N33">
        <v>12346.720000000001</v>
      </c>
    </row>
    <row r="34" spans="1:14" x14ac:dyDescent="0.25">
      <c r="A34" s="78" t="s">
        <v>444</v>
      </c>
      <c r="B34" s="56" t="str">
        <f t="shared" si="2"/>
        <v>CV23</v>
      </c>
      <c r="C34" s="90"/>
      <c r="D34" s="99"/>
      <c r="F34" t="s">
        <v>5278</v>
      </c>
      <c r="G34" s="56" t="str">
        <f t="shared" si="0"/>
        <v>IS23</v>
      </c>
      <c r="H34">
        <v>-95478.675000000003</v>
      </c>
      <c r="I34">
        <v>25413.675000000003</v>
      </c>
      <c r="K34" t="s">
        <v>5378</v>
      </c>
      <c r="L34" s="56" t="str">
        <f t="shared" si="1"/>
        <v>LU02</v>
      </c>
      <c r="M34">
        <v>131850</v>
      </c>
      <c r="N34">
        <v>23438.52</v>
      </c>
    </row>
    <row r="35" spans="1:14" x14ac:dyDescent="0.25">
      <c r="A35" s="78" t="s">
        <v>446</v>
      </c>
      <c r="B35" s="56" t="str">
        <f t="shared" si="2"/>
        <v>CV35</v>
      </c>
      <c r="C35" s="89">
        <v>25840.400000000001</v>
      </c>
      <c r="D35" s="99">
        <v>115127</v>
      </c>
      <c r="F35" t="s">
        <v>5279</v>
      </c>
      <c r="G35" s="56" t="str">
        <f t="shared" si="0"/>
        <v>IS26</v>
      </c>
      <c r="H35">
        <v>-5920.8249999999971</v>
      </c>
      <c r="I35">
        <v>83960.824999999997</v>
      </c>
      <c r="K35" t="s">
        <v>5379</v>
      </c>
      <c r="L35" s="56" t="str">
        <f t="shared" si="1"/>
        <v>QP02</v>
      </c>
      <c r="M35">
        <v>283965</v>
      </c>
      <c r="N35">
        <v>55976.18</v>
      </c>
    </row>
    <row r="36" spans="1:14" x14ac:dyDescent="0.25">
      <c r="A36" s="78" t="s">
        <v>446</v>
      </c>
      <c r="B36" s="56" t="str">
        <f t="shared" si="2"/>
        <v>CV35</v>
      </c>
      <c r="C36" s="90"/>
      <c r="D36" s="99"/>
      <c r="F36" t="s">
        <v>5280</v>
      </c>
      <c r="G36" s="56" t="str">
        <f t="shared" si="0"/>
        <v>IS29</v>
      </c>
      <c r="H36">
        <v>-363416.25</v>
      </c>
      <c r="I36">
        <v>90690.25</v>
      </c>
      <c r="K36" t="s">
        <v>5380</v>
      </c>
      <c r="L36" s="56" t="str">
        <f t="shared" si="1"/>
        <v>QP07</v>
      </c>
      <c r="M36">
        <v>57312</v>
      </c>
      <c r="N36">
        <v>20962.480000000003</v>
      </c>
    </row>
    <row r="37" spans="1:14" x14ac:dyDescent="0.25">
      <c r="A37" s="78" t="s">
        <v>447</v>
      </c>
      <c r="B37" s="56" t="str">
        <f t="shared" si="2"/>
        <v>CV36</v>
      </c>
      <c r="C37" s="89">
        <v>96017.12000000001</v>
      </c>
      <c r="D37" s="99">
        <v>-28956</v>
      </c>
      <c r="F37" t="s">
        <v>5281</v>
      </c>
      <c r="G37" s="56" t="str">
        <f t="shared" si="0"/>
        <v>IS17</v>
      </c>
      <c r="H37">
        <v>-225180.92</v>
      </c>
      <c r="I37">
        <v>27839.920000000002</v>
      </c>
      <c r="K37" t="s">
        <v>5381</v>
      </c>
      <c r="L37" s="56" t="str">
        <f t="shared" si="1"/>
        <v>PG22</v>
      </c>
      <c r="M37">
        <v>60954</v>
      </c>
      <c r="N37">
        <v>10826.76</v>
      </c>
    </row>
    <row r="38" spans="1:14" x14ac:dyDescent="0.25">
      <c r="A38" s="78" t="s">
        <v>447</v>
      </c>
      <c r="B38" s="56" t="str">
        <f t="shared" si="2"/>
        <v>CV36</v>
      </c>
      <c r="C38" s="90"/>
      <c r="D38" s="99"/>
      <c r="F38" t="s">
        <v>154</v>
      </c>
      <c r="G38" s="56" t="str">
        <f t="shared" si="0"/>
        <v>ISA11</v>
      </c>
      <c r="H38">
        <v>-5034.9000000000015</v>
      </c>
      <c r="I38">
        <v>25078.9</v>
      </c>
      <c r="K38" t="s">
        <v>5382</v>
      </c>
      <c r="L38" s="56" t="str">
        <f t="shared" si="1"/>
        <v>PG23</v>
      </c>
      <c r="M38">
        <v>218312</v>
      </c>
      <c r="N38">
        <v>55499.14</v>
      </c>
    </row>
    <row r="39" spans="1:14" x14ac:dyDescent="0.25">
      <c r="A39" s="78" t="s">
        <v>449</v>
      </c>
      <c r="B39" s="56" t="str">
        <f t="shared" si="2"/>
        <v>CV37</v>
      </c>
      <c r="C39" s="89">
        <v>48843.32</v>
      </c>
      <c r="D39" s="99">
        <v>172358</v>
      </c>
      <c r="F39" t="s">
        <v>5282</v>
      </c>
      <c r="G39" s="56" t="str">
        <f t="shared" si="0"/>
        <v>IF05</v>
      </c>
      <c r="H39">
        <v>-13348.12</v>
      </c>
      <c r="I39">
        <v>15179.12</v>
      </c>
      <c r="K39" t="s">
        <v>5383</v>
      </c>
      <c r="L39" s="56" t="str">
        <f t="shared" si="1"/>
        <v>PG24</v>
      </c>
      <c r="M39">
        <v>32503</v>
      </c>
      <c r="N39">
        <v>17719.900000000001</v>
      </c>
    </row>
    <row r="40" spans="1:14" x14ac:dyDescent="0.25">
      <c r="A40" s="78" t="s">
        <v>449</v>
      </c>
      <c r="B40" s="56" t="str">
        <f t="shared" si="2"/>
        <v>CV37</v>
      </c>
      <c r="C40" s="90"/>
      <c r="D40" s="99"/>
      <c r="F40" t="s">
        <v>5283</v>
      </c>
      <c r="G40" s="56" t="str">
        <f t="shared" si="0"/>
        <v>CV05</v>
      </c>
      <c r="H40">
        <v>-16588.800000000003</v>
      </c>
      <c r="I40">
        <v>27186.800000000003</v>
      </c>
      <c r="K40" t="s">
        <v>5384</v>
      </c>
      <c r="L40" s="56" t="str">
        <f t="shared" si="1"/>
        <v>PG25</v>
      </c>
      <c r="M40">
        <v>230639</v>
      </c>
      <c r="N40">
        <v>263257.32</v>
      </c>
    </row>
    <row r="41" spans="1:14" x14ac:dyDescent="0.25">
      <c r="A41" s="78" t="s">
        <v>450</v>
      </c>
      <c r="B41" s="56" t="str">
        <f t="shared" si="2"/>
        <v>CV38</v>
      </c>
      <c r="C41" s="89">
        <v>55477.96</v>
      </c>
      <c r="D41" s="99">
        <v>270375</v>
      </c>
      <c r="F41" t="s">
        <v>5284</v>
      </c>
      <c r="G41" s="56" t="str">
        <f t="shared" si="0"/>
        <v>IS27</v>
      </c>
      <c r="H41">
        <v>-37199.22</v>
      </c>
      <c r="I41">
        <v>15732.22</v>
      </c>
      <c r="K41" t="s">
        <v>5385</v>
      </c>
      <c r="L41" s="56" t="str">
        <f t="shared" si="1"/>
        <v>PG28</v>
      </c>
      <c r="M41">
        <v>59639</v>
      </c>
      <c r="N41">
        <v>8883.68</v>
      </c>
    </row>
    <row r="42" spans="1:14" x14ac:dyDescent="0.25">
      <c r="A42" s="78" t="s">
        <v>450</v>
      </c>
      <c r="B42" s="56" t="str">
        <f t="shared" si="2"/>
        <v>CV38</v>
      </c>
      <c r="C42" s="90"/>
      <c r="D42" s="99"/>
      <c r="F42" t="s">
        <v>5285</v>
      </c>
      <c r="G42" s="56" t="str">
        <f t="shared" si="0"/>
        <v>IFA02</v>
      </c>
      <c r="H42">
        <v>-10685</v>
      </c>
      <c r="I42">
        <v>36272.200000000004</v>
      </c>
      <c r="K42" t="s">
        <v>5386</v>
      </c>
      <c r="L42" s="56" t="str">
        <f t="shared" si="1"/>
        <v>PG29</v>
      </c>
      <c r="M42">
        <v>21655</v>
      </c>
      <c r="N42">
        <v>8844.08</v>
      </c>
    </row>
    <row r="43" spans="1:14" x14ac:dyDescent="0.25">
      <c r="A43" s="78" t="s">
        <v>452</v>
      </c>
      <c r="B43" s="56" t="str">
        <f t="shared" si="2"/>
        <v>CV40</v>
      </c>
      <c r="C43" s="89">
        <v>17819.5</v>
      </c>
      <c r="D43" s="99">
        <v>93041</v>
      </c>
      <c r="F43" t="s">
        <v>157</v>
      </c>
      <c r="G43" s="56" t="str">
        <f t="shared" si="0"/>
        <v>ISA12</v>
      </c>
      <c r="H43">
        <v>-1832</v>
      </c>
      <c r="I43">
        <v>47373.04</v>
      </c>
      <c r="K43" t="s">
        <v>5387</v>
      </c>
      <c r="L43" s="56" t="str">
        <f t="shared" si="1"/>
        <v>PG30</v>
      </c>
      <c r="M43">
        <v>22669</v>
      </c>
      <c r="N43">
        <v>6045.84</v>
      </c>
    </row>
    <row r="44" spans="1:14" x14ac:dyDescent="0.25">
      <c r="A44" s="78" t="s">
        <v>452</v>
      </c>
      <c r="B44" s="56" t="str">
        <f t="shared" si="2"/>
        <v>CV40</v>
      </c>
      <c r="C44" s="90"/>
      <c r="D44" s="99"/>
      <c r="F44" t="s">
        <v>5286</v>
      </c>
      <c r="G44" s="56" t="str">
        <f t="shared" si="0"/>
        <v>LG25</v>
      </c>
      <c r="H44">
        <v>-1271</v>
      </c>
      <c r="I44">
        <v>5871.42</v>
      </c>
      <c r="K44" t="s">
        <v>5388</v>
      </c>
      <c r="L44" s="56" t="str">
        <f t="shared" si="1"/>
        <v>PG31</v>
      </c>
      <c r="M44">
        <v>222106</v>
      </c>
      <c r="N44">
        <v>27328.920000000002</v>
      </c>
    </row>
    <row r="45" spans="1:14" x14ac:dyDescent="0.25">
      <c r="A45" s="78" t="s">
        <v>5183</v>
      </c>
      <c r="B45" s="56" t="str">
        <f t="shared" si="2"/>
        <v>CV41</v>
      </c>
      <c r="C45" s="89">
        <v>35382.44</v>
      </c>
      <c r="D45" s="99">
        <v>167680</v>
      </c>
      <c r="F45" t="s">
        <v>5287</v>
      </c>
      <c r="G45" s="56" t="str">
        <f t="shared" si="0"/>
        <v>ORM09</v>
      </c>
      <c r="H45">
        <v>-37091</v>
      </c>
      <c r="I45">
        <v>15819.18</v>
      </c>
      <c r="K45" t="s">
        <v>5389</v>
      </c>
      <c r="L45" s="56" t="str">
        <f t="shared" si="1"/>
        <v>PG32</v>
      </c>
      <c r="M45">
        <v>16290</v>
      </c>
      <c r="N45">
        <v>11915.74</v>
      </c>
    </row>
    <row r="46" spans="1:14" x14ac:dyDescent="0.25">
      <c r="A46" s="78" t="s">
        <v>5183</v>
      </c>
      <c r="B46" s="56" t="str">
        <f t="shared" si="2"/>
        <v>CV41</v>
      </c>
      <c r="C46" s="90"/>
      <c r="D46" s="99"/>
      <c r="F46" t="s">
        <v>5288</v>
      </c>
      <c r="G46" s="56" t="str">
        <f t="shared" si="0"/>
        <v>NE01</v>
      </c>
      <c r="H46">
        <v>-63811.877500000002</v>
      </c>
      <c r="I46">
        <v>6171.8774999999996</v>
      </c>
      <c r="K46" t="s">
        <v>5390</v>
      </c>
      <c r="L46" s="56" t="str">
        <f t="shared" si="1"/>
        <v>LG32</v>
      </c>
      <c r="M46">
        <v>77050</v>
      </c>
      <c r="N46">
        <v>20571.62</v>
      </c>
    </row>
    <row r="47" spans="1:14" x14ac:dyDescent="0.25">
      <c r="A47" s="78" t="s">
        <v>132</v>
      </c>
      <c r="B47" s="56" t="str">
        <f t="shared" si="2"/>
        <v>CVA05</v>
      </c>
      <c r="C47" s="89">
        <v>31754.52</v>
      </c>
      <c r="D47" s="99">
        <v>111511</v>
      </c>
      <c r="F47" t="s">
        <v>5289</v>
      </c>
      <c r="G47" s="56" t="str">
        <f t="shared" si="0"/>
        <v>ORM04</v>
      </c>
      <c r="H47">
        <v>-39027</v>
      </c>
      <c r="I47">
        <v>28151.5</v>
      </c>
      <c r="K47" t="s">
        <v>5391</v>
      </c>
      <c r="L47" s="56" t="str">
        <f t="shared" si="1"/>
        <v>LG41</v>
      </c>
      <c r="M47">
        <v>21655</v>
      </c>
      <c r="N47">
        <v>52357.9</v>
      </c>
    </row>
    <row r="48" spans="1:14" x14ac:dyDescent="0.25">
      <c r="A48" s="78" t="s">
        <v>132</v>
      </c>
      <c r="B48" s="56" t="str">
        <f t="shared" si="2"/>
        <v>CVA05</v>
      </c>
      <c r="C48" s="90"/>
      <c r="D48" s="99"/>
      <c r="F48" t="s">
        <v>108</v>
      </c>
      <c r="G48" s="56" t="str">
        <f t="shared" si="0"/>
        <v>CGA03</v>
      </c>
      <c r="H48">
        <v>-732.86</v>
      </c>
      <c r="I48">
        <v>265.86</v>
      </c>
      <c r="K48" t="s">
        <v>5392</v>
      </c>
      <c r="L48" s="56" t="str">
        <f t="shared" si="1"/>
        <v>LG51</v>
      </c>
      <c r="M48">
        <v>26060</v>
      </c>
      <c r="N48">
        <v>15973.84</v>
      </c>
    </row>
    <row r="49" spans="1:14" x14ac:dyDescent="0.25">
      <c r="A49" s="78" t="s">
        <v>134</v>
      </c>
      <c r="B49" s="56" t="str">
        <f t="shared" si="2"/>
        <v>CVA08</v>
      </c>
      <c r="C49" s="89">
        <v>25743.120000000003</v>
      </c>
      <c r="D49" s="99">
        <v>96058</v>
      </c>
      <c r="F49" t="s">
        <v>5290</v>
      </c>
      <c r="G49" s="56" t="str">
        <f t="shared" si="0"/>
        <v>IS35</v>
      </c>
      <c r="H49">
        <v>-1173.3800000000001</v>
      </c>
      <c r="I49">
        <v>284.38</v>
      </c>
      <c r="K49" t="s">
        <v>5393</v>
      </c>
      <c r="L49" s="56" t="str">
        <f t="shared" si="1"/>
        <v>LG43</v>
      </c>
      <c r="M49">
        <v>121525</v>
      </c>
      <c r="N49">
        <v>12373.300000000001</v>
      </c>
    </row>
    <row r="50" spans="1:14" x14ac:dyDescent="0.25">
      <c r="A50" s="78" t="s">
        <v>134</v>
      </c>
      <c r="B50" s="56" t="str">
        <f t="shared" si="2"/>
        <v>CVA08</v>
      </c>
      <c r="C50" s="90"/>
      <c r="D50" s="99"/>
      <c r="F50" t="s">
        <v>5291</v>
      </c>
      <c r="G50" s="56" t="str">
        <f t="shared" si="0"/>
        <v>IS34</v>
      </c>
      <c r="H50">
        <v>-1847.75</v>
      </c>
      <c r="I50">
        <v>498.75</v>
      </c>
      <c r="K50" t="s">
        <v>5394</v>
      </c>
      <c r="L50" s="56" t="str">
        <f t="shared" si="1"/>
        <v>LG42</v>
      </c>
      <c r="M50">
        <v>37962</v>
      </c>
      <c r="N50">
        <v>7479</v>
      </c>
    </row>
    <row r="51" spans="1:14" x14ac:dyDescent="0.25">
      <c r="A51" s="78" t="s">
        <v>137</v>
      </c>
      <c r="B51" s="56" t="str">
        <f t="shared" si="2"/>
        <v>CVA10</v>
      </c>
      <c r="C51" s="89">
        <v>45667.26</v>
      </c>
      <c r="D51" s="99">
        <v>184535</v>
      </c>
      <c r="F51" t="s">
        <v>215</v>
      </c>
      <c r="G51" s="56" t="str">
        <f t="shared" si="0"/>
        <v>VAA01</v>
      </c>
      <c r="H51">
        <v>-42485</v>
      </c>
      <c r="I51">
        <v>28536.639999999999</v>
      </c>
      <c r="K51" t="s">
        <v>151</v>
      </c>
      <c r="L51" s="56" t="str">
        <f t="shared" si="1"/>
        <v>ILA01</v>
      </c>
      <c r="M51">
        <v>128893</v>
      </c>
      <c r="N51">
        <v>36404.94</v>
      </c>
    </row>
    <row r="52" spans="1:14" x14ac:dyDescent="0.25">
      <c r="A52" s="78" t="s">
        <v>137</v>
      </c>
      <c r="B52" s="56" t="str">
        <f t="shared" si="2"/>
        <v>CVA10</v>
      </c>
      <c r="C52" s="90"/>
      <c r="D52" s="99"/>
      <c r="F52" t="s">
        <v>5292</v>
      </c>
      <c r="G52" s="56" t="str">
        <f t="shared" si="0"/>
        <v>IS16</v>
      </c>
      <c r="H52">
        <v>-177.38</v>
      </c>
      <c r="I52">
        <v>177.38</v>
      </c>
      <c r="K52" t="s">
        <v>5</v>
      </c>
      <c r="L52" s="56" t="str">
        <f t="shared" si="1"/>
        <v>ABA01</v>
      </c>
      <c r="M52">
        <v>113258</v>
      </c>
      <c r="N52">
        <v>18911.12</v>
      </c>
    </row>
    <row r="53" spans="1:14" x14ac:dyDescent="0.25">
      <c r="A53" s="78" t="s">
        <v>141</v>
      </c>
      <c r="B53" s="56" t="str">
        <f t="shared" si="2"/>
        <v>CVA13</v>
      </c>
      <c r="C53" s="89">
        <v>29640.560000000001</v>
      </c>
      <c r="D53" s="99">
        <v>24408</v>
      </c>
      <c r="F53" t="s">
        <v>54</v>
      </c>
      <c r="G53" s="56" t="str">
        <f t="shared" si="0"/>
        <v>BTA06</v>
      </c>
      <c r="H53">
        <v>-5101</v>
      </c>
      <c r="I53">
        <v>19386.939999999999</v>
      </c>
      <c r="K53" t="s">
        <v>28</v>
      </c>
      <c r="L53" s="56" t="str">
        <f t="shared" si="1"/>
        <v>ABA02</v>
      </c>
      <c r="M53">
        <v>100256</v>
      </c>
      <c r="N53">
        <v>37367.120000000003</v>
      </c>
    </row>
    <row r="54" spans="1:14" x14ac:dyDescent="0.25">
      <c r="A54" s="78" t="s">
        <v>141</v>
      </c>
      <c r="B54" s="56" t="str">
        <f t="shared" si="2"/>
        <v>CVA13</v>
      </c>
      <c r="C54" s="90"/>
      <c r="D54" s="99"/>
      <c r="F54" t="s">
        <v>5293</v>
      </c>
      <c r="G54" s="56" t="str">
        <f t="shared" si="0"/>
        <v>DD07</v>
      </c>
      <c r="H54">
        <v>-61151</v>
      </c>
      <c r="I54">
        <v>11344.9</v>
      </c>
      <c r="K54" t="s">
        <v>5208</v>
      </c>
      <c r="L54" s="56" t="str">
        <f t="shared" si="1"/>
        <v>ABA04</v>
      </c>
      <c r="M54">
        <v>49176</v>
      </c>
      <c r="N54">
        <v>13020.9</v>
      </c>
    </row>
    <row r="55" spans="1:14" x14ac:dyDescent="0.25">
      <c r="A55" s="78" t="s">
        <v>142</v>
      </c>
      <c r="B55" s="56" t="str">
        <f t="shared" si="2"/>
        <v>CVA14</v>
      </c>
      <c r="C55" s="89">
        <v>29204.82</v>
      </c>
      <c r="D55" s="99">
        <v>98624</v>
      </c>
      <c r="F55" t="s">
        <v>5294</v>
      </c>
      <c r="G55" s="56" t="str">
        <f t="shared" si="0"/>
        <v>DS05</v>
      </c>
      <c r="H55">
        <v>-5453</v>
      </c>
      <c r="I55">
        <v>21890.94</v>
      </c>
      <c r="K55" t="s">
        <v>46</v>
      </c>
      <c r="L55" s="56" t="str">
        <f t="shared" si="1"/>
        <v>ASA01</v>
      </c>
      <c r="M55">
        <v>79184</v>
      </c>
      <c r="N55">
        <v>19370</v>
      </c>
    </row>
    <row r="56" spans="1:14" x14ac:dyDescent="0.25">
      <c r="A56" s="78" t="s">
        <v>142</v>
      </c>
      <c r="B56" s="56" t="str">
        <f t="shared" si="2"/>
        <v>CVA14</v>
      </c>
      <c r="C56" s="90"/>
      <c r="D56" s="100"/>
      <c r="F56" t="s">
        <v>5295</v>
      </c>
      <c r="G56" s="56" t="str">
        <f t="shared" si="0"/>
        <v>MG03</v>
      </c>
      <c r="H56">
        <v>-59895</v>
      </c>
      <c r="I56">
        <v>10960.26</v>
      </c>
      <c r="K56" t="s">
        <v>5395</v>
      </c>
      <c r="L56" s="56" t="str">
        <f t="shared" si="1"/>
        <v>BK01</v>
      </c>
      <c r="M56">
        <v>27056</v>
      </c>
      <c r="N56">
        <v>11618.7</v>
      </c>
    </row>
    <row r="57" spans="1:14" x14ac:dyDescent="0.25">
      <c r="A57" s="78" t="s">
        <v>144</v>
      </c>
      <c r="B57" s="56" t="str">
        <f t="shared" si="2"/>
        <v>CVA15</v>
      </c>
      <c r="C57" s="89">
        <v>34331.300000000003</v>
      </c>
      <c r="D57" s="99">
        <v>169975</v>
      </c>
      <c r="F57" t="s">
        <v>5296</v>
      </c>
      <c r="G57" s="56" t="str">
        <f t="shared" si="0"/>
        <v>MG04</v>
      </c>
      <c r="H57">
        <v>-7825</v>
      </c>
      <c r="I57">
        <v>13374</v>
      </c>
      <c r="K57" t="s">
        <v>5396</v>
      </c>
      <c r="L57" s="56" t="str">
        <f t="shared" si="1"/>
        <v>BK02</v>
      </c>
      <c r="M57">
        <v>89157</v>
      </c>
      <c r="N57">
        <v>20792.32</v>
      </c>
    </row>
    <row r="58" spans="1:14" x14ac:dyDescent="0.25">
      <c r="A58" s="78" t="s">
        <v>144</v>
      </c>
      <c r="B58" s="56" t="str">
        <f t="shared" si="2"/>
        <v>CVA15</v>
      </c>
      <c r="C58" s="90"/>
      <c r="D58" s="100"/>
      <c r="F58" t="s">
        <v>5297</v>
      </c>
      <c r="G58" s="56" t="str">
        <f t="shared" si="0"/>
        <v>SK01</v>
      </c>
      <c r="H58">
        <v>-35379</v>
      </c>
      <c r="I58">
        <v>14280.64</v>
      </c>
      <c r="K58" t="s">
        <v>5397</v>
      </c>
      <c r="L58" s="56" t="str">
        <f t="shared" si="1"/>
        <v>BLC01</v>
      </c>
      <c r="M58">
        <v>246262</v>
      </c>
      <c r="N58">
        <v>50239.76</v>
      </c>
    </row>
    <row r="59" spans="1:14" x14ac:dyDescent="0.25">
      <c r="A59" s="78" t="s">
        <v>167</v>
      </c>
      <c r="B59" s="56" t="str">
        <f t="shared" si="2"/>
        <v>LGA05</v>
      </c>
      <c r="C59" s="89">
        <v>47797.86</v>
      </c>
      <c r="D59" s="99">
        <v>28924</v>
      </c>
      <c r="F59" t="s">
        <v>5298</v>
      </c>
      <c r="G59" s="56" t="str">
        <f t="shared" si="0"/>
        <v>AB05</v>
      </c>
      <c r="H59">
        <v>-7289.52</v>
      </c>
      <c r="I59">
        <v>28257.52</v>
      </c>
      <c r="K59" t="s">
        <v>5398</v>
      </c>
      <c r="L59" s="56" t="str">
        <f t="shared" si="1"/>
        <v>BLC07</v>
      </c>
      <c r="M59">
        <v>429583</v>
      </c>
      <c r="N59">
        <v>75780.820000000007</v>
      </c>
    </row>
    <row r="60" spans="1:14" x14ac:dyDescent="0.25">
      <c r="A60" s="78" t="s">
        <v>167</v>
      </c>
      <c r="B60" s="56" t="str">
        <f t="shared" si="2"/>
        <v>LGA05</v>
      </c>
      <c r="C60" s="90"/>
      <c r="D60" s="100"/>
      <c r="F60" t="s">
        <v>5299</v>
      </c>
      <c r="G60" s="56" t="str">
        <f t="shared" si="0"/>
        <v>AB20</v>
      </c>
      <c r="H60">
        <v>-61399.56</v>
      </c>
      <c r="I60">
        <v>16961.560000000001</v>
      </c>
      <c r="K60" t="s">
        <v>5399</v>
      </c>
      <c r="L60" s="56" t="str">
        <f t="shared" si="1"/>
        <v>BLC09</v>
      </c>
      <c r="M60">
        <v>518839</v>
      </c>
      <c r="N60">
        <v>78246.44</v>
      </c>
    </row>
    <row r="61" spans="1:14" x14ac:dyDescent="0.25">
      <c r="A61" s="78" t="s">
        <v>5184</v>
      </c>
      <c r="B61" s="56" t="str">
        <f t="shared" si="2"/>
        <v>MU01</v>
      </c>
      <c r="C61" s="89">
        <v>5775.12</v>
      </c>
      <c r="D61" s="99">
        <v>5103</v>
      </c>
      <c r="F61" t="s">
        <v>5300</v>
      </c>
      <c r="G61" s="56" t="str">
        <f t="shared" si="0"/>
        <v>AB25</v>
      </c>
      <c r="H61">
        <v>-2343</v>
      </c>
      <c r="I61">
        <v>23444.660000000003</v>
      </c>
      <c r="K61" t="s">
        <v>88</v>
      </c>
      <c r="L61" s="56" t="str">
        <f t="shared" si="1"/>
        <v>CBA01</v>
      </c>
      <c r="M61">
        <v>50690</v>
      </c>
      <c r="N61">
        <v>19574.32</v>
      </c>
    </row>
    <row r="62" spans="1:14" x14ac:dyDescent="0.25">
      <c r="A62" s="78" t="s">
        <v>5184</v>
      </c>
      <c r="B62" s="56" t="str">
        <f t="shared" si="2"/>
        <v>MU01</v>
      </c>
      <c r="C62" s="90"/>
      <c r="D62" s="100"/>
      <c r="F62" t="s">
        <v>5301</v>
      </c>
      <c r="G62" s="56" t="str">
        <f t="shared" si="0"/>
        <v>BBC03</v>
      </c>
      <c r="H62">
        <v>-11543</v>
      </c>
      <c r="I62">
        <v>7030.08</v>
      </c>
      <c r="K62" t="s">
        <v>5400</v>
      </c>
      <c r="L62" s="56" t="str">
        <f t="shared" si="1"/>
        <v>CBA02</v>
      </c>
      <c r="M62">
        <v>5987</v>
      </c>
      <c r="N62">
        <v>28218.66</v>
      </c>
    </row>
    <row r="63" spans="1:14" x14ac:dyDescent="0.25">
      <c r="A63" s="78" t="s">
        <v>5185</v>
      </c>
      <c r="B63" s="56" t="str">
        <f t="shared" si="2"/>
        <v>MU02</v>
      </c>
      <c r="C63" s="89">
        <v>16218.300000000001</v>
      </c>
      <c r="D63" s="99">
        <v>31973</v>
      </c>
      <c r="F63" t="s">
        <v>5302</v>
      </c>
      <c r="G63" s="56" t="str">
        <f t="shared" si="0"/>
        <v>BT21</v>
      </c>
      <c r="H63">
        <v>-63102</v>
      </c>
      <c r="I63">
        <v>51789.42</v>
      </c>
      <c r="K63" t="s">
        <v>95</v>
      </c>
      <c r="L63" s="56" t="str">
        <f t="shared" si="1"/>
        <v>CBA05</v>
      </c>
      <c r="M63">
        <v>501399</v>
      </c>
      <c r="N63">
        <v>56640.3</v>
      </c>
    </row>
    <row r="64" spans="1:14" x14ac:dyDescent="0.25">
      <c r="A64" s="78" t="s">
        <v>5185</v>
      </c>
      <c r="B64" s="56" t="str">
        <f t="shared" si="2"/>
        <v>MU02</v>
      </c>
      <c r="C64" s="90"/>
      <c r="D64" s="100"/>
      <c r="F64" t="s">
        <v>5303</v>
      </c>
      <c r="G64" s="56" t="str">
        <f t="shared" si="0"/>
        <v>BTA02</v>
      </c>
      <c r="H64">
        <v>-71005</v>
      </c>
      <c r="I64">
        <v>81215.039999999994</v>
      </c>
      <c r="K64" t="s">
        <v>100</v>
      </c>
      <c r="L64" s="56" t="str">
        <f t="shared" si="1"/>
        <v>CBA08</v>
      </c>
      <c r="M64">
        <v>16037</v>
      </c>
      <c r="N64">
        <v>4787.72</v>
      </c>
    </row>
    <row r="65" spans="1:14" x14ac:dyDescent="0.25">
      <c r="A65" s="78" t="s">
        <v>709</v>
      </c>
      <c r="B65" s="56" t="str">
        <f t="shared" si="2"/>
        <v>MU03</v>
      </c>
      <c r="C65" s="89">
        <v>7051.78</v>
      </c>
      <c r="D65" s="99">
        <v>7764</v>
      </c>
      <c r="F65" t="s">
        <v>5304</v>
      </c>
      <c r="G65" s="56" t="str">
        <f t="shared" ref="G65:G111" si="3">LEFT(F65, FIND(" ",F65)-1)</f>
        <v>CV20</v>
      </c>
      <c r="H65">
        <v>-11958</v>
      </c>
      <c r="I65">
        <v>34160.6</v>
      </c>
      <c r="K65" t="s">
        <v>103</v>
      </c>
      <c r="L65" s="56" t="str">
        <f t="shared" ref="L65:L128" si="4">LEFT(K65, FIND(" ",K65)-1)</f>
        <v>CBA09</v>
      </c>
      <c r="M65">
        <v>75996</v>
      </c>
      <c r="N65">
        <v>13809.76</v>
      </c>
    </row>
    <row r="66" spans="1:14" x14ac:dyDescent="0.25">
      <c r="A66" s="78" t="s">
        <v>709</v>
      </c>
      <c r="B66" s="56" t="str">
        <f t="shared" si="2"/>
        <v>MU03</v>
      </c>
      <c r="C66" s="90"/>
      <c r="D66" s="100"/>
      <c r="F66" t="s">
        <v>5305</v>
      </c>
      <c r="G66" s="56" t="str">
        <f t="shared" si="3"/>
        <v>CV36</v>
      </c>
      <c r="H66">
        <v>-28956</v>
      </c>
      <c r="I66">
        <v>96017.12000000001</v>
      </c>
      <c r="K66" t="s">
        <v>5401</v>
      </c>
      <c r="L66" s="56" t="str">
        <f t="shared" si="4"/>
        <v>CN02</v>
      </c>
      <c r="M66">
        <v>60255</v>
      </c>
      <c r="N66">
        <v>27151.22</v>
      </c>
    </row>
    <row r="67" spans="1:14" x14ac:dyDescent="0.25">
      <c r="A67" s="78" t="s">
        <v>5186</v>
      </c>
      <c r="B67" s="56" t="str">
        <f t="shared" ref="B67:B130" si="5">LEFT(A67, FIND(" ",A67)-1)</f>
        <v>MU05</v>
      </c>
      <c r="C67" s="89">
        <v>8447.7199999999993</v>
      </c>
      <c r="D67" s="99">
        <v>45828</v>
      </c>
      <c r="F67" t="s">
        <v>5306</v>
      </c>
      <c r="G67" s="56" t="str">
        <f t="shared" si="3"/>
        <v>MU07</v>
      </c>
      <c r="H67">
        <v>-54756</v>
      </c>
      <c r="I67">
        <v>10417.48</v>
      </c>
      <c r="K67" t="s">
        <v>5402</v>
      </c>
      <c r="L67" s="56" t="str">
        <f t="shared" si="4"/>
        <v>CN03</v>
      </c>
      <c r="M67">
        <v>244523</v>
      </c>
      <c r="N67">
        <v>55607.6</v>
      </c>
    </row>
    <row r="68" spans="1:14" x14ac:dyDescent="0.25">
      <c r="A68" s="78" t="s">
        <v>5186</v>
      </c>
      <c r="B68" s="56" t="str">
        <f t="shared" si="5"/>
        <v>MU05</v>
      </c>
      <c r="C68" s="90"/>
      <c r="D68" s="100"/>
      <c r="F68" t="s">
        <v>5307</v>
      </c>
      <c r="G68" s="56" t="str">
        <f t="shared" si="3"/>
        <v>MU08</v>
      </c>
      <c r="H68">
        <v>-7614</v>
      </c>
      <c r="I68">
        <v>11112.76</v>
      </c>
      <c r="K68" t="s">
        <v>5403</v>
      </c>
      <c r="L68" s="56" t="str">
        <f t="shared" si="4"/>
        <v>CN05</v>
      </c>
      <c r="M68">
        <v>71748</v>
      </c>
      <c r="N68">
        <v>18020</v>
      </c>
    </row>
    <row r="69" spans="1:14" x14ac:dyDescent="0.25">
      <c r="A69" s="78" t="s">
        <v>5187</v>
      </c>
      <c r="B69" s="56" t="str">
        <f t="shared" si="5"/>
        <v>MU06</v>
      </c>
      <c r="C69" s="89">
        <v>42526.879999999997</v>
      </c>
      <c r="D69" s="99">
        <v>53200</v>
      </c>
      <c r="F69" t="s">
        <v>5308</v>
      </c>
      <c r="G69" s="56" t="str">
        <f t="shared" si="3"/>
        <v>MU10</v>
      </c>
      <c r="H69">
        <v>-795</v>
      </c>
      <c r="I69">
        <v>3496.84</v>
      </c>
      <c r="K69" t="s">
        <v>5404</v>
      </c>
      <c r="L69" s="56" t="str">
        <f t="shared" si="4"/>
        <v>CN04</v>
      </c>
      <c r="M69">
        <v>69776</v>
      </c>
      <c r="N69">
        <v>11013.78</v>
      </c>
    </row>
    <row r="70" spans="1:14" x14ac:dyDescent="0.25">
      <c r="A70" s="78" t="s">
        <v>5187</v>
      </c>
      <c r="B70" s="56" t="str">
        <f t="shared" si="5"/>
        <v>MU06</v>
      </c>
      <c r="C70" s="90"/>
      <c r="D70" s="100"/>
      <c r="F70" t="s">
        <v>716</v>
      </c>
      <c r="G70" s="56" t="str">
        <f t="shared" si="3"/>
        <v>MU11</v>
      </c>
      <c r="H70">
        <v>-29712</v>
      </c>
      <c r="I70">
        <v>24223.239999999998</v>
      </c>
      <c r="K70" t="s">
        <v>110</v>
      </c>
      <c r="L70" s="56" t="str">
        <f t="shared" si="4"/>
        <v>CNA01</v>
      </c>
      <c r="M70">
        <v>56702</v>
      </c>
      <c r="N70">
        <v>28893.280000000002</v>
      </c>
    </row>
    <row r="71" spans="1:14" x14ac:dyDescent="0.25">
      <c r="A71" s="78" t="s">
        <v>5188</v>
      </c>
      <c r="B71" s="56" t="str">
        <f t="shared" si="5"/>
        <v>MU07</v>
      </c>
      <c r="C71" s="89">
        <v>10417.48</v>
      </c>
      <c r="D71" s="99">
        <v>-54756</v>
      </c>
      <c r="F71" t="s">
        <v>5309</v>
      </c>
      <c r="G71" s="56" t="str">
        <f t="shared" si="3"/>
        <v>PGA01</v>
      </c>
      <c r="H71">
        <v>-6856</v>
      </c>
      <c r="I71">
        <v>2993.26</v>
      </c>
      <c r="K71" t="s">
        <v>112</v>
      </c>
      <c r="L71" s="56" t="str">
        <f t="shared" si="4"/>
        <v>CNA02</v>
      </c>
      <c r="M71">
        <v>209755</v>
      </c>
      <c r="N71">
        <v>22119.600000000002</v>
      </c>
    </row>
    <row r="72" spans="1:14" x14ac:dyDescent="0.25">
      <c r="A72" s="78" t="s">
        <v>5188</v>
      </c>
      <c r="B72" s="56" t="str">
        <f t="shared" si="5"/>
        <v>MU07</v>
      </c>
      <c r="C72" s="90"/>
      <c r="D72" s="100"/>
      <c r="F72" t="s">
        <v>5310</v>
      </c>
      <c r="G72" s="56" t="str">
        <f t="shared" si="3"/>
        <v>BT01</v>
      </c>
      <c r="H72">
        <v>-65605.62</v>
      </c>
      <c r="I72">
        <v>26905.62</v>
      </c>
      <c r="K72" t="s">
        <v>5405</v>
      </c>
      <c r="L72" s="56" t="str">
        <f t="shared" si="4"/>
        <v>DD03</v>
      </c>
      <c r="M72">
        <v>2509</v>
      </c>
      <c r="N72">
        <v>6801.38</v>
      </c>
    </row>
    <row r="73" spans="1:14" x14ac:dyDescent="0.25">
      <c r="A73" s="78" t="s">
        <v>713</v>
      </c>
      <c r="B73" s="56" t="str">
        <f t="shared" si="5"/>
        <v>MU08</v>
      </c>
      <c r="C73" s="89">
        <v>11112.76</v>
      </c>
      <c r="D73" s="99">
        <v>-7614</v>
      </c>
      <c r="F73" t="s">
        <v>5311</v>
      </c>
      <c r="G73" s="56" t="str">
        <f t="shared" si="3"/>
        <v>BT04</v>
      </c>
      <c r="H73">
        <v>-1962.3400000000001</v>
      </c>
      <c r="I73">
        <v>12445.34</v>
      </c>
      <c r="K73" t="s">
        <v>5406</v>
      </c>
      <c r="L73" s="56" t="str">
        <f t="shared" si="4"/>
        <v>DD01</v>
      </c>
      <c r="M73">
        <v>104308</v>
      </c>
      <c r="N73">
        <v>43988.88</v>
      </c>
    </row>
    <row r="74" spans="1:14" x14ac:dyDescent="0.25">
      <c r="A74" s="78" t="s">
        <v>713</v>
      </c>
      <c r="B74" s="56" t="str">
        <f t="shared" si="5"/>
        <v>MU08</v>
      </c>
      <c r="C74" s="90"/>
      <c r="D74" s="99"/>
      <c r="F74" t="s">
        <v>5312</v>
      </c>
      <c r="G74" s="56" t="str">
        <f t="shared" si="3"/>
        <v>BT06</v>
      </c>
      <c r="H74">
        <v>-23237.239999999998</v>
      </c>
      <c r="I74">
        <v>15198.24</v>
      </c>
      <c r="K74" t="s">
        <v>5407</v>
      </c>
      <c r="L74" s="56" t="str">
        <f t="shared" si="4"/>
        <v>DD04</v>
      </c>
      <c r="M74">
        <v>103829</v>
      </c>
      <c r="N74">
        <v>15587.18</v>
      </c>
    </row>
    <row r="75" spans="1:14" x14ac:dyDescent="0.25">
      <c r="A75" s="78" t="s">
        <v>714</v>
      </c>
      <c r="B75" s="56" t="str">
        <f t="shared" si="5"/>
        <v>MU09</v>
      </c>
      <c r="C75" s="89">
        <v>12282.28</v>
      </c>
      <c r="D75" s="99">
        <v>51370</v>
      </c>
      <c r="F75" t="s">
        <v>5313</v>
      </c>
      <c r="G75" s="56" t="str">
        <f t="shared" si="3"/>
        <v>BT12</v>
      </c>
      <c r="H75">
        <v>-25653.9</v>
      </c>
      <c r="I75">
        <v>31148.9</v>
      </c>
      <c r="K75" t="s">
        <v>5408</v>
      </c>
      <c r="L75" s="56" t="str">
        <f t="shared" si="4"/>
        <v>DD05</v>
      </c>
      <c r="M75">
        <v>85274</v>
      </c>
      <c r="N75">
        <v>26876.219999999998</v>
      </c>
    </row>
    <row r="76" spans="1:14" x14ac:dyDescent="0.25">
      <c r="A76" s="78" t="s">
        <v>714</v>
      </c>
      <c r="B76" s="56" t="str">
        <f t="shared" si="5"/>
        <v>MU09</v>
      </c>
      <c r="C76" s="90"/>
      <c r="D76" s="100"/>
      <c r="F76" t="s">
        <v>5314</v>
      </c>
      <c r="G76" s="56" t="str">
        <f t="shared" si="3"/>
        <v>BT13</v>
      </c>
      <c r="H76">
        <v>-235665.26</v>
      </c>
      <c r="I76">
        <v>42796.26</v>
      </c>
      <c r="K76" t="s">
        <v>5409</v>
      </c>
      <c r="L76" s="56" t="str">
        <f t="shared" si="4"/>
        <v>DD06</v>
      </c>
      <c r="M76">
        <v>18791</v>
      </c>
      <c r="N76">
        <v>33080.120000000003</v>
      </c>
    </row>
    <row r="77" spans="1:14" x14ac:dyDescent="0.25">
      <c r="A77" s="78" t="s">
        <v>5189</v>
      </c>
      <c r="B77" s="56" t="str">
        <f t="shared" si="5"/>
        <v>MU10</v>
      </c>
      <c r="C77" s="89">
        <v>3496.84</v>
      </c>
      <c r="D77" s="99">
        <v>-795</v>
      </c>
      <c r="F77" t="s">
        <v>5315</v>
      </c>
      <c r="G77" s="56" t="str">
        <f t="shared" si="3"/>
        <v>BT14</v>
      </c>
      <c r="H77">
        <v>-60080.6</v>
      </c>
      <c r="I77">
        <v>50174.6</v>
      </c>
      <c r="K77" t="s">
        <v>5410</v>
      </c>
      <c r="L77" s="56" t="str">
        <f t="shared" si="4"/>
        <v>DD08</v>
      </c>
      <c r="M77">
        <v>73767</v>
      </c>
      <c r="N77">
        <v>22861.52</v>
      </c>
    </row>
    <row r="78" spans="1:14" x14ac:dyDescent="0.25">
      <c r="A78" s="78" t="s">
        <v>5189</v>
      </c>
      <c r="B78" s="56" t="str">
        <f t="shared" si="5"/>
        <v>MU10</v>
      </c>
      <c r="C78" s="90"/>
      <c r="D78" s="100"/>
      <c r="F78" t="s">
        <v>5316</v>
      </c>
      <c r="G78" s="56" t="str">
        <f t="shared" si="3"/>
        <v>BT18</v>
      </c>
      <c r="H78">
        <v>-45096.899999999994</v>
      </c>
      <c r="I78">
        <v>22387.899999999998</v>
      </c>
      <c r="K78" t="s">
        <v>5411</v>
      </c>
      <c r="L78" s="56" t="str">
        <f t="shared" si="4"/>
        <v>DN01</v>
      </c>
      <c r="M78">
        <v>82553</v>
      </c>
      <c r="N78">
        <v>16664.400000000001</v>
      </c>
    </row>
    <row r="79" spans="1:14" x14ac:dyDescent="0.25">
      <c r="A79" s="78" t="s">
        <v>716</v>
      </c>
      <c r="B79" s="56" t="str">
        <f t="shared" si="5"/>
        <v>MU11</v>
      </c>
      <c r="C79" s="89">
        <v>24223.239999999998</v>
      </c>
      <c r="D79" s="99">
        <v>-29712</v>
      </c>
      <c r="F79" t="s">
        <v>5317</v>
      </c>
      <c r="G79" s="56" t="str">
        <f t="shared" si="3"/>
        <v>BT26</v>
      </c>
      <c r="H79">
        <v>-1992.1399999999994</v>
      </c>
      <c r="I79">
        <v>21333.14</v>
      </c>
      <c r="K79" t="s">
        <v>5412</v>
      </c>
      <c r="L79" s="56" t="str">
        <f t="shared" si="4"/>
        <v>DN02</v>
      </c>
      <c r="M79">
        <v>59901</v>
      </c>
      <c r="N79">
        <v>26824.84</v>
      </c>
    </row>
    <row r="80" spans="1:14" x14ac:dyDescent="0.25">
      <c r="A80" s="78" t="s">
        <v>716</v>
      </c>
      <c r="B80" s="56" t="str">
        <f t="shared" si="5"/>
        <v>MU11</v>
      </c>
      <c r="C80" s="90"/>
      <c r="D80" s="100"/>
      <c r="F80" t="s">
        <v>86</v>
      </c>
      <c r="G80" s="56" t="str">
        <f t="shared" si="3"/>
        <v>BUA17</v>
      </c>
      <c r="H80">
        <v>-57236.86</v>
      </c>
      <c r="I80">
        <v>33372.86</v>
      </c>
      <c r="K80" t="s">
        <v>5413</v>
      </c>
      <c r="L80" s="56" t="str">
        <f t="shared" si="4"/>
        <v>DN03</v>
      </c>
      <c r="M80">
        <v>232890</v>
      </c>
      <c r="N80">
        <v>69592.260000000009</v>
      </c>
    </row>
    <row r="81" spans="1:14" x14ac:dyDescent="0.25">
      <c r="A81" s="78" t="s">
        <v>717</v>
      </c>
      <c r="B81" s="56" t="str">
        <f t="shared" si="5"/>
        <v>MU12</v>
      </c>
      <c r="C81" s="89">
        <v>3120.44</v>
      </c>
      <c r="D81" s="99">
        <v>30339</v>
      </c>
      <c r="F81" t="s">
        <v>5318</v>
      </c>
      <c r="G81" s="56" t="str">
        <f t="shared" si="3"/>
        <v>CV03</v>
      </c>
      <c r="H81">
        <v>-76586.5</v>
      </c>
      <c r="I81">
        <v>32289.5</v>
      </c>
      <c r="K81" t="s">
        <v>5414</v>
      </c>
      <c r="L81" s="56" t="str">
        <f t="shared" si="4"/>
        <v>DN04</v>
      </c>
      <c r="M81">
        <v>40892</v>
      </c>
      <c r="N81">
        <v>16065.1</v>
      </c>
    </row>
    <row r="82" spans="1:14" x14ac:dyDescent="0.25">
      <c r="A82" s="78" t="s">
        <v>717</v>
      </c>
      <c r="B82" s="56" t="str">
        <f t="shared" si="5"/>
        <v>MU12</v>
      </c>
      <c r="C82" s="90"/>
      <c r="D82" s="100"/>
      <c r="F82" t="s">
        <v>129</v>
      </c>
      <c r="G82" s="56" t="str">
        <f t="shared" si="3"/>
        <v>CVA03</v>
      </c>
      <c r="H82">
        <v>-30082.04</v>
      </c>
      <c r="I82">
        <v>29699.040000000001</v>
      </c>
      <c r="K82" t="s">
        <v>5415</v>
      </c>
      <c r="L82" s="56" t="str">
        <f t="shared" si="4"/>
        <v>DN05</v>
      </c>
      <c r="M82">
        <v>38579</v>
      </c>
      <c r="N82">
        <v>11921.44</v>
      </c>
    </row>
    <row r="83" spans="1:14" x14ac:dyDescent="0.25">
      <c r="A83" s="78" t="s">
        <v>197</v>
      </c>
      <c r="B83" s="56" t="str">
        <f t="shared" si="5"/>
        <v>PGA01</v>
      </c>
      <c r="C83" s="89">
        <v>2993.26</v>
      </c>
      <c r="D83" s="99">
        <v>-6856</v>
      </c>
      <c r="F83" t="s">
        <v>5319</v>
      </c>
      <c r="G83" s="56" t="str">
        <f t="shared" si="3"/>
        <v>IS07</v>
      </c>
      <c r="H83">
        <v>-339655.54000000004</v>
      </c>
      <c r="I83">
        <v>91995.540000000008</v>
      </c>
      <c r="K83" t="s">
        <v>5416</v>
      </c>
      <c r="L83" s="56" t="str">
        <f t="shared" si="4"/>
        <v>DN06</v>
      </c>
      <c r="M83">
        <v>13276</v>
      </c>
      <c r="N83">
        <v>2765.38</v>
      </c>
    </row>
    <row r="84" spans="1:14" x14ac:dyDescent="0.25">
      <c r="A84" s="78" t="s">
        <v>197</v>
      </c>
      <c r="B84" s="56" t="str">
        <f t="shared" si="5"/>
        <v>PGA01</v>
      </c>
      <c r="C84" s="90"/>
      <c r="D84" s="100"/>
      <c r="F84" t="s">
        <v>5320</v>
      </c>
      <c r="G84" s="56" t="str">
        <f t="shared" si="3"/>
        <v>TL13</v>
      </c>
      <c r="H84">
        <v>-6192.5400000000009</v>
      </c>
      <c r="I84">
        <v>10269.540000000001</v>
      </c>
      <c r="K84" t="s">
        <v>5417</v>
      </c>
      <c r="L84" s="56" t="str">
        <f t="shared" si="4"/>
        <v>DO01</v>
      </c>
      <c r="M84">
        <v>31987</v>
      </c>
      <c r="N84">
        <v>22735.600000000002</v>
      </c>
    </row>
    <row r="85" spans="1:14" x14ac:dyDescent="0.25">
      <c r="A85" s="78" t="s">
        <v>5190</v>
      </c>
      <c r="B85" s="56" t="str">
        <f t="shared" si="5"/>
        <v>PGA02</v>
      </c>
      <c r="C85" s="89">
        <v>4521.76</v>
      </c>
      <c r="D85" s="99">
        <v>4680</v>
      </c>
      <c r="F85" t="s">
        <v>5321</v>
      </c>
      <c r="G85" s="56" t="str">
        <f t="shared" si="3"/>
        <v>TL15</v>
      </c>
      <c r="H85">
        <v>-36359.520000000004</v>
      </c>
      <c r="I85">
        <v>8712.52</v>
      </c>
      <c r="K85" t="s">
        <v>5418</v>
      </c>
      <c r="L85" s="56" t="str">
        <f t="shared" si="4"/>
        <v>DO02</v>
      </c>
      <c r="M85">
        <v>11801</v>
      </c>
      <c r="N85">
        <v>11312.14</v>
      </c>
    </row>
    <row r="86" spans="1:14" x14ac:dyDescent="0.25">
      <c r="A86" s="78" t="s">
        <v>5190</v>
      </c>
      <c r="B86" s="56" t="str">
        <f t="shared" si="5"/>
        <v>PGA02</v>
      </c>
      <c r="C86" s="90"/>
      <c r="D86" s="100"/>
      <c r="F86" t="s">
        <v>5322</v>
      </c>
      <c r="G86" s="56" t="str">
        <f t="shared" si="3"/>
        <v>TL20</v>
      </c>
      <c r="H86">
        <v>-13504.7</v>
      </c>
      <c r="I86">
        <v>13530.7</v>
      </c>
      <c r="K86" t="s">
        <v>5419</v>
      </c>
      <c r="L86" s="56" t="str">
        <f t="shared" si="4"/>
        <v>DO04</v>
      </c>
      <c r="M86">
        <v>111343</v>
      </c>
      <c r="N86">
        <v>11998.16</v>
      </c>
    </row>
    <row r="87" spans="1:14" x14ac:dyDescent="0.25">
      <c r="A87" s="78" t="s">
        <v>5191</v>
      </c>
      <c r="B87" s="56" t="str">
        <f t="shared" si="5"/>
        <v>QC01</v>
      </c>
      <c r="C87" s="89">
        <v>6481.24</v>
      </c>
      <c r="D87" s="99">
        <v>17738</v>
      </c>
      <c r="F87" t="s">
        <v>5323</v>
      </c>
      <c r="G87" s="56" t="str">
        <f t="shared" si="3"/>
        <v>TL24</v>
      </c>
      <c r="H87">
        <v>-58492.119999999995</v>
      </c>
      <c r="I87">
        <v>84441.12</v>
      </c>
      <c r="K87" t="s">
        <v>5420</v>
      </c>
      <c r="L87" s="56" t="str">
        <f t="shared" si="4"/>
        <v>DO05</v>
      </c>
      <c r="M87">
        <v>90098</v>
      </c>
      <c r="N87">
        <v>28976.420000000002</v>
      </c>
    </row>
    <row r="88" spans="1:14" x14ac:dyDescent="0.25">
      <c r="A88" s="78" t="s">
        <v>5191</v>
      </c>
      <c r="B88" s="56" t="str">
        <f t="shared" si="5"/>
        <v>QC01</v>
      </c>
      <c r="C88" s="90"/>
      <c r="D88" s="100"/>
      <c r="F88" t="s">
        <v>5324</v>
      </c>
      <c r="G88" s="56" t="str">
        <f t="shared" si="3"/>
        <v>MA17</v>
      </c>
      <c r="H88">
        <v>-4146.1900000000005</v>
      </c>
      <c r="I88">
        <v>6000.1900000000005</v>
      </c>
      <c r="K88" t="s">
        <v>5421</v>
      </c>
      <c r="L88" s="56" t="str">
        <f t="shared" si="4"/>
        <v>DO06</v>
      </c>
      <c r="M88">
        <v>33632</v>
      </c>
      <c r="N88">
        <v>18371.48</v>
      </c>
    </row>
    <row r="89" spans="1:14" x14ac:dyDescent="0.25">
      <c r="A89" s="78" t="s">
        <v>5192</v>
      </c>
      <c r="B89" s="56" t="str">
        <f t="shared" si="5"/>
        <v>TL11</v>
      </c>
      <c r="C89" s="89">
        <v>6072.74</v>
      </c>
      <c r="D89" s="99">
        <v>24891</v>
      </c>
      <c r="F89" t="s">
        <v>5325</v>
      </c>
      <c r="G89" s="56" t="str">
        <f t="shared" si="3"/>
        <v>MA02</v>
      </c>
      <c r="H89">
        <v>-492042.44</v>
      </c>
      <c r="I89">
        <v>44651.44</v>
      </c>
      <c r="K89" t="s">
        <v>5422</v>
      </c>
      <c r="L89" s="56" t="str">
        <f t="shared" si="4"/>
        <v>DO07</v>
      </c>
      <c r="M89">
        <v>68161</v>
      </c>
      <c r="N89">
        <v>20830.560000000001</v>
      </c>
    </row>
    <row r="90" spans="1:14" x14ac:dyDescent="0.25">
      <c r="A90" s="78" t="s">
        <v>5192</v>
      </c>
      <c r="B90" s="56" t="str">
        <f t="shared" si="5"/>
        <v>TL11</v>
      </c>
      <c r="C90" s="90"/>
      <c r="D90" s="100"/>
      <c r="F90" t="s">
        <v>5326</v>
      </c>
      <c r="G90" s="56" t="str">
        <f t="shared" si="3"/>
        <v>MA03</v>
      </c>
      <c r="H90">
        <v>-34314.620000000003</v>
      </c>
      <c r="I90">
        <v>18791.620000000003</v>
      </c>
      <c r="K90" t="s">
        <v>5423</v>
      </c>
      <c r="L90" s="56" t="str">
        <f t="shared" si="4"/>
        <v>DO08</v>
      </c>
      <c r="M90">
        <v>42658</v>
      </c>
      <c r="N90">
        <v>23431.74</v>
      </c>
    </row>
    <row r="91" spans="1:14" x14ac:dyDescent="0.25">
      <c r="A91" s="78" t="s">
        <v>838</v>
      </c>
      <c r="B91" s="56" t="str">
        <f t="shared" si="5"/>
        <v>TL14</v>
      </c>
      <c r="C91" s="89">
        <v>6439.06</v>
      </c>
      <c r="D91" s="99">
        <v>26757</v>
      </c>
      <c r="F91" t="s">
        <v>5327</v>
      </c>
      <c r="G91" s="56" t="str">
        <f t="shared" si="3"/>
        <v>MA05</v>
      </c>
      <c r="H91">
        <v>-29791.22</v>
      </c>
      <c r="I91">
        <v>23906.22</v>
      </c>
      <c r="K91" t="s">
        <v>5424</v>
      </c>
      <c r="L91" s="56" t="str">
        <f t="shared" si="4"/>
        <v>DO09</v>
      </c>
      <c r="M91">
        <v>39015</v>
      </c>
      <c r="N91">
        <v>12982.58</v>
      </c>
    </row>
    <row r="92" spans="1:14" x14ac:dyDescent="0.25">
      <c r="A92" s="78" t="s">
        <v>838</v>
      </c>
      <c r="B92" s="56" t="str">
        <f t="shared" si="5"/>
        <v>TL14</v>
      </c>
      <c r="C92" s="90"/>
      <c r="D92" s="100"/>
      <c r="F92" t="s">
        <v>5328</v>
      </c>
      <c r="G92" s="56" t="str">
        <f t="shared" si="3"/>
        <v>MA47</v>
      </c>
      <c r="H92">
        <v>-36228.559999999998</v>
      </c>
      <c r="I92">
        <v>13398.56</v>
      </c>
      <c r="K92" t="s">
        <v>5425</v>
      </c>
      <c r="L92" s="56" t="str">
        <f t="shared" si="4"/>
        <v>DO11</v>
      </c>
      <c r="M92">
        <v>35415</v>
      </c>
      <c r="N92">
        <v>6260.32</v>
      </c>
    </row>
    <row r="93" spans="1:14" x14ac:dyDescent="0.25">
      <c r="A93" s="78" t="s">
        <v>5193</v>
      </c>
      <c r="B93" s="56" t="str">
        <f t="shared" si="5"/>
        <v>BT01</v>
      </c>
      <c r="C93" s="89">
        <v>26905.62</v>
      </c>
      <c r="D93" s="99">
        <v>-65605.62</v>
      </c>
      <c r="F93" t="s">
        <v>5329</v>
      </c>
      <c r="G93" s="56" t="str">
        <f t="shared" si="3"/>
        <v>MA14</v>
      </c>
      <c r="H93">
        <v>-20667.080000000002</v>
      </c>
      <c r="I93">
        <v>8080.08</v>
      </c>
      <c r="K93" t="s">
        <v>5426</v>
      </c>
      <c r="L93" s="56" t="str">
        <f t="shared" si="4"/>
        <v>DS03</v>
      </c>
      <c r="M93">
        <v>21502</v>
      </c>
      <c r="N93">
        <v>8000.3</v>
      </c>
    </row>
    <row r="94" spans="1:14" x14ac:dyDescent="0.25">
      <c r="A94" s="78" t="s">
        <v>5193</v>
      </c>
      <c r="B94" s="56" t="str">
        <f t="shared" si="5"/>
        <v>BT01</v>
      </c>
      <c r="C94" s="90"/>
      <c r="D94" s="99"/>
      <c r="F94" t="s">
        <v>5330</v>
      </c>
      <c r="G94" s="56" t="str">
        <f t="shared" si="3"/>
        <v>MA25</v>
      </c>
      <c r="H94">
        <v>-13557.68</v>
      </c>
      <c r="I94">
        <v>7585.68</v>
      </c>
      <c r="K94" t="s">
        <v>5427</v>
      </c>
      <c r="L94" s="56" t="str">
        <f t="shared" si="4"/>
        <v>DS01</v>
      </c>
      <c r="M94">
        <v>9851</v>
      </c>
      <c r="N94">
        <v>22923.3</v>
      </c>
    </row>
    <row r="95" spans="1:14" x14ac:dyDescent="0.25">
      <c r="A95" s="78" t="s">
        <v>291</v>
      </c>
      <c r="B95" s="56" t="str">
        <f t="shared" si="5"/>
        <v>BT03</v>
      </c>
      <c r="C95" s="89">
        <v>27106.300000000003</v>
      </c>
      <c r="D95" s="99">
        <v>39572.699999999997</v>
      </c>
      <c r="F95" t="s">
        <v>5331</v>
      </c>
      <c r="G95" s="56" t="str">
        <f t="shared" si="3"/>
        <v>MA26</v>
      </c>
      <c r="H95">
        <v>-32467.5</v>
      </c>
      <c r="I95">
        <v>18125.5</v>
      </c>
      <c r="K95" t="s">
        <v>5428</v>
      </c>
      <c r="L95" s="56" t="str">
        <f t="shared" si="4"/>
        <v>DS02</v>
      </c>
      <c r="M95">
        <v>87353</v>
      </c>
      <c r="N95">
        <v>39570.340000000004</v>
      </c>
    </row>
    <row r="96" spans="1:14" x14ac:dyDescent="0.25">
      <c r="A96" s="78" t="s">
        <v>291</v>
      </c>
      <c r="B96" s="56" t="str">
        <f t="shared" si="5"/>
        <v>BT03</v>
      </c>
      <c r="C96" s="90"/>
      <c r="D96" s="99"/>
      <c r="F96" t="s">
        <v>5332</v>
      </c>
      <c r="G96" s="56" t="str">
        <f t="shared" si="3"/>
        <v>MA27</v>
      </c>
      <c r="H96">
        <v>-70766.48</v>
      </c>
      <c r="I96">
        <v>25617.48</v>
      </c>
      <c r="K96" t="s">
        <v>5429</v>
      </c>
      <c r="L96" s="56" t="str">
        <f t="shared" si="4"/>
        <v>DS04</v>
      </c>
      <c r="M96">
        <v>84877</v>
      </c>
      <c r="N96">
        <v>26778.920000000002</v>
      </c>
    </row>
    <row r="97" spans="1:14" x14ac:dyDescent="0.25">
      <c r="A97" s="78" t="s">
        <v>293</v>
      </c>
      <c r="B97" s="56" t="str">
        <f t="shared" si="5"/>
        <v>BT04</v>
      </c>
      <c r="C97" s="89">
        <v>12445.34</v>
      </c>
      <c r="D97" s="99">
        <v>-1962.3400000000001</v>
      </c>
      <c r="F97" t="s">
        <v>5333</v>
      </c>
      <c r="G97" s="56" t="str">
        <f t="shared" si="3"/>
        <v>MA28</v>
      </c>
      <c r="H97">
        <v>-8241.7800000000007</v>
      </c>
      <c r="I97">
        <v>15086.78</v>
      </c>
      <c r="K97" t="s">
        <v>5430</v>
      </c>
      <c r="L97" s="56" t="str">
        <f t="shared" si="4"/>
        <v>DS06</v>
      </c>
      <c r="M97">
        <v>11198</v>
      </c>
      <c r="N97">
        <v>11335.12</v>
      </c>
    </row>
    <row r="98" spans="1:14" x14ac:dyDescent="0.25">
      <c r="A98" s="78" t="s">
        <v>293</v>
      </c>
      <c r="B98" s="56" t="str">
        <f t="shared" si="5"/>
        <v>BT04</v>
      </c>
      <c r="C98" s="90"/>
      <c r="D98" s="99"/>
      <c r="F98" t="s">
        <v>5334</v>
      </c>
      <c r="G98" s="56" t="str">
        <f t="shared" si="3"/>
        <v>MA35</v>
      </c>
      <c r="H98">
        <v>-5293.2200000000012</v>
      </c>
      <c r="I98">
        <v>8736.2200000000012</v>
      </c>
      <c r="K98" t="s">
        <v>5431</v>
      </c>
      <c r="L98" s="56" t="str">
        <f t="shared" si="4"/>
        <v>DS09</v>
      </c>
      <c r="M98">
        <v>24119</v>
      </c>
      <c r="N98">
        <v>15007.24</v>
      </c>
    </row>
    <row r="99" spans="1:14" x14ac:dyDescent="0.25">
      <c r="A99" s="78" t="s">
        <v>294</v>
      </c>
      <c r="B99" s="56" t="str">
        <f t="shared" si="5"/>
        <v>BT05</v>
      </c>
      <c r="C99" s="89">
        <v>18335.580000000002</v>
      </c>
      <c r="D99" s="99">
        <v>30784.42</v>
      </c>
      <c r="F99" t="s">
        <v>5335</v>
      </c>
      <c r="G99" s="56" t="str">
        <f t="shared" si="3"/>
        <v>MA50</v>
      </c>
      <c r="H99">
        <v>-625.74</v>
      </c>
      <c r="I99">
        <v>1810.74</v>
      </c>
      <c r="K99" t="s">
        <v>5432</v>
      </c>
      <c r="L99" s="56" t="str">
        <f t="shared" si="4"/>
        <v>DS08</v>
      </c>
      <c r="M99">
        <v>58534</v>
      </c>
      <c r="N99">
        <v>18792.02</v>
      </c>
    </row>
    <row r="100" spans="1:14" x14ac:dyDescent="0.25">
      <c r="A100" s="78" t="s">
        <v>294</v>
      </c>
      <c r="B100" s="56" t="str">
        <f t="shared" si="5"/>
        <v>BT05</v>
      </c>
      <c r="C100" s="90"/>
      <c r="D100" s="99"/>
      <c r="F100" t="s">
        <v>5336</v>
      </c>
      <c r="G100" s="56" t="str">
        <f t="shared" si="3"/>
        <v>MA49</v>
      </c>
      <c r="H100">
        <v>-84749.06</v>
      </c>
      <c r="I100">
        <v>6200.06</v>
      </c>
      <c r="K100" t="s">
        <v>5433</v>
      </c>
      <c r="L100" s="56" t="str">
        <f t="shared" si="4"/>
        <v>DS10</v>
      </c>
      <c r="M100">
        <v>83687</v>
      </c>
      <c r="N100">
        <v>31139.040000000001</v>
      </c>
    </row>
    <row r="101" spans="1:14" x14ac:dyDescent="0.25">
      <c r="A101" s="78" t="s">
        <v>295</v>
      </c>
      <c r="B101" s="56" t="str">
        <f t="shared" si="5"/>
        <v>BT06</v>
      </c>
      <c r="C101" s="89">
        <v>15198.24</v>
      </c>
      <c r="D101" s="99">
        <v>-23237.239999999998</v>
      </c>
      <c r="F101" t="s">
        <v>5337</v>
      </c>
      <c r="G101" s="56" t="str">
        <f t="shared" si="3"/>
        <v>MA54</v>
      </c>
      <c r="H101">
        <v>-18251.560000000001</v>
      </c>
      <c r="I101">
        <v>17107.560000000001</v>
      </c>
      <c r="K101" t="s">
        <v>5434</v>
      </c>
      <c r="L101" s="56" t="str">
        <f t="shared" si="4"/>
        <v>DS11</v>
      </c>
      <c r="M101">
        <v>145073</v>
      </c>
      <c r="N101">
        <v>24399.82</v>
      </c>
    </row>
    <row r="102" spans="1:14" x14ac:dyDescent="0.25">
      <c r="A102" s="78" t="s">
        <v>295</v>
      </c>
      <c r="B102" s="56" t="str">
        <f t="shared" si="5"/>
        <v>BT06</v>
      </c>
      <c r="C102" s="90"/>
      <c r="D102" s="99"/>
      <c r="F102" t="s">
        <v>5338</v>
      </c>
      <c r="G102" s="56" t="str">
        <f t="shared" si="3"/>
        <v>MA63</v>
      </c>
      <c r="H102">
        <v>-22930</v>
      </c>
      <c r="I102">
        <v>4036.0000000000005</v>
      </c>
      <c r="K102" t="s">
        <v>5435</v>
      </c>
      <c r="L102" s="56" t="str">
        <f t="shared" si="4"/>
        <v>LY01</v>
      </c>
      <c r="M102">
        <v>129668</v>
      </c>
      <c r="N102">
        <v>38512.119999999995</v>
      </c>
    </row>
    <row r="103" spans="1:14" x14ac:dyDescent="0.25">
      <c r="A103" s="78" t="s">
        <v>296</v>
      </c>
      <c r="B103" s="56" t="str">
        <f t="shared" si="5"/>
        <v>BT07</v>
      </c>
      <c r="C103" s="89">
        <v>29328.799999999999</v>
      </c>
      <c r="D103" s="99">
        <v>101546.2</v>
      </c>
      <c r="F103" t="s">
        <v>5339</v>
      </c>
      <c r="G103" s="56" t="str">
        <f t="shared" si="3"/>
        <v>MA70</v>
      </c>
      <c r="H103">
        <v>-1887.2000000000003</v>
      </c>
      <c r="I103">
        <v>3709.2000000000003</v>
      </c>
      <c r="K103" t="s">
        <v>209</v>
      </c>
      <c r="L103" s="56" t="str">
        <f t="shared" si="4"/>
        <v>SCA01</v>
      </c>
      <c r="M103">
        <v>22785</v>
      </c>
      <c r="N103">
        <v>4226.3599999999997</v>
      </c>
    </row>
    <row r="104" spans="1:14" x14ac:dyDescent="0.25">
      <c r="A104" s="78" t="s">
        <v>296</v>
      </c>
      <c r="B104" s="56" t="str">
        <f t="shared" si="5"/>
        <v>BT07</v>
      </c>
      <c r="C104" s="90"/>
      <c r="D104" s="99"/>
      <c r="F104" t="s">
        <v>5340</v>
      </c>
      <c r="G104" s="56" t="str">
        <f t="shared" si="3"/>
        <v>MA99</v>
      </c>
      <c r="H104">
        <v>-6992.28</v>
      </c>
      <c r="I104">
        <v>7495.28</v>
      </c>
      <c r="K104" t="s">
        <v>5436</v>
      </c>
      <c r="L104" s="56" t="str">
        <f t="shared" si="4"/>
        <v>MG01</v>
      </c>
      <c r="M104">
        <v>585394</v>
      </c>
      <c r="N104">
        <v>74306.759999999995</v>
      </c>
    </row>
    <row r="105" spans="1:14" x14ac:dyDescent="0.25">
      <c r="A105" s="78" t="s">
        <v>297</v>
      </c>
      <c r="B105" s="56" t="str">
        <f t="shared" si="5"/>
        <v>BT08</v>
      </c>
      <c r="C105" s="89">
        <v>40537.620000000003</v>
      </c>
      <c r="D105" s="99">
        <v>45615.38</v>
      </c>
      <c r="F105" t="s">
        <v>5341</v>
      </c>
      <c r="G105" s="56" t="str">
        <f t="shared" si="3"/>
        <v>MA43</v>
      </c>
      <c r="H105">
        <v>-30453.84</v>
      </c>
      <c r="I105">
        <v>2915.84</v>
      </c>
      <c r="K105" t="s">
        <v>5437</v>
      </c>
      <c r="L105" s="56" t="str">
        <f t="shared" si="4"/>
        <v>MG02</v>
      </c>
      <c r="M105">
        <v>45277</v>
      </c>
      <c r="N105">
        <v>9459.3799999999992</v>
      </c>
    </row>
    <row r="106" spans="1:14" x14ac:dyDescent="0.25">
      <c r="A106" s="78" t="s">
        <v>297</v>
      </c>
      <c r="B106" s="56" t="str">
        <f t="shared" si="5"/>
        <v>BT08</v>
      </c>
      <c r="C106" s="90"/>
      <c r="D106" s="99"/>
      <c r="F106" t="s">
        <v>5342</v>
      </c>
      <c r="G106" s="56" t="str">
        <f t="shared" si="3"/>
        <v>BU13</v>
      </c>
      <c r="H106">
        <v>-8288.2200000000012</v>
      </c>
      <c r="I106">
        <v>12300.220000000001</v>
      </c>
      <c r="K106" t="s">
        <v>191</v>
      </c>
      <c r="L106" s="56" t="str">
        <f t="shared" si="4"/>
        <v>NEA07</v>
      </c>
      <c r="M106">
        <v>9866</v>
      </c>
      <c r="N106">
        <v>3215.1</v>
      </c>
    </row>
    <row r="107" spans="1:14" x14ac:dyDescent="0.25">
      <c r="A107" s="78" t="s">
        <v>298</v>
      </c>
      <c r="B107" s="56" t="str">
        <f t="shared" si="5"/>
        <v>BT09</v>
      </c>
      <c r="C107" s="89">
        <v>42923.96</v>
      </c>
      <c r="D107" s="99">
        <v>141928.04</v>
      </c>
      <c r="F107" t="s">
        <v>5343</v>
      </c>
      <c r="G107" s="56" t="str">
        <f t="shared" si="3"/>
        <v>CV10</v>
      </c>
      <c r="H107">
        <v>-29584.940000000002</v>
      </c>
      <c r="I107">
        <v>30888.940000000002</v>
      </c>
      <c r="K107" t="s">
        <v>5438</v>
      </c>
      <c r="L107" s="56" t="str">
        <f t="shared" si="4"/>
        <v>QPA12</v>
      </c>
      <c r="M107">
        <v>234853</v>
      </c>
      <c r="N107">
        <v>36566.68</v>
      </c>
    </row>
    <row r="108" spans="1:14" x14ac:dyDescent="0.25">
      <c r="A108" s="78" t="s">
        <v>298</v>
      </c>
      <c r="B108" s="56" t="str">
        <f t="shared" si="5"/>
        <v>BT09</v>
      </c>
      <c r="C108" s="90"/>
      <c r="D108" s="99"/>
      <c r="F108" t="s">
        <v>5344</v>
      </c>
      <c r="G108" s="56" t="str">
        <f t="shared" si="3"/>
        <v>BU27</v>
      </c>
      <c r="H108">
        <v>-12375.880000000001</v>
      </c>
      <c r="I108">
        <v>18476.88</v>
      </c>
      <c r="K108" t="s">
        <v>205</v>
      </c>
      <c r="L108" s="56" t="str">
        <f t="shared" si="4"/>
        <v>QPA15</v>
      </c>
      <c r="M108">
        <v>11531</v>
      </c>
      <c r="N108">
        <v>3066.82</v>
      </c>
    </row>
    <row r="109" spans="1:14" x14ac:dyDescent="0.25">
      <c r="A109" s="78" t="s">
        <v>299</v>
      </c>
      <c r="B109" s="56" t="str">
        <f t="shared" si="5"/>
        <v>BT10</v>
      </c>
      <c r="C109" s="89">
        <v>8576.1</v>
      </c>
      <c r="D109" s="99">
        <v>66789.899999999994</v>
      </c>
      <c r="F109" t="s">
        <v>5345</v>
      </c>
      <c r="G109" s="56" t="str">
        <f t="shared" si="3"/>
        <v>BG04</v>
      </c>
      <c r="H109">
        <v>-19197.55</v>
      </c>
      <c r="I109">
        <v>1154.55</v>
      </c>
      <c r="K109" t="s">
        <v>5439</v>
      </c>
      <c r="L109" s="56" t="str">
        <f t="shared" si="4"/>
        <v>RZA04</v>
      </c>
      <c r="M109">
        <v>76033</v>
      </c>
      <c r="N109">
        <v>23695.56</v>
      </c>
    </row>
    <row r="110" spans="1:14" x14ac:dyDescent="0.25">
      <c r="A110" s="78" t="s">
        <v>299</v>
      </c>
      <c r="B110" s="56" t="str">
        <f t="shared" si="5"/>
        <v>BT10</v>
      </c>
      <c r="C110" s="90"/>
      <c r="D110" s="99"/>
      <c r="F110" t="s">
        <v>5346</v>
      </c>
      <c r="G110" s="56" t="str">
        <f t="shared" si="3"/>
        <v>MB01</v>
      </c>
      <c r="H110">
        <v>-1384.405</v>
      </c>
      <c r="I110">
        <v>1687.405</v>
      </c>
      <c r="K110" t="s">
        <v>5440</v>
      </c>
      <c r="L110" s="56" t="str">
        <f t="shared" si="4"/>
        <v>SC01</v>
      </c>
      <c r="M110">
        <v>35578</v>
      </c>
      <c r="N110">
        <v>8328.56</v>
      </c>
    </row>
    <row r="111" spans="1:14" x14ac:dyDescent="0.25">
      <c r="A111" s="78" t="s">
        <v>300</v>
      </c>
      <c r="B111" s="56" t="str">
        <f t="shared" si="5"/>
        <v>BT11</v>
      </c>
      <c r="C111" s="89">
        <v>6934.3600000000006</v>
      </c>
      <c r="D111" s="99">
        <v>9747.64</v>
      </c>
      <c r="F111" t="s">
        <v>5347</v>
      </c>
      <c r="G111" s="56" t="str">
        <f t="shared" si="3"/>
        <v>PT02</v>
      </c>
      <c r="H111">
        <v>-21781</v>
      </c>
      <c r="I111">
        <v>12374.04</v>
      </c>
      <c r="K111" t="s">
        <v>210</v>
      </c>
      <c r="L111" s="56" t="str">
        <f t="shared" si="4"/>
        <v>SCA02</v>
      </c>
      <c r="M111">
        <v>1974</v>
      </c>
      <c r="N111">
        <v>11285.44</v>
      </c>
    </row>
    <row r="112" spans="1:14" x14ac:dyDescent="0.25">
      <c r="A112" s="78" t="s">
        <v>300</v>
      </c>
      <c r="B112" s="56" t="str">
        <f t="shared" si="5"/>
        <v>BT11</v>
      </c>
      <c r="C112" s="90"/>
      <c r="D112" s="99"/>
      <c r="K112" t="s">
        <v>5441</v>
      </c>
      <c r="L112" s="56" t="str">
        <f t="shared" si="4"/>
        <v>SC02</v>
      </c>
      <c r="M112">
        <v>87331</v>
      </c>
      <c r="N112">
        <v>16801.68</v>
      </c>
    </row>
    <row r="113" spans="1:14" x14ac:dyDescent="0.25">
      <c r="A113" s="78" t="s">
        <v>301</v>
      </c>
      <c r="B113" s="56" t="str">
        <f t="shared" si="5"/>
        <v>BT12</v>
      </c>
      <c r="C113" s="89">
        <v>31148.9</v>
      </c>
      <c r="D113" s="99">
        <v>-25653.9</v>
      </c>
      <c r="K113" t="s">
        <v>5442</v>
      </c>
      <c r="L113" s="56" t="str">
        <f t="shared" si="4"/>
        <v>SC03</v>
      </c>
      <c r="M113">
        <v>68119</v>
      </c>
      <c r="N113">
        <v>25154.34</v>
      </c>
    </row>
    <row r="114" spans="1:14" x14ac:dyDescent="0.25">
      <c r="A114" s="78" t="s">
        <v>301</v>
      </c>
      <c r="B114" s="56" t="str">
        <f t="shared" si="5"/>
        <v>BT12</v>
      </c>
      <c r="C114" s="90"/>
      <c r="D114" s="99"/>
      <c r="K114" t="s">
        <v>5443</v>
      </c>
      <c r="L114" s="56" t="str">
        <f t="shared" si="4"/>
        <v>SC04</v>
      </c>
      <c r="M114">
        <v>11705</v>
      </c>
      <c r="N114">
        <v>16555.5</v>
      </c>
    </row>
    <row r="115" spans="1:14" x14ac:dyDescent="0.25">
      <c r="A115" s="78" t="s">
        <v>5194</v>
      </c>
      <c r="B115" s="56" t="str">
        <f t="shared" si="5"/>
        <v>BT13</v>
      </c>
      <c r="C115" s="89">
        <v>42796.26</v>
      </c>
      <c r="D115" s="99">
        <v>-235665.26</v>
      </c>
      <c r="K115" t="s">
        <v>5444</v>
      </c>
      <c r="L115" s="56" t="str">
        <f t="shared" si="4"/>
        <v>SC05</v>
      </c>
      <c r="M115">
        <v>554665</v>
      </c>
      <c r="N115">
        <v>61634.44</v>
      </c>
    </row>
    <row r="116" spans="1:14" x14ac:dyDescent="0.25">
      <c r="A116" s="78" t="s">
        <v>5194</v>
      </c>
      <c r="B116" s="56" t="str">
        <f t="shared" si="5"/>
        <v>BT13</v>
      </c>
      <c r="C116" s="90"/>
      <c r="D116" s="99"/>
      <c r="K116" t="s">
        <v>5445</v>
      </c>
      <c r="L116" s="56" t="str">
        <f t="shared" si="4"/>
        <v>SC06</v>
      </c>
      <c r="M116">
        <v>281026</v>
      </c>
      <c r="N116">
        <v>35809.96</v>
      </c>
    </row>
    <row r="117" spans="1:14" x14ac:dyDescent="0.25">
      <c r="A117" s="78" t="s">
        <v>304</v>
      </c>
      <c r="B117" s="56" t="str">
        <f t="shared" si="5"/>
        <v>BT14</v>
      </c>
      <c r="C117" s="89">
        <v>50174.6</v>
      </c>
      <c r="D117" s="99">
        <v>-60080.6</v>
      </c>
      <c r="K117" t="s">
        <v>5446</v>
      </c>
      <c r="L117" s="56" t="str">
        <f t="shared" si="4"/>
        <v>SC07</v>
      </c>
      <c r="M117">
        <v>82263</v>
      </c>
      <c r="N117">
        <v>18341.740000000002</v>
      </c>
    </row>
    <row r="118" spans="1:14" x14ac:dyDescent="0.25">
      <c r="A118" s="78" t="s">
        <v>304</v>
      </c>
      <c r="B118" s="56" t="str">
        <f t="shared" si="5"/>
        <v>BT14</v>
      </c>
      <c r="C118" s="90"/>
      <c r="D118" s="99"/>
      <c r="K118" t="s">
        <v>5447</v>
      </c>
      <c r="L118" s="56" t="str">
        <f t="shared" si="4"/>
        <v>SC08</v>
      </c>
      <c r="M118">
        <v>56526</v>
      </c>
      <c r="N118">
        <v>26943.200000000001</v>
      </c>
    </row>
    <row r="119" spans="1:14" x14ac:dyDescent="0.25">
      <c r="A119" s="78" t="s">
        <v>5195</v>
      </c>
      <c r="B119" s="56" t="str">
        <f t="shared" si="5"/>
        <v>BT16</v>
      </c>
      <c r="C119" s="89">
        <v>44702.799999999996</v>
      </c>
      <c r="D119" s="99">
        <v>106752.20000000001</v>
      </c>
      <c r="K119" t="s">
        <v>5448</v>
      </c>
      <c r="L119" s="56" t="str">
        <f t="shared" si="4"/>
        <v>SS02</v>
      </c>
      <c r="M119">
        <v>42508</v>
      </c>
      <c r="N119">
        <v>9651.58</v>
      </c>
    </row>
    <row r="120" spans="1:14" x14ac:dyDescent="0.25">
      <c r="A120" s="78" t="s">
        <v>5196</v>
      </c>
      <c r="B120" s="56" t="str">
        <f t="shared" si="5"/>
        <v>BT16</v>
      </c>
      <c r="C120" s="90"/>
      <c r="D120" s="99"/>
      <c r="K120" t="s">
        <v>5449</v>
      </c>
      <c r="L120" s="56" t="str">
        <f t="shared" si="4"/>
        <v>SS04</v>
      </c>
      <c r="M120">
        <v>104915</v>
      </c>
      <c r="N120">
        <v>8870.1200000000008</v>
      </c>
    </row>
    <row r="121" spans="1:14" x14ac:dyDescent="0.25">
      <c r="A121" s="78" t="s">
        <v>5197</v>
      </c>
      <c r="B121" s="56" t="str">
        <f t="shared" si="5"/>
        <v>BT17</v>
      </c>
      <c r="C121" s="89">
        <v>10198.619999999999</v>
      </c>
      <c r="D121" s="99">
        <v>70903.38</v>
      </c>
      <c r="K121" t="s">
        <v>5450</v>
      </c>
      <c r="L121" s="56" t="str">
        <f t="shared" si="4"/>
        <v>ZN01</v>
      </c>
      <c r="M121">
        <v>74434</v>
      </c>
      <c r="N121">
        <v>25744.26</v>
      </c>
    </row>
    <row r="122" spans="1:14" x14ac:dyDescent="0.25">
      <c r="A122" s="78" t="s">
        <v>312</v>
      </c>
      <c r="B122" s="56" t="str">
        <f t="shared" si="5"/>
        <v>BT17</v>
      </c>
      <c r="C122" s="90"/>
      <c r="D122" s="99"/>
      <c r="K122" t="s">
        <v>40</v>
      </c>
      <c r="L122" s="56" t="str">
        <f t="shared" si="4"/>
        <v>AKA01</v>
      </c>
      <c r="M122">
        <v>69515.399999999994</v>
      </c>
      <c r="N122">
        <v>15839.6</v>
      </c>
    </row>
    <row r="123" spans="1:14" x14ac:dyDescent="0.25">
      <c r="A123" s="78" t="s">
        <v>5198</v>
      </c>
      <c r="B123" s="56" t="str">
        <f t="shared" si="5"/>
        <v>BT18</v>
      </c>
      <c r="C123" s="89">
        <v>22387.899999999998</v>
      </c>
      <c r="D123" s="99">
        <v>-45096.899999999994</v>
      </c>
      <c r="K123" t="s">
        <v>42</v>
      </c>
      <c r="L123" s="56" t="str">
        <f t="shared" si="4"/>
        <v>AKA02</v>
      </c>
      <c r="M123">
        <v>27723.32</v>
      </c>
      <c r="N123">
        <v>11835.68</v>
      </c>
    </row>
    <row r="124" spans="1:14" x14ac:dyDescent="0.25">
      <c r="A124" s="78" t="s">
        <v>5198</v>
      </c>
      <c r="B124" s="56" t="str">
        <f t="shared" si="5"/>
        <v>BT18</v>
      </c>
      <c r="C124" s="90"/>
      <c r="D124" s="99"/>
      <c r="K124" t="s">
        <v>5451</v>
      </c>
      <c r="L124" s="56" t="str">
        <f t="shared" si="4"/>
        <v>CN01</v>
      </c>
      <c r="M124">
        <v>86949.66</v>
      </c>
      <c r="N124">
        <v>36774.340000000004</v>
      </c>
    </row>
    <row r="125" spans="1:14" x14ac:dyDescent="0.25">
      <c r="A125" s="78" t="s">
        <v>320</v>
      </c>
      <c r="B125" s="56" t="str">
        <f t="shared" si="5"/>
        <v>BT24</v>
      </c>
      <c r="C125" s="89">
        <v>41755.299999999996</v>
      </c>
      <c r="D125" s="99">
        <v>60610.700000000004</v>
      </c>
      <c r="K125" t="s">
        <v>5452</v>
      </c>
      <c r="L125" s="56" t="str">
        <f t="shared" si="4"/>
        <v>AB01</v>
      </c>
      <c r="M125">
        <v>46410.82</v>
      </c>
      <c r="N125">
        <v>12053.18</v>
      </c>
    </row>
    <row r="126" spans="1:14" x14ac:dyDescent="0.25">
      <c r="A126" s="78" t="s">
        <v>320</v>
      </c>
      <c r="B126" s="56" t="str">
        <f t="shared" si="5"/>
        <v>BT24</v>
      </c>
      <c r="C126" s="90"/>
      <c r="D126" s="99"/>
      <c r="K126" t="s">
        <v>5453</v>
      </c>
      <c r="L126" s="56" t="str">
        <f t="shared" si="4"/>
        <v>AB02</v>
      </c>
      <c r="M126">
        <v>70084.28</v>
      </c>
      <c r="N126">
        <v>22208.720000000001</v>
      </c>
    </row>
    <row r="127" spans="1:14" x14ac:dyDescent="0.25">
      <c r="A127" s="78" t="s">
        <v>322</v>
      </c>
      <c r="B127" s="56" t="str">
        <f t="shared" si="5"/>
        <v>BT25</v>
      </c>
      <c r="C127" s="89">
        <v>73535.88</v>
      </c>
      <c r="D127" s="99">
        <v>19543.119999999995</v>
      </c>
      <c r="K127" t="s">
        <v>5454</v>
      </c>
      <c r="L127" s="56" t="str">
        <f t="shared" si="4"/>
        <v>AB04</v>
      </c>
      <c r="M127">
        <v>263483.5</v>
      </c>
      <c r="N127">
        <v>31418.5</v>
      </c>
    </row>
    <row r="128" spans="1:14" x14ac:dyDescent="0.25">
      <c r="A128" s="78" t="s">
        <v>322</v>
      </c>
      <c r="B128" s="56" t="str">
        <f t="shared" si="5"/>
        <v>BT25</v>
      </c>
      <c r="C128" s="90"/>
      <c r="D128" s="99"/>
      <c r="K128" t="s">
        <v>5455</v>
      </c>
      <c r="L128" s="56" t="str">
        <f t="shared" si="4"/>
        <v>AB26</v>
      </c>
      <c r="M128">
        <v>91650.64</v>
      </c>
      <c r="N128">
        <v>18483.36</v>
      </c>
    </row>
    <row r="129" spans="1:14" x14ac:dyDescent="0.25">
      <c r="A129" s="78" t="s">
        <v>5199</v>
      </c>
      <c r="B129" s="56" t="str">
        <f t="shared" si="5"/>
        <v>BT26</v>
      </c>
      <c r="C129" s="89">
        <v>21333.14</v>
      </c>
      <c r="D129" s="99">
        <v>-1992.1399999999994</v>
      </c>
      <c r="K129" t="s">
        <v>5456</v>
      </c>
      <c r="L129" s="56" t="str">
        <f t="shared" ref="L129:L192" si="6">LEFT(K129, FIND(" ",K129)-1)</f>
        <v>AB29</v>
      </c>
      <c r="M129">
        <v>36044.339999999997</v>
      </c>
      <c r="N129">
        <v>9638.66</v>
      </c>
    </row>
    <row r="130" spans="1:14" x14ac:dyDescent="0.25">
      <c r="A130" s="78" t="s">
        <v>5199</v>
      </c>
      <c r="B130" s="56" t="str">
        <f t="shared" si="5"/>
        <v>BT26</v>
      </c>
      <c r="C130" s="90"/>
      <c r="D130" s="99"/>
      <c r="K130" t="s">
        <v>5457</v>
      </c>
      <c r="L130" s="56" t="str">
        <f t="shared" si="6"/>
        <v>AB34</v>
      </c>
      <c r="M130">
        <v>109934.9</v>
      </c>
      <c r="N130">
        <v>41635.1</v>
      </c>
    </row>
    <row r="131" spans="1:14" x14ac:dyDescent="0.25">
      <c r="A131" s="78" t="s">
        <v>325</v>
      </c>
      <c r="B131" s="56" t="str">
        <f t="shared" ref="B131:B194" si="7">LEFT(A131, FIND(" ",A131)-1)</f>
        <v>BT27</v>
      </c>
      <c r="C131" s="89">
        <v>11011.86</v>
      </c>
      <c r="D131" s="99">
        <v>69812.14</v>
      </c>
      <c r="K131" t="s">
        <v>5458</v>
      </c>
      <c r="L131" s="56" t="str">
        <f t="shared" si="6"/>
        <v>SO03</v>
      </c>
      <c r="M131">
        <v>60848.14</v>
      </c>
      <c r="N131">
        <v>10745.86</v>
      </c>
    </row>
    <row r="132" spans="1:14" x14ac:dyDescent="0.25">
      <c r="A132" s="78" t="s">
        <v>325</v>
      </c>
      <c r="B132" s="56" t="str">
        <f t="shared" si="7"/>
        <v>BT27</v>
      </c>
      <c r="C132" s="90"/>
      <c r="D132" s="99"/>
      <c r="K132" t="s">
        <v>5459</v>
      </c>
      <c r="L132" s="56" t="str">
        <f t="shared" si="6"/>
        <v>SO04</v>
      </c>
      <c r="M132">
        <v>39320</v>
      </c>
      <c r="N132">
        <v>5582</v>
      </c>
    </row>
    <row r="133" spans="1:14" x14ac:dyDescent="0.25">
      <c r="A133" s="78" t="s">
        <v>5200</v>
      </c>
      <c r="B133" s="56" t="str">
        <f t="shared" si="7"/>
        <v>BT28</v>
      </c>
      <c r="C133" s="89">
        <v>25916.16</v>
      </c>
      <c r="D133" s="99">
        <v>62928.84</v>
      </c>
      <c r="K133" t="s">
        <v>5460</v>
      </c>
      <c r="L133" s="56" t="str">
        <f t="shared" si="6"/>
        <v>SO05</v>
      </c>
      <c r="M133">
        <v>122794.14</v>
      </c>
      <c r="N133">
        <v>24682.86</v>
      </c>
    </row>
    <row r="134" spans="1:14" x14ac:dyDescent="0.25">
      <c r="A134" s="78" t="s">
        <v>5200</v>
      </c>
      <c r="B134" s="56" t="str">
        <f t="shared" si="7"/>
        <v>BT28</v>
      </c>
      <c r="C134" s="90"/>
      <c r="D134" s="99"/>
      <c r="K134" t="s">
        <v>5461</v>
      </c>
      <c r="L134" s="56" t="str">
        <f t="shared" si="6"/>
        <v>SO06</v>
      </c>
      <c r="M134">
        <v>57269.36</v>
      </c>
      <c r="N134">
        <v>7954.64</v>
      </c>
    </row>
    <row r="135" spans="1:14" x14ac:dyDescent="0.25">
      <c r="A135" s="78" t="s">
        <v>328</v>
      </c>
      <c r="B135" s="56" t="str">
        <f t="shared" si="7"/>
        <v>BT30</v>
      </c>
      <c r="C135" s="89">
        <v>26807.86</v>
      </c>
      <c r="D135" s="99">
        <v>41727.14</v>
      </c>
      <c r="K135" t="s">
        <v>5462</v>
      </c>
      <c r="L135" s="56" t="str">
        <f t="shared" si="6"/>
        <v>AB35</v>
      </c>
      <c r="M135">
        <v>12043.880000000001</v>
      </c>
      <c r="N135">
        <v>24367.119999999999</v>
      </c>
    </row>
    <row r="136" spans="1:14" x14ac:dyDescent="0.25">
      <c r="A136" s="78" t="s">
        <v>328</v>
      </c>
      <c r="B136" s="56" t="str">
        <f t="shared" si="7"/>
        <v>BT30</v>
      </c>
      <c r="C136" s="90"/>
      <c r="D136" s="99"/>
      <c r="K136" t="s">
        <v>5463</v>
      </c>
      <c r="L136" s="56" t="str">
        <f t="shared" si="6"/>
        <v>AB06</v>
      </c>
      <c r="M136">
        <v>87851</v>
      </c>
      <c r="N136">
        <v>11184.4</v>
      </c>
    </row>
    <row r="137" spans="1:14" x14ac:dyDescent="0.25">
      <c r="A137" s="78" t="s">
        <v>50</v>
      </c>
      <c r="B137" s="56" t="str">
        <f t="shared" si="7"/>
        <v>BTA01</v>
      </c>
      <c r="C137" s="89">
        <v>19623.36</v>
      </c>
      <c r="D137" s="99">
        <v>9247.64</v>
      </c>
      <c r="K137" t="s">
        <v>5464</v>
      </c>
      <c r="L137" s="56" t="str">
        <f t="shared" si="6"/>
        <v>AB09</v>
      </c>
      <c r="M137">
        <v>68053</v>
      </c>
      <c r="N137">
        <v>7724.24</v>
      </c>
    </row>
    <row r="138" spans="1:14" x14ac:dyDescent="0.25">
      <c r="A138" s="78" t="s">
        <v>50</v>
      </c>
      <c r="B138" s="56" t="str">
        <f t="shared" si="7"/>
        <v>BTA01</v>
      </c>
      <c r="C138" s="90"/>
      <c r="D138" s="99"/>
      <c r="K138" t="s">
        <v>5465</v>
      </c>
      <c r="L138" s="56" t="str">
        <f t="shared" si="6"/>
        <v>AB08</v>
      </c>
      <c r="M138">
        <v>28236</v>
      </c>
      <c r="N138">
        <v>15420.54</v>
      </c>
    </row>
    <row r="139" spans="1:14" x14ac:dyDescent="0.25">
      <c r="A139" s="78" t="s">
        <v>5103</v>
      </c>
      <c r="B139" s="56" t="str">
        <f t="shared" si="7"/>
        <v>BU17</v>
      </c>
      <c r="C139" s="89">
        <v>192108.98</v>
      </c>
      <c r="D139" s="99">
        <v>381309.02</v>
      </c>
      <c r="K139" t="s">
        <v>5466</v>
      </c>
      <c r="L139" s="56" t="str">
        <f t="shared" si="6"/>
        <v>AB10</v>
      </c>
      <c r="M139">
        <v>66413</v>
      </c>
      <c r="N139">
        <v>13302.6</v>
      </c>
    </row>
    <row r="140" spans="1:14" x14ac:dyDescent="0.25">
      <c r="A140" s="78" t="s">
        <v>5103</v>
      </c>
      <c r="B140" s="56" t="str">
        <f t="shared" si="7"/>
        <v>BU17</v>
      </c>
      <c r="C140" s="90"/>
      <c r="D140" s="99"/>
      <c r="K140" t="s">
        <v>5467</v>
      </c>
      <c r="L140" s="56" t="str">
        <f t="shared" si="6"/>
        <v>AB16</v>
      </c>
      <c r="M140">
        <v>20212</v>
      </c>
      <c r="N140">
        <v>6749.46</v>
      </c>
    </row>
    <row r="141" spans="1:14" x14ac:dyDescent="0.25">
      <c r="A141" s="78" t="s">
        <v>359</v>
      </c>
      <c r="B141" s="56" t="str">
        <f t="shared" si="7"/>
        <v>BU25</v>
      </c>
      <c r="C141" s="89">
        <v>21572.080000000002</v>
      </c>
      <c r="D141" s="99">
        <v>51938.92</v>
      </c>
      <c r="K141" t="s">
        <v>5468</v>
      </c>
      <c r="L141" s="56" t="str">
        <f t="shared" si="6"/>
        <v>AB21</v>
      </c>
      <c r="M141">
        <v>111011</v>
      </c>
      <c r="N141">
        <v>30171.600000000002</v>
      </c>
    </row>
    <row r="142" spans="1:14" x14ac:dyDescent="0.25">
      <c r="A142" s="78" t="s">
        <v>359</v>
      </c>
      <c r="B142" s="56" t="str">
        <f t="shared" si="7"/>
        <v>BU25</v>
      </c>
      <c r="C142" s="90"/>
      <c r="D142" s="99"/>
      <c r="K142" t="s">
        <v>5469</v>
      </c>
      <c r="L142" s="56" t="str">
        <f t="shared" si="6"/>
        <v>AB36</v>
      </c>
      <c r="M142">
        <v>50658</v>
      </c>
      <c r="N142">
        <v>11997.380000000001</v>
      </c>
    </row>
    <row r="143" spans="1:14" x14ac:dyDescent="0.25">
      <c r="A143" s="78" t="s">
        <v>86</v>
      </c>
      <c r="B143" s="56" t="str">
        <f t="shared" si="7"/>
        <v>BUA17</v>
      </c>
      <c r="C143" s="89">
        <v>33372.86</v>
      </c>
      <c r="D143" s="99">
        <v>-57236.86</v>
      </c>
      <c r="K143" t="s">
        <v>5470</v>
      </c>
      <c r="L143" s="56" t="str">
        <f t="shared" si="6"/>
        <v>AB37</v>
      </c>
      <c r="M143">
        <v>12057</v>
      </c>
      <c r="N143">
        <v>19016.940000000002</v>
      </c>
    </row>
    <row r="144" spans="1:14" x14ac:dyDescent="0.25">
      <c r="A144" s="78" t="s">
        <v>86</v>
      </c>
      <c r="B144" s="56" t="str">
        <f t="shared" si="7"/>
        <v>BUA17</v>
      </c>
      <c r="C144" s="90"/>
      <c r="D144" s="99"/>
      <c r="K144" t="s">
        <v>5471</v>
      </c>
      <c r="L144" s="56" t="str">
        <f t="shared" si="6"/>
        <v>AB38</v>
      </c>
      <c r="M144">
        <v>134038</v>
      </c>
      <c r="N144">
        <v>28835.279999999999</v>
      </c>
    </row>
    <row r="145" spans="1:14" x14ac:dyDescent="0.25">
      <c r="A145" s="78" t="s">
        <v>5201</v>
      </c>
      <c r="B145" s="56" t="str">
        <f t="shared" si="7"/>
        <v>CV03</v>
      </c>
      <c r="C145" s="89">
        <v>32289.5</v>
      </c>
      <c r="D145" s="99">
        <v>-76586.5</v>
      </c>
      <c r="K145" t="s">
        <v>5472</v>
      </c>
      <c r="L145" s="56" t="str">
        <f t="shared" si="6"/>
        <v>AB40</v>
      </c>
      <c r="M145">
        <v>11320</v>
      </c>
      <c r="N145">
        <v>13229.800000000001</v>
      </c>
    </row>
    <row r="146" spans="1:14" x14ac:dyDescent="0.25">
      <c r="A146" s="78" t="s">
        <v>5201</v>
      </c>
      <c r="B146" s="56" t="str">
        <f t="shared" si="7"/>
        <v>CV03</v>
      </c>
      <c r="C146" s="90"/>
      <c r="D146" s="99"/>
      <c r="K146" t="s">
        <v>5473</v>
      </c>
      <c r="L146" s="56" t="str">
        <f t="shared" si="6"/>
        <v>AB41</v>
      </c>
      <c r="M146">
        <v>396392</v>
      </c>
      <c r="N146">
        <v>44950.880000000005</v>
      </c>
    </row>
    <row r="147" spans="1:14" x14ac:dyDescent="0.25">
      <c r="A147" s="78" t="s">
        <v>445</v>
      </c>
      <c r="B147" s="56" t="str">
        <f t="shared" si="7"/>
        <v>CV34</v>
      </c>
      <c r="C147" s="89">
        <v>13042.02</v>
      </c>
      <c r="D147" s="99">
        <v>32134.98</v>
      </c>
      <c r="K147" t="s">
        <v>37</v>
      </c>
      <c r="L147" s="56" t="str">
        <f t="shared" si="6"/>
        <v>ABA05</v>
      </c>
      <c r="M147">
        <v>71975</v>
      </c>
      <c r="N147">
        <v>18473.78</v>
      </c>
    </row>
    <row r="148" spans="1:14" x14ac:dyDescent="0.25">
      <c r="A148" s="78" t="s">
        <v>445</v>
      </c>
      <c r="B148" s="56" t="str">
        <f t="shared" si="7"/>
        <v>CV34</v>
      </c>
      <c r="C148" s="90"/>
      <c r="D148" s="99"/>
      <c r="K148" t="s">
        <v>5474</v>
      </c>
      <c r="L148" s="56" t="str">
        <f t="shared" si="6"/>
        <v>BBC01</v>
      </c>
      <c r="M148">
        <v>173290</v>
      </c>
      <c r="N148">
        <v>27989.78</v>
      </c>
    </row>
    <row r="149" spans="1:14" x14ac:dyDescent="0.25">
      <c r="A149" s="78" t="s">
        <v>129</v>
      </c>
      <c r="B149" s="56" t="str">
        <f t="shared" si="7"/>
        <v>CVA03</v>
      </c>
      <c r="C149" s="89">
        <v>29699.040000000001</v>
      </c>
      <c r="D149" s="99">
        <v>-30082.04</v>
      </c>
      <c r="K149" t="s">
        <v>5475</v>
      </c>
      <c r="L149" s="56" t="str">
        <f t="shared" si="6"/>
        <v>BBC02</v>
      </c>
      <c r="M149">
        <v>28146</v>
      </c>
      <c r="N149">
        <v>14040.26</v>
      </c>
    </row>
    <row r="150" spans="1:14" x14ac:dyDescent="0.25">
      <c r="A150" s="78" t="s">
        <v>129</v>
      </c>
      <c r="B150" s="56" t="str">
        <f t="shared" si="7"/>
        <v>CVA03</v>
      </c>
      <c r="C150" s="90"/>
      <c r="D150" s="99"/>
      <c r="K150" t="s">
        <v>5476</v>
      </c>
      <c r="L150" s="56" t="str">
        <f t="shared" si="6"/>
        <v>BT19</v>
      </c>
      <c r="M150">
        <v>187983</v>
      </c>
      <c r="N150">
        <v>64599.040000000001</v>
      </c>
    </row>
    <row r="151" spans="1:14" x14ac:dyDescent="0.25">
      <c r="A151" s="78" t="s">
        <v>136</v>
      </c>
      <c r="B151" s="56" t="str">
        <f t="shared" si="7"/>
        <v>CVA09</v>
      </c>
      <c r="C151" s="89">
        <v>56459.26</v>
      </c>
      <c r="D151" s="99">
        <v>60130.74</v>
      </c>
      <c r="K151" t="s">
        <v>5477</v>
      </c>
      <c r="L151" s="56" t="str">
        <f t="shared" si="6"/>
        <v>BT20</v>
      </c>
      <c r="M151">
        <v>19093</v>
      </c>
      <c r="N151">
        <v>1742.52</v>
      </c>
    </row>
    <row r="152" spans="1:14" x14ac:dyDescent="0.25">
      <c r="A152" s="78" t="s">
        <v>136</v>
      </c>
      <c r="B152" s="56" t="str">
        <f t="shared" si="7"/>
        <v>CVA09</v>
      </c>
      <c r="C152" s="90"/>
      <c r="D152" s="99"/>
      <c r="K152" t="s">
        <v>94</v>
      </c>
      <c r="L152" s="56" t="str">
        <f t="shared" si="6"/>
        <v>CBA04</v>
      </c>
      <c r="M152">
        <v>84493</v>
      </c>
      <c r="N152">
        <v>14052.56</v>
      </c>
    </row>
    <row r="153" spans="1:14" x14ac:dyDescent="0.25">
      <c r="A153" s="78" t="s">
        <v>502</v>
      </c>
      <c r="B153" s="56" t="str">
        <f t="shared" si="7"/>
        <v>IS05</v>
      </c>
      <c r="C153" s="89">
        <v>144799.38</v>
      </c>
      <c r="D153" s="99">
        <v>1009164.62</v>
      </c>
      <c r="K153" t="s">
        <v>5181</v>
      </c>
      <c r="L153" s="56" t="str">
        <f t="shared" si="6"/>
        <v>CBA12</v>
      </c>
      <c r="M153">
        <v>60992</v>
      </c>
      <c r="N153">
        <v>23991.5</v>
      </c>
    </row>
    <row r="154" spans="1:14" x14ac:dyDescent="0.25">
      <c r="A154" s="78" t="s">
        <v>502</v>
      </c>
      <c r="B154" s="56" t="str">
        <f t="shared" si="7"/>
        <v>IS05</v>
      </c>
      <c r="C154" s="90"/>
      <c r="D154" s="99"/>
      <c r="K154" t="s">
        <v>5478</v>
      </c>
      <c r="L154" s="56" t="str">
        <f t="shared" si="6"/>
        <v>CB13</v>
      </c>
      <c r="M154">
        <v>1548</v>
      </c>
      <c r="N154">
        <v>8150.88</v>
      </c>
    </row>
    <row r="155" spans="1:14" x14ac:dyDescent="0.25">
      <c r="A155" s="78" t="s">
        <v>504</v>
      </c>
      <c r="B155" s="56" t="str">
        <f t="shared" si="7"/>
        <v>IS06</v>
      </c>
      <c r="C155" s="89">
        <v>30272.9</v>
      </c>
      <c r="D155" s="99">
        <v>126956.1</v>
      </c>
      <c r="K155" t="s">
        <v>5479</v>
      </c>
      <c r="L155" s="56" t="str">
        <f t="shared" si="6"/>
        <v>CV08</v>
      </c>
      <c r="M155">
        <v>20989</v>
      </c>
      <c r="N155">
        <v>9157.16</v>
      </c>
    </row>
    <row r="156" spans="1:14" x14ac:dyDescent="0.25">
      <c r="A156" s="78" t="s">
        <v>504</v>
      </c>
      <c r="B156" s="56" t="str">
        <f t="shared" si="7"/>
        <v>IS06</v>
      </c>
      <c r="C156" s="90"/>
      <c r="D156" s="99"/>
      <c r="K156" t="s">
        <v>5480</v>
      </c>
      <c r="L156" s="56" t="str">
        <f t="shared" si="6"/>
        <v>CV09</v>
      </c>
      <c r="M156">
        <v>67652</v>
      </c>
      <c r="N156">
        <v>30155.86</v>
      </c>
    </row>
    <row r="157" spans="1:14" x14ac:dyDescent="0.25">
      <c r="A157" s="78" t="s">
        <v>505</v>
      </c>
      <c r="B157" s="56" t="str">
        <f t="shared" si="7"/>
        <v>IS07</v>
      </c>
      <c r="C157" s="89">
        <v>91995.540000000008</v>
      </c>
      <c r="D157" s="99">
        <v>-339655.54000000004</v>
      </c>
      <c r="K157" t="s">
        <v>5481</v>
      </c>
      <c r="L157" s="56" t="str">
        <f t="shared" si="6"/>
        <v>CV21</v>
      </c>
      <c r="M157">
        <v>93906</v>
      </c>
      <c r="N157">
        <v>22498.18</v>
      </c>
    </row>
    <row r="158" spans="1:14" x14ac:dyDescent="0.25">
      <c r="A158" s="78" t="s">
        <v>505</v>
      </c>
      <c r="B158" s="56" t="str">
        <f t="shared" si="7"/>
        <v>IS07</v>
      </c>
      <c r="C158" s="90"/>
      <c r="D158" s="99"/>
      <c r="K158" t="s">
        <v>5482</v>
      </c>
      <c r="L158" s="56" t="str">
        <f t="shared" si="6"/>
        <v>CV22</v>
      </c>
      <c r="M158">
        <v>101655</v>
      </c>
      <c r="N158">
        <v>16466.54</v>
      </c>
    </row>
    <row r="159" spans="1:14" x14ac:dyDescent="0.25">
      <c r="A159" s="78" t="s">
        <v>824</v>
      </c>
      <c r="B159" s="56" t="str">
        <f t="shared" si="7"/>
        <v>TL02</v>
      </c>
      <c r="C159" s="89">
        <v>11197.36</v>
      </c>
      <c r="D159" s="99">
        <v>35617.64</v>
      </c>
      <c r="K159" t="s">
        <v>5483</v>
      </c>
      <c r="L159" s="56" t="str">
        <f t="shared" si="6"/>
        <v>CV23</v>
      </c>
      <c r="M159">
        <v>260709</v>
      </c>
      <c r="N159">
        <v>42325.4</v>
      </c>
    </row>
    <row r="160" spans="1:14" x14ac:dyDescent="0.25">
      <c r="A160" s="78" t="s">
        <v>824</v>
      </c>
      <c r="B160" s="56" t="str">
        <f t="shared" si="7"/>
        <v>TL02</v>
      </c>
      <c r="C160" s="90"/>
      <c r="D160" s="99"/>
      <c r="K160" t="s">
        <v>5484</v>
      </c>
      <c r="L160" s="56" t="str">
        <f t="shared" si="6"/>
        <v>CV35</v>
      </c>
      <c r="M160">
        <v>115127</v>
      </c>
      <c r="N160">
        <v>25840.400000000001</v>
      </c>
    </row>
    <row r="161" spans="1:14" x14ac:dyDescent="0.25">
      <c r="A161" s="78" t="s">
        <v>825</v>
      </c>
      <c r="B161" s="56" t="str">
        <f t="shared" si="7"/>
        <v>TL03</v>
      </c>
      <c r="C161" s="89">
        <v>29275.84</v>
      </c>
      <c r="D161" s="99">
        <v>17952.16</v>
      </c>
      <c r="K161" t="s">
        <v>5485</v>
      </c>
      <c r="L161" s="56" t="str">
        <f t="shared" si="6"/>
        <v>CV37</v>
      </c>
      <c r="M161">
        <v>172358</v>
      </c>
      <c r="N161">
        <v>48843.32</v>
      </c>
    </row>
    <row r="162" spans="1:14" x14ac:dyDescent="0.25">
      <c r="A162" s="78" t="s">
        <v>825</v>
      </c>
      <c r="B162" s="56" t="str">
        <f t="shared" si="7"/>
        <v>TL03</v>
      </c>
      <c r="C162" s="90"/>
      <c r="D162" s="99"/>
      <c r="K162" t="s">
        <v>5486</v>
      </c>
      <c r="L162" s="56" t="str">
        <f t="shared" si="6"/>
        <v>CV38</v>
      </c>
      <c r="M162">
        <v>270375</v>
      </c>
      <c r="N162">
        <v>55477.96</v>
      </c>
    </row>
    <row r="163" spans="1:14" x14ac:dyDescent="0.25">
      <c r="A163" s="78" t="s">
        <v>827</v>
      </c>
      <c r="B163" s="56" t="str">
        <f t="shared" si="7"/>
        <v>TL05</v>
      </c>
      <c r="C163" s="89">
        <v>12142.14</v>
      </c>
      <c r="D163" s="99">
        <v>40131.86</v>
      </c>
      <c r="K163" t="s">
        <v>5487</v>
      </c>
      <c r="L163" s="56" t="str">
        <f t="shared" si="6"/>
        <v>CV40</v>
      </c>
      <c r="M163">
        <v>93041</v>
      </c>
      <c r="N163">
        <v>17819.5</v>
      </c>
    </row>
    <row r="164" spans="1:14" x14ac:dyDescent="0.25">
      <c r="A164" s="78" t="s">
        <v>827</v>
      </c>
      <c r="B164" s="56" t="str">
        <f t="shared" si="7"/>
        <v>TL05</v>
      </c>
      <c r="C164" s="90"/>
      <c r="D164" s="99"/>
      <c r="K164" t="s">
        <v>5488</v>
      </c>
      <c r="L164" s="56" t="str">
        <f t="shared" si="6"/>
        <v>CV41</v>
      </c>
      <c r="M164">
        <v>167680</v>
      </c>
      <c r="N164">
        <v>35382.44</v>
      </c>
    </row>
    <row r="165" spans="1:14" x14ac:dyDescent="0.25">
      <c r="A165" s="78" t="s">
        <v>828</v>
      </c>
      <c r="B165" s="56" t="str">
        <f t="shared" si="7"/>
        <v>TL06</v>
      </c>
      <c r="C165" s="89">
        <v>29403.200000000001</v>
      </c>
      <c r="D165" s="99">
        <v>15599.8</v>
      </c>
      <c r="K165" t="s">
        <v>132</v>
      </c>
      <c r="L165" s="56" t="str">
        <f t="shared" si="6"/>
        <v>CVA05</v>
      </c>
      <c r="M165">
        <v>111511</v>
      </c>
      <c r="N165">
        <v>31754.52</v>
      </c>
    </row>
    <row r="166" spans="1:14" x14ac:dyDescent="0.25">
      <c r="A166" s="78" t="s">
        <v>828</v>
      </c>
      <c r="B166" s="56" t="str">
        <f t="shared" si="7"/>
        <v>TL06</v>
      </c>
      <c r="C166" s="90"/>
      <c r="D166" s="99"/>
      <c r="K166" t="s">
        <v>5489</v>
      </c>
      <c r="L166" s="56" t="str">
        <f t="shared" si="6"/>
        <v>CVA08</v>
      </c>
      <c r="M166">
        <v>96058</v>
      </c>
      <c r="N166">
        <v>25743.120000000003</v>
      </c>
    </row>
    <row r="167" spans="1:14" x14ac:dyDescent="0.25">
      <c r="A167" s="78" t="s">
        <v>830</v>
      </c>
      <c r="B167" s="56" t="str">
        <f t="shared" si="7"/>
        <v>TL07</v>
      </c>
      <c r="C167" s="89">
        <v>18385</v>
      </c>
      <c r="D167" s="99">
        <v>65286</v>
      </c>
      <c r="K167" t="s">
        <v>5490</v>
      </c>
      <c r="L167" s="56" t="str">
        <f t="shared" si="6"/>
        <v>CVA10</v>
      </c>
      <c r="M167">
        <v>184535</v>
      </c>
      <c r="N167">
        <v>45667.26</v>
      </c>
    </row>
    <row r="168" spans="1:14" x14ac:dyDescent="0.25">
      <c r="A168" s="78" t="s">
        <v>830</v>
      </c>
      <c r="B168" s="56" t="str">
        <f t="shared" si="7"/>
        <v>TL07</v>
      </c>
      <c r="C168" s="90"/>
      <c r="D168" s="99"/>
      <c r="K168" t="s">
        <v>141</v>
      </c>
      <c r="L168" s="56" t="str">
        <f t="shared" si="6"/>
        <v>CVA13</v>
      </c>
      <c r="M168">
        <v>24408</v>
      </c>
      <c r="N168">
        <v>29640.560000000001</v>
      </c>
    </row>
    <row r="169" spans="1:14" x14ac:dyDescent="0.25">
      <c r="A169" s="78" t="s">
        <v>833</v>
      </c>
      <c r="B169" s="56" t="str">
        <f t="shared" si="7"/>
        <v>TL10</v>
      </c>
      <c r="C169" s="89">
        <v>29821.600000000002</v>
      </c>
      <c r="D169" s="99">
        <v>77116.399999999994</v>
      </c>
      <c r="K169" t="s">
        <v>142</v>
      </c>
      <c r="L169" s="56" t="str">
        <f t="shared" si="6"/>
        <v>CVA14</v>
      </c>
      <c r="M169">
        <v>98624</v>
      </c>
      <c r="N169">
        <v>29204.82</v>
      </c>
    </row>
    <row r="170" spans="1:14" x14ac:dyDescent="0.25">
      <c r="A170" s="78" t="s">
        <v>833</v>
      </c>
      <c r="B170" s="56" t="str">
        <f t="shared" si="7"/>
        <v>TL10</v>
      </c>
      <c r="C170" s="90"/>
      <c r="D170" s="99"/>
      <c r="K170" t="s">
        <v>144</v>
      </c>
      <c r="L170" s="56" t="str">
        <f t="shared" si="6"/>
        <v>CVA15</v>
      </c>
      <c r="M170">
        <v>169975</v>
      </c>
      <c r="N170">
        <v>34331.300000000003</v>
      </c>
    </row>
    <row r="171" spans="1:14" x14ac:dyDescent="0.25">
      <c r="A171" s="78" t="s">
        <v>835</v>
      </c>
      <c r="B171" s="56" t="str">
        <f t="shared" si="7"/>
        <v>TL12</v>
      </c>
      <c r="C171" s="89">
        <v>37305.68</v>
      </c>
      <c r="D171" s="99">
        <v>161387.32</v>
      </c>
      <c r="K171" t="s">
        <v>167</v>
      </c>
      <c r="L171" s="56" t="str">
        <f t="shared" si="6"/>
        <v>LGA05</v>
      </c>
      <c r="M171">
        <v>28924</v>
      </c>
      <c r="N171">
        <v>47797.86</v>
      </c>
    </row>
    <row r="172" spans="1:14" x14ac:dyDescent="0.25">
      <c r="A172" s="78" t="s">
        <v>835</v>
      </c>
      <c r="B172" s="56" t="str">
        <f t="shared" si="7"/>
        <v>TL12</v>
      </c>
      <c r="C172" s="90"/>
      <c r="D172" s="99"/>
      <c r="K172" t="s">
        <v>5491</v>
      </c>
      <c r="L172" s="56" t="str">
        <f t="shared" si="6"/>
        <v>MU01</v>
      </c>
      <c r="M172">
        <v>5103</v>
      </c>
      <c r="N172">
        <v>5775.12</v>
      </c>
    </row>
    <row r="173" spans="1:14" x14ac:dyDescent="0.25">
      <c r="A173" s="78" t="s">
        <v>5135</v>
      </c>
      <c r="B173" s="56" t="str">
        <f t="shared" si="7"/>
        <v>TL13</v>
      </c>
      <c r="C173" s="89">
        <v>10269.540000000001</v>
      </c>
      <c r="D173" s="99">
        <v>-6192.5400000000009</v>
      </c>
      <c r="K173" t="s">
        <v>5492</v>
      </c>
      <c r="L173" s="56" t="str">
        <f t="shared" si="6"/>
        <v>MU02</v>
      </c>
      <c r="M173">
        <v>31973</v>
      </c>
      <c r="N173">
        <v>16218.300000000001</v>
      </c>
    </row>
    <row r="174" spans="1:14" x14ac:dyDescent="0.25">
      <c r="A174" s="78" t="s">
        <v>5135</v>
      </c>
      <c r="B174" s="56" t="str">
        <f t="shared" si="7"/>
        <v>TL13</v>
      </c>
      <c r="C174" s="90"/>
      <c r="D174" s="99"/>
      <c r="K174" t="s">
        <v>5493</v>
      </c>
      <c r="L174" s="56" t="str">
        <f t="shared" si="6"/>
        <v>MU03</v>
      </c>
      <c r="M174">
        <v>7764</v>
      </c>
      <c r="N174">
        <v>7051.78</v>
      </c>
    </row>
    <row r="175" spans="1:14" x14ac:dyDescent="0.25">
      <c r="A175" s="78" t="s">
        <v>5202</v>
      </c>
      <c r="B175" s="56" t="str">
        <f t="shared" si="7"/>
        <v>TL15</v>
      </c>
      <c r="C175" s="89">
        <v>8712.52</v>
      </c>
      <c r="D175" s="99">
        <v>-36359.520000000004</v>
      </c>
      <c r="K175" t="s">
        <v>5494</v>
      </c>
      <c r="L175" s="56" t="str">
        <f t="shared" si="6"/>
        <v>MU05</v>
      </c>
      <c r="M175">
        <v>45828</v>
      </c>
      <c r="N175">
        <v>8447.7199999999993</v>
      </c>
    </row>
    <row r="176" spans="1:14" x14ac:dyDescent="0.25">
      <c r="A176" s="78" t="s">
        <v>5202</v>
      </c>
      <c r="B176" s="56" t="str">
        <f t="shared" si="7"/>
        <v>TL15</v>
      </c>
      <c r="C176" s="90"/>
      <c r="D176" s="99"/>
      <c r="K176" t="s">
        <v>5495</v>
      </c>
      <c r="L176" s="56" t="str">
        <f t="shared" si="6"/>
        <v>MU06</v>
      </c>
      <c r="M176">
        <v>53200</v>
      </c>
      <c r="N176">
        <v>42526.879999999997</v>
      </c>
    </row>
    <row r="177" spans="1:14" x14ac:dyDescent="0.25">
      <c r="A177" s="78" t="s">
        <v>5203</v>
      </c>
      <c r="B177" s="56" t="str">
        <f t="shared" si="7"/>
        <v>TL16</v>
      </c>
      <c r="C177" s="89">
        <v>19451.099999999999</v>
      </c>
      <c r="D177" s="99">
        <v>15648.900000000001</v>
      </c>
      <c r="K177" t="s">
        <v>5496</v>
      </c>
      <c r="L177" s="56" t="str">
        <f t="shared" si="6"/>
        <v>MU09</v>
      </c>
      <c r="M177">
        <v>51370</v>
      </c>
      <c r="N177">
        <v>12282.28</v>
      </c>
    </row>
    <row r="178" spans="1:14" x14ac:dyDescent="0.25">
      <c r="A178" s="78" t="s">
        <v>5203</v>
      </c>
      <c r="B178" s="56" t="str">
        <f t="shared" si="7"/>
        <v>TL16</v>
      </c>
      <c r="C178" s="90"/>
      <c r="D178" s="99"/>
      <c r="K178" t="s">
        <v>5497</v>
      </c>
      <c r="L178" s="56" t="str">
        <f t="shared" si="6"/>
        <v>MU12</v>
      </c>
      <c r="M178">
        <v>30339</v>
      </c>
      <c r="N178">
        <v>3120.44</v>
      </c>
    </row>
    <row r="179" spans="1:14" x14ac:dyDescent="0.25">
      <c r="A179" s="78" t="s">
        <v>842</v>
      </c>
      <c r="B179" s="56" t="str">
        <f t="shared" si="7"/>
        <v>TL17</v>
      </c>
      <c r="C179" s="89">
        <v>38397.020000000004</v>
      </c>
      <c r="D179" s="99">
        <v>80818.98</v>
      </c>
      <c r="K179" t="s">
        <v>5498</v>
      </c>
      <c r="L179" s="56" t="str">
        <f t="shared" si="6"/>
        <v>PGA02</v>
      </c>
      <c r="M179">
        <v>4680</v>
      </c>
      <c r="N179">
        <v>4521.76</v>
      </c>
    </row>
    <row r="180" spans="1:14" x14ac:dyDescent="0.25">
      <c r="A180" s="78" t="s">
        <v>842</v>
      </c>
      <c r="B180" s="56" t="str">
        <f t="shared" si="7"/>
        <v>TL17</v>
      </c>
      <c r="C180" s="90"/>
      <c r="D180" s="99"/>
      <c r="K180" t="s">
        <v>5499</v>
      </c>
      <c r="L180" s="56" t="str">
        <f t="shared" si="6"/>
        <v>QC01</v>
      </c>
      <c r="M180">
        <v>17738</v>
      </c>
      <c r="N180">
        <v>6481.24</v>
      </c>
    </row>
    <row r="181" spans="1:14" x14ac:dyDescent="0.25">
      <c r="A181" s="78" t="s">
        <v>844</v>
      </c>
      <c r="B181" s="56" t="str">
        <f t="shared" si="7"/>
        <v>TL18</v>
      </c>
      <c r="C181" s="89">
        <v>10136.960000000001</v>
      </c>
      <c r="D181" s="99">
        <v>73495.039999999994</v>
      </c>
      <c r="K181" t="s">
        <v>5500</v>
      </c>
      <c r="L181" s="56" t="str">
        <f t="shared" si="6"/>
        <v>TL11</v>
      </c>
      <c r="M181">
        <v>24891</v>
      </c>
      <c r="N181">
        <v>6072.74</v>
      </c>
    </row>
    <row r="182" spans="1:14" x14ac:dyDescent="0.25">
      <c r="A182" s="78" t="s">
        <v>844</v>
      </c>
      <c r="B182" s="56" t="str">
        <f t="shared" si="7"/>
        <v>TL18</v>
      </c>
      <c r="C182" s="90"/>
      <c r="D182" s="99"/>
      <c r="K182" t="s">
        <v>5501</v>
      </c>
      <c r="L182" s="56" t="str">
        <f t="shared" si="6"/>
        <v>TL14</v>
      </c>
      <c r="M182">
        <v>26757</v>
      </c>
      <c r="N182">
        <v>6443.06</v>
      </c>
    </row>
    <row r="183" spans="1:14" x14ac:dyDescent="0.25">
      <c r="A183" s="78" t="s">
        <v>845</v>
      </c>
      <c r="B183" s="56" t="str">
        <f t="shared" si="7"/>
        <v>TL19</v>
      </c>
      <c r="C183" s="89">
        <v>17535.36</v>
      </c>
      <c r="D183" s="99">
        <v>80475.64</v>
      </c>
      <c r="K183" t="s">
        <v>5502</v>
      </c>
      <c r="L183" s="56" t="str">
        <f t="shared" si="6"/>
        <v>BT03</v>
      </c>
      <c r="M183">
        <v>39572.699999999997</v>
      </c>
      <c r="N183">
        <v>27106.300000000003</v>
      </c>
    </row>
    <row r="184" spans="1:14" x14ac:dyDescent="0.25">
      <c r="A184" s="78" t="s">
        <v>845</v>
      </c>
      <c r="B184" s="56" t="str">
        <f t="shared" si="7"/>
        <v>TL19</v>
      </c>
      <c r="C184" s="90"/>
      <c r="D184" s="99"/>
      <c r="K184" t="s">
        <v>5503</v>
      </c>
      <c r="L184" s="56" t="str">
        <f t="shared" si="6"/>
        <v>BT05</v>
      </c>
      <c r="M184">
        <v>30784.42</v>
      </c>
      <c r="N184">
        <v>18335.580000000002</v>
      </c>
    </row>
    <row r="185" spans="1:14" x14ac:dyDescent="0.25">
      <c r="A185" s="78" t="s">
        <v>846</v>
      </c>
      <c r="B185" s="56" t="str">
        <f t="shared" si="7"/>
        <v>TL20</v>
      </c>
      <c r="C185" s="89">
        <v>13530.7</v>
      </c>
      <c r="D185" s="99">
        <v>-13504.7</v>
      </c>
      <c r="K185" t="s">
        <v>5504</v>
      </c>
      <c r="L185" s="56" t="str">
        <f t="shared" si="6"/>
        <v>BT07</v>
      </c>
      <c r="M185">
        <v>101546.2</v>
      </c>
      <c r="N185">
        <v>29328.799999999999</v>
      </c>
    </row>
    <row r="186" spans="1:14" x14ac:dyDescent="0.25">
      <c r="A186" s="78" t="s">
        <v>846</v>
      </c>
      <c r="B186" s="56" t="str">
        <f t="shared" si="7"/>
        <v>TL20</v>
      </c>
      <c r="C186" s="90"/>
      <c r="D186" s="99"/>
      <c r="K186" t="s">
        <v>5505</v>
      </c>
      <c r="L186" s="56" t="str">
        <f t="shared" si="6"/>
        <v>BT08</v>
      </c>
      <c r="M186">
        <v>45615.38</v>
      </c>
      <c r="N186">
        <v>40537.620000000003</v>
      </c>
    </row>
    <row r="187" spans="1:14" x14ac:dyDescent="0.25">
      <c r="A187" s="78" t="s">
        <v>5204</v>
      </c>
      <c r="B187" s="56" t="str">
        <f t="shared" si="7"/>
        <v>TL22</v>
      </c>
      <c r="C187" s="89">
        <v>9620.44</v>
      </c>
      <c r="D187" s="99">
        <v>3675.5599999999995</v>
      </c>
      <c r="K187" t="s">
        <v>5506</v>
      </c>
      <c r="L187" s="56" t="str">
        <f t="shared" si="6"/>
        <v>BT09</v>
      </c>
      <c r="M187">
        <v>141928.04</v>
      </c>
      <c r="N187">
        <v>42923.96</v>
      </c>
    </row>
    <row r="188" spans="1:14" x14ac:dyDescent="0.25">
      <c r="A188" s="78" t="s">
        <v>5204</v>
      </c>
      <c r="B188" s="56" t="str">
        <f t="shared" si="7"/>
        <v>TL22</v>
      </c>
      <c r="C188" s="90"/>
      <c r="D188" s="99"/>
      <c r="K188" t="s">
        <v>5507</v>
      </c>
      <c r="L188" s="56" t="str">
        <f t="shared" si="6"/>
        <v>BT10</v>
      </c>
      <c r="M188">
        <v>66789.899999999994</v>
      </c>
      <c r="N188">
        <v>8576.1</v>
      </c>
    </row>
    <row r="189" spans="1:14" x14ac:dyDescent="0.25">
      <c r="A189" s="78" t="s">
        <v>850</v>
      </c>
      <c r="B189" s="56" t="str">
        <f t="shared" si="7"/>
        <v>TL24</v>
      </c>
      <c r="C189" s="89">
        <v>84441.12</v>
      </c>
      <c r="D189" s="99">
        <v>-58492.119999999995</v>
      </c>
      <c r="K189" t="s">
        <v>5508</v>
      </c>
      <c r="L189" s="56" t="str">
        <f t="shared" si="6"/>
        <v>BT11</v>
      </c>
      <c r="M189">
        <v>9747.64</v>
      </c>
      <c r="N189">
        <v>6934.3600000000006</v>
      </c>
    </row>
    <row r="190" spans="1:14" x14ac:dyDescent="0.25">
      <c r="A190" s="78" t="s">
        <v>5205</v>
      </c>
      <c r="B190" s="56" t="str">
        <f t="shared" si="7"/>
        <v>TL24</v>
      </c>
      <c r="C190" s="90"/>
      <c r="D190" s="99"/>
      <c r="K190" t="s">
        <v>5509</v>
      </c>
      <c r="L190" s="56" t="str">
        <f t="shared" si="6"/>
        <v>BT16</v>
      </c>
      <c r="M190">
        <v>106752.20000000001</v>
      </c>
      <c r="N190">
        <v>44702.799999999996</v>
      </c>
    </row>
    <row r="191" spans="1:14" x14ac:dyDescent="0.25">
      <c r="A191" s="78" t="s">
        <v>851</v>
      </c>
      <c r="B191" s="56" t="str">
        <f t="shared" si="7"/>
        <v>TL25</v>
      </c>
      <c r="C191" s="89">
        <v>7464.1</v>
      </c>
      <c r="D191" s="99">
        <v>28139.9</v>
      </c>
      <c r="K191" t="s">
        <v>5510</v>
      </c>
      <c r="L191" s="56" t="str">
        <f t="shared" si="6"/>
        <v>BT17</v>
      </c>
      <c r="M191">
        <v>70903.38</v>
      </c>
      <c r="N191">
        <v>10198.619999999999</v>
      </c>
    </row>
    <row r="192" spans="1:14" x14ac:dyDescent="0.25">
      <c r="A192" s="78" t="s">
        <v>851</v>
      </c>
      <c r="B192" s="56" t="str">
        <f t="shared" si="7"/>
        <v>TL25</v>
      </c>
      <c r="C192" s="90"/>
      <c r="D192" s="99"/>
      <c r="K192" t="s">
        <v>5511</v>
      </c>
      <c r="L192" s="56" t="str">
        <f t="shared" si="6"/>
        <v>BT24</v>
      </c>
      <c r="M192">
        <v>60610.700000000004</v>
      </c>
      <c r="N192">
        <v>41755.299999999996</v>
      </c>
    </row>
    <row r="193" spans="1:14" x14ac:dyDescent="0.25">
      <c r="A193" s="78" t="s">
        <v>5206</v>
      </c>
      <c r="B193" s="56" t="str">
        <f t="shared" si="7"/>
        <v>TL26</v>
      </c>
      <c r="C193" s="89">
        <v>4780.6400000000003</v>
      </c>
      <c r="D193" s="99">
        <v>12773.36</v>
      </c>
      <c r="K193" t="s">
        <v>5512</v>
      </c>
      <c r="L193" s="56" t="str">
        <f t="shared" ref="L193:L256" si="8">LEFT(K193, FIND(" ",K193)-1)</f>
        <v>BT25</v>
      </c>
      <c r="M193">
        <v>19543.119999999995</v>
      </c>
      <c r="N193">
        <v>73535.88</v>
      </c>
    </row>
    <row r="194" spans="1:14" x14ac:dyDescent="0.25">
      <c r="A194" s="78" t="s">
        <v>5206</v>
      </c>
      <c r="B194" s="56" t="str">
        <f t="shared" si="7"/>
        <v>TL26</v>
      </c>
      <c r="C194" s="90"/>
      <c r="D194" s="99"/>
      <c r="K194" t="s">
        <v>5513</v>
      </c>
      <c r="L194" s="56" t="str">
        <f t="shared" si="8"/>
        <v>BT27</v>
      </c>
      <c r="M194">
        <v>69812.14</v>
      </c>
      <c r="N194">
        <v>11011.86</v>
      </c>
    </row>
    <row r="195" spans="1:14" x14ac:dyDescent="0.25">
      <c r="A195" s="78" t="s">
        <v>162</v>
      </c>
      <c r="B195" s="56" t="str">
        <f t="shared" ref="B195:B258" si="9">LEFT(A195, FIND(" ",A195)-1)</f>
        <v>LGA03</v>
      </c>
      <c r="C195" s="89">
        <v>22292.920000000002</v>
      </c>
      <c r="D195" s="99">
        <v>20115.079999999998</v>
      </c>
      <c r="K195" t="s">
        <v>5514</v>
      </c>
      <c r="L195" s="56" t="str">
        <f t="shared" si="8"/>
        <v>BT28</v>
      </c>
      <c r="M195">
        <v>62928.84</v>
      </c>
      <c r="N195">
        <v>25916.16</v>
      </c>
    </row>
    <row r="196" spans="1:14" x14ac:dyDescent="0.25">
      <c r="A196" s="78" t="s">
        <v>162</v>
      </c>
      <c r="B196" s="56" t="str">
        <f t="shared" si="9"/>
        <v>LGA03</v>
      </c>
      <c r="C196" s="90"/>
      <c r="D196" s="99"/>
      <c r="K196" t="s">
        <v>5515</v>
      </c>
      <c r="L196" s="56" t="str">
        <f t="shared" si="8"/>
        <v>BT30</v>
      </c>
      <c r="M196">
        <v>41727.14</v>
      </c>
      <c r="N196">
        <v>26807.86</v>
      </c>
    </row>
    <row r="197" spans="1:14" x14ac:dyDescent="0.25">
      <c r="A197" s="78" t="s">
        <v>171</v>
      </c>
      <c r="B197" s="56" t="str">
        <f t="shared" si="9"/>
        <v>LGA07</v>
      </c>
      <c r="C197" s="89">
        <v>3605.08</v>
      </c>
      <c r="D197" s="99">
        <v>19012.919999999998</v>
      </c>
      <c r="K197" t="s">
        <v>50</v>
      </c>
      <c r="L197" s="56" t="str">
        <f t="shared" si="8"/>
        <v>BTA01</v>
      </c>
      <c r="M197">
        <v>9247.64</v>
      </c>
      <c r="N197">
        <v>19623.36</v>
      </c>
    </row>
    <row r="198" spans="1:14" x14ac:dyDescent="0.25">
      <c r="A198" s="78" t="s">
        <v>171</v>
      </c>
      <c r="B198" s="56" t="str">
        <f t="shared" si="9"/>
        <v>LGA07</v>
      </c>
      <c r="C198" s="90"/>
      <c r="D198" s="99"/>
      <c r="K198" t="s">
        <v>5516</v>
      </c>
      <c r="L198" s="56" t="str">
        <f t="shared" si="8"/>
        <v>BU17</v>
      </c>
      <c r="M198">
        <v>381309.02</v>
      </c>
      <c r="N198">
        <v>192108.98</v>
      </c>
    </row>
    <row r="199" spans="1:14" x14ac:dyDescent="0.25">
      <c r="A199" s="79" t="s">
        <v>596</v>
      </c>
      <c r="B199" s="56" t="str">
        <f t="shared" si="9"/>
        <v>LG28</v>
      </c>
      <c r="C199" s="89">
        <v>4418.58</v>
      </c>
      <c r="D199" s="99">
        <v>3210.42</v>
      </c>
      <c r="K199" t="s">
        <v>5517</v>
      </c>
      <c r="L199" s="56" t="str">
        <f t="shared" si="8"/>
        <v>BU25</v>
      </c>
      <c r="M199">
        <v>51938.92</v>
      </c>
      <c r="N199">
        <v>21572.080000000002</v>
      </c>
    </row>
    <row r="200" spans="1:14" x14ac:dyDescent="0.25">
      <c r="A200" s="79" t="s">
        <v>596</v>
      </c>
      <c r="B200" s="56" t="str">
        <f t="shared" si="9"/>
        <v>LG28</v>
      </c>
      <c r="C200" s="90"/>
      <c r="D200" s="99"/>
      <c r="K200" t="s">
        <v>5518</v>
      </c>
      <c r="L200" s="56" t="str">
        <f t="shared" si="8"/>
        <v>CV34</v>
      </c>
      <c r="M200">
        <v>32134.98</v>
      </c>
      <c r="N200">
        <v>13042.02</v>
      </c>
    </row>
    <row r="201" spans="1:14" x14ac:dyDescent="0.25">
      <c r="A201" s="78" t="s">
        <v>5207</v>
      </c>
      <c r="B201" s="56" t="str">
        <f t="shared" si="9"/>
        <v>MAA01</v>
      </c>
      <c r="C201" s="89">
        <v>402403.05000000005</v>
      </c>
      <c r="D201" s="99">
        <v>1010202.95</v>
      </c>
      <c r="K201" t="s">
        <v>5519</v>
      </c>
      <c r="L201" s="56" t="str">
        <f t="shared" si="8"/>
        <v>CVA09</v>
      </c>
      <c r="M201">
        <v>60130.74</v>
      </c>
      <c r="N201">
        <v>56459.26</v>
      </c>
    </row>
    <row r="202" spans="1:14" x14ac:dyDescent="0.25">
      <c r="A202" s="78" t="s">
        <v>5207</v>
      </c>
      <c r="B202" s="56" t="str">
        <f t="shared" si="9"/>
        <v>MAA01</v>
      </c>
      <c r="C202" s="90"/>
      <c r="D202" s="99"/>
      <c r="K202" t="s">
        <v>5520</v>
      </c>
      <c r="L202" s="56" t="str">
        <f t="shared" si="8"/>
        <v>IS06</v>
      </c>
      <c r="M202">
        <v>126956.1</v>
      </c>
      <c r="N202">
        <v>30272.9</v>
      </c>
    </row>
    <row r="203" spans="1:14" x14ac:dyDescent="0.25">
      <c r="A203" s="78" t="s">
        <v>183</v>
      </c>
      <c r="B203" s="56" t="str">
        <f t="shared" si="9"/>
        <v>LGA14</v>
      </c>
      <c r="C203" s="89">
        <v>89090.275000000009</v>
      </c>
      <c r="D203" s="99">
        <v>128011.72499999999</v>
      </c>
      <c r="K203" t="s">
        <v>5521</v>
      </c>
      <c r="L203" s="56" t="str">
        <f t="shared" si="8"/>
        <v>IS05</v>
      </c>
      <c r="M203">
        <v>1009164.62</v>
      </c>
      <c r="N203">
        <v>144799.38</v>
      </c>
    </row>
    <row r="204" spans="1:14" x14ac:dyDescent="0.25">
      <c r="A204" s="78" t="s">
        <v>183</v>
      </c>
      <c r="B204" s="56" t="str">
        <f t="shared" si="9"/>
        <v>LGA14</v>
      </c>
      <c r="C204" s="90"/>
      <c r="D204" s="99"/>
      <c r="K204" t="s">
        <v>5522</v>
      </c>
      <c r="L204" s="56" t="str">
        <f t="shared" si="8"/>
        <v>TL02</v>
      </c>
      <c r="M204">
        <v>35617.64</v>
      </c>
      <c r="N204">
        <v>11197.36</v>
      </c>
    </row>
    <row r="205" spans="1:14" x14ac:dyDescent="0.25">
      <c r="A205" s="80" t="s">
        <v>5</v>
      </c>
      <c r="B205" s="56" t="str">
        <f t="shared" si="9"/>
        <v>ABA01</v>
      </c>
      <c r="C205" s="89">
        <v>18911.12</v>
      </c>
      <c r="D205" s="100">
        <v>113258</v>
      </c>
      <c r="K205" t="s">
        <v>5523</v>
      </c>
      <c r="L205" s="56" t="str">
        <f t="shared" si="8"/>
        <v>TL03</v>
      </c>
      <c r="M205">
        <v>17952.16</v>
      </c>
      <c r="N205">
        <v>29275.84</v>
      </c>
    </row>
    <row r="206" spans="1:14" x14ac:dyDescent="0.25">
      <c r="A206" s="80" t="s">
        <v>5</v>
      </c>
      <c r="B206" s="56" t="str">
        <f t="shared" si="9"/>
        <v>ABA01</v>
      </c>
      <c r="C206" s="90"/>
      <c r="D206" s="101"/>
      <c r="K206" t="s">
        <v>5524</v>
      </c>
      <c r="L206" s="56" t="str">
        <f t="shared" si="8"/>
        <v>TL05</v>
      </c>
      <c r="M206">
        <v>40131.86</v>
      </c>
      <c r="N206">
        <v>12142.14</v>
      </c>
    </row>
    <row r="207" spans="1:14" x14ac:dyDescent="0.25">
      <c r="A207" s="80" t="s">
        <v>28</v>
      </c>
      <c r="B207" s="56" t="str">
        <f t="shared" si="9"/>
        <v>ABA02</v>
      </c>
      <c r="C207" s="89">
        <v>37367.120000000003</v>
      </c>
      <c r="D207" s="100">
        <v>100256</v>
      </c>
      <c r="K207" t="s">
        <v>5525</v>
      </c>
      <c r="L207" s="56" t="str">
        <f t="shared" si="8"/>
        <v>TL06</v>
      </c>
      <c r="M207">
        <v>15599.8</v>
      </c>
      <c r="N207">
        <v>29403.200000000001</v>
      </c>
    </row>
    <row r="208" spans="1:14" x14ac:dyDescent="0.25">
      <c r="A208" s="80" t="s">
        <v>28</v>
      </c>
      <c r="B208" s="56" t="str">
        <f t="shared" si="9"/>
        <v>ABA02</v>
      </c>
      <c r="C208" s="90"/>
      <c r="D208" s="101"/>
      <c r="K208" t="s">
        <v>5526</v>
      </c>
      <c r="L208" s="56" t="str">
        <f t="shared" si="8"/>
        <v>TL07</v>
      </c>
      <c r="M208">
        <v>65286</v>
      </c>
      <c r="N208">
        <v>18385</v>
      </c>
    </row>
    <row r="209" spans="1:14" x14ac:dyDescent="0.25">
      <c r="A209" s="80" t="s">
        <v>5208</v>
      </c>
      <c r="B209" s="56" t="str">
        <f t="shared" si="9"/>
        <v>ABA04</v>
      </c>
      <c r="C209" s="89">
        <v>13020.9</v>
      </c>
      <c r="D209" s="100">
        <v>49176</v>
      </c>
      <c r="K209" t="s">
        <v>5527</v>
      </c>
      <c r="L209" s="56" t="str">
        <f t="shared" si="8"/>
        <v>TL10</v>
      </c>
      <c r="M209">
        <v>77116.399999999994</v>
      </c>
      <c r="N209">
        <v>29821.600000000002</v>
      </c>
    </row>
    <row r="210" spans="1:14" x14ac:dyDescent="0.25">
      <c r="A210" s="80" t="s">
        <v>5208</v>
      </c>
      <c r="B210" s="56" t="str">
        <f t="shared" si="9"/>
        <v>ABA04</v>
      </c>
      <c r="C210" s="90"/>
      <c r="D210" s="101"/>
      <c r="K210" t="s">
        <v>5528</v>
      </c>
      <c r="L210" s="56" t="str">
        <f t="shared" si="8"/>
        <v>TL12</v>
      </c>
      <c r="M210">
        <v>161387.32</v>
      </c>
      <c r="N210">
        <v>37305.68</v>
      </c>
    </row>
    <row r="211" spans="1:14" x14ac:dyDescent="0.25">
      <c r="A211" s="81" t="s">
        <v>46</v>
      </c>
      <c r="B211" s="56" t="str">
        <f t="shared" si="9"/>
        <v>ASA01</v>
      </c>
      <c r="C211" s="91">
        <v>19370</v>
      </c>
      <c r="D211" s="100">
        <v>79184</v>
      </c>
      <c r="K211" t="s">
        <v>5529</v>
      </c>
      <c r="L211" s="56" t="str">
        <f t="shared" si="8"/>
        <v>TL16</v>
      </c>
      <c r="M211">
        <v>15648.900000000001</v>
      </c>
      <c r="N211">
        <v>19451.099999999999</v>
      </c>
    </row>
    <row r="212" spans="1:14" x14ac:dyDescent="0.25">
      <c r="A212" s="81" t="s">
        <v>46</v>
      </c>
      <c r="B212" s="56" t="str">
        <f t="shared" si="9"/>
        <v>ASA01</v>
      </c>
      <c r="C212" s="92"/>
      <c r="D212" s="101"/>
      <c r="K212" t="s">
        <v>5530</v>
      </c>
      <c r="L212" s="56" t="str">
        <f t="shared" si="8"/>
        <v>TL17</v>
      </c>
      <c r="M212">
        <v>80818.98</v>
      </c>
      <c r="N212">
        <v>38397.020000000004</v>
      </c>
    </row>
    <row r="213" spans="1:14" x14ac:dyDescent="0.25">
      <c r="A213" s="80" t="s">
        <v>276</v>
      </c>
      <c r="B213" s="56" t="str">
        <f t="shared" si="9"/>
        <v>BK01</v>
      </c>
      <c r="C213" s="89">
        <v>11618.7</v>
      </c>
      <c r="D213" s="100">
        <v>27056</v>
      </c>
      <c r="K213" t="s">
        <v>5531</v>
      </c>
      <c r="L213" s="56" t="str">
        <f t="shared" si="8"/>
        <v>TL18</v>
      </c>
      <c r="M213">
        <v>73495.039999999994</v>
      </c>
      <c r="N213">
        <v>10136.960000000001</v>
      </c>
    </row>
    <row r="214" spans="1:14" x14ac:dyDescent="0.25">
      <c r="A214" s="80" t="s">
        <v>276</v>
      </c>
      <c r="B214" s="56" t="str">
        <f t="shared" si="9"/>
        <v>BK01</v>
      </c>
      <c r="C214" s="90"/>
      <c r="D214" s="101"/>
      <c r="K214" t="s">
        <v>5532</v>
      </c>
      <c r="L214" s="56" t="str">
        <f t="shared" si="8"/>
        <v>TL19</v>
      </c>
      <c r="M214">
        <v>80475.64</v>
      </c>
      <c r="N214">
        <v>17535.36</v>
      </c>
    </row>
    <row r="215" spans="1:14" x14ac:dyDescent="0.25">
      <c r="A215" s="80" t="s">
        <v>278</v>
      </c>
      <c r="B215" s="56" t="str">
        <f t="shared" si="9"/>
        <v>BK02</v>
      </c>
      <c r="C215" s="89">
        <v>20792.32</v>
      </c>
      <c r="D215" s="100">
        <v>89157</v>
      </c>
      <c r="K215" t="s">
        <v>5533</v>
      </c>
      <c r="L215" s="56" t="str">
        <f t="shared" si="8"/>
        <v>TL22</v>
      </c>
      <c r="M215">
        <v>3675.5599999999995</v>
      </c>
      <c r="N215">
        <v>9620.44</v>
      </c>
    </row>
    <row r="216" spans="1:14" x14ac:dyDescent="0.25">
      <c r="A216" s="80" t="s">
        <v>278</v>
      </c>
      <c r="B216" s="56" t="str">
        <f t="shared" si="9"/>
        <v>BK02</v>
      </c>
      <c r="C216" s="90"/>
      <c r="D216" s="101"/>
      <c r="K216" t="s">
        <v>5534</v>
      </c>
      <c r="L216" s="56" t="str">
        <f t="shared" si="8"/>
        <v>TL25</v>
      </c>
      <c r="M216">
        <v>28139.9</v>
      </c>
      <c r="N216">
        <v>7464.1</v>
      </c>
    </row>
    <row r="217" spans="1:14" x14ac:dyDescent="0.25">
      <c r="A217" s="80" t="s">
        <v>279</v>
      </c>
      <c r="B217" s="56" t="str">
        <f t="shared" si="9"/>
        <v>BLC01</v>
      </c>
      <c r="C217" s="89">
        <v>50239.76</v>
      </c>
      <c r="D217" s="100">
        <v>246262</v>
      </c>
      <c r="K217" t="s">
        <v>5535</v>
      </c>
      <c r="L217" s="56" t="str">
        <f t="shared" si="8"/>
        <v>TL26</v>
      </c>
      <c r="M217">
        <v>12773.36</v>
      </c>
      <c r="N217">
        <v>4780.6400000000003</v>
      </c>
    </row>
    <row r="218" spans="1:14" x14ac:dyDescent="0.25">
      <c r="A218" s="80" t="s">
        <v>279</v>
      </c>
      <c r="B218" s="56" t="str">
        <f t="shared" si="9"/>
        <v>BLC01</v>
      </c>
      <c r="C218" s="90"/>
      <c r="D218" s="101"/>
      <c r="K218" t="s">
        <v>5536</v>
      </c>
      <c r="L218" s="56" t="str">
        <f t="shared" si="8"/>
        <v>LGA03</v>
      </c>
      <c r="M218">
        <v>20115.079999999998</v>
      </c>
      <c r="N218">
        <v>22292.920000000002</v>
      </c>
    </row>
    <row r="219" spans="1:14" x14ac:dyDescent="0.25">
      <c r="A219" s="80" t="s">
        <v>280</v>
      </c>
      <c r="B219" s="56" t="str">
        <f t="shared" si="9"/>
        <v>BLC07</v>
      </c>
      <c r="C219" s="89">
        <v>75780.820000000007</v>
      </c>
      <c r="D219" s="100">
        <v>429583</v>
      </c>
      <c r="K219" t="s">
        <v>171</v>
      </c>
      <c r="L219" s="56" t="str">
        <f t="shared" si="8"/>
        <v>LGA07</v>
      </c>
      <c r="M219">
        <v>19012.919999999998</v>
      </c>
      <c r="N219">
        <v>3605.08</v>
      </c>
    </row>
    <row r="220" spans="1:14" x14ac:dyDescent="0.25">
      <c r="A220" s="80" t="s">
        <v>280</v>
      </c>
      <c r="B220" s="56" t="str">
        <f t="shared" si="9"/>
        <v>BLC07</v>
      </c>
      <c r="C220" s="90"/>
      <c r="D220" s="101"/>
      <c r="K220" t="s">
        <v>5537</v>
      </c>
      <c r="L220" s="56" t="str">
        <f t="shared" si="8"/>
        <v>LG28</v>
      </c>
      <c r="M220">
        <v>3210.42</v>
      </c>
      <c r="N220">
        <v>4418.58</v>
      </c>
    </row>
    <row r="221" spans="1:14" x14ac:dyDescent="0.25">
      <c r="A221" s="80" t="s">
        <v>282</v>
      </c>
      <c r="B221" s="56" t="str">
        <f t="shared" si="9"/>
        <v>BLC09</v>
      </c>
      <c r="C221" s="89">
        <v>78246.44</v>
      </c>
      <c r="D221" s="100">
        <v>518839</v>
      </c>
      <c r="K221" t="s">
        <v>190</v>
      </c>
      <c r="L221" s="56" t="str">
        <f t="shared" si="8"/>
        <v>MAA01</v>
      </c>
      <c r="M221">
        <v>1010202.95</v>
      </c>
      <c r="N221">
        <v>402403.05000000005</v>
      </c>
    </row>
    <row r="222" spans="1:14" x14ac:dyDescent="0.25">
      <c r="A222" s="80" t="s">
        <v>282</v>
      </c>
      <c r="B222" s="56" t="str">
        <f t="shared" si="9"/>
        <v>BLC09</v>
      </c>
      <c r="C222" s="90"/>
      <c r="D222" s="101"/>
      <c r="K222" t="s">
        <v>5149</v>
      </c>
      <c r="L222" s="56" t="str">
        <f t="shared" si="8"/>
        <v>LGA14</v>
      </c>
      <c r="M222">
        <v>128011.72499999999</v>
      </c>
      <c r="N222">
        <v>89090.275000000009</v>
      </c>
    </row>
    <row r="223" spans="1:14" x14ac:dyDescent="0.25">
      <c r="A223" s="80" t="s">
        <v>54</v>
      </c>
      <c r="B223" s="56" t="str">
        <f t="shared" si="9"/>
        <v>BTA06</v>
      </c>
      <c r="C223" s="89">
        <v>19386.939999999999</v>
      </c>
      <c r="D223" s="100">
        <v>-5101</v>
      </c>
      <c r="K223" t="s">
        <v>153</v>
      </c>
      <c r="L223" s="56" t="str">
        <f t="shared" si="8"/>
        <v>ISA07</v>
      </c>
      <c r="M223">
        <v>3075.2249999999913</v>
      </c>
      <c r="N223">
        <v>68929.775000000009</v>
      </c>
    </row>
    <row r="224" spans="1:14" x14ac:dyDescent="0.25">
      <c r="A224" s="80" t="s">
        <v>54</v>
      </c>
      <c r="B224" s="56" t="str">
        <f t="shared" si="9"/>
        <v>BTA06</v>
      </c>
      <c r="C224" s="90"/>
      <c r="D224" s="101"/>
      <c r="K224" t="s">
        <v>5538</v>
      </c>
      <c r="L224" s="56" t="str">
        <f t="shared" si="8"/>
        <v>IS18</v>
      </c>
      <c r="M224">
        <v>87828.175000000003</v>
      </c>
      <c r="N224">
        <v>40909.824999999997</v>
      </c>
    </row>
    <row r="225" spans="1:14" x14ac:dyDescent="0.25">
      <c r="A225" s="80" t="s">
        <v>5209</v>
      </c>
      <c r="B225" s="56" t="str">
        <f t="shared" si="9"/>
        <v>CBA01</v>
      </c>
      <c r="C225" s="89">
        <v>19574.32</v>
      </c>
      <c r="D225" s="100">
        <v>50690</v>
      </c>
      <c r="K225" t="s">
        <v>5539</v>
      </c>
      <c r="L225" s="56" t="str">
        <f t="shared" si="8"/>
        <v>IS21</v>
      </c>
      <c r="M225">
        <v>23228.35</v>
      </c>
      <c r="N225">
        <v>37161.65</v>
      </c>
    </row>
    <row r="226" spans="1:14" x14ac:dyDescent="0.25">
      <c r="A226" s="80" t="s">
        <v>5209</v>
      </c>
      <c r="B226" s="56" t="str">
        <f t="shared" si="9"/>
        <v>CBA01</v>
      </c>
      <c r="C226" s="90"/>
      <c r="D226" s="101"/>
      <c r="K226" t="s">
        <v>5540</v>
      </c>
      <c r="L226" s="56" t="str">
        <f t="shared" si="8"/>
        <v>IS22</v>
      </c>
      <c r="M226">
        <v>324521.94500000001</v>
      </c>
      <c r="N226">
        <v>240592.05499999999</v>
      </c>
    </row>
    <row r="227" spans="1:14" x14ac:dyDescent="0.25">
      <c r="A227" s="80" t="s">
        <v>5210</v>
      </c>
      <c r="B227" s="56" t="str">
        <f t="shared" si="9"/>
        <v>CBA02</v>
      </c>
      <c r="C227" s="89">
        <v>28218.66</v>
      </c>
      <c r="D227" s="100">
        <v>5987</v>
      </c>
      <c r="K227" t="s">
        <v>5541</v>
      </c>
      <c r="L227" s="56" t="str">
        <f t="shared" si="8"/>
        <v>IS24</v>
      </c>
      <c r="M227">
        <v>101078.59999999999</v>
      </c>
      <c r="N227">
        <v>44911.400000000009</v>
      </c>
    </row>
    <row r="228" spans="1:14" x14ac:dyDescent="0.25">
      <c r="A228" s="80" t="s">
        <v>5210</v>
      </c>
      <c r="B228" s="56" t="str">
        <f t="shared" si="9"/>
        <v>CBA02</v>
      </c>
      <c r="C228" s="90"/>
      <c r="D228" s="101"/>
      <c r="K228" t="s">
        <v>5542</v>
      </c>
      <c r="L228" s="56" t="str">
        <f t="shared" si="8"/>
        <v>IS25</v>
      </c>
      <c r="M228">
        <v>152180.09999999998</v>
      </c>
      <c r="N228">
        <v>84857.900000000009</v>
      </c>
    </row>
    <row r="229" spans="1:14" x14ac:dyDescent="0.25">
      <c r="A229" s="80" t="s">
        <v>95</v>
      </c>
      <c r="B229" s="56" t="str">
        <f t="shared" si="9"/>
        <v>CBA05</v>
      </c>
      <c r="C229" s="89">
        <v>56640.3</v>
      </c>
      <c r="D229" s="100">
        <v>501399</v>
      </c>
      <c r="K229" t="s">
        <v>5543</v>
      </c>
      <c r="L229" s="56" t="str">
        <f t="shared" si="8"/>
        <v>IS30</v>
      </c>
      <c r="M229">
        <v>184322.67499999999</v>
      </c>
      <c r="N229">
        <v>71645.325000000012</v>
      </c>
    </row>
    <row r="230" spans="1:14" x14ac:dyDescent="0.25">
      <c r="A230" s="80" t="s">
        <v>95</v>
      </c>
      <c r="B230" s="56" t="str">
        <f t="shared" si="9"/>
        <v>CBA05</v>
      </c>
      <c r="C230" s="90"/>
      <c r="D230" s="101"/>
      <c r="K230" t="s">
        <v>5544</v>
      </c>
      <c r="L230" s="56" t="str">
        <f t="shared" si="8"/>
        <v>IS01</v>
      </c>
      <c r="M230">
        <v>145213.04</v>
      </c>
      <c r="N230">
        <v>62179.96</v>
      </c>
    </row>
    <row r="231" spans="1:14" x14ac:dyDescent="0.25">
      <c r="A231" s="80" t="s">
        <v>100</v>
      </c>
      <c r="B231" s="56" t="str">
        <f t="shared" si="9"/>
        <v>CBA08</v>
      </c>
      <c r="C231" s="89">
        <v>4787.72</v>
      </c>
      <c r="D231" s="100">
        <v>16037</v>
      </c>
      <c r="K231" t="s">
        <v>5545</v>
      </c>
      <c r="L231" s="56" t="str">
        <f t="shared" si="8"/>
        <v>IS04</v>
      </c>
      <c r="M231">
        <v>3159.8600000000006</v>
      </c>
      <c r="N231">
        <v>23695.14</v>
      </c>
    </row>
    <row r="232" spans="1:14" x14ac:dyDescent="0.25">
      <c r="A232" s="80" t="s">
        <v>100</v>
      </c>
      <c r="B232" s="56" t="str">
        <f t="shared" si="9"/>
        <v>CBA08</v>
      </c>
      <c r="C232" s="90"/>
      <c r="D232" s="101"/>
      <c r="K232" t="s">
        <v>5546</v>
      </c>
      <c r="L232" s="56" t="str">
        <f t="shared" si="8"/>
        <v>IS11</v>
      </c>
      <c r="M232">
        <v>29988.18</v>
      </c>
      <c r="N232">
        <v>43380.82</v>
      </c>
    </row>
    <row r="233" spans="1:14" x14ac:dyDescent="0.25">
      <c r="A233" s="80" t="s">
        <v>103</v>
      </c>
      <c r="B233" s="56" t="str">
        <f t="shared" si="9"/>
        <v>CBA09</v>
      </c>
      <c r="C233" s="89">
        <v>13809.76</v>
      </c>
      <c r="D233" s="100">
        <v>75996</v>
      </c>
      <c r="K233" t="s">
        <v>152</v>
      </c>
      <c r="L233" s="56" t="str">
        <f t="shared" si="8"/>
        <v>ISA04</v>
      </c>
      <c r="M233">
        <v>39191.699999999997</v>
      </c>
      <c r="N233">
        <v>16243.3</v>
      </c>
    </row>
    <row r="234" spans="1:14" x14ac:dyDescent="0.25">
      <c r="A234" s="80" t="s">
        <v>103</v>
      </c>
      <c r="B234" s="56" t="str">
        <f t="shared" si="9"/>
        <v>CBA09</v>
      </c>
      <c r="C234" s="90"/>
      <c r="D234" s="101"/>
      <c r="K234" t="s">
        <v>5547</v>
      </c>
      <c r="L234" s="56" t="str">
        <f t="shared" si="8"/>
        <v>NBC01</v>
      </c>
      <c r="M234">
        <v>128878.79999999999</v>
      </c>
      <c r="N234">
        <v>38134.200000000004</v>
      </c>
    </row>
    <row r="235" spans="1:14" x14ac:dyDescent="0.25">
      <c r="A235" s="80" t="s">
        <v>419</v>
      </c>
      <c r="B235" s="56" t="str">
        <f t="shared" si="9"/>
        <v>CN02</v>
      </c>
      <c r="C235" s="89">
        <v>27151.22</v>
      </c>
      <c r="D235" s="100">
        <v>60255</v>
      </c>
      <c r="K235" t="s">
        <v>5548</v>
      </c>
      <c r="L235" s="56" t="str">
        <f t="shared" si="8"/>
        <v>NBC02</v>
      </c>
      <c r="M235">
        <v>28378.54</v>
      </c>
      <c r="N235">
        <v>48236.46</v>
      </c>
    </row>
    <row r="236" spans="1:14" x14ac:dyDescent="0.25">
      <c r="A236" s="80" t="s">
        <v>419</v>
      </c>
      <c r="B236" s="56" t="str">
        <f t="shared" si="9"/>
        <v>CN02</v>
      </c>
      <c r="C236" s="90"/>
      <c r="D236" s="101"/>
      <c r="K236" t="s">
        <v>5549</v>
      </c>
      <c r="L236" s="56" t="str">
        <f t="shared" si="8"/>
        <v>IFA01</v>
      </c>
      <c r="M236">
        <v>27414.28</v>
      </c>
      <c r="N236">
        <v>51573.72</v>
      </c>
    </row>
    <row r="237" spans="1:14" x14ac:dyDescent="0.25">
      <c r="A237" s="80" t="s">
        <v>5211</v>
      </c>
      <c r="B237" s="56" t="str">
        <f t="shared" si="9"/>
        <v>CN03</v>
      </c>
      <c r="C237" s="89">
        <v>55607.6</v>
      </c>
      <c r="D237" s="100">
        <v>244523</v>
      </c>
      <c r="K237" t="s">
        <v>5550</v>
      </c>
      <c r="L237" s="56" t="str">
        <f t="shared" si="8"/>
        <v>TL09</v>
      </c>
      <c r="M237">
        <v>156032.08000000002</v>
      </c>
      <c r="N237">
        <v>61101.919999999998</v>
      </c>
    </row>
    <row r="238" spans="1:14" x14ac:dyDescent="0.25">
      <c r="A238" s="80" t="s">
        <v>5211</v>
      </c>
      <c r="B238" s="56" t="str">
        <f t="shared" si="9"/>
        <v>CN03</v>
      </c>
      <c r="C238" s="90"/>
      <c r="D238" s="101"/>
      <c r="K238" t="s">
        <v>5551</v>
      </c>
      <c r="L238" s="56" t="str">
        <f t="shared" si="8"/>
        <v>TL01</v>
      </c>
      <c r="M238">
        <v>142911.79999999999</v>
      </c>
      <c r="N238">
        <v>20024.2</v>
      </c>
    </row>
    <row r="239" spans="1:14" x14ac:dyDescent="0.25">
      <c r="A239" s="80" t="s">
        <v>5212</v>
      </c>
      <c r="B239" s="56" t="str">
        <f t="shared" si="9"/>
        <v>CN04</v>
      </c>
      <c r="C239" s="89">
        <v>11013.78</v>
      </c>
      <c r="D239" s="100">
        <v>69776</v>
      </c>
      <c r="K239" t="s">
        <v>5552</v>
      </c>
      <c r="L239" s="56" t="str">
        <f t="shared" si="8"/>
        <v>TL04</v>
      </c>
      <c r="M239">
        <v>22846.6</v>
      </c>
      <c r="N239">
        <v>2186.4</v>
      </c>
    </row>
    <row r="240" spans="1:14" x14ac:dyDescent="0.25">
      <c r="A240" s="80" t="s">
        <v>5212</v>
      </c>
      <c r="B240" s="56" t="str">
        <f t="shared" si="9"/>
        <v>CN04</v>
      </c>
      <c r="C240" s="90"/>
      <c r="D240" s="101"/>
      <c r="K240" t="s">
        <v>5553</v>
      </c>
      <c r="L240" s="56" t="str">
        <f t="shared" si="8"/>
        <v>NE02</v>
      </c>
      <c r="M240">
        <v>56880.92</v>
      </c>
      <c r="N240">
        <v>62349.08</v>
      </c>
    </row>
    <row r="241" spans="1:14" x14ac:dyDescent="0.25">
      <c r="A241" s="80" t="s">
        <v>423</v>
      </c>
      <c r="B241" s="56" t="str">
        <f t="shared" si="9"/>
        <v>CN05</v>
      </c>
      <c r="C241" s="89">
        <v>18020</v>
      </c>
      <c r="D241" s="100">
        <v>71748</v>
      </c>
      <c r="K241" t="s">
        <v>5554</v>
      </c>
      <c r="L241" s="56" t="str">
        <f t="shared" si="8"/>
        <v>IF03</v>
      </c>
      <c r="M241">
        <v>148555.18</v>
      </c>
      <c r="N241">
        <v>66391.820000000007</v>
      </c>
    </row>
    <row r="242" spans="1:14" x14ac:dyDescent="0.25">
      <c r="A242" s="80" t="s">
        <v>423</v>
      </c>
      <c r="B242" s="56" t="str">
        <f t="shared" si="9"/>
        <v>CN05</v>
      </c>
      <c r="C242" s="90"/>
      <c r="D242" s="101"/>
      <c r="K242" t="s">
        <v>5555</v>
      </c>
      <c r="L242" s="56" t="str">
        <f t="shared" si="8"/>
        <v>IF04</v>
      </c>
      <c r="M242">
        <v>64458.32</v>
      </c>
      <c r="N242">
        <v>27417.68</v>
      </c>
    </row>
    <row r="243" spans="1:14" x14ac:dyDescent="0.25">
      <c r="A243" s="80" t="s">
        <v>110</v>
      </c>
      <c r="B243" s="56" t="str">
        <f t="shared" si="9"/>
        <v>CNA01</v>
      </c>
      <c r="C243" s="89">
        <v>28893.280000000002</v>
      </c>
      <c r="D243" s="100">
        <v>56702</v>
      </c>
      <c r="K243" t="s">
        <v>5556</v>
      </c>
      <c r="L243" s="56" t="str">
        <f t="shared" si="8"/>
        <v>IS15</v>
      </c>
      <c r="M243">
        <v>182365.96</v>
      </c>
      <c r="N243">
        <v>68854.040000000008</v>
      </c>
    </row>
    <row r="244" spans="1:14" x14ac:dyDescent="0.25">
      <c r="A244" s="80" t="s">
        <v>110</v>
      </c>
      <c r="B244" s="56" t="str">
        <f t="shared" si="9"/>
        <v>CNA01</v>
      </c>
      <c r="C244" s="90"/>
      <c r="D244" s="101"/>
      <c r="K244" t="s">
        <v>5557</v>
      </c>
      <c r="L244" s="56" t="str">
        <f t="shared" si="8"/>
        <v>IS09</v>
      </c>
      <c r="M244">
        <v>26416</v>
      </c>
      <c r="N244">
        <v>33949</v>
      </c>
    </row>
    <row r="245" spans="1:14" x14ac:dyDescent="0.25">
      <c r="A245" s="80" t="s">
        <v>112</v>
      </c>
      <c r="B245" s="56" t="str">
        <f t="shared" si="9"/>
        <v>CNA02</v>
      </c>
      <c r="C245" s="89">
        <v>22119.600000000002</v>
      </c>
      <c r="D245" s="100">
        <v>209755</v>
      </c>
      <c r="K245" t="s">
        <v>5558</v>
      </c>
      <c r="L245" s="56" t="str">
        <f t="shared" si="8"/>
        <v>IS28</v>
      </c>
      <c r="M245">
        <v>76958.92</v>
      </c>
      <c r="N245">
        <v>39393.08</v>
      </c>
    </row>
    <row r="246" spans="1:14" x14ac:dyDescent="0.25">
      <c r="A246" s="80" t="s">
        <v>112</v>
      </c>
      <c r="B246" s="56" t="str">
        <f t="shared" si="9"/>
        <v>CNA02</v>
      </c>
      <c r="C246" s="90"/>
      <c r="D246" s="101"/>
      <c r="K246" t="s">
        <v>5559</v>
      </c>
      <c r="L246" s="56" t="str">
        <f t="shared" si="8"/>
        <v>TLA03</v>
      </c>
      <c r="M246">
        <v>128596.86</v>
      </c>
      <c r="N246">
        <v>41253.14</v>
      </c>
    </row>
    <row r="247" spans="1:14" x14ac:dyDescent="0.25">
      <c r="A247" s="80" t="s">
        <v>457</v>
      </c>
      <c r="B247" s="56" t="str">
        <f t="shared" si="9"/>
        <v>DD01</v>
      </c>
      <c r="C247" s="89">
        <v>43988.88</v>
      </c>
      <c r="D247" s="100">
        <v>104308</v>
      </c>
      <c r="K247" t="s">
        <v>5560</v>
      </c>
      <c r="L247" s="56" t="str">
        <f t="shared" si="8"/>
        <v>CG01</v>
      </c>
      <c r="M247">
        <v>30925.42</v>
      </c>
      <c r="N247">
        <v>8873.58</v>
      </c>
    </row>
    <row r="248" spans="1:14" x14ac:dyDescent="0.25">
      <c r="A248" s="80" t="s">
        <v>457</v>
      </c>
      <c r="B248" s="56" t="str">
        <f t="shared" si="9"/>
        <v>DD01</v>
      </c>
      <c r="C248" s="90"/>
      <c r="D248" s="101"/>
      <c r="K248" t="s">
        <v>5561</v>
      </c>
      <c r="L248" s="56" t="str">
        <f t="shared" si="8"/>
        <v>IS13</v>
      </c>
      <c r="M248">
        <v>234100.76</v>
      </c>
      <c r="N248">
        <v>69231.240000000005</v>
      </c>
    </row>
    <row r="249" spans="1:14" x14ac:dyDescent="0.25">
      <c r="A249" s="80" t="s">
        <v>5213</v>
      </c>
      <c r="B249" s="56" t="str">
        <f t="shared" si="9"/>
        <v>DD03</v>
      </c>
      <c r="C249" s="89">
        <v>6801.38</v>
      </c>
      <c r="D249" s="100">
        <v>2509</v>
      </c>
      <c r="K249" t="s">
        <v>5562</v>
      </c>
      <c r="L249" s="56" t="str">
        <f t="shared" si="8"/>
        <v>LG02</v>
      </c>
      <c r="M249">
        <v>215844</v>
      </c>
      <c r="N249">
        <v>37922.14</v>
      </c>
    </row>
    <row r="250" spans="1:14" x14ac:dyDescent="0.25">
      <c r="A250" s="80" t="s">
        <v>5213</v>
      </c>
      <c r="B250" s="56" t="str">
        <f t="shared" si="9"/>
        <v>DD03</v>
      </c>
      <c r="C250" s="90"/>
      <c r="D250" s="101"/>
      <c r="K250" t="s">
        <v>5563</v>
      </c>
      <c r="L250" s="56" t="str">
        <f t="shared" si="8"/>
        <v>ORM06</v>
      </c>
      <c r="M250">
        <v>11920</v>
      </c>
      <c r="N250">
        <v>9577.3000000000011</v>
      </c>
    </row>
    <row r="251" spans="1:14" x14ac:dyDescent="0.25">
      <c r="A251" s="80" t="s">
        <v>459</v>
      </c>
      <c r="B251" s="56" t="str">
        <f t="shared" si="9"/>
        <v>DD04</v>
      </c>
      <c r="C251" s="89">
        <v>15587.18</v>
      </c>
      <c r="D251" s="100">
        <v>103829</v>
      </c>
      <c r="K251" t="s">
        <v>5564</v>
      </c>
      <c r="L251" s="56" t="str">
        <f t="shared" si="8"/>
        <v>QP05</v>
      </c>
      <c r="M251">
        <v>111740</v>
      </c>
      <c r="N251">
        <v>31056.100000000002</v>
      </c>
    </row>
    <row r="252" spans="1:14" x14ac:dyDescent="0.25">
      <c r="A252" s="80" t="s">
        <v>459</v>
      </c>
      <c r="B252" s="56" t="str">
        <f t="shared" si="9"/>
        <v>DD04</v>
      </c>
      <c r="C252" s="90"/>
      <c r="D252" s="101"/>
      <c r="K252" t="s">
        <v>5565</v>
      </c>
      <c r="L252" s="56" t="str">
        <f t="shared" si="8"/>
        <v>QP04</v>
      </c>
      <c r="M252">
        <v>430518</v>
      </c>
      <c r="N252">
        <v>68492.820000000007</v>
      </c>
    </row>
    <row r="253" spans="1:14" x14ac:dyDescent="0.25">
      <c r="A253" s="80" t="s">
        <v>460</v>
      </c>
      <c r="B253" s="56" t="str">
        <f t="shared" si="9"/>
        <v>DD05</v>
      </c>
      <c r="C253" s="89">
        <v>26876.219999999998</v>
      </c>
      <c r="D253" s="100">
        <v>85274</v>
      </c>
      <c r="K253" t="s">
        <v>5566</v>
      </c>
      <c r="L253" s="56" t="str">
        <f t="shared" si="8"/>
        <v>CV07</v>
      </c>
      <c r="M253">
        <v>68500</v>
      </c>
      <c r="N253">
        <v>47716.88</v>
      </c>
    </row>
    <row r="254" spans="1:14" x14ac:dyDescent="0.25">
      <c r="A254" s="80" t="s">
        <v>460</v>
      </c>
      <c r="B254" s="56" t="str">
        <f t="shared" si="9"/>
        <v>DD05</v>
      </c>
      <c r="C254" s="90"/>
      <c r="D254" s="101"/>
      <c r="K254" t="s">
        <v>5567</v>
      </c>
      <c r="L254" s="56" t="str">
        <f t="shared" si="8"/>
        <v>ORM01</v>
      </c>
      <c r="M254">
        <v>2122770</v>
      </c>
      <c r="N254">
        <v>361343.92</v>
      </c>
    </row>
    <row r="255" spans="1:14" x14ac:dyDescent="0.25">
      <c r="A255" s="80" t="s">
        <v>461</v>
      </c>
      <c r="B255" s="56" t="str">
        <f t="shared" si="9"/>
        <v>DD06</v>
      </c>
      <c r="C255" s="89">
        <v>33080.120000000003</v>
      </c>
      <c r="D255" s="100">
        <v>18791</v>
      </c>
      <c r="K255" t="s">
        <v>5568</v>
      </c>
      <c r="L255" s="56" t="str">
        <f t="shared" si="8"/>
        <v>CB01</v>
      </c>
      <c r="M255">
        <v>4595</v>
      </c>
      <c r="N255">
        <v>82272.36</v>
      </c>
    </row>
    <row r="256" spans="1:14" x14ac:dyDescent="0.25">
      <c r="A256" s="80" t="s">
        <v>461</v>
      </c>
      <c r="B256" s="56" t="str">
        <f t="shared" si="9"/>
        <v>DD06</v>
      </c>
      <c r="C256" s="90"/>
      <c r="D256" s="101"/>
      <c r="K256" t="s">
        <v>5569</v>
      </c>
      <c r="L256" s="56" t="str">
        <f t="shared" si="8"/>
        <v>CB02</v>
      </c>
      <c r="M256">
        <v>17168</v>
      </c>
      <c r="N256">
        <v>7764.82</v>
      </c>
    </row>
    <row r="257" spans="1:14" x14ac:dyDescent="0.25">
      <c r="A257" s="80" t="s">
        <v>462</v>
      </c>
      <c r="B257" s="56" t="str">
        <f t="shared" si="9"/>
        <v>DD07</v>
      </c>
      <c r="C257" s="89">
        <v>11344.9</v>
      </c>
      <c r="D257" s="100">
        <v>-61151</v>
      </c>
      <c r="K257" t="s">
        <v>5570</v>
      </c>
      <c r="L257" s="56" t="str">
        <f t="shared" ref="L257:L320" si="10">LEFT(K257, FIND(" ",K257)-1)</f>
        <v>CB21</v>
      </c>
      <c r="M257">
        <v>40639</v>
      </c>
      <c r="N257">
        <v>8853.64</v>
      </c>
    </row>
    <row r="258" spans="1:14" x14ac:dyDescent="0.25">
      <c r="A258" s="80" t="s">
        <v>462</v>
      </c>
      <c r="B258" s="56" t="str">
        <f t="shared" si="9"/>
        <v>DD07</v>
      </c>
      <c r="C258" s="90"/>
      <c r="D258" s="101"/>
      <c r="K258" t="s">
        <v>5571</v>
      </c>
      <c r="L258" s="56" t="str">
        <f t="shared" si="10"/>
        <v>CB03</v>
      </c>
      <c r="M258">
        <v>92908</v>
      </c>
      <c r="N258">
        <v>15368.86</v>
      </c>
    </row>
    <row r="259" spans="1:14" x14ac:dyDescent="0.25">
      <c r="A259" s="80" t="s">
        <v>463</v>
      </c>
      <c r="B259" s="56" t="str">
        <f t="shared" ref="B259:B322" si="11">LEFT(A259, FIND(" ",A259)-1)</f>
        <v>DD08</v>
      </c>
      <c r="C259" s="89">
        <v>25841.52</v>
      </c>
      <c r="D259" s="100">
        <v>73767</v>
      </c>
      <c r="K259" t="s">
        <v>5572</v>
      </c>
      <c r="L259" s="56" t="str">
        <f t="shared" si="10"/>
        <v>ORM03</v>
      </c>
      <c r="M259">
        <v>85194</v>
      </c>
      <c r="N259">
        <v>30554.739999999998</v>
      </c>
    </row>
    <row r="260" spans="1:14" x14ac:dyDescent="0.25">
      <c r="A260" s="80" t="s">
        <v>463</v>
      </c>
      <c r="B260" s="56" t="str">
        <f t="shared" si="11"/>
        <v>DD08</v>
      </c>
      <c r="C260" s="90"/>
      <c r="D260" s="101"/>
      <c r="K260" t="s">
        <v>5573</v>
      </c>
      <c r="L260" s="56" t="str">
        <f t="shared" si="10"/>
        <v>BO01</v>
      </c>
      <c r="M260">
        <v>60019</v>
      </c>
      <c r="N260">
        <v>11811.42</v>
      </c>
    </row>
    <row r="261" spans="1:14" x14ac:dyDescent="0.25">
      <c r="A261" s="80" t="s">
        <v>464</v>
      </c>
      <c r="B261" s="56" t="str">
        <f t="shared" si="11"/>
        <v>DN01</v>
      </c>
      <c r="C261" s="89">
        <v>16664.400000000001</v>
      </c>
      <c r="D261" s="100">
        <v>82553</v>
      </c>
      <c r="K261" t="s">
        <v>5574</v>
      </c>
      <c r="L261" s="56" t="str">
        <f t="shared" si="10"/>
        <v>LG26</v>
      </c>
      <c r="M261">
        <v>43700</v>
      </c>
      <c r="N261">
        <v>21668.62</v>
      </c>
    </row>
    <row r="262" spans="1:14" x14ac:dyDescent="0.25">
      <c r="A262" s="80" t="s">
        <v>464</v>
      </c>
      <c r="B262" s="56" t="str">
        <f t="shared" si="11"/>
        <v>DN01</v>
      </c>
      <c r="C262" s="90"/>
      <c r="D262" s="101"/>
      <c r="K262" t="s">
        <v>5575</v>
      </c>
      <c r="L262" s="56" t="str">
        <f t="shared" si="10"/>
        <v>QP01</v>
      </c>
      <c r="M262">
        <v>65078</v>
      </c>
      <c r="N262">
        <v>29704.66</v>
      </c>
    </row>
    <row r="263" spans="1:14" x14ac:dyDescent="0.25">
      <c r="A263" s="80" t="s">
        <v>5214</v>
      </c>
      <c r="B263" s="56" t="str">
        <f t="shared" si="11"/>
        <v>DN02</v>
      </c>
      <c r="C263" s="89">
        <v>26824.84</v>
      </c>
      <c r="D263" s="100">
        <v>59901</v>
      </c>
      <c r="K263" t="s">
        <v>5576</v>
      </c>
      <c r="L263" s="56" t="str">
        <f t="shared" si="10"/>
        <v>QP03</v>
      </c>
      <c r="M263">
        <v>178462</v>
      </c>
      <c r="N263">
        <v>103181.6</v>
      </c>
    </row>
    <row r="264" spans="1:14" x14ac:dyDescent="0.25">
      <c r="A264" s="80" t="s">
        <v>5214</v>
      </c>
      <c r="B264" s="56" t="str">
        <f t="shared" si="11"/>
        <v>DN02</v>
      </c>
      <c r="C264" s="90"/>
      <c r="D264" s="101"/>
      <c r="K264" t="s">
        <v>5577</v>
      </c>
      <c r="L264" s="56" t="str">
        <f t="shared" si="10"/>
        <v>NVA01</v>
      </c>
      <c r="M264">
        <v>187821</v>
      </c>
      <c r="N264">
        <v>36763.279999999999</v>
      </c>
    </row>
    <row r="265" spans="1:14" x14ac:dyDescent="0.25">
      <c r="A265" s="80" t="s">
        <v>466</v>
      </c>
      <c r="B265" s="56" t="str">
        <f t="shared" si="11"/>
        <v>DN03</v>
      </c>
      <c r="C265" s="89">
        <v>69592.260000000009</v>
      </c>
      <c r="D265" s="100">
        <v>232890</v>
      </c>
      <c r="K265" t="s">
        <v>5578</v>
      </c>
      <c r="L265" s="56" t="str">
        <f t="shared" si="10"/>
        <v>NOCA02</v>
      </c>
      <c r="M265">
        <v>26787</v>
      </c>
      <c r="N265">
        <v>7588.2800000000007</v>
      </c>
    </row>
    <row r="266" spans="1:14" x14ac:dyDescent="0.25">
      <c r="A266" s="80" t="s">
        <v>466</v>
      </c>
      <c r="B266" s="56" t="str">
        <f t="shared" si="11"/>
        <v>DN03</v>
      </c>
      <c r="C266" s="90"/>
      <c r="D266" s="101"/>
      <c r="K266" t="s">
        <v>194</v>
      </c>
      <c r="L266" s="56" t="str">
        <f t="shared" si="10"/>
        <v>ORMA01</v>
      </c>
      <c r="M266">
        <v>132353</v>
      </c>
      <c r="N266">
        <v>33901.300000000003</v>
      </c>
    </row>
    <row r="267" spans="1:14" x14ac:dyDescent="0.25">
      <c r="A267" s="80" t="s">
        <v>467</v>
      </c>
      <c r="B267" s="56" t="str">
        <f t="shared" si="11"/>
        <v>DN04</v>
      </c>
      <c r="C267" s="89">
        <v>16065.1</v>
      </c>
      <c r="D267" s="100">
        <v>40892</v>
      </c>
      <c r="K267" t="s">
        <v>5579</v>
      </c>
      <c r="L267" s="56" t="str">
        <f t="shared" si="10"/>
        <v>ORM07</v>
      </c>
      <c r="M267">
        <v>178668</v>
      </c>
      <c r="N267">
        <v>49268.18</v>
      </c>
    </row>
    <row r="268" spans="1:14" x14ac:dyDescent="0.25">
      <c r="A268" s="80" t="s">
        <v>467</v>
      </c>
      <c r="B268" s="56" t="str">
        <f t="shared" si="11"/>
        <v>DN04</v>
      </c>
      <c r="C268" s="90"/>
      <c r="D268" s="101"/>
      <c r="K268" t="s">
        <v>5580</v>
      </c>
      <c r="L268" s="56" t="str">
        <f t="shared" si="10"/>
        <v>CV39</v>
      </c>
      <c r="M268">
        <v>4600</v>
      </c>
      <c r="N268">
        <v>17115.62</v>
      </c>
    </row>
    <row r="269" spans="1:14" x14ac:dyDescent="0.25">
      <c r="A269" s="80" t="s">
        <v>468</v>
      </c>
      <c r="B269" s="56" t="str">
        <f t="shared" si="11"/>
        <v>DN05</v>
      </c>
      <c r="C269" s="89">
        <v>11921.44</v>
      </c>
      <c r="D269" s="100">
        <v>38579</v>
      </c>
      <c r="K269" t="s">
        <v>5581</v>
      </c>
      <c r="L269" s="56" t="str">
        <f t="shared" si="10"/>
        <v>ORM02</v>
      </c>
      <c r="M269">
        <v>123293</v>
      </c>
      <c r="N269">
        <v>30232.9</v>
      </c>
    </row>
    <row r="270" spans="1:14" x14ac:dyDescent="0.25">
      <c r="A270" s="80" t="s">
        <v>468</v>
      </c>
      <c r="B270" s="56" t="str">
        <f t="shared" si="11"/>
        <v>DN05</v>
      </c>
      <c r="C270" s="90"/>
      <c r="D270" s="101"/>
      <c r="K270" t="s">
        <v>5582</v>
      </c>
      <c r="L270" s="56" t="str">
        <f t="shared" si="10"/>
        <v>QP08</v>
      </c>
      <c r="M270">
        <v>541306</v>
      </c>
      <c r="N270">
        <v>72212</v>
      </c>
    </row>
    <row r="271" spans="1:14" x14ac:dyDescent="0.25">
      <c r="A271" s="80" t="s">
        <v>469</v>
      </c>
      <c r="B271" s="56" t="str">
        <f t="shared" si="11"/>
        <v>DN06</v>
      </c>
      <c r="C271" s="89">
        <v>2765.38</v>
      </c>
      <c r="D271" s="100">
        <v>13276</v>
      </c>
      <c r="K271" t="s">
        <v>5583</v>
      </c>
      <c r="L271" s="56" t="str">
        <f t="shared" si="10"/>
        <v>BG01</v>
      </c>
      <c r="M271">
        <v>115887</v>
      </c>
      <c r="N271">
        <v>18663.8</v>
      </c>
    </row>
    <row r="272" spans="1:14" x14ac:dyDescent="0.25">
      <c r="A272" s="80" t="s">
        <v>469</v>
      </c>
      <c r="B272" s="56" t="str">
        <f t="shared" si="11"/>
        <v>DN06</v>
      </c>
      <c r="C272" s="90"/>
      <c r="D272" s="101"/>
      <c r="K272" t="s">
        <v>5584</v>
      </c>
      <c r="L272" s="56" t="str">
        <f t="shared" si="10"/>
        <v>BG03</v>
      </c>
      <c r="M272">
        <v>33409</v>
      </c>
      <c r="N272">
        <v>3790.36</v>
      </c>
    </row>
    <row r="273" spans="1:14" x14ac:dyDescent="0.25">
      <c r="A273" s="80" t="s">
        <v>5215</v>
      </c>
      <c r="B273" s="56" t="str">
        <f t="shared" si="11"/>
        <v>DO01</v>
      </c>
      <c r="C273" s="89">
        <v>22735.600000000002</v>
      </c>
      <c r="D273" s="100">
        <v>31987</v>
      </c>
      <c r="K273" t="s">
        <v>5585</v>
      </c>
      <c r="L273" s="56" t="str">
        <f t="shared" si="10"/>
        <v>CB28</v>
      </c>
      <c r="M273">
        <v>37171</v>
      </c>
      <c r="N273">
        <v>4843.4800000000005</v>
      </c>
    </row>
    <row r="274" spans="1:14" x14ac:dyDescent="0.25">
      <c r="A274" s="80" t="s">
        <v>5215</v>
      </c>
      <c r="B274" s="56" t="str">
        <f t="shared" si="11"/>
        <v>DO01</v>
      </c>
      <c r="C274" s="90"/>
      <c r="D274" s="101"/>
      <c r="K274" t="s">
        <v>5586</v>
      </c>
      <c r="L274" s="56" t="str">
        <f t="shared" si="10"/>
        <v>IS31</v>
      </c>
      <c r="M274">
        <v>52164.52</v>
      </c>
      <c r="N274">
        <v>55908.480000000003</v>
      </c>
    </row>
    <row r="275" spans="1:14" x14ac:dyDescent="0.25">
      <c r="A275" s="80" t="s">
        <v>472</v>
      </c>
      <c r="B275" s="56" t="str">
        <f t="shared" si="11"/>
        <v>DO02</v>
      </c>
      <c r="C275" s="89">
        <v>11312.14</v>
      </c>
      <c r="D275" s="100">
        <v>11801</v>
      </c>
      <c r="K275" t="s">
        <v>5587</v>
      </c>
      <c r="L275" s="56" t="str">
        <f t="shared" si="10"/>
        <v>LG35</v>
      </c>
      <c r="M275">
        <v>16188</v>
      </c>
      <c r="N275">
        <v>11390.34</v>
      </c>
    </row>
    <row r="276" spans="1:14" x14ac:dyDescent="0.25">
      <c r="A276" s="80" t="s">
        <v>472</v>
      </c>
      <c r="B276" s="56" t="str">
        <f t="shared" si="11"/>
        <v>DO02</v>
      </c>
      <c r="C276" s="90"/>
      <c r="D276" s="101"/>
      <c r="K276" t="s">
        <v>5588</v>
      </c>
      <c r="L276" s="56" t="str">
        <f t="shared" si="10"/>
        <v>ORM08</v>
      </c>
      <c r="M276">
        <v>314759</v>
      </c>
      <c r="N276">
        <v>51777.66</v>
      </c>
    </row>
    <row r="277" spans="1:14" x14ac:dyDescent="0.25">
      <c r="A277" s="80" t="s">
        <v>473</v>
      </c>
      <c r="B277" s="56" t="str">
        <f t="shared" si="11"/>
        <v>DO04</v>
      </c>
      <c r="C277" s="89">
        <v>11998.16</v>
      </c>
      <c r="D277" s="100">
        <v>111343</v>
      </c>
      <c r="K277" t="s">
        <v>159</v>
      </c>
      <c r="L277" s="56" t="str">
        <f t="shared" si="10"/>
        <v>ISA13</v>
      </c>
      <c r="M277">
        <v>5816.8</v>
      </c>
      <c r="N277">
        <v>1119.2</v>
      </c>
    </row>
    <row r="278" spans="1:14" x14ac:dyDescent="0.25">
      <c r="A278" s="80" t="s">
        <v>473</v>
      </c>
      <c r="B278" s="56" t="str">
        <f t="shared" si="11"/>
        <v>DO04</v>
      </c>
      <c r="C278" s="90"/>
      <c r="D278" s="101"/>
      <c r="K278" t="s">
        <v>5589</v>
      </c>
      <c r="L278" s="56" t="str">
        <f t="shared" si="10"/>
        <v>QP06</v>
      </c>
      <c r="M278">
        <v>42109.46</v>
      </c>
      <c r="N278">
        <v>11487.54</v>
      </c>
    </row>
    <row r="279" spans="1:14" x14ac:dyDescent="0.25">
      <c r="A279" s="80" t="s">
        <v>474</v>
      </c>
      <c r="B279" s="56" t="str">
        <f t="shared" si="11"/>
        <v>DO05</v>
      </c>
      <c r="C279" s="89">
        <v>28976.420000000002</v>
      </c>
      <c r="D279" s="100">
        <v>90098</v>
      </c>
      <c r="K279" t="s">
        <v>5590</v>
      </c>
      <c r="L279" s="56" t="str">
        <f t="shared" si="10"/>
        <v>ORM05</v>
      </c>
      <c r="M279">
        <v>77169</v>
      </c>
      <c r="N279">
        <v>26070.68</v>
      </c>
    </row>
    <row r="280" spans="1:14" x14ac:dyDescent="0.25">
      <c r="A280" s="80" t="s">
        <v>474</v>
      </c>
      <c r="B280" s="56" t="str">
        <f t="shared" si="11"/>
        <v>DO05</v>
      </c>
      <c r="C280" s="90"/>
      <c r="D280" s="101"/>
      <c r="K280" t="s">
        <v>5591</v>
      </c>
      <c r="L280" s="56" t="str">
        <f t="shared" si="10"/>
        <v>IS20</v>
      </c>
      <c r="M280">
        <v>16814.799999999988</v>
      </c>
      <c r="N280">
        <v>76974.200000000012</v>
      </c>
    </row>
    <row r="281" spans="1:14" x14ac:dyDescent="0.25">
      <c r="A281" s="80" t="s">
        <v>475</v>
      </c>
      <c r="B281" s="56" t="str">
        <f t="shared" si="11"/>
        <v>DO06</v>
      </c>
      <c r="C281" s="89">
        <v>18371.48</v>
      </c>
      <c r="D281" s="100">
        <v>33632</v>
      </c>
      <c r="K281" t="s">
        <v>5592</v>
      </c>
      <c r="L281" s="56" t="str">
        <f t="shared" si="10"/>
        <v>CB31</v>
      </c>
      <c r="M281">
        <v>726</v>
      </c>
      <c r="N281">
        <v>467</v>
      </c>
    </row>
    <row r="282" spans="1:14" x14ac:dyDescent="0.25">
      <c r="A282" s="80" t="s">
        <v>475</v>
      </c>
      <c r="B282" s="56" t="str">
        <f t="shared" si="11"/>
        <v>DO06</v>
      </c>
      <c r="C282" s="90"/>
      <c r="D282" s="101"/>
      <c r="K282" t="s">
        <v>5593</v>
      </c>
      <c r="L282" s="56" t="str">
        <f t="shared" si="10"/>
        <v>CV42</v>
      </c>
      <c r="M282">
        <v>98566</v>
      </c>
      <c r="N282">
        <v>32204.9</v>
      </c>
    </row>
    <row r="283" spans="1:14" x14ac:dyDescent="0.25">
      <c r="A283" s="80" t="s">
        <v>476</v>
      </c>
      <c r="B283" s="56" t="str">
        <f t="shared" si="11"/>
        <v>DO07</v>
      </c>
      <c r="C283" s="89">
        <v>20830.560000000001</v>
      </c>
      <c r="D283" s="100">
        <v>68161</v>
      </c>
      <c r="K283" t="s">
        <v>5594</v>
      </c>
      <c r="L283" s="56" t="str">
        <f t="shared" si="10"/>
        <v>ORM10</v>
      </c>
      <c r="M283">
        <v>32842</v>
      </c>
      <c r="N283">
        <v>10200.880000000001</v>
      </c>
    </row>
    <row r="284" spans="1:14" x14ac:dyDescent="0.25">
      <c r="A284" s="80" t="s">
        <v>476</v>
      </c>
      <c r="B284" s="56" t="str">
        <f t="shared" si="11"/>
        <v>DO07</v>
      </c>
      <c r="C284" s="90"/>
      <c r="D284" s="101"/>
      <c r="K284" t="s">
        <v>5595</v>
      </c>
      <c r="L284" s="56" t="str">
        <f t="shared" si="10"/>
        <v>LG50</v>
      </c>
      <c r="M284">
        <v>44649</v>
      </c>
      <c r="N284">
        <v>14492.64</v>
      </c>
    </row>
    <row r="285" spans="1:14" x14ac:dyDescent="0.25">
      <c r="A285" s="80" t="s">
        <v>477</v>
      </c>
      <c r="B285" s="56" t="str">
        <f t="shared" si="11"/>
        <v>DO08</v>
      </c>
      <c r="C285" s="89">
        <v>23431.74</v>
      </c>
      <c r="D285" s="100">
        <v>42658</v>
      </c>
      <c r="K285" t="s">
        <v>5596</v>
      </c>
      <c r="L285" s="56" t="str">
        <f t="shared" si="10"/>
        <v>IS33</v>
      </c>
      <c r="M285">
        <v>5125.3500000000004</v>
      </c>
      <c r="N285">
        <v>2518.65</v>
      </c>
    </row>
    <row r="286" spans="1:14" x14ac:dyDescent="0.25">
      <c r="A286" s="80" t="s">
        <v>477</v>
      </c>
      <c r="B286" s="56" t="str">
        <f t="shared" si="11"/>
        <v>DO08</v>
      </c>
      <c r="C286" s="90"/>
      <c r="D286" s="101"/>
      <c r="K286" t="s">
        <v>5597</v>
      </c>
      <c r="L286" s="56" t="str">
        <f t="shared" si="10"/>
        <v>IS36</v>
      </c>
      <c r="M286">
        <v>167435.57500000001</v>
      </c>
      <c r="N286">
        <v>47523.425000000003</v>
      </c>
    </row>
    <row r="287" spans="1:14" x14ac:dyDescent="0.25">
      <c r="A287" s="80" t="s">
        <v>478</v>
      </c>
      <c r="B287" s="56" t="str">
        <f t="shared" si="11"/>
        <v>DO09</v>
      </c>
      <c r="C287" s="89">
        <v>12982.58</v>
      </c>
      <c r="D287" s="100">
        <v>39015</v>
      </c>
      <c r="K287" t="s">
        <v>5598</v>
      </c>
      <c r="L287" s="56" t="str">
        <f t="shared" si="10"/>
        <v>ORM11</v>
      </c>
      <c r="M287">
        <v>41395</v>
      </c>
      <c r="N287">
        <v>6123.12</v>
      </c>
    </row>
    <row r="288" spans="1:14" x14ac:dyDescent="0.25">
      <c r="A288" s="80" t="s">
        <v>478</v>
      </c>
      <c r="B288" s="56" t="str">
        <f t="shared" si="11"/>
        <v>DO09</v>
      </c>
      <c r="C288" s="90"/>
      <c r="D288" s="101"/>
      <c r="K288" t="s">
        <v>5599</v>
      </c>
      <c r="L288" s="56" t="str">
        <f t="shared" si="10"/>
        <v>BU20</v>
      </c>
      <c r="M288">
        <v>81322.98</v>
      </c>
      <c r="N288">
        <v>31241.02</v>
      </c>
    </row>
    <row r="289" spans="1:14" x14ac:dyDescent="0.25">
      <c r="A289" s="80" t="s">
        <v>479</v>
      </c>
      <c r="B289" s="56" t="str">
        <f t="shared" si="11"/>
        <v>DO11</v>
      </c>
      <c r="C289" s="89">
        <v>6260.32</v>
      </c>
      <c r="D289" s="101">
        <v>35415</v>
      </c>
      <c r="K289" t="s">
        <v>67</v>
      </c>
      <c r="L289" s="56" t="str">
        <f t="shared" si="10"/>
        <v>BUA06</v>
      </c>
      <c r="M289">
        <v>176656.34</v>
      </c>
      <c r="N289">
        <v>60697.66</v>
      </c>
    </row>
    <row r="290" spans="1:14" x14ac:dyDescent="0.25">
      <c r="A290" s="80" t="s">
        <v>479</v>
      </c>
      <c r="B290" s="56" t="str">
        <f t="shared" si="11"/>
        <v>DO11</v>
      </c>
      <c r="C290" s="90"/>
      <c r="D290" s="101"/>
      <c r="K290" t="s">
        <v>5600</v>
      </c>
      <c r="L290" s="56" t="str">
        <f t="shared" si="10"/>
        <v>BUA09</v>
      </c>
      <c r="M290">
        <v>29668.059999999998</v>
      </c>
      <c r="N290">
        <v>7730.9400000000005</v>
      </c>
    </row>
    <row r="291" spans="1:14" x14ac:dyDescent="0.25">
      <c r="A291" s="80" t="s">
        <v>5216</v>
      </c>
      <c r="B291" s="56" t="str">
        <f t="shared" si="11"/>
        <v>DS01</v>
      </c>
      <c r="C291" s="89">
        <v>22923.3</v>
      </c>
      <c r="D291" s="100">
        <v>9851</v>
      </c>
      <c r="K291" t="s">
        <v>79</v>
      </c>
      <c r="L291" s="56" t="str">
        <f t="shared" si="10"/>
        <v>BUA13</v>
      </c>
      <c r="M291">
        <v>16757.939999999999</v>
      </c>
      <c r="N291">
        <v>23143.06</v>
      </c>
    </row>
    <row r="292" spans="1:14" x14ac:dyDescent="0.25">
      <c r="A292" s="80" t="s">
        <v>5216</v>
      </c>
      <c r="B292" s="56" t="str">
        <f t="shared" si="11"/>
        <v>DS01</v>
      </c>
      <c r="C292" s="90"/>
      <c r="D292" s="101"/>
      <c r="K292" t="s">
        <v>83</v>
      </c>
      <c r="L292" s="56" t="str">
        <f t="shared" si="10"/>
        <v>BUA14</v>
      </c>
      <c r="M292">
        <v>15567.919999999998</v>
      </c>
      <c r="N292">
        <v>28453.08</v>
      </c>
    </row>
    <row r="293" spans="1:14" x14ac:dyDescent="0.25">
      <c r="A293" s="80" t="s">
        <v>481</v>
      </c>
      <c r="B293" s="56" t="str">
        <f t="shared" si="11"/>
        <v>DS02</v>
      </c>
      <c r="C293" s="89">
        <v>39570.340000000004</v>
      </c>
      <c r="D293" s="100">
        <v>87353</v>
      </c>
      <c r="K293" t="s">
        <v>5601</v>
      </c>
      <c r="L293" s="56" t="str">
        <f t="shared" si="10"/>
        <v>BU21</v>
      </c>
      <c r="M293">
        <v>12216.72</v>
      </c>
      <c r="N293">
        <v>1985.28</v>
      </c>
    </row>
    <row r="294" spans="1:14" x14ac:dyDescent="0.25">
      <c r="A294" s="80" t="s">
        <v>481</v>
      </c>
      <c r="B294" s="56" t="str">
        <f t="shared" si="11"/>
        <v>DS02</v>
      </c>
      <c r="C294" s="90"/>
      <c r="D294" s="101"/>
      <c r="K294" t="s">
        <v>5602</v>
      </c>
      <c r="L294" s="56" t="str">
        <f t="shared" si="10"/>
        <v>BT22</v>
      </c>
      <c r="M294">
        <v>135523.56</v>
      </c>
      <c r="N294">
        <v>17269.439999999999</v>
      </c>
    </row>
    <row r="295" spans="1:14" x14ac:dyDescent="0.25">
      <c r="A295" s="80" t="s">
        <v>483</v>
      </c>
      <c r="B295" s="56" t="str">
        <f t="shared" si="11"/>
        <v>DS03</v>
      </c>
      <c r="C295" s="89">
        <v>8000.3</v>
      </c>
      <c r="D295" s="100">
        <v>21502</v>
      </c>
      <c r="K295" t="s">
        <v>5603</v>
      </c>
      <c r="L295" s="56" t="str">
        <f t="shared" si="10"/>
        <v>BT23</v>
      </c>
      <c r="M295">
        <v>57621.06</v>
      </c>
      <c r="N295">
        <v>11658.94</v>
      </c>
    </row>
    <row r="296" spans="1:14" x14ac:dyDescent="0.25">
      <c r="A296" s="80" t="s">
        <v>483</v>
      </c>
      <c r="B296" s="56" t="str">
        <f t="shared" si="11"/>
        <v>DS03</v>
      </c>
      <c r="C296" s="90"/>
      <c r="D296" s="101"/>
      <c r="K296" t="s">
        <v>5604</v>
      </c>
      <c r="L296" s="56" t="str">
        <f t="shared" si="10"/>
        <v>LG09</v>
      </c>
      <c r="M296">
        <v>163683.14000000001</v>
      </c>
      <c r="N296">
        <v>33424.86</v>
      </c>
    </row>
    <row r="297" spans="1:14" x14ac:dyDescent="0.25">
      <c r="A297" s="80" t="s">
        <v>485</v>
      </c>
      <c r="B297" s="56" t="str">
        <f t="shared" si="11"/>
        <v>DS04</v>
      </c>
      <c r="C297" s="89">
        <v>26778.920000000002</v>
      </c>
      <c r="D297" s="100">
        <v>84877</v>
      </c>
      <c r="K297" t="s">
        <v>5605</v>
      </c>
      <c r="L297" s="56" t="str">
        <f t="shared" si="10"/>
        <v>LG10</v>
      </c>
      <c r="M297">
        <v>24271.82</v>
      </c>
      <c r="N297">
        <v>5535.18</v>
      </c>
    </row>
    <row r="298" spans="1:14" x14ac:dyDescent="0.25">
      <c r="A298" s="80" t="s">
        <v>485</v>
      </c>
      <c r="B298" s="56" t="str">
        <f t="shared" si="11"/>
        <v>DS04</v>
      </c>
      <c r="C298" s="90"/>
      <c r="D298" s="101"/>
      <c r="K298" t="s">
        <v>5606</v>
      </c>
      <c r="L298" s="56" t="str">
        <f t="shared" si="10"/>
        <v>LG11</v>
      </c>
      <c r="M298">
        <v>12585.58</v>
      </c>
      <c r="N298">
        <v>1334.42</v>
      </c>
    </row>
    <row r="299" spans="1:14" x14ac:dyDescent="0.25">
      <c r="A299" s="80" t="s">
        <v>486</v>
      </c>
      <c r="B299" s="56" t="str">
        <f t="shared" si="11"/>
        <v>DS05</v>
      </c>
      <c r="C299" s="89">
        <v>21890.94</v>
      </c>
      <c r="D299" s="100">
        <v>-5453</v>
      </c>
      <c r="K299" t="s">
        <v>5607</v>
      </c>
      <c r="L299" s="56" t="str">
        <f t="shared" si="10"/>
        <v>LG12</v>
      </c>
      <c r="M299">
        <v>18615.060000000001</v>
      </c>
      <c r="N299">
        <v>2493.94</v>
      </c>
    </row>
    <row r="300" spans="1:14" x14ac:dyDescent="0.25">
      <c r="A300" s="80" t="s">
        <v>486</v>
      </c>
      <c r="B300" s="56" t="str">
        <f t="shared" si="11"/>
        <v>DS05</v>
      </c>
      <c r="C300" s="90"/>
      <c r="D300" s="101"/>
      <c r="K300" t="s">
        <v>5608</v>
      </c>
      <c r="L300" s="56" t="str">
        <f t="shared" si="10"/>
        <v>LG13</v>
      </c>
      <c r="M300">
        <v>85084.040000000008</v>
      </c>
      <c r="N300">
        <v>19916.96</v>
      </c>
    </row>
    <row r="301" spans="1:14" x14ac:dyDescent="0.25">
      <c r="A301" s="80" t="s">
        <v>487</v>
      </c>
      <c r="B301" s="56" t="str">
        <f t="shared" si="11"/>
        <v>DS06</v>
      </c>
      <c r="C301" s="89">
        <v>11335.12</v>
      </c>
      <c r="D301" s="100">
        <v>11198</v>
      </c>
      <c r="K301" t="s">
        <v>5609</v>
      </c>
      <c r="L301" s="56" t="str">
        <f t="shared" si="10"/>
        <v>LG14</v>
      </c>
      <c r="M301">
        <v>14463.68</v>
      </c>
      <c r="N301">
        <v>6912.32</v>
      </c>
    </row>
    <row r="302" spans="1:14" x14ac:dyDescent="0.25">
      <c r="A302" s="80" t="s">
        <v>487</v>
      </c>
      <c r="B302" s="56" t="str">
        <f t="shared" si="11"/>
        <v>DS06</v>
      </c>
      <c r="C302" s="90"/>
      <c r="D302" s="101"/>
      <c r="K302" t="s">
        <v>5610</v>
      </c>
      <c r="L302" s="56" t="str">
        <f t="shared" si="10"/>
        <v>LG15</v>
      </c>
      <c r="M302">
        <v>9984.5600000000013</v>
      </c>
      <c r="N302">
        <v>16659.439999999999</v>
      </c>
    </row>
    <row r="303" spans="1:14" x14ac:dyDescent="0.25">
      <c r="A303" s="80" t="s">
        <v>488</v>
      </c>
      <c r="B303" s="56" t="str">
        <f t="shared" si="11"/>
        <v>DS08</v>
      </c>
      <c r="C303" s="89">
        <v>18792.02</v>
      </c>
      <c r="D303" s="100">
        <v>58534</v>
      </c>
      <c r="K303" t="s">
        <v>5611</v>
      </c>
      <c r="L303" s="56" t="str">
        <f t="shared" si="10"/>
        <v>LG16</v>
      </c>
      <c r="M303">
        <v>42797.42</v>
      </c>
      <c r="N303">
        <v>7015.58</v>
      </c>
    </row>
    <row r="304" spans="1:14" x14ac:dyDescent="0.25">
      <c r="A304" s="80" t="s">
        <v>488</v>
      </c>
      <c r="B304" s="56" t="str">
        <f t="shared" si="11"/>
        <v>DS08</v>
      </c>
      <c r="C304" s="90"/>
      <c r="D304" s="101"/>
      <c r="K304" t="s">
        <v>5612</v>
      </c>
      <c r="L304" s="56" t="str">
        <f t="shared" si="10"/>
        <v>LG18</v>
      </c>
      <c r="M304">
        <v>24842.5</v>
      </c>
      <c r="N304">
        <v>21181.5</v>
      </c>
    </row>
    <row r="305" spans="1:14" x14ac:dyDescent="0.25">
      <c r="A305" s="80" t="s">
        <v>5217</v>
      </c>
      <c r="B305" s="56" t="str">
        <f t="shared" si="11"/>
        <v>DS09</v>
      </c>
      <c r="C305" s="89">
        <v>15007.24</v>
      </c>
      <c r="D305" s="100">
        <v>24119</v>
      </c>
      <c r="K305" t="s">
        <v>5613</v>
      </c>
      <c r="L305" s="56" t="str">
        <f t="shared" si="10"/>
        <v>LG19</v>
      </c>
      <c r="M305">
        <v>30477.48</v>
      </c>
      <c r="N305">
        <v>12244.52</v>
      </c>
    </row>
    <row r="306" spans="1:14" x14ac:dyDescent="0.25">
      <c r="A306" s="80" t="s">
        <v>5217</v>
      </c>
      <c r="B306" s="56" t="str">
        <f t="shared" si="11"/>
        <v>DS09</v>
      </c>
      <c r="C306" s="90"/>
      <c r="D306" s="100"/>
      <c r="K306" t="s">
        <v>5614</v>
      </c>
      <c r="L306" s="56" t="str">
        <f t="shared" si="10"/>
        <v>LG21</v>
      </c>
      <c r="M306">
        <v>20989.200000000001</v>
      </c>
      <c r="N306">
        <v>25522.799999999999</v>
      </c>
    </row>
    <row r="307" spans="1:14" x14ac:dyDescent="0.25">
      <c r="A307" s="80" t="s">
        <v>493</v>
      </c>
      <c r="B307" s="56" t="str">
        <f t="shared" si="11"/>
        <v>DS10</v>
      </c>
      <c r="C307" s="89">
        <v>31139.040000000001</v>
      </c>
      <c r="D307" s="100">
        <v>83687</v>
      </c>
      <c r="K307" t="s">
        <v>5615</v>
      </c>
      <c r="L307" s="56" t="str">
        <f t="shared" si="10"/>
        <v>LG27</v>
      </c>
      <c r="M307">
        <v>12673.54</v>
      </c>
      <c r="N307">
        <v>7939.46</v>
      </c>
    </row>
    <row r="308" spans="1:14" x14ac:dyDescent="0.25">
      <c r="A308" s="80" t="s">
        <v>493</v>
      </c>
      <c r="B308" s="56" t="str">
        <f t="shared" si="11"/>
        <v>DS10</v>
      </c>
      <c r="C308" s="90"/>
      <c r="D308" s="100"/>
      <c r="K308" t="s">
        <v>5616</v>
      </c>
      <c r="L308" s="56" t="str">
        <f t="shared" si="10"/>
        <v>LG30</v>
      </c>
      <c r="M308">
        <v>8252.86</v>
      </c>
      <c r="N308">
        <v>2886.14</v>
      </c>
    </row>
    <row r="309" spans="1:14" x14ac:dyDescent="0.25">
      <c r="A309" s="80" t="s">
        <v>5218</v>
      </c>
      <c r="B309" s="56" t="str">
        <f t="shared" si="11"/>
        <v>DS11</v>
      </c>
      <c r="C309" s="89">
        <v>24399.82</v>
      </c>
      <c r="D309" s="100">
        <v>145073</v>
      </c>
      <c r="K309" t="s">
        <v>5617</v>
      </c>
      <c r="L309" s="56" t="str">
        <f t="shared" si="10"/>
        <v>LG44</v>
      </c>
      <c r="M309">
        <v>1563.3400000000001</v>
      </c>
      <c r="N309">
        <v>5589.66</v>
      </c>
    </row>
    <row r="310" spans="1:14" x14ac:dyDescent="0.25">
      <c r="A310" s="80" t="s">
        <v>5218</v>
      </c>
      <c r="B310" s="56" t="str">
        <f t="shared" si="11"/>
        <v>DS11</v>
      </c>
      <c r="C310" s="90"/>
      <c r="D310" s="100"/>
      <c r="K310" t="s">
        <v>5618</v>
      </c>
      <c r="L310" s="56" t="str">
        <f t="shared" si="10"/>
        <v>LG46</v>
      </c>
      <c r="M310">
        <v>4720.2</v>
      </c>
      <c r="N310">
        <v>7179.8</v>
      </c>
    </row>
    <row r="311" spans="1:14" x14ac:dyDescent="0.25">
      <c r="A311" s="80" t="s">
        <v>626</v>
      </c>
      <c r="B311" s="56" t="str">
        <f t="shared" si="11"/>
        <v>LY01</v>
      </c>
      <c r="C311" s="89">
        <v>38512.119999999995</v>
      </c>
      <c r="D311" s="100">
        <v>129668</v>
      </c>
      <c r="K311" t="s">
        <v>5619</v>
      </c>
      <c r="L311" s="56" t="str">
        <f t="shared" si="10"/>
        <v>LG47</v>
      </c>
      <c r="M311">
        <v>13453.86</v>
      </c>
      <c r="N311">
        <v>6730.14</v>
      </c>
    </row>
    <row r="312" spans="1:14" x14ac:dyDescent="0.25">
      <c r="A312" s="80" t="s">
        <v>626</v>
      </c>
      <c r="B312" s="56" t="str">
        <f t="shared" si="11"/>
        <v>LY01</v>
      </c>
      <c r="C312" s="90"/>
      <c r="D312" s="101"/>
      <c r="K312" t="s">
        <v>5620</v>
      </c>
      <c r="L312" s="56" t="str">
        <f t="shared" si="10"/>
        <v>LG48</v>
      </c>
      <c r="M312">
        <v>25414.5</v>
      </c>
      <c r="N312">
        <v>7558.5</v>
      </c>
    </row>
    <row r="313" spans="1:14" x14ac:dyDescent="0.25">
      <c r="A313" s="80" t="s">
        <v>703</v>
      </c>
      <c r="B313" s="56" t="str">
        <f t="shared" si="11"/>
        <v>MG01</v>
      </c>
      <c r="C313" s="89">
        <v>74306.759999999995</v>
      </c>
      <c r="D313" s="100">
        <v>585394</v>
      </c>
      <c r="K313" t="s">
        <v>161</v>
      </c>
      <c r="L313" s="56" t="str">
        <f t="shared" si="10"/>
        <v>LGA01</v>
      </c>
      <c r="M313">
        <v>17530.739999999998</v>
      </c>
      <c r="N313">
        <v>6841.26</v>
      </c>
    </row>
    <row r="314" spans="1:14" x14ac:dyDescent="0.25">
      <c r="A314" s="80" t="s">
        <v>703</v>
      </c>
      <c r="B314" s="56" t="str">
        <f t="shared" si="11"/>
        <v>MG01</v>
      </c>
      <c r="C314" s="90"/>
      <c r="D314" s="101"/>
      <c r="K314" t="s">
        <v>168</v>
      </c>
      <c r="L314" s="56" t="str">
        <f t="shared" si="10"/>
        <v>LGA06</v>
      </c>
      <c r="M314">
        <v>23170.68</v>
      </c>
      <c r="N314">
        <v>23932.32</v>
      </c>
    </row>
    <row r="315" spans="1:14" x14ac:dyDescent="0.25">
      <c r="A315" s="80" t="s">
        <v>5219</v>
      </c>
      <c r="B315" s="56" t="str">
        <f t="shared" si="11"/>
        <v>MG02</v>
      </c>
      <c r="C315" s="89">
        <v>9459.3799999999992</v>
      </c>
      <c r="D315" s="100">
        <v>45277</v>
      </c>
      <c r="K315" t="s">
        <v>173</v>
      </c>
      <c r="L315" s="56" t="str">
        <f t="shared" si="10"/>
        <v>LGA09</v>
      </c>
      <c r="M315">
        <v>75524.06</v>
      </c>
      <c r="N315">
        <v>8793.94</v>
      </c>
    </row>
    <row r="316" spans="1:14" x14ac:dyDescent="0.25">
      <c r="A316" s="80" t="s">
        <v>5219</v>
      </c>
      <c r="B316" s="56" t="str">
        <f t="shared" si="11"/>
        <v>MG02</v>
      </c>
      <c r="C316" s="90"/>
      <c r="D316" s="101"/>
      <c r="K316" t="s">
        <v>176</v>
      </c>
      <c r="L316" s="56" t="str">
        <f t="shared" si="10"/>
        <v>LGA10</v>
      </c>
      <c r="M316">
        <v>82389.98</v>
      </c>
      <c r="N316">
        <v>16263.02</v>
      </c>
    </row>
    <row r="317" spans="1:14" x14ac:dyDescent="0.25">
      <c r="A317" s="80" t="s">
        <v>5220</v>
      </c>
      <c r="B317" s="56" t="str">
        <f t="shared" si="11"/>
        <v>MG03</v>
      </c>
      <c r="C317" s="89">
        <v>10960.26</v>
      </c>
      <c r="D317" s="100">
        <v>-59895</v>
      </c>
      <c r="K317" t="s">
        <v>177</v>
      </c>
      <c r="L317" s="56" t="str">
        <f t="shared" si="10"/>
        <v>LGA11</v>
      </c>
      <c r="M317">
        <v>25453.919999999998</v>
      </c>
      <c r="N317">
        <v>37770.080000000002</v>
      </c>
    </row>
    <row r="318" spans="1:14" x14ac:dyDescent="0.25">
      <c r="A318" s="80" t="s">
        <v>5220</v>
      </c>
      <c r="B318" s="56" t="str">
        <f t="shared" si="11"/>
        <v>MG03</v>
      </c>
      <c r="C318" s="90"/>
      <c r="D318" s="101"/>
      <c r="K318" t="s">
        <v>181</v>
      </c>
      <c r="L318" s="56" t="str">
        <f t="shared" si="10"/>
        <v>LGA12</v>
      </c>
      <c r="M318">
        <v>8676.32</v>
      </c>
      <c r="N318">
        <v>20104.68</v>
      </c>
    </row>
    <row r="319" spans="1:14" x14ac:dyDescent="0.25">
      <c r="A319" s="80" t="s">
        <v>5221</v>
      </c>
      <c r="B319" s="56" t="str">
        <f t="shared" si="11"/>
        <v>MG04</v>
      </c>
      <c r="C319" s="89">
        <v>13374</v>
      </c>
      <c r="D319" s="100">
        <v>-7825</v>
      </c>
      <c r="K319" t="s">
        <v>184</v>
      </c>
      <c r="L319" s="56" t="str">
        <f t="shared" si="10"/>
        <v>LGA15</v>
      </c>
      <c r="M319">
        <v>124374.56</v>
      </c>
      <c r="N319">
        <v>14753.44</v>
      </c>
    </row>
    <row r="320" spans="1:14" x14ac:dyDescent="0.25">
      <c r="A320" s="80" t="s">
        <v>5221</v>
      </c>
      <c r="B320" s="56" t="str">
        <f t="shared" si="11"/>
        <v>MG04</v>
      </c>
      <c r="C320" s="90"/>
      <c r="D320" s="101"/>
      <c r="K320" t="s">
        <v>5621</v>
      </c>
      <c r="L320" s="56" t="str">
        <f t="shared" si="10"/>
        <v>MA19</v>
      </c>
      <c r="M320">
        <v>73462.459999999992</v>
      </c>
      <c r="N320">
        <v>18312.54</v>
      </c>
    </row>
    <row r="321" spans="1:14" x14ac:dyDescent="0.25">
      <c r="A321" s="80" t="s">
        <v>191</v>
      </c>
      <c r="B321" s="56" t="str">
        <f t="shared" si="11"/>
        <v>NEA07</v>
      </c>
      <c r="C321" s="89">
        <v>3215.1</v>
      </c>
      <c r="D321" s="100">
        <v>9866</v>
      </c>
      <c r="K321" t="s">
        <v>5622</v>
      </c>
      <c r="L321" s="56" t="str">
        <f t="shared" ref="L321:L384" si="12">LEFT(K321, FIND(" ",K321)-1)</f>
        <v>CB05</v>
      </c>
      <c r="M321">
        <v>26951.14</v>
      </c>
      <c r="N321">
        <v>26475.86</v>
      </c>
    </row>
    <row r="322" spans="1:14" x14ac:dyDescent="0.25">
      <c r="A322" s="80" t="s">
        <v>191</v>
      </c>
      <c r="B322" s="56" t="str">
        <f t="shared" si="11"/>
        <v>NEA07</v>
      </c>
      <c r="C322" s="90"/>
      <c r="D322" s="101"/>
      <c r="K322" t="s">
        <v>5623</v>
      </c>
      <c r="L322" s="56" t="str">
        <f t="shared" si="12"/>
        <v>CB06</v>
      </c>
      <c r="M322">
        <v>19727.199999999997</v>
      </c>
      <c r="N322">
        <v>14592.800000000001</v>
      </c>
    </row>
    <row r="323" spans="1:14" x14ac:dyDescent="0.25">
      <c r="A323" s="80" t="s">
        <v>204</v>
      </c>
      <c r="B323" s="56" t="str">
        <f t="shared" ref="B323:B386" si="13">LEFT(A323, FIND(" ",A323)-1)</f>
        <v>QPA12</v>
      </c>
      <c r="C323" s="89">
        <v>36566.68</v>
      </c>
      <c r="D323" s="100">
        <v>234853</v>
      </c>
      <c r="K323" t="s">
        <v>5624</v>
      </c>
      <c r="L323" s="56" t="str">
        <f t="shared" si="12"/>
        <v>CB08</v>
      </c>
      <c r="M323">
        <v>75385.56</v>
      </c>
      <c r="N323">
        <v>33727.440000000002</v>
      </c>
    </row>
    <row r="324" spans="1:14" x14ac:dyDescent="0.25">
      <c r="A324" s="80" t="s">
        <v>204</v>
      </c>
      <c r="B324" s="56" t="str">
        <f t="shared" si="13"/>
        <v>QPA12</v>
      </c>
      <c r="C324" s="90"/>
      <c r="D324" s="101"/>
      <c r="K324" t="s">
        <v>5625</v>
      </c>
      <c r="L324" s="56" t="str">
        <f t="shared" si="12"/>
        <v>CB09</v>
      </c>
      <c r="M324">
        <v>40835.979999999996</v>
      </c>
      <c r="N324">
        <v>9359.02</v>
      </c>
    </row>
    <row r="325" spans="1:14" x14ac:dyDescent="0.25">
      <c r="A325" s="80" t="s">
        <v>205</v>
      </c>
      <c r="B325" s="56" t="str">
        <f t="shared" si="13"/>
        <v>QPA15</v>
      </c>
      <c r="C325" s="89">
        <v>3066.82</v>
      </c>
      <c r="D325" s="100">
        <v>11531</v>
      </c>
      <c r="K325" t="s">
        <v>5626</v>
      </c>
      <c r="L325" s="56" t="str">
        <f t="shared" si="12"/>
        <v>CB14</v>
      </c>
      <c r="M325">
        <v>24428.559999999998</v>
      </c>
      <c r="N325">
        <v>7317.4400000000005</v>
      </c>
    </row>
    <row r="326" spans="1:14" x14ac:dyDescent="0.25">
      <c r="A326" s="80" t="s">
        <v>205</v>
      </c>
      <c r="B326" s="56" t="str">
        <f t="shared" si="13"/>
        <v>QPA15</v>
      </c>
      <c r="C326" s="90"/>
      <c r="D326" s="101"/>
      <c r="K326" t="s">
        <v>5627</v>
      </c>
      <c r="L326" s="56" t="str">
        <f t="shared" si="12"/>
        <v>CB17</v>
      </c>
      <c r="M326">
        <v>25371.899999999998</v>
      </c>
      <c r="N326">
        <v>19696.100000000002</v>
      </c>
    </row>
    <row r="327" spans="1:14" x14ac:dyDescent="0.25">
      <c r="A327" s="80" t="s">
        <v>206</v>
      </c>
      <c r="B327" s="56" t="str">
        <f t="shared" si="13"/>
        <v>RZA04</v>
      </c>
      <c r="C327" s="89">
        <v>23695.56</v>
      </c>
      <c r="D327" s="100">
        <v>76033</v>
      </c>
      <c r="K327" t="s">
        <v>5628</v>
      </c>
      <c r="L327" s="56" t="str">
        <f t="shared" si="12"/>
        <v>CB18</v>
      </c>
      <c r="M327">
        <v>30914.38</v>
      </c>
      <c r="N327">
        <v>7735.62</v>
      </c>
    </row>
    <row r="328" spans="1:14" x14ac:dyDescent="0.25">
      <c r="A328" s="80" t="s">
        <v>206</v>
      </c>
      <c r="B328" s="56" t="str">
        <f t="shared" si="13"/>
        <v>RZA04</v>
      </c>
      <c r="C328" s="90"/>
      <c r="D328" s="101"/>
      <c r="K328" t="s">
        <v>5629</v>
      </c>
      <c r="L328" s="56" t="str">
        <f t="shared" si="12"/>
        <v>CB27</v>
      </c>
      <c r="M328">
        <v>33094.379999999997</v>
      </c>
      <c r="N328">
        <v>9347.6200000000008</v>
      </c>
    </row>
    <row r="329" spans="1:14" x14ac:dyDescent="0.25">
      <c r="A329" s="80" t="s">
        <v>209</v>
      </c>
      <c r="B329" s="56" t="str">
        <f t="shared" si="13"/>
        <v>SCA01</v>
      </c>
      <c r="C329" s="89">
        <v>4226.3599999999997</v>
      </c>
      <c r="D329" s="100">
        <v>22785</v>
      </c>
      <c r="K329" t="s">
        <v>5630</v>
      </c>
      <c r="L329" s="56" t="str">
        <f t="shared" si="12"/>
        <v>CB33</v>
      </c>
      <c r="M329">
        <v>29659.64</v>
      </c>
      <c r="N329">
        <v>5641.36</v>
      </c>
    </row>
    <row r="330" spans="1:14" x14ac:dyDescent="0.25">
      <c r="A330" s="80" t="s">
        <v>209</v>
      </c>
      <c r="B330" s="56" t="str">
        <f t="shared" si="13"/>
        <v>SCA01</v>
      </c>
      <c r="C330" s="90"/>
      <c r="D330" s="101"/>
      <c r="K330" t="s">
        <v>96</v>
      </c>
      <c r="L330" s="56" t="str">
        <f t="shared" si="12"/>
        <v>CBA06</v>
      </c>
      <c r="M330">
        <v>9429.3799999999992</v>
      </c>
      <c r="N330">
        <v>14239.62</v>
      </c>
    </row>
    <row r="331" spans="1:14" x14ac:dyDescent="0.25">
      <c r="A331" s="80" t="s">
        <v>210</v>
      </c>
      <c r="B331" s="56" t="str">
        <f t="shared" si="13"/>
        <v>SCA02</v>
      </c>
      <c r="C331" s="89">
        <v>11285.44</v>
      </c>
      <c r="D331" s="100">
        <v>1974</v>
      </c>
      <c r="K331" t="s">
        <v>97</v>
      </c>
      <c r="L331" s="56" t="str">
        <f t="shared" si="12"/>
        <v>CBA07</v>
      </c>
      <c r="M331">
        <v>40797.42</v>
      </c>
      <c r="N331">
        <v>9136.58</v>
      </c>
    </row>
    <row r="332" spans="1:14" x14ac:dyDescent="0.25">
      <c r="A332" s="80" t="s">
        <v>210</v>
      </c>
      <c r="B332" s="56" t="str">
        <f t="shared" si="13"/>
        <v>SCA02</v>
      </c>
      <c r="C332" s="90"/>
      <c r="D332" s="101"/>
      <c r="K332" t="s">
        <v>5631</v>
      </c>
      <c r="L332" s="56" t="str">
        <f t="shared" si="12"/>
        <v>AB11</v>
      </c>
      <c r="M332">
        <v>58809</v>
      </c>
      <c r="N332">
        <v>31445.64</v>
      </c>
    </row>
    <row r="333" spans="1:14" x14ac:dyDescent="0.25">
      <c r="A333" s="80" t="s">
        <v>5222</v>
      </c>
      <c r="B333" s="56" t="str">
        <f t="shared" si="13"/>
        <v>SC01</v>
      </c>
      <c r="C333" s="89">
        <v>8328.56</v>
      </c>
      <c r="D333" s="100">
        <v>35578</v>
      </c>
      <c r="K333" t="s">
        <v>5632</v>
      </c>
      <c r="L333" s="56" t="str">
        <f t="shared" si="12"/>
        <v>AB14</v>
      </c>
      <c r="M333">
        <v>29213</v>
      </c>
      <c r="N333">
        <v>8682.24</v>
      </c>
    </row>
    <row r="334" spans="1:14" x14ac:dyDescent="0.25">
      <c r="A334" s="80" t="s">
        <v>5222</v>
      </c>
      <c r="B334" s="56" t="str">
        <f t="shared" si="13"/>
        <v>SC01</v>
      </c>
      <c r="C334" s="90"/>
      <c r="D334" s="101"/>
      <c r="K334" t="s">
        <v>5633</v>
      </c>
      <c r="L334" s="56" t="str">
        <f t="shared" si="12"/>
        <v>AB17</v>
      </c>
      <c r="M334">
        <v>30572</v>
      </c>
      <c r="N334">
        <v>10614.460000000001</v>
      </c>
    </row>
    <row r="335" spans="1:14" x14ac:dyDescent="0.25">
      <c r="A335" s="80" t="s">
        <v>804</v>
      </c>
      <c r="B335" s="56" t="str">
        <f t="shared" si="13"/>
        <v>SC02</v>
      </c>
      <c r="C335" s="89">
        <v>16801.68</v>
      </c>
      <c r="D335" s="100">
        <v>87331</v>
      </c>
      <c r="K335" t="s">
        <v>5634</v>
      </c>
      <c r="L335" s="56" t="str">
        <f t="shared" si="12"/>
        <v>AB19</v>
      </c>
      <c r="M335">
        <v>50202</v>
      </c>
      <c r="N335">
        <v>27544.320000000003</v>
      </c>
    </row>
    <row r="336" spans="1:14" x14ac:dyDescent="0.25">
      <c r="A336" s="80" t="s">
        <v>804</v>
      </c>
      <c r="B336" s="56" t="str">
        <f t="shared" si="13"/>
        <v>SC02</v>
      </c>
      <c r="C336" s="90"/>
      <c r="D336" s="101"/>
      <c r="K336" t="s">
        <v>5635</v>
      </c>
      <c r="L336" s="56" t="str">
        <f t="shared" si="12"/>
        <v>AB22</v>
      </c>
      <c r="M336">
        <v>6174</v>
      </c>
      <c r="N336">
        <v>15085.84</v>
      </c>
    </row>
    <row r="337" spans="1:14" x14ac:dyDescent="0.25">
      <c r="A337" s="80" t="s">
        <v>805</v>
      </c>
      <c r="B337" s="56" t="str">
        <f t="shared" si="13"/>
        <v>SC03</v>
      </c>
      <c r="C337" s="89">
        <v>25154.34</v>
      </c>
      <c r="D337" s="100">
        <v>68119</v>
      </c>
      <c r="K337" t="s">
        <v>5636</v>
      </c>
      <c r="L337" s="56" t="str">
        <f t="shared" si="12"/>
        <v>AB27</v>
      </c>
      <c r="M337">
        <v>74749</v>
      </c>
      <c r="N337">
        <v>12437.7</v>
      </c>
    </row>
    <row r="338" spans="1:14" x14ac:dyDescent="0.25">
      <c r="A338" s="80" t="s">
        <v>805</v>
      </c>
      <c r="B338" s="56" t="str">
        <f t="shared" si="13"/>
        <v>SC03</v>
      </c>
      <c r="C338" s="90"/>
      <c r="D338" s="101"/>
      <c r="K338" t="s">
        <v>5637</v>
      </c>
      <c r="L338" s="56" t="str">
        <f t="shared" si="12"/>
        <v>AB28</v>
      </c>
      <c r="M338">
        <v>69938</v>
      </c>
      <c r="N338">
        <v>15483.84</v>
      </c>
    </row>
    <row r="339" spans="1:14" x14ac:dyDescent="0.25">
      <c r="A339" s="80" t="s">
        <v>806</v>
      </c>
      <c r="B339" s="56" t="str">
        <f t="shared" si="13"/>
        <v>SC04</v>
      </c>
      <c r="C339" s="89">
        <v>16555.5</v>
      </c>
      <c r="D339" s="100">
        <v>11705</v>
      </c>
      <c r="K339" t="s">
        <v>5638</v>
      </c>
      <c r="L339" s="56" t="str">
        <f t="shared" si="12"/>
        <v>AB30</v>
      </c>
      <c r="M339">
        <v>23815</v>
      </c>
      <c r="N339">
        <v>11469.82</v>
      </c>
    </row>
    <row r="340" spans="1:14" x14ac:dyDescent="0.25">
      <c r="A340" s="80" t="s">
        <v>806</v>
      </c>
      <c r="B340" s="56" t="str">
        <f t="shared" si="13"/>
        <v>SC04</v>
      </c>
      <c r="C340" s="90"/>
      <c r="D340" s="101"/>
      <c r="K340" t="s">
        <v>5639</v>
      </c>
      <c r="L340" s="56" t="str">
        <f t="shared" si="12"/>
        <v>AB31</v>
      </c>
      <c r="M340">
        <v>38502</v>
      </c>
      <c r="N340">
        <v>8885.52</v>
      </c>
    </row>
    <row r="341" spans="1:14" x14ac:dyDescent="0.25">
      <c r="A341" s="80" t="s">
        <v>807</v>
      </c>
      <c r="B341" s="56" t="str">
        <f t="shared" si="13"/>
        <v>SC05</v>
      </c>
      <c r="C341" s="89">
        <v>61634.44</v>
      </c>
      <c r="D341" s="100">
        <v>554665</v>
      </c>
      <c r="K341" t="s">
        <v>5640</v>
      </c>
      <c r="L341" s="56" t="str">
        <f t="shared" si="12"/>
        <v>AB33</v>
      </c>
      <c r="M341">
        <v>22125</v>
      </c>
      <c r="N341">
        <v>3368.32</v>
      </c>
    </row>
    <row r="342" spans="1:14" x14ac:dyDescent="0.25">
      <c r="A342" s="80" t="s">
        <v>807</v>
      </c>
      <c r="B342" s="56" t="str">
        <f t="shared" si="13"/>
        <v>SC05</v>
      </c>
      <c r="C342" s="90"/>
      <c r="D342" s="101"/>
      <c r="K342" t="s">
        <v>5641</v>
      </c>
      <c r="L342" s="56" t="str">
        <f t="shared" si="12"/>
        <v>CS01</v>
      </c>
      <c r="M342">
        <v>33759</v>
      </c>
      <c r="N342">
        <v>12422.439999999999</v>
      </c>
    </row>
    <row r="343" spans="1:14" x14ac:dyDescent="0.25">
      <c r="A343" s="80" t="s">
        <v>808</v>
      </c>
      <c r="B343" s="56" t="str">
        <f t="shared" si="13"/>
        <v>SC06</v>
      </c>
      <c r="C343" s="89">
        <v>35809.96</v>
      </c>
      <c r="D343" s="100">
        <v>281026</v>
      </c>
      <c r="K343" t="s">
        <v>5642</v>
      </c>
      <c r="L343" s="56" t="str">
        <f t="shared" si="12"/>
        <v>CS02</v>
      </c>
      <c r="M343">
        <v>68034</v>
      </c>
      <c r="N343">
        <v>27701.02</v>
      </c>
    </row>
    <row r="344" spans="1:14" x14ac:dyDescent="0.25">
      <c r="A344" s="80" t="s">
        <v>808</v>
      </c>
      <c r="B344" s="56" t="str">
        <f t="shared" si="13"/>
        <v>SC06</v>
      </c>
      <c r="C344" s="90"/>
      <c r="D344" s="101"/>
      <c r="K344" t="s">
        <v>5643</v>
      </c>
      <c r="L344" s="56" t="str">
        <f t="shared" si="12"/>
        <v>CS04</v>
      </c>
      <c r="M344">
        <v>40155</v>
      </c>
      <c r="N344">
        <v>10262.620000000001</v>
      </c>
    </row>
    <row r="345" spans="1:14" x14ac:dyDescent="0.25">
      <c r="A345" s="80" t="s">
        <v>5223</v>
      </c>
      <c r="B345" s="56" t="str">
        <f t="shared" si="13"/>
        <v>SC07</v>
      </c>
      <c r="C345" s="89">
        <v>18341.740000000002</v>
      </c>
      <c r="D345" s="100">
        <v>82263</v>
      </c>
      <c r="K345" t="s">
        <v>5644</v>
      </c>
      <c r="L345" s="56" t="str">
        <f t="shared" si="12"/>
        <v>CS05</v>
      </c>
      <c r="M345">
        <v>134220</v>
      </c>
      <c r="N345">
        <v>35780.660000000003</v>
      </c>
    </row>
    <row r="346" spans="1:14" x14ac:dyDescent="0.25">
      <c r="A346" s="80" t="s">
        <v>5223</v>
      </c>
      <c r="B346" s="56" t="str">
        <f t="shared" si="13"/>
        <v>SC07</v>
      </c>
      <c r="C346" s="90"/>
      <c r="D346" s="101"/>
      <c r="K346" t="s">
        <v>5645</v>
      </c>
      <c r="L346" s="56" t="str">
        <f t="shared" si="12"/>
        <v>CS06</v>
      </c>
      <c r="M346">
        <v>134138</v>
      </c>
      <c r="N346">
        <v>18328.3</v>
      </c>
    </row>
    <row r="347" spans="1:14" x14ac:dyDescent="0.25">
      <c r="A347" s="80" t="s">
        <v>810</v>
      </c>
      <c r="B347" s="56" t="str">
        <f t="shared" si="13"/>
        <v>SC08</v>
      </c>
      <c r="C347" s="89">
        <v>26943.200000000001</v>
      </c>
      <c r="D347" s="100">
        <v>56526</v>
      </c>
      <c r="K347" t="s">
        <v>5646</v>
      </c>
      <c r="L347" s="56" t="str">
        <f t="shared" si="12"/>
        <v>CS07</v>
      </c>
      <c r="M347">
        <v>17523</v>
      </c>
      <c r="N347">
        <v>17788.96</v>
      </c>
    </row>
    <row r="348" spans="1:14" x14ac:dyDescent="0.25">
      <c r="A348" s="80" t="s">
        <v>810</v>
      </c>
      <c r="B348" s="56" t="str">
        <f t="shared" si="13"/>
        <v>SC08</v>
      </c>
      <c r="C348" s="90"/>
      <c r="D348" s="101"/>
      <c r="K348" t="s">
        <v>119</v>
      </c>
      <c r="L348" s="56" t="str">
        <f t="shared" si="12"/>
        <v>CSA03</v>
      </c>
      <c r="M348">
        <v>71329</v>
      </c>
      <c r="N348">
        <v>13637.8</v>
      </c>
    </row>
    <row r="349" spans="1:14" x14ac:dyDescent="0.25">
      <c r="A349" s="80" t="s">
        <v>811</v>
      </c>
      <c r="B349" s="56" t="str">
        <f t="shared" si="13"/>
        <v>SK01</v>
      </c>
      <c r="C349" s="89">
        <v>14280.64</v>
      </c>
      <c r="D349" s="100">
        <v>-35379</v>
      </c>
      <c r="K349" t="s">
        <v>121</v>
      </c>
      <c r="L349" s="56" t="str">
        <f t="shared" si="12"/>
        <v>CSA04</v>
      </c>
      <c r="M349">
        <v>39214</v>
      </c>
      <c r="N349">
        <v>6170.58</v>
      </c>
    </row>
    <row r="350" spans="1:14" x14ac:dyDescent="0.25">
      <c r="A350" s="80" t="s">
        <v>811</v>
      </c>
      <c r="B350" s="56" t="str">
        <f t="shared" si="13"/>
        <v>SK01</v>
      </c>
      <c r="C350" s="90"/>
      <c r="D350" s="101"/>
      <c r="K350" t="s">
        <v>126</v>
      </c>
      <c r="L350" s="56" t="str">
        <f t="shared" si="12"/>
        <v>CSA06</v>
      </c>
      <c r="M350">
        <v>113833</v>
      </c>
      <c r="N350">
        <v>14996.24</v>
      </c>
    </row>
    <row r="351" spans="1:14" x14ac:dyDescent="0.25">
      <c r="A351" s="80" t="s">
        <v>821</v>
      </c>
      <c r="B351" s="56" t="str">
        <f t="shared" si="13"/>
        <v>SS02</v>
      </c>
      <c r="C351" s="89">
        <v>9651.58</v>
      </c>
      <c r="D351" s="100">
        <v>42508</v>
      </c>
      <c r="K351" t="s">
        <v>5647</v>
      </c>
      <c r="L351" s="56" t="str">
        <f t="shared" si="12"/>
        <v>CB11</v>
      </c>
      <c r="M351">
        <v>54907</v>
      </c>
      <c r="N351">
        <v>18275.239999999998</v>
      </c>
    </row>
    <row r="352" spans="1:14" x14ac:dyDescent="0.25">
      <c r="A352" s="80" t="s">
        <v>821</v>
      </c>
      <c r="B352" s="56" t="str">
        <f t="shared" si="13"/>
        <v>SS02</v>
      </c>
      <c r="C352" s="90"/>
      <c r="D352" s="101"/>
      <c r="K352" t="s">
        <v>5648</v>
      </c>
      <c r="L352" s="56" t="str">
        <f t="shared" si="12"/>
        <v>CB19</v>
      </c>
      <c r="M352">
        <v>7506</v>
      </c>
      <c r="N352">
        <v>19395.240000000002</v>
      </c>
    </row>
    <row r="353" spans="1:14" x14ac:dyDescent="0.25">
      <c r="A353" s="80" t="s">
        <v>822</v>
      </c>
      <c r="B353" s="56" t="str">
        <f t="shared" si="13"/>
        <v>SS04</v>
      </c>
      <c r="C353" s="89">
        <v>8870.1200000000008</v>
      </c>
      <c r="D353" s="100">
        <v>104915</v>
      </c>
      <c r="K353" t="s">
        <v>5649</v>
      </c>
      <c r="L353" s="56" t="str">
        <f t="shared" si="12"/>
        <v>CB20</v>
      </c>
      <c r="M353">
        <v>35097</v>
      </c>
      <c r="N353">
        <v>14207.76</v>
      </c>
    </row>
    <row r="354" spans="1:14" x14ac:dyDescent="0.25">
      <c r="A354" s="80" t="s">
        <v>822</v>
      </c>
      <c r="B354" s="56" t="str">
        <f t="shared" si="13"/>
        <v>SS04</v>
      </c>
      <c r="C354" s="90"/>
      <c r="D354" s="101"/>
      <c r="K354" t="s">
        <v>5650</v>
      </c>
      <c r="L354" s="56" t="str">
        <f t="shared" si="12"/>
        <v>CB22</v>
      </c>
      <c r="M354">
        <v>34627</v>
      </c>
      <c r="N354">
        <v>5753.5</v>
      </c>
    </row>
    <row r="355" spans="1:14" x14ac:dyDescent="0.25">
      <c r="A355" s="80" t="s">
        <v>854</v>
      </c>
      <c r="B355" s="56" t="str">
        <f t="shared" si="13"/>
        <v>ZN01</v>
      </c>
      <c r="C355" s="89">
        <v>25744.26</v>
      </c>
      <c r="D355" s="100">
        <v>74434</v>
      </c>
      <c r="K355" t="s">
        <v>5651</v>
      </c>
      <c r="L355" s="56" t="str">
        <f t="shared" si="12"/>
        <v>CB23</v>
      </c>
      <c r="M355">
        <v>39573</v>
      </c>
      <c r="N355">
        <v>7530.18</v>
      </c>
    </row>
    <row r="356" spans="1:14" x14ac:dyDescent="0.25">
      <c r="A356" s="80" t="s">
        <v>854</v>
      </c>
      <c r="B356" s="56" t="str">
        <f t="shared" si="13"/>
        <v>ZN01</v>
      </c>
      <c r="C356" s="90"/>
      <c r="D356" s="101"/>
      <c r="K356" t="s">
        <v>5652</v>
      </c>
      <c r="L356" s="56" t="str">
        <f t="shared" si="12"/>
        <v>CB24</v>
      </c>
      <c r="M356">
        <v>26995</v>
      </c>
      <c r="N356">
        <v>5501.16</v>
      </c>
    </row>
    <row r="357" spans="1:14" x14ac:dyDescent="0.25">
      <c r="A357" s="80" t="s">
        <v>40</v>
      </c>
      <c r="B357" s="56" t="str">
        <f t="shared" si="13"/>
        <v>AKA01</v>
      </c>
      <c r="C357" s="89">
        <v>15839.6</v>
      </c>
      <c r="D357" s="100">
        <v>69515.399999999994</v>
      </c>
      <c r="K357" t="s">
        <v>5653</v>
      </c>
      <c r="L357" s="56" t="str">
        <f t="shared" si="12"/>
        <v>CB25</v>
      </c>
      <c r="M357">
        <v>53314</v>
      </c>
      <c r="N357">
        <v>11158.92</v>
      </c>
    </row>
    <row r="358" spans="1:14" x14ac:dyDescent="0.25">
      <c r="A358" s="80" t="s">
        <v>40</v>
      </c>
      <c r="B358" s="56" t="str">
        <f t="shared" si="13"/>
        <v>AKA01</v>
      </c>
      <c r="C358" s="90"/>
      <c r="D358" s="101"/>
      <c r="K358" t="s">
        <v>5654</v>
      </c>
      <c r="L358" s="56" t="str">
        <f t="shared" si="12"/>
        <v>CB26</v>
      </c>
      <c r="M358">
        <v>81816</v>
      </c>
      <c r="N358">
        <v>10141.92</v>
      </c>
    </row>
    <row r="359" spans="1:14" x14ac:dyDescent="0.25">
      <c r="A359" s="80" t="s">
        <v>42</v>
      </c>
      <c r="B359" s="56" t="str">
        <f t="shared" si="13"/>
        <v>AKA02</v>
      </c>
      <c r="C359" s="89">
        <v>11835.68</v>
      </c>
      <c r="D359" s="100">
        <v>27723.32</v>
      </c>
      <c r="K359" t="s">
        <v>5655</v>
      </c>
      <c r="L359" s="56" t="str">
        <f t="shared" si="12"/>
        <v>CB29</v>
      </c>
      <c r="M359">
        <v>31986</v>
      </c>
      <c r="N359">
        <v>5014.9400000000005</v>
      </c>
    </row>
    <row r="360" spans="1:14" x14ac:dyDescent="0.25">
      <c r="A360" s="80" t="s">
        <v>42</v>
      </c>
      <c r="B360" s="56" t="str">
        <f t="shared" si="13"/>
        <v>AKA02</v>
      </c>
      <c r="C360" s="90"/>
      <c r="D360" s="101"/>
      <c r="K360" t="s">
        <v>5656</v>
      </c>
      <c r="L360" s="56" t="str">
        <f t="shared" si="12"/>
        <v>CB34</v>
      </c>
      <c r="M360">
        <v>78572</v>
      </c>
      <c r="N360">
        <v>17672.04</v>
      </c>
    </row>
    <row r="361" spans="1:14" x14ac:dyDescent="0.25">
      <c r="A361" s="80" t="s">
        <v>418</v>
      </c>
      <c r="B361" s="56" t="str">
        <f t="shared" si="13"/>
        <v>CN01</v>
      </c>
      <c r="C361" s="89">
        <v>36774.340000000004</v>
      </c>
      <c r="D361" s="100">
        <v>86949.66</v>
      </c>
      <c r="K361" t="s">
        <v>104</v>
      </c>
      <c r="L361" s="56" t="str">
        <f t="shared" si="12"/>
        <v>CBA11</v>
      </c>
      <c r="M361">
        <v>10365</v>
      </c>
      <c r="N361">
        <v>11600.36</v>
      </c>
    </row>
    <row r="362" spans="1:14" x14ac:dyDescent="0.25">
      <c r="A362" s="80" t="s">
        <v>418</v>
      </c>
      <c r="B362" s="56" t="str">
        <f t="shared" si="13"/>
        <v>CN01</v>
      </c>
      <c r="C362" s="90"/>
      <c r="D362" s="101"/>
      <c r="K362" t="s">
        <v>187</v>
      </c>
      <c r="L362" s="56" t="str">
        <f t="shared" si="12"/>
        <v>LGA16</v>
      </c>
      <c r="M362">
        <v>15452</v>
      </c>
      <c r="N362">
        <v>30106.16</v>
      </c>
    </row>
    <row r="363" spans="1:14" x14ac:dyDescent="0.25">
      <c r="A363" s="80" t="s">
        <v>219</v>
      </c>
      <c r="B363" s="56" t="str">
        <f t="shared" si="13"/>
        <v>AB01</v>
      </c>
      <c r="C363" s="89">
        <v>12053.18</v>
      </c>
      <c r="D363" s="100">
        <v>46410.82</v>
      </c>
      <c r="K363" t="s">
        <v>5657</v>
      </c>
      <c r="L363" s="56" t="str">
        <f t="shared" si="12"/>
        <v>AB39</v>
      </c>
      <c r="M363">
        <v>57217</v>
      </c>
      <c r="N363">
        <v>13418.68</v>
      </c>
    </row>
    <row r="364" spans="1:14" x14ac:dyDescent="0.25">
      <c r="A364" s="80" t="s">
        <v>219</v>
      </c>
      <c r="B364" s="56" t="str">
        <f t="shared" si="13"/>
        <v>AB01</v>
      </c>
      <c r="C364" s="90"/>
      <c r="D364" s="101"/>
      <c r="K364" t="s">
        <v>5658</v>
      </c>
      <c r="L364" s="56" t="str">
        <f t="shared" si="12"/>
        <v>CS03</v>
      </c>
      <c r="M364">
        <v>67472</v>
      </c>
      <c r="N364">
        <v>11539.2</v>
      </c>
    </row>
    <row r="365" spans="1:14" x14ac:dyDescent="0.25">
      <c r="A365" s="80" t="s">
        <v>225</v>
      </c>
      <c r="B365" s="56" t="str">
        <f t="shared" si="13"/>
        <v>AB02</v>
      </c>
      <c r="C365" s="89">
        <v>22208.720000000001</v>
      </c>
      <c r="D365" s="100">
        <v>70084.28</v>
      </c>
      <c r="K365" t="s">
        <v>5659</v>
      </c>
      <c r="L365" s="56" t="str">
        <f t="shared" si="12"/>
        <v>CS08</v>
      </c>
      <c r="M365">
        <v>113580</v>
      </c>
      <c r="N365">
        <v>32001.08</v>
      </c>
    </row>
    <row r="366" spans="1:14" x14ac:dyDescent="0.25">
      <c r="A366" s="80" t="s">
        <v>225</v>
      </c>
      <c r="B366" s="56" t="str">
        <f t="shared" si="13"/>
        <v>AB02</v>
      </c>
      <c r="C366" s="90"/>
      <c r="D366" s="101"/>
      <c r="K366" t="s">
        <v>5232</v>
      </c>
      <c r="L366" s="56" t="str">
        <f t="shared" si="12"/>
        <v>CSA07</v>
      </c>
      <c r="M366">
        <v>135098</v>
      </c>
      <c r="N366">
        <v>22522.080000000002</v>
      </c>
    </row>
    <row r="367" spans="1:14" x14ac:dyDescent="0.25">
      <c r="A367" s="80" t="s">
        <v>226</v>
      </c>
      <c r="B367" s="56" t="str">
        <f t="shared" si="13"/>
        <v>AB04</v>
      </c>
      <c r="C367" s="89">
        <v>31418.5</v>
      </c>
      <c r="D367" s="100">
        <v>263483.5</v>
      </c>
      <c r="K367" t="s">
        <v>115</v>
      </c>
      <c r="L367" s="56" t="str">
        <f t="shared" si="12"/>
        <v>CSA02</v>
      </c>
      <c r="M367">
        <v>27396</v>
      </c>
      <c r="N367">
        <v>3367.04</v>
      </c>
    </row>
    <row r="368" spans="1:14" x14ac:dyDescent="0.25">
      <c r="A368" s="80" t="s">
        <v>226</v>
      </c>
      <c r="B368" s="56" t="str">
        <f t="shared" si="13"/>
        <v>AB04</v>
      </c>
      <c r="C368" s="90"/>
      <c r="D368" s="101"/>
      <c r="K368" t="s">
        <v>5660</v>
      </c>
      <c r="L368" s="56" t="str">
        <f t="shared" si="12"/>
        <v>CB32</v>
      </c>
      <c r="M368">
        <v>99184</v>
      </c>
      <c r="N368">
        <v>13826.18</v>
      </c>
    </row>
    <row r="369" spans="1:14" x14ac:dyDescent="0.25">
      <c r="A369" s="80" t="s">
        <v>227</v>
      </c>
      <c r="B369" s="56" t="str">
        <f t="shared" si="13"/>
        <v>AB05</v>
      </c>
      <c r="C369" s="89">
        <v>28257.52</v>
      </c>
      <c r="D369" s="100">
        <v>-7289.52</v>
      </c>
      <c r="K369" t="s">
        <v>5661</v>
      </c>
      <c r="L369" s="56" t="str">
        <f t="shared" si="12"/>
        <v>CB35</v>
      </c>
      <c r="M369">
        <v>1944</v>
      </c>
      <c r="N369">
        <v>307.10000000000002</v>
      </c>
    </row>
    <row r="370" spans="1:14" x14ac:dyDescent="0.25">
      <c r="A370" s="80" t="s">
        <v>227</v>
      </c>
      <c r="B370" s="56" t="str">
        <f t="shared" si="13"/>
        <v>AB05</v>
      </c>
      <c r="C370" s="90"/>
      <c r="D370" s="101"/>
      <c r="K370" t="s">
        <v>5662</v>
      </c>
      <c r="L370" s="56" t="str">
        <f t="shared" si="12"/>
        <v>CB36</v>
      </c>
      <c r="M370">
        <v>13535</v>
      </c>
      <c r="N370">
        <v>7537.7</v>
      </c>
    </row>
    <row r="371" spans="1:14" x14ac:dyDescent="0.25">
      <c r="A371" s="80" t="s">
        <v>241</v>
      </c>
      <c r="B371" s="56" t="str">
        <f t="shared" si="13"/>
        <v>AB20</v>
      </c>
      <c r="C371" s="89">
        <v>16961.560000000001</v>
      </c>
      <c r="D371" s="100">
        <v>-61399.56</v>
      </c>
      <c r="K371" t="s">
        <v>5663</v>
      </c>
      <c r="L371" s="56" t="str">
        <f t="shared" si="12"/>
        <v>CB38</v>
      </c>
      <c r="M371">
        <v>1487</v>
      </c>
      <c r="N371">
        <v>2823.66</v>
      </c>
    </row>
    <row r="372" spans="1:14" x14ac:dyDescent="0.25">
      <c r="A372" s="80" t="s">
        <v>241</v>
      </c>
      <c r="B372" s="56" t="str">
        <f t="shared" si="13"/>
        <v>AB20</v>
      </c>
      <c r="C372" s="90"/>
      <c r="D372" s="101"/>
      <c r="K372" t="s">
        <v>5664</v>
      </c>
      <c r="L372" s="56" t="str">
        <f t="shared" si="12"/>
        <v>CB40</v>
      </c>
      <c r="M372">
        <v>92070</v>
      </c>
      <c r="N372">
        <v>13125.9</v>
      </c>
    </row>
    <row r="373" spans="1:14" x14ac:dyDescent="0.25">
      <c r="A373" s="80" t="s">
        <v>248</v>
      </c>
      <c r="B373" s="56" t="str">
        <f t="shared" si="13"/>
        <v>AB26</v>
      </c>
      <c r="C373" s="89">
        <v>18483.36</v>
      </c>
      <c r="D373" s="100">
        <v>91650.64</v>
      </c>
      <c r="K373" t="s">
        <v>5665</v>
      </c>
      <c r="L373" s="56" t="str">
        <f t="shared" si="12"/>
        <v>CB41</v>
      </c>
      <c r="M373">
        <v>35227</v>
      </c>
      <c r="N373">
        <v>1240.8800000000001</v>
      </c>
    </row>
    <row r="374" spans="1:14" x14ac:dyDescent="0.25">
      <c r="A374" s="80" t="s">
        <v>248</v>
      </c>
      <c r="B374" s="56" t="str">
        <f t="shared" si="13"/>
        <v>AB26</v>
      </c>
      <c r="C374" s="90"/>
      <c r="D374" s="101"/>
      <c r="K374" t="s">
        <v>5666</v>
      </c>
      <c r="L374" s="56" t="str">
        <f t="shared" si="12"/>
        <v>MA12</v>
      </c>
      <c r="M374">
        <v>98858.45</v>
      </c>
      <c r="N374">
        <v>9964.5500000000011</v>
      </c>
    </row>
    <row r="375" spans="1:14" x14ac:dyDescent="0.25">
      <c r="A375" s="80" t="s">
        <v>251</v>
      </c>
      <c r="B375" s="56" t="str">
        <f t="shared" si="13"/>
        <v>AB29</v>
      </c>
      <c r="C375" s="89">
        <v>9638.66</v>
      </c>
      <c r="D375" s="100">
        <v>36044.339999999997</v>
      </c>
      <c r="K375" t="s">
        <v>5667</v>
      </c>
      <c r="L375" s="56" t="str">
        <f t="shared" si="12"/>
        <v>MA06</v>
      </c>
      <c r="M375">
        <v>70309.84</v>
      </c>
      <c r="N375">
        <v>19183.160000000003</v>
      </c>
    </row>
    <row r="376" spans="1:14" x14ac:dyDescent="0.25">
      <c r="A376" s="80" t="s">
        <v>251</v>
      </c>
      <c r="B376" s="56" t="str">
        <f t="shared" si="13"/>
        <v>AB29</v>
      </c>
      <c r="C376" s="90"/>
      <c r="D376" s="101"/>
      <c r="K376" t="s">
        <v>5668</v>
      </c>
      <c r="L376" s="56" t="str">
        <f t="shared" si="12"/>
        <v>MA07</v>
      </c>
      <c r="M376">
        <v>7610.78</v>
      </c>
      <c r="N376">
        <v>4647.22</v>
      </c>
    </row>
    <row r="377" spans="1:14" x14ac:dyDescent="0.25">
      <c r="A377" s="80" t="s">
        <v>258</v>
      </c>
      <c r="B377" s="56" t="str">
        <f t="shared" si="13"/>
        <v>AB34</v>
      </c>
      <c r="C377" s="89">
        <v>41635.1</v>
      </c>
      <c r="D377" s="100">
        <v>109934.9</v>
      </c>
      <c r="K377" t="s">
        <v>5669</v>
      </c>
      <c r="L377" s="56" t="str">
        <f t="shared" si="12"/>
        <v>MA09</v>
      </c>
      <c r="M377">
        <v>34550</v>
      </c>
      <c r="N377">
        <v>34697</v>
      </c>
    </row>
    <row r="378" spans="1:14" x14ac:dyDescent="0.25">
      <c r="A378" s="80" t="s">
        <v>258</v>
      </c>
      <c r="B378" s="56" t="str">
        <f t="shared" si="13"/>
        <v>AB34</v>
      </c>
      <c r="C378" s="90"/>
      <c r="D378" s="101"/>
      <c r="K378" t="s">
        <v>5670</v>
      </c>
      <c r="L378" s="56" t="str">
        <f t="shared" si="12"/>
        <v>MA10</v>
      </c>
      <c r="M378">
        <v>39476.32</v>
      </c>
      <c r="N378">
        <v>16436.68</v>
      </c>
    </row>
    <row r="379" spans="1:14" x14ac:dyDescent="0.25">
      <c r="A379" s="80" t="s">
        <v>812</v>
      </c>
      <c r="B379" s="56" t="str">
        <f t="shared" si="13"/>
        <v>SO03</v>
      </c>
      <c r="C379" s="89">
        <v>10745.86</v>
      </c>
      <c r="D379" s="100">
        <v>60848.14</v>
      </c>
      <c r="K379" t="s">
        <v>5671</v>
      </c>
      <c r="L379" s="56" t="str">
        <f t="shared" si="12"/>
        <v>MA11</v>
      </c>
      <c r="M379">
        <v>9287.619999999999</v>
      </c>
      <c r="N379">
        <v>11368.380000000001</v>
      </c>
    </row>
    <row r="380" spans="1:14" x14ac:dyDescent="0.25">
      <c r="A380" s="80" t="s">
        <v>812</v>
      </c>
      <c r="B380" s="56" t="str">
        <f t="shared" si="13"/>
        <v>SO03</v>
      </c>
      <c r="C380" s="90"/>
      <c r="D380" s="101"/>
      <c r="K380" t="s">
        <v>5672</v>
      </c>
      <c r="L380" s="56" t="str">
        <f t="shared" si="12"/>
        <v>MA13</v>
      </c>
      <c r="M380">
        <v>8378.2799999999988</v>
      </c>
      <c r="N380">
        <v>16794.72</v>
      </c>
    </row>
    <row r="381" spans="1:14" x14ac:dyDescent="0.25">
      <c r="A381" s="80" t="s">
        <v>813</v>
      </c>
      <c r="B381" s="56" t="str">
        <f t="shared" si="13"/>
        <v>SO04</v>
      </c>
      <c r="C381" s="89">
        <v>5582</v>
      </c>
      <c r="D381" s="100">
        <v>39320</v>
      </c>
      <c r="K381" t="s">
        <v>5673</v>
      </c>
      <c r="L381" s="56" t="str">
        <f t="shared" si="12"/>
        <v>MA15</v>
      </c>
      <c r="M381">
        <v>19509.579999999998</v>
      </c>
      <c r="N381">
        <v>18195.420000000002</v>
      </c>
    </row>
    <row r="382" spans="1:14" x14ac:dyDescent="0.25">
      <c r="A382" s="80" t="s">
        <v>813</v>
      </c>
      <c r="B382" s="56" t="str">
        <f t="shared" si="13"/>
        <v>SO04</v>
      </c>
      <c r="C382" s="90"/>
      <c r="D382" s="101"/>
      <c r="K382" t="s">
        <v>5674</v>
      </c>
      <c r="L382" s="56" t="str">
        <f t="shared" si="12"/>
        <v>MA16</v>
      </c>
      <c r="M382">
        <v>16932.54</v>
      </c>
      <c r="N382">
        <v>11319.460000000001</v>
      </c>
    </row>
    <row r="383" spans="1:14" x14ac:dyDescent="0.25">
      <c r="A383" s="80" t="s">
        <v>814</v>
      </c>
      <c r="B383" s="56" t="str">
        <f t="shared" si="13"/>
        <v>SO05</v>
      </c>
      <c r="C383" s="89">
        <v>24682.86</v>
      </c>
      <c r="D383" s="100">
        <v>122794.14</v>
      </c>
      <c r="K383" t="s">
        <v>5675</v>
      </c>
      <c r="L383" s="56" t="str">
        <f t="shared" si="12"/>
        <v>MA18</v>
      </c>
      <c r="M383">
        <v>35058.54</v>
      </c>
      <c r="N383">
        <v>16701.46</v>
      </c>
    </row>
    <row r="384" spans="1:14" x14ac:dyDescent="0.25">
      <c r="A384" s="80" t="s">
        <v>814</v>
      </c>
      <c r="B384" s="56" t="str">
        <f t="shared" si="13"/>
        <v>SO05</v>
      </c>
      <c r="C384" s="90"/>
      <c r="D384" s="101"/>
      <c r="K384" t="s">
        <v>5676</v>
      </c>
      <c r="L384" s="56" t="str">
        <f t="shared" si="12"/>
        <v>MA20</v>
      </c>
      <c r="M384">
        <v>11044.4</v>
      </c>
      <c r="N384">
        <v>3615.6</v>
      </c>
    </row>
    <row r="385" spans="1:14" x14ac:dyDescent="0.25">
      <c r="A385" s="80" t="s">
        <v>820</v>
      </c>
      <c r="B385" s="56" t="str">
        <f t="shared" si="13"/>
        <v>SO06</v>
      </c>
      <c r="C385" s="89">
        <v>7954.64</v>
      </c>
      <c r="D385" s="100">
        <v>57269.36</v>
      </c>
      <c r="K385" t="s">
        <v>5677</v>
      </c>
      <c r="L385" s="56" t="str">
        <f t="shared" ref="L385:L430" si="14">LEFT(K385, FIND(" ",K385)-1)</f>
        <v>MA21</v>
      </c>
      <c r="M385">
        <v>22131.64</v>
      </c>
      <c r="N385">
        <v>2092.36</v>
      </c>
    </row>
    <row r="386" spans="1:14" x14ac:dyDescent="0.25">
      <c r="A386" s="80" t="s">
        <v>820</v>
      </c>
      <c r="B386" s="56" t="str">
        <f t="shared" si="13"/>
        <v>SO06</v>
      </c>
      <c r="C386" s="90"/>
      <c r="D386" s="101"/>
      <c r="K386" t="s">
        <v>5678</v>
      </c>
      <c r="L386" s="56" t="str">
        <f t="shared" si="14"/>
        <v>MA23</v>
      </c>
      <c r="M386">
        <v>13659.939999999999</v>
      </c>
      <c r="N386">
        <v>6224.06</v>
      </c>
    </row>
    <row r="387" spans="1:14" x14ac:dyDescent="0.25">
      <c r="A387" s="80" t="s">
        <v>260</v>
      </c>
      <c r="B387" s="56" t="str">
        <f t="shared" ref="B387:B450" si="15">LEFT(A387, FIND(" ",A387)-1)</f>
        <v>AB35</v>
      </c>
      <c r="C387" s="89">
        <v>24367.119999999999</v>
      </c>
      <c r="D387" s="100">
        <v>12043.880000000001</v>
      </c>
      <c r="K387" t="s">
        <v>5679</v>
      </c>
      <c r="L387" s="56" t="str">
        <f t="shared" si="14"/>
        <v>MA24</v>
      </c>
      <c r="M387">
        <v>19609.04</v>
      </c>
      <c r="N387">
        <v>18498.96</v>
      </c>
    </row>
    <row r="388" spans="1:14" x14ac:dyDescent="0.25">
      <c r="A388" s="80" t="s">
        <v>260</v>
      </c>
      <c r="B388" s="56" t="str">
        <f t="shared" si="15"/>
        <v>AB35</v>
      </c>
      <c r="C388" s="90"/>
      <c r="D388" s="101"/>
      <c r="K388" t="s">
        <v>5680</v>
      </c>
      <c r="L388" s="56" t="str">
        <f t="shared" si="14"/>
        <v>MA29</v>
      </c>
      <c r="M388">
        <v>56075.4</v>
      </c>
      <c r="N388">
        <v>8641.6</v>
      </c>
    </row>
    <row r="389" spans="1:14" x14ac:dyDescent="0.25">
      <c r="A389" s="80" t="s">
        <v>228</v>
      </c>
      <c r="B389" s="56" t="str">
        <f t="shared" si="15"/>
        <v>AB06</v>
      </c>
      <c r="C389" s="89">
        <v>11184.4</v>
      </c>
      <c r="D389" s="100">
        <v>87851</v>
      </c>
      <c r="K389" t="s">
        <v>5681</v>
      </c>
      <c r="L389" s="56" t="str">
        <f t="shared" si="14"/>
        <v>MA34</v>
      </c>
      <c r="M389">
        <v>25393.739999999998</v>
      </c>
      <c r="N389">
        <v>4147.26</v>
      </c>
    </row>
    <row r="390" spans="1:14" x14ac:dyDescent="0.25">
      <c r="A390" s="80" t="s">
        <v>228</v>
      </c>
      <c r="B390" s="56" t="str">
        <f t="shared" si="15"/>
        <v>AB06</v>
      </c>
      <c r="C390" s="90"/>
      <c r="D390" s="101"/>
      <c r="K390" t="s">
        <v>5682</v>
      </c>
      <c r="L390" s="56" t="str">
        <f t="shared" si="14"/>
        <v>MA37</v>
      </c>
      <c r="M390">
        <v>1941.72</v>
      </c>
      <c r="N390">
        <v>227.28</v>
      </c>
    </row>
    <row r="391" spans="1:14" x14ac:dyDescent="0.25">
      <c r="A391" s="80" t="s">
        <v>5224</v>
      </c>
      <c r="B391" s="56" t="str">
        <f t="shared" si="15"/>
        <v>AB08</v>
      </c>
      <c r="C391" s="89">
        <v>15420.54</v>
      </c>
      <c r="D391" s="100">
        <v>28236</v>
      </c>
      <c r="K391" t="s">
        <v>5683</v>
      </c>
      <c r="L391" s="56" t="str">
        <f t="shared" si="14"/>
        <v>MA44</v>
      </c>
      <c r="M391">
        <v>25167.1</v>
      </c>
      <c r="N391">
        <v>4727.8999999999996</v>
      </c>
    </row>
    <row r="392" spans="1:14" x14ac:dyDescent="0.25">
      <c r="A392" s="80" t="s">
        <v>5224</v>
      </c>
      <c r="B392" s="56" t="str">
        <f t="shared" si="15"/>
        <v>AB08</v>
      </c>
      <c r="C392" s="90"/>
      <c r="D392" s="101"/>
      <c r="K392" t="s">
        <v>5684</v>
      </c>
      <c r="L392" s="56" t="str">
        <f t="shared" si="14"/>
        <v>MA45</v>
      </c>
      <c r="M392">
        <v>70126.64</v>
      </c>
      <c r="N392">
        <v>6134.3600000000006</v>
      </c>
    </row>
    <row r="393" spans="1:14" x14ac:dyDescent="0.25">
      <c r="A393" s="80" t="s">
        <v>230</v>
      </c>
      <c r="B393" s="56" t="str">
        <f t="shared" si="15"/>
        <v>AB09</v>
      </c>
      <c r="C393" s="89">
        <v>7724.24</v>
      </c>
      <c r="D393" s="100">
        <v>68053</v>
      </c>
      <c r="K393" t="s">
        <v>5685</v>
      </c>
      <c r="L393" s="56" t="str">
        <f t="shared" si="14"/>
        <v>MA48</v>
      </c>
      <c r="M393">
        <v>34600.44</v>
      </c>
      <c r="N393">
        <v>9703.56</v>
      </c>
    </row>
    <row r="394" spans="1:14" x14ac:dyDescent="0.25">
      <c r="A394" s="80" t="s">
        <v>230</v>
      </c>
      <c r="B394" s="56" t="str">
        <f t="shared" si="15"/>
        <v>AB09</v>
      </c>
      <c r="C394" s="90"/>
      <c r="D394" s="101"/>
      <c r="K394" t="s">
        <v>5686</v>
      </c>
      <c r="L394" s="56" t="str">
        <f t="shared" si="14"/>
        <v>MA100</v>
      </c>
      <c r="M394">
        <v>1471.7999999999993</v>
      </c>
      <c r="N394">
        <v>5239.2000000000007</v>
      </c>
    </row>
    <row r="395" spans="1:14" x14ac:dyDescent="0.25">
      <c r="A395" s="80" t="s">
        <v>232</v>
      </c>
      <c r="B395" s="56" t="str">
        <f t="shared" si="15"/>
        <v>AB10</v>
      </c>
      <c r="C395" s="89">
        <v>13302.6</v>
      </c>
      <c r="D395" s="100">
        <v>66413</v>
      </c>
      <c r="K395" t="s">
        <v>5687</v>
      </c>
      <c r="L395" s="56" t="str">
        <f t="shared" si="14"/>
        <v>MA51</v>
      </c>
      <c r="M395">
        <v>286910.53999999998</v>
      </c>
      <c r="N395">
        <v>47820.46</v>
      </c>
    </row>
    <row r="396" spans="1:14" x14ac:dyDescent="0.25">
      <c r="A396" s="80" t="s">
        <v>232</v>
      </c>
      <c r="B396" s="56" t="str">
        <f t="shared" si="15"/>
        <v>AB10</v>
      </c>
      <c r="C396" s="90"/>
      <c r="D396" s="101"/>
      <c r="K396" t="s">
        <v>5688</v>
      </c>
      <c r="L396" s="56" t="str">
        <f t="shared" si="14"/>
        <v>MA52</v>
      </c>
      <c r="M396">
        <v>25839.88</v>
      </c>
      <c r="N396">
        <v>5243.12</v>
      </c>
    </row>
    <row r="397" spans="1:14" x14ac:dyDescent="0.25">
      <c r="A397" s="80" t="s">
        <v>238</v>
      </c>
      <c r="B397" s="56" t="str">
        <f t="shared" si="15"/>
        <v>AB16</v>
      </c>
      <c r="C397" s="89">
        <v>6749.46</v>
      </c>
      <c r="D397" s="100">
        <v>20212</v>
      </c>
      <c r="K397" t="s">
        <v>5689</v>
      </c>
      <c r="L397" s="56" t="str">
        <f t="shared" si="14"/>
        <v>MA55</v>
      </c>
      <c r="M397">
        <v>43086.34</v>
      </c>
      <c r="N397">
        <v>11462.66</v>
      </c>
    </row>
    <row r="398" spans="1:14" x14ac:dyDescent="0.25">
      <c r="A398" s="80" t="s">
        <v>238</v>
      </c>
      <c r="B398" s="56" t="str">
        <f t="shared" si="15"/>
        <v>AB16</v>
      </c>
      <c r="C398" s="90"/>
      <c r="D398" s="101"/>
      <c r="K398" t="s">
        <v>5690</v>
      </c>
      <c r="L398" s="56" t="str">
        <f t="shared" si="14"/>
        <v>MA62</v>
      </c>
      <c r="M398">
        <v>65380.880000000005</v>
      </c>
      <c r="N398">
        <v>27422.12</v>
      </c>
    </row>
    <row r="399" spans="1:14" x14ac:dyDescent="0.25">
      <c r="A399" s="80" t="s">
        <v>242</v>
      </c>
      <c r="B399" s="56" t="str">
        <f t="shared" si="15"/>
        <v>AB21</v>
      </c>
      <c r="C399" s="89">
        <v>30171.600000000002</v>
      </c>
      <c r="D399" s="100">
        <v>111011</v>
      </c>
      <c r="K399" t="s">
        <v>5691</v>
      </c>
      <c r="L399" s="56" t="str">
        <f t="shared" si="14"/>
        <v>MA64</v>
      </c>
      <c r="M399">
        <v>7054.7</v>
      </c>
      <c r="N399">
        <v>3634.3</v>
      </c>
    </row>
    <row r="400" spans="1:14" x14ac:dyDescent="0.25">
      <c r="A400" s="80" t="s">
        <v>242</v>
      </c>
      <c r="B400" s="56" t="str">
        <f t="shared" si="15"/>
        <v>AB21</v>
      </c>
      <c r="C400" s="90"/>
      <c r="D400" s="101"/>
      <c r="K400" t="s">
        <v>5692</v>
      </c>
      <c r="L400" s="56" t="str">
        <f t="shared" si="14"/>
        <v>MA65</v>
      </c>
      <c r="M400">
        <v>32397</v>
      </c>
      <c r="N400">
        <v>9202</v>
      </c>
    </row>
    <row r="401" spans="1:14" x14ac:dyDescent="0.25">
      <c r="A401" s="80" t="s">
        <v>246</v>
      </c>
      <c r="B401" s="56" t="str">
        <f t="shared" si="15"/>
        <v>AB25</v>
      </c>
      <c r="C401" s="89">
        <v>23444.660000000003</v>
      </c>
      <c r="D401" s="100">
        <v>-2343</v>
      </c>
      <c r="K401" t="s">
        <v>5693</v>
      </c>
      <c r="L401" s="56" t="str">
        <f t="shared" si="14"/>
        <v>MA82</v>
      </c>
      <c r="M401">
        <v>125024.62</v>
      </c>
      <c r="N401">
        <v>15539.380000000001</v>
      </c>
    </row>
    <row r="402" spans="1:14" x14ac:dyDescent="0.25">
      <c r="A402" s="80" t="s">
        <v>246</v>
      </c>
      <c r="B402" s="56" t="str">
        <f t="shared" si="15"/>
        <v>AB25</v>
      </c>
      <c r="C402" s="90"/>
      <c r="D402" s="101"/>
      <c r="K402" t="s">
        <v>5694</v>
      </c>
      <c r="L402" s="56" t="str">
        <f t="shared" si="14"/>
        <v>MA88</v>
      </c>
      <c r="M402">
        <v>21469.72</v>
      </c>
      <c r="N402">
        <v>21617.279999999999</v>
      </c>
    </row>
    <row r="403" spans="1:14" x14ac:dyDescent="0.25">
      <c r="A403" s="80" t="s">
        <v>261</v>
      </c>
      <c r="B403" s="56" t="str">
        <f t="shared" si="15"/>
        <v>AB36</v>
      </c>
      <c r="C403" s="89">
        <v>11997.380000000001</v>
      </c>
      <c r="D403" s="100">
        <v>50658</v>
      </c>
      <c r="K403" t="s">
        <v>5695</v>
      </c>
      <c r="L403" s="56" t="str">
        <f t="shared" si="14"/>
        <v>MA94</v>
      </c>
      <c r="M403">
        <v>6222</v>
      </c>
      <c r="N403">
        <v>761</v>
      </c>
    </row>
    <row r="404" spans="1:14" x14ac:dyDescent="0.25">
      <c r="A404" s="80" t="s">
        <v>261</v>
      </c>
      <c r="B404" s="56" t="str">
        <f t="shared" si="15"/>
        <v>AB36</v>
      </c>
      <c r="C404" s="90"/>
      <c r="D404" s="101"/>
      <c r="K404" t="s">
        <v>5696</v>
      </c>
      <c r="L404" s="56" t="str">
        <f t="shared" si="14"/>
        <v>MA97</v>
      </c>
      <c r="M404">
        <v>4054.2799999999997</v>
      </c>
      <c r="N404">
        <v>593.72</v>
      </c>
    </row>
    <row r="405" spans="1:14" x14ac:dyDescent="0.25">
      <c r="A405" s="80" t="s">
        <v>263</v>
      </c>
      <c r="B405" s="56" t="str">
        <f t="shared" si="15"/>
        <v>AB37</v>
      </c>
      <c r="C405" s="89">
        <v>19016.940000000002</v>
      </c>
      <c r="D405" s="100">
        <v>12057</v>
      </c>
      <c r="K405" t="s">
        <v>5697</v>
      </c>
      <c r="L405" s="56" t="str">
        <f t="shared" si="14"/>
        <v>MA98</v>
      </c>
      <c r="M405">
        <v>39164.660000000003</v>
      </c>
      <c r="N405">
        <v>12714.34</v>
      </c>
    </row>
    <row r="406" spans="1:14" x14ac:dyDescent="0.25">
      <c r="A406" s="80" t="s">
        <v>263</v>
      </c>
      <c r="B406" s="56" t="str">
        <f t="shared" si="15"/>
        <v>AB37</v>
      </c>
      <c r="C406" s="90"/>
      <c r="D406" s="101"/>
      <c r="K406" t="s">
        <v>5698</v>
      </c>
      <c r="L406" s="56" t="str">
        <f t="shared" si="14"/>
        <v>MA74</v>
      </c>
      <c r="M406">
        <v>1406.82</v>
      </c>
      <c r="N406">
        <v>1914.18</v>
      </c>
    </row>
    <row r="407" spans="1:14" x14ac:dyDescent="0.25">
      <c r="A407" s="80" t="s">
        <v>264</v>
      </c>
      <c r="B407" s="56" t="str">
        <f t="shared" si="15"/>
        <v>AB38</v>
      </c>
      <c r="C407" s="89">
        <v>28835.279999999999</v>
      </c>
      <c r="D407" s="100">
        <v>134038</v>
      </c>
      <c r="K407" t="s">
        <v>5699</v>
      </c>
      <c r="L407" s="56" t="str">
        <f t="shared" si="14"/>
        <v>BUA10</v>
      </c>
      <c r="M407">
        <v>165298.20000000001</v>
      </c>
      <c r="N407">
        <v>67675.8</v>
      </c>
    </row>
    <row r="408" spans="1:14" x14ac:dyDescent="0.25">
      <c r="A408" s="80" t="s">
        <v>264</v>
      </c>
      <c r="B408" s="56" t="str">
        <f t="shared" si="15"/>
        <v>AB38</v>
      </c>
      <c r="C408" s="90"/>
      <c r="D408" s="101"/>
      <c r="K408" t="s">
        <v>5700</v>
      </c>
      <c r="L408" s="56" t="str">
        <f t="shared" si="14"/>
        <v>BU12</v>
      </c>
      <c r="M408">
        <v>18743.620000000003</v>
      </c>
      <c r="N408">
        <v>9315.3799999999992</v>
      </c>
    </row>
    <row r="409" spans="1:14" x14ac:dyDescent="0.25">
      <c r="A409" s="80" t="s">
        <v>267</v>
      </c>
      <c r="B409" s="56" t="str">
        <f t="shared" si="15"/>
        <v>AB40</v>
      </c>
      <c r="C409" s="89">
        <v>13229.800000000001</v>
      </c>
      <c r="D409" s="100">
        <v>11320</v>
      </c>
      <c r="K409" t="s">
        <v>5701</v>
      </c>
      <c r="L409" s="56" t="str">
        <f t="shared" si="14"/>
        <v>BU19</v>
      </c>
      <c r="M409">
        <v>22428.1</v>
      </c>
      <c r="N409">
        <v>8057.9000000000005</v>
      </c>
    </row>
    <row r="410" spans="1:14" x14ac:dyDescent="0.25">
      <c r="A410" s="80" t="s">
        <v>267</v>
      </c>
      <c r="B410" s="56" t="str">
        <f t="shared" si="15"/>
        <v>AB40</v>
      </c>
      <c r="C410" s="90"/>
      <c r="D410" s="101"/>
      <c r="K410" t="s">
        <v>5702</v>
      </c>
      <c r="L410" s="56" t="str">
        <f t="shared" si="14"/>
        <v>BU14</v>
      </c>
      <c r="M410">
        <v>128166.26000000001</v>
      </c>
      <c r="N410">
        <v>38098.74</v>
      </c>
    </row>
    <row r="411" spans="1:14" x14ac:dyDescent="0.25">
      <c r="A411" s="80" t="s">
        <v>268</v>
      </c>
      <c r="B411" s="56" t="str">
        <f t="shared" si="15"/>
        <v>AB41</v>
      </c>
      <c r="C411" s="89">
        <v>44950.880000000005</v>
      </c>
      <c r="D411" s="100">
        <v>396392</v>
      </c>
      <c r="K411" t="s">
        <v>5703</v>
      </c>
      <c r="L411" s="56" t="str">
        <f t="shared" si="14"/>
        <v>BU28</v>
      </c>
      <c r="M411">
        <v>68898.86</v>
      </c>
      <c r="N411">
        <v>14973.14</v>
      </c>
    </row>
    <row r="412" spans="1:14" x14ac:dyDescent="0.25">
      <c r="A412" s="80" t="s">
        <v>268</v>
      </c>
      <c r="B412" s="56" t="str">
        <f t="shared" si="15"/>
        <v>AB41</v>
      </c>
      <c r="C412" s="90"/>
      <c r="D412" s="101"/>
      <c r="K412" t="s">
        <v>5704</v>
      </c>
      <c r="L412" s="56" t="str">
        <f t="shared" si="14"/>
        <v>BU18</v>
      </c>
      <c r="M412">
        <v>17743.78</v>
      </c>
      <c r="N412">
        <v>20773.22</v>
      </c>
    </row>
    <row r="413" spans="1:14" x14ac:dyDescent="0.25">
      <c r="A413" s="80" t="s">
        <v>37</v>
      </c>
      <c r="B413" s="56" t="str">
        <f t="shared" si="15"/>
        <v>ABA05</v>
      </c>
      <c r="C413" s="89">
        <v>18473.78</v>
      </c>
      <c r="D413" s="100">
        <v>71975</v>
      </c>
      <c r="K413" t="s">
        <v>56</v>
      </c>
      <c r="L413" s="56" t="str">
        <f t="shared" si="14"/>
        <v>BUA01</v>
      </c>
      <c r="M413">
        <v>99998.66</v>
      </c>
      <c r="N413">
        <v>29650.34</v>
      </c>
    </row>
    <row r="414" spans="1:14" x14ac:dyDescent="0.25">
      <c r="A414" s="80" t="s">
        <v>37</v>
      </c>
      <c r="B414" s="56" t="str">
        <f t="shared" si="15"/>
        <v>ABA05</v>
      </c>
      <c r="C414" s="90"/>
      <c r="D414" s="101"/>
      <c r="K414" t="s">
        <v>5705</v>
      </c>
      <c r="L414" s="56" t="str">
        <f t="shared" si="14"/>
        <v>LG40</v>
      </c>
      <c r="M414">
        <v>33120.17</v>
      </c>
      <c r="N414">
        <v>13164.829999999998</v>
      </c>
    </row>
    <row r="415" spans="1:14" x14ac:dyDescent="0.25">
      <c r="A415" s="81" t="s">
        <v>153</v>
      </c>
      <c r="B415" s="56" t="str">
        <f t="shared" si="15"/>
        <v>ISA07</v>
      </c>
      <c r="C415" s="89">
        <v>68929.775000000009</v>
      </c>
      <c r="D415" s="100">
        <v>3075.2249999999913</v>
      </c>
      <c r="K415" t="s">
        <v>5706</v>
      </c>
      <c r="L415" s="56" t="str">
        <f t="shared" si="14"/>
        <v>TL08</v>
      </c>
      <c r="M415">
        <v>102037.88</v>
      </c>
      <c r="N415">
        <v>12795.12</v>
      </c>
    </row>
    <row r="416" spans="1:14" x14ac:dyDescent="0.25">
      <c r="A416" s="81" t="s">
        <v>153</v>
      </c>
      <c r="B416" s="56" t="str">
        <f t="shared" si="15"/>
        <v>ISA07</v>
      </c>
      <c r="C416" s="90"/>
      <c r="D416" s="100"/>
      <c r="K416" t="s">
        <v>5707</v>
      </c>
      <c r="L416" s="56" t="str">
        <f t="shared" si="14"/>
        <v>CV43</v>
      </c>
      <c r="M416">
        <v>93537.83</v>
      </c>
      <c r="N416">
        <v>9379.17</v>
      </c>
    </row>
    <row r="417" spans="1:14" x14ac:dyDescent="0.25">
      <c r="A417" s="81" t="s">
        <v>530</v>
      </c>
      <c r="B417" s="56" t="str">
        <f t="shared" si="15"/>
        <v>IS18</v>
      </c>
      <c r="C417" s="89">
        <v>40909.824999999997</v>
      </c>
      <c r="D417" s="100">
        <v>87828.175000000003</v>
      </c>
      <c r="K417" t="s">
        <v>5708</v>
      </c>
      <c r="L417" s="56" t="str">
        <f t="shared" si="14"/>
        <v>CA01</v>
      </c>
      <c r="M417">
        <v>5930.8450000000003</v>
      </c>
      <c r="N417">
        <v>826.15499999999997</v>
      </c>
    </row>
    <row r="418" spans="1:14" x14ac:dyDescent="0.25">
      <c r="A418" s="81" t="s">
        <v>530</v>
      </c>
      <c r="B418" s="56" t="str">
        <f t="shared" si="15"/>
        <v>IS18</v>
      </c>
      <c r="C418" s="90"/>
      <c r="D418" s="100"/>
      <c r="K418" t="s">
        <v>5709</v>
      </c>
      <c r="L418" s="56" t="str">
        <f t="shared" si="14"/>
        <v>CA02</v>
      </c>
      <c r="M418">
        <v>24756.385000000002</v>
      </c>
      <c r="N418">
        <v>6855.6149999999998</v>
      </c>
    </row>
    <row r="419" spans="1:14" x14ac:dyDescent="0.25">
      <c r="A419" s="81" t="s">
        <v>533</v>
      </c>
      <c r="B419" s="56" t="str">
        <f t="shared" si="15"/>
        <v>IS21</v>
      </c>
      <c r="C419" s="89">
        <v>37161.65</v>
      </c>
      <c r="D419" s="100">
        <v>23228.35</v>
      </c>
      <c r="K419" t="s">
        <v>5710</v>
      </c>
      <c r="L419" s="56" t="str">
        <f t="shared" si="14"/>
        <v>MD01</v>
      </c>
      <c r="M419">
        <v>196906</v>
      </c>
      <c r="N419">
        <v>79337.900000000009</v>
      </c>
    </row>
    <row r="420" spans="1:14" x14ac:dyDescent="0.25">
      <c r="A420" s="81" t="s">
        <v>533</v>
      </c>
      <c r="B420" s="56" t="str">
        <f t="shared" si="15"/>
        <v>IS21</v>
      </c>
      <c r="C420" s="90"/>
      <c r="D420" s="100"/>
      <c r="K420" t="s">
        <v>5711</v>
      </c>
      <c r="L420" s="56" t="str">
        <f t="shared" si="14"/>
        <v>MD05</v>
      </c>
      <c r="M420">
        <v>143589</v>
      </c>
      <c r="N420">
        <v>49476.36</v>
      </c>
    </row>
    <row r="421" spans="1:14" x14ac:dyDescent="0.25">
      <c r="A421" s="81" t="s">
        <v>539</v>
      </c>
      <c r="B421" s="56" t="str">
        <f t="shared" si="15"/>
        <v>IS22</v>
      </c>
      <c r="C421" s="89">
        <v>240592.05499999999</v>
      </c>
      <c r="D421" s="100">
        <v>324521.94500000001</v>
      </c>
      <c r="K421" t="s">
        <v>5712</v>
      </c>
      <c r="L421" s="56" t="str">
        <f t="shared" si="14"/>
        <v>MA40</v>
      </c>
      <c r="M421">
        <v>45811</v>
      </c>
      <c r="N421">
        <v>11985.14</v>
      </c>
    </row>
    <row r="422" spans="1:14" x14ac:dyDescent="0.25">
      <c r="A422" s="81" t="s">
        <v>539</v>
      </c>
      <c r="B422" s="56" t="str">
        <f t="shared" si="15"/>
        <v>IS22</v>
      </c>
      <c r="C422" s="90"/>
      <c r="D422" s="100"/>
      <c r="K422" t="s">
        <v>5713</v>
      </c>
      <c r="L422" s="56" t="str">
        <f t="shared" si="14"/>
        <v>MD02</v>
      </c>
      <c r="M422">
        <v>14858</v>
      </c>
      <c r="N422">
        <v>6153.28</v>
      </c>
    </row>
    <row r="423" spans="1:14" x14ac:dyDescent="0.25">
      <c r="A423" s="81" t="s">
        <v>548</v>
      </c>
      <c r="B423" s="56" t="str">
        <f t="shared" si="15"/>
        <v>IS23</v>
      </c>
      <c r="C423" s="89">
        <v>25413.675000000003</v>
      </c>
      <c r="D423" s="100">
        <v>-95478.675000000003</v>
      </c>
      <c r="K423" t="s">
        <v>5714</v>
      </c>
      <c r="L423" s="56" t="str">
        <f t="shared" si="14"/>
        <v>MA61</v>
      </c>
      <c r="M423">
        <v>32680</v>
      </c>
      <c r="N423">
        <v>7585.42</v>
      </c>
    </row>
    <row r="424" spans="1:14" x14ac:dyDescent="0.25">
      <c r="A424" s="81" t="s">
        <v>548</v>
      </c>
      <c r="B424" s="56" t="str">
        <f t="shared" si="15"/>
        <v>IS23</v>
      </c>
      <c r="C424" s="90"/>
      <c r="D424" s="100"/>
      <c r="K424" t="s">
        <v>5715</v>
      </c>
      <c r="L424" s="56" t="str">
        <f t="shared" si="14"/>
        <v>MA32</v>
      </c>
      <c r="M424">
        <v>196923</v>
      </c>
      <c r="N424">
        <v>19939.02</v>
      </c>
    </row>
    <row r="425" spans="1:14" x14ac:dyDescent="0.25">
      <c r="A425" s="81" t="s">
        <v>549</v>
      </c>
      <c r="B425" s="56" t="str">
        <f t="shared" si="15"/>
        <v>IS24</v>
      </c>
      <c r="C425" s="89">
        <v>44911.4</v>
      </c>
      <c r="D425" s="100">
        <v>101078.6</v>
      </c>
      <c r="K425" t="s">
        <v>5716</v>
      </c>
      <c r="L425" s="56" t="str">
        <f t="shared" si="14"/>
        <v>MA59</v>
      </c>
      <c r="M425">
        <v>38378</v>
      </c>
      <c r="N425">
        <v>17640.640000000003</v>
      </c>
    </row>
    <row r="426" spans="1:14" x14ac:dyDescent="0.25">
      <c r="A426" s="81" t="s">
        <v>549</v>
      </c>
      <c r="B426" s="56" t="str">
        <f t="shared" si="15"/>
        <v>IS24</v>
      </c>
      <c r="C426" s="90"/>
      <c r="D426" s="100"/>
      <c r="K426" t="s">
        <v>5717</v>
      </c>
      <c r="L426" s="56" t="str">
        <f t="shared" si="14"/>
        <v>MA60</v>
      </c>
      <c r="M426">
        <v>2858</v>
      </c>
      <c r="N426">
        <v>6359.8</v>
      </c>
    </row>
    <row r="427" spans="1:14" x14ac:dyDescent="0.25">
      <c r="A427" s="81" t="s">
        <v>556</v>
      </c>
      <c r="B427" s="56" t="str">
        <f t="shared" si="15"/>
        <v>IS25</v>
      </c>
      <c r="C427" s="89">
        <v>84857.900000000009</v>
      </c>
      <c r="D427" s="100">
        <v>152180.09999999998</v>
      </c>
      <c r="K427" t="s">
        <v>199</v>
      </c>
      <c r="L427" s="56" t="str">
        <f t="shared" si="14"/>
        <v>PTA01</v>
      </c>
      <c r="M427">
        <v>93412</v>
      </c>
      <c r="N427">
        <v>45761.22</v>
      </c>
    </row>
    <row r="428" spans="1:14" x14ac:dyDescent="0.25">
      <c r="A428" s="81" t="s">
        <v>556</v>
      </c>
      <c r="B428" s="56" t="str">
        <f t="shared" si="15"/>
        <v>IS25</v>
      </c>
      <c r="C428" s="90"/>
      <c r="D428" s="100"/>
      <c r="K428" t="s">
        <v>5718</v>
      </c>
      <c r="L428" s="56" t="str">
        <f t="shared" si="14"/>
        <v>MA04</v>
      </c>
      <c r="M428">
        <v>15681</v>
      </c>
      <c r="N428">
        <v>3106.9</v>
      </c>
    </row>
    <row r="429" spans="1:14" x14ac:dyDescent="0.25">
      <c r="A429" s="81" t="s">
        <v>558</v>
      </c>
      <c r="B429" s="56" t="str">
        <f t="shared" si="15"/>
        <v>IS26</v>
      </c>
      <c r="C429" s="89">
        <v>83960.824999999997</v>
      </c>
      <c r="D429" s="100">
        <v>-5920.8249999999971</v>
      </c>
      <c r="K429" t="s">
        <v>5719</v>
      </c>
      <c r="L429" s="56" t="str">
        <f t="shared" si="14"/>
        <v>MA01</v>
      </c>
      <c r="M429">
        <v>15851</v>
      </c>
      <c r="N429">
        <v>7459.14</v>
      </c>
    </row>
    <row r="430" spans="1:14" x14ac:dyDescent="0.25">
      <c r="A430" s="81" t="s">
        <v>558</v>
      </c>
      <c r="B430" s="56" t="str">
        <f t="shared" si="15"/>
        <v>IS26</v>
      </c>
      <c r="C430" s="90"/>
      <c r="D430" s="100"/>
      <c r="K430" t="s">
        <v>5720</v>
      </c>
      <c r="L430" s="56" t="str">
        <f t="shared" si="14"/>
        <v>CB15</v>
      </c>
      <c r="M430">
        <v>59148</v>
      </c>
      <c r="N430">
        <v>29705.82</v>
      </c>
    </row>
    <row r="431" spans="1:14" x14ac:dyDescent="0.25">
      <c r="A431" s="81" t="s">
        <v>562</v>
      </c>
      <c r="B431" s="56" t="str">
        <f t="shared" si="15"/>
        <v>IS29</v>
      </c>
      <c r="C431" s="89">
        <v>90690.25</v>
      </c>
      <c r="D431" s="100">
        <v>-363416.25</v>
      </c>
    </row>
    <row r="432" spans="1:14" x14ac:dyDescent="0.25">
      <c r="A432" s="81" t="s">
        <v>562</v>
      </c>
      <c r="B432" s="56" t="str">
        <f t="shared" si="15"/>
        <v>IS29</v>
      </c>
      <c r="C432" s="90"/>
      <c r="D432" s="100"/>
    </row>
    <row r="433" spans="1:4" x14ac:dyDescent="0.25">
      <c r="A433" s="81" t="s">
        <v>568</v>
      </c>
      <c r="B433" s="56" t="str">
        <f t="shared" si="15"/>
        <v>IS30</v>
      </c>
      <c r="C433" s="89">
        <v>71645.325000000012</v>
      </c>
      <c r="D433" s="100">
        <v>184322.67499999999</v>
      </c>
    </row>
    <row r="434" spans="1:4" x14ac:dyDescent="0.25">
      <c r="A434" s="81" t="s">
        <v>568</v>
      </c>
      <c r="B434" s="56" t="str">
        <f t="shared" si="15"/>
        <v>IS30</v>
      </c>
      <c r="C434" s="90"/>
      <c r="D434" s="100"/>
    </row>
    <row r="435" spans="1:4" x14ac:dyDescent="0.25">
      <c r="A435" s="80" t="s">
        <v>499</v>
      </c>
      <c r="B435" s="56" t="str">
        <f t="shared" si="15"/>
        <v>IS01</v>
      </c>
      <c r="C435" s="89">
        <v>62179.96</v>
      </c>
      <c r="D435" s="100">
        <v>145213.04</v>
      </c>
    </row>
    <row r="436" spans="1:4" x14ac:dyDescent="0.25">
      <c r="A436" s="80" t="s">
        <v>499</v>
      </c>
      <c r="B436" s="56" t="str">
        <f t="shared" si="15"/>
        <v>IS01</v>
      </c>
      <c r="C436" s="90"/>
      <c r="D436" s="100"/>
    </row>
    <row r="437" spans="1:4" x14ac:dyDescent="0.25">
      <c r="A437" s="80" t="s">
        <v>500</v>
      </c>
      <c r="B437" s="56" t="str">
        <f t="shared" si="15"/>
        <v>IS04</v>
      </c>
      <c r="C437" s="89">
        <v>23695.14</v>
      </c>
      <c r="D437" s="100">
        <v>3159.8600000000006</v>
      </c>
    </row>
    <row r="438" spans="1:4" x14ac:dyDescent="0.25">
      <c r="A438" s="80" t="s">
        <v>500</v>
      </c>
      <c r="B438" s="56" t="str">
        <f t="shared" si="15"/>
        <v>IS04</v>
      </c>
      <c r="C438" s="90"/>
      <c r="D438" s="100"/>
    </row>
    <row r="439" spans="1:4" x14ac:dyDescent="0.25">
      <c r="A439" s="80" t="s">
        <v>517</v>
      </c>
      <c r="B439" s="56" t="str">
        <f t="shared" si="15"/>
        <v>IS11</v>
      </c>
      <c r="C439" s="89">
        <v>43380.82</v>
      </c>
      <c r="D439" s="100">
        <v>29988.18</v>
      </c>
    </row>
    <row r="440" spans="1:4" x14ac:dyDescent="0.25">
      <c r="A440" s="80" t="s">
        <v>517</v>
      </c>
      <c r="B440" s="56" t="str">
        <f t="shared" si="15"/>
        <v>IS11</v>
      </c>
      <c r="C440" s="90"/>
      <c r="D440" s="100"/>
    </row>
    <row r="441" spans="1:4" x14ac:dyDescent="0.25">
      <c r="A441" s="80" t="s">
        <v>528</v>
      </c>
      <c r="B441" s="56" t="str">
        <f t="shared" si="15"/>
        <v>IS17</v>
      </c>
      <c r="C441" s="89">
        <v>27839.920000000002</v>
      </c>
      <c r="D441" s="100">
        <v>-225180.92</v>
      </c>
    </row>
    <row r="442" spans="1:4" x14ac:dyDescent="0.25">
      <c r="A442" s="80" t="s">
        <v>528</v>
      </c>
      <c r="B442" s="56" t="str">
        <f t="shared" si="15"/>
        <v>IS17</v>
      </c>
      <c r="C442" s="90"/>
      <c r="D442" s="100"/>
    </row>
    <row r="443" spans="1:4" x14ac:dyDescent="0.25">
      <c r="A443" s="80" t="s">
        <v>152</v>
      </c>
      <c r="B443" s="56" t="str">
        <f t="shared" si="15"/>
        <v>ISA04</v>
      </c>
      <c r="C443" s="89">
        <v>17549.3</v>
      </c>
      <c r="D443" s="100">
        <v>39191.699999999997</v>
      </c>
    </row>
    <row r="444" spans="1:4" x14ac:dyDescent="0.25">
      <c r="A444" s="80" t="s">
        <v>152</v>
      </c>
      <c r="B444" s="56" t="str">
        <f t="shared" si="15"/>
        <v>ISA04</v>
      </c>
      <c r="C444" s="90"/>
      <c r="D444" s="100"/>
    </row>
    <row r="445" spans="1:4" x14ac:dyDescent="0.25">
      <c r="A445" s="80" t="s">
        <v>718</v>
      </c>
      <c r="B445" s="56" t="str">
        <f t="shared" si="15"/>
        <v>NBC01</v>
      </c>
      <c r="C445" s="89">
        <v>38134.200000000004</v>
      </c>
      <c r="D445" s="100">
        <v>128878.79999999999</v>
      </c>
    </row>
    <row r="446" spans="1:4" x14ac:dyDescent="0.25">
      <c r="A446" s="80" t="s">
        <v>718</v>
      </c>
      <c r="B446" s="56" t="str">
        <f t="shared" si="15"/>
        <v>NBC01</v>
      </c>
      <c r="C446" s="90"/>
      <c r="D446" s="100"/>
    </row>
    <row r="447" spans="1:4" x14ac:dyDescent="0.25">
      <c r="A447" s="80" t="s">
        <v>719</v>
      </c>
      <c r="B447" s="56" t="str">
        <f t="shared" si="15"/>
        <v>NBC02</v>
      </c>
      <c r="C447" s="89">
        <v>48236.46</v>
      </c>
      <c r="D447" s="100">
        <v>28378.54</v>
      </c>
    </row>
    <row r="448" spans="1:4" x14ac:dyDescent="0.25">
      <c r="A448" s="80" t="s">
        <v>719</v>
      </c>
      <c r="B448" s="56" t="str">
        <f t="shared" si="15"/>
        <v>NBC02</v>
      </c>
      <c r="C448" s="90"/>
      <c r="D448" s="100"/>
    </row>
    <row r="449" spans="1:4" x14ac:dyDescent="0.25">
      <c r="A449" s="80" t="s">
        <v>154</v>
      </c>
      <c r="B449" s="56" t="str">
        <f t="shared" si="15"/>
        <v>ISA11</v>
      </c>
      <c r="C449" s="89">
        <v>25078.9</v>
      </c>
      <c r="D449" s="100">
        <v>-5034.9000000000015</v>
      </c>
    </row>
    <row r="450" spans="1:4" x14ac:dyDescent="0.25">
      <c r="A450" s="80" t="s">
        <v>154</v>
      </c>
      <c r="B450" s="56" t="str">
        <f t="shared" si="15"/>
        <v>ISA11</v>
      </c>
      <c r="C450" s="90"/>
      <c r="D450" s="100"/>
    </row>
    <row r="451" spans="1:4" x14ac:dyDescent="0.25">
      <c r="A451" s="80" t="s">
        <v>147</v>
      </c>
      <c r="B451" s="56" t="str">
        <f t="shared" ref="B451:B514" si="16">LEFT(A451, FIND(" ",A451)-1)</f>
        <v>IFA01</v>
      </c>
      <c r="C451" s="89">
        <v>51573.72</v>
      </c>
      <c r="D451" s="100">
        <v>27414.28</v>
      </c>
    </row>
    <row r="452" spans="1:4" x14ac:dyDescent="0.25">
      <c r="A452" s="80" t="s">
        <v>147</v>
      </c>
      <c r="B452" s="56" t="str">
        <f t="shared" si="16"/>
        <v>IFA01</v>
      </c>
      <c r="C452" s="90"/>
      <c r="D452" s="100"/>
    </row>
    <row r="453" spans="1:4" x14ac:dyDescent="0.25">
      <c r="A453" s="80" t="s">
        <v>832</v>
      </c>
      <c r="B453" s="56" t="str">
        <f t="shared" si="16"/>
        <v>TL09</v>
      </c>
      <c r="C453" s="89">
        <v>61101.919999999998</v>
      </c>
      <c r="D453" s="100">
        <v>156032.08000000002</v>
      </c>
    </row>
    <row r="454" spans="1:4" x14ac:dyDescent="0.25">
      <c r="A454" s="80" t="s">
        <v>832</v>
      </c>
      <c r="B454" s="56" t="str">
        <f t="shared" si="16"/>
        <v>TL09</v>
      </c>
      <c r="C454" s="90"/>
      <c r="D454" s="100"/>
    </row>
    <row r="455" spans="1:4" x14ac:dyDescent="0.25">
      <c r="A455" s="80" t="s">
        <v>823</v>
      </c>
      <c r="B455" s="56" t="str">
        <f t="shared" si="16"/>
        <v>TL01</v>
      </c>
      <c r="C455" s="89">
        <v>20024.2</v>
      </c>
      <c r="D455" s="100">
        <v>142911.79999999999</v>
      </c>
    </row>
    <row r="456" spans="1:4" x14ac:dyDescent="0.25">
      <c r="A456" s="80" t="s">
        <v>823</v>
      </c>
      <c r="B456" s="56" t="str">
        <f t="shared" si="16"/>
        <v>TL01</v>
      </c>
      <c r="C456" s="90"/>
      <c r="D456" s="100"/>
    </row>
    <row r="457" spans="1:4" x14ac:dyDescent="0.25">
      <c r="A457" s="80" t="s">
        <v>826</v>
      </c>
      <c r="B457" s="56" t="str">
        <f t="shared" si="16"/>
        <v>TL04</v>
      </c>
      <c r="C457" s="89">
        <v>2186.4</v>
      </c>
      <c r="D457" s="100">
        <v>22846.6</v>
      </c>
    </row>
    <row r="458" spans="1:4" x14ac:dyDescent="0.25">
      <c r="A458" s="80" t="s">
        <v>826</v>
      </c>
      <c r="B458" s="56" t="str">
        <f t="shared" si="16"/>
        <v>TL04</v>
      </c>
      <c r="C458" s="90"/>
      <c r="D458" s="100"/>
    </row>
    <row r="459" spans="1:4" x14ac:dyDescent="0.25">
      <c r="A459" s="80" t="s">
        <v>722</v>
      </c>
      <c r="B459" s="56" t="str">
        <f t="shared" si="16"/>
        <v>NE02</v>
      </c>
      <c r="C459" s="89">
        <v>62349.08</v>
      </c>
      <c r="D459" s="100">
        <v>56880.92</v>
      </c>
    </row>
    <row r="460" spans="1:4" x14ac:dyDescent="0.25">
      <c r="A460" s="80" t="s">
        <v>722</v>
      </c>
      <c r="B460" s="56" t="str">
        <f t="shared" si="16"/>
        <v>NE02</v>
      </c>
      <c r="C460" s="90"/>
      <c r="D460" s="100"/>
    </row>
    <row r="461" spans="1:4" x14ac:dyDescent="0.25">
      <c r="A461" s="80" t="s">
        <v>495</v>
      </c>
      <c r="B461" s="56" t="str">
        <f t="shared" si="16"/>
        <v>IF03</v>
      </c>
      <c r="C461" s="89">
        <v>66391.820000000007</v>
      </c>
      <c r="D461" s="100">
        <v>148555.18</v>
      </c>
    </row>
    <row r="462" spans="1:4" x14ac:dyDescent="0.25">
      <c r="A462" s="80" t="s">
        <v>495</v>
      </c>
      <c r="B462" s="56" t="str">
        <f t="shared" si="16"/>
        <v>IF03</v>
      </c>
      <c r="C462" s="90"/>
      <c r="D462" s="100"/>
    </row>
    <row r="463" spans="1:4" x14ac:dyDescent="0.25">
      <c r="A463" s="80" t="s">
        <v>496</v>
      </c>
      <c r="B463" s="56" t="str">
        <f t="shared" si="16"/>
        <v>IF04</v>
      </c>
      <c r="C463" s="89">
        <v>27417.68</v>
      </c>
      <c r="D463" s="100">
        <v>64458.32</v>
      </c>
    </row>
    <row r="464" spans="1:4" x14ac:dyDescent="0.25">
      <c r="A464" s="80" t="s">
        <v>496</v>
      </c>
      <c r="B464" s="56" t="str">
        <f t="shared" si="16"/>
        <v>IF04</v>
      </c>
      <c r="C464" s="90"/>
      <c r="D464" s="100"/>
    </row>
    <row r="465" spans="1:4" x14ac:dyDescent="0.25">
      <c r="A465" s="80" t="s">
        <v>498</v>
      </c>
      <c r="B465" s="56" t="str">
        <f t="shared" si="16"/>
        <v>IF05</v>
      </c>
      <c r="C465" s="89">
        <v>15179.12</v>
      </c>
      <c r="D465" s="100">
        <v>-13348.12</v>
      </c>
    </row>
    <row r="466" spans="1:4" x14ac:dyDescent="0.25">
      <c r="A466" s="80" t="s">
        <v>498</v>
      </c>
      <c r="B466" s="56" t="str">
        <f t="shared" si="16"/>
        <v>IF05</v>
      </c>
      <c r="C466" s="90"/>
      <c r="D466" s="100"/>
    </row>
    <row r="467" spans="1:4" x14ac:dyDescent="0.25">
      <c r="A467" s="80" t="s">
        <v>520</v>
      </c>
      <c r="B467" s="56" t="str">
        <f t="shared" si="16"/>
        <v>IS15</v>
      </c>
      <c r="C467" s="89">
        <v>68854.040000000008</v>
      </c>
      <c r="D467" s="100">
        <v>182365.96</v>
      </c>
    </row>
    <row r="468" spans="1:4" x14ac:dyDescent="0.25">
      <c r="A468" s="80" t="s">
        <v>520</v>
      </c>
      <c r="B468" s="56" t="str">
        <f t="shared" si="16"/>
        <v>IS15</v>
      </c>
      <c r="C468" s="90"/>
      <c r="D468" s="100"/>
    </row>
    <row r="469" spans="1:4" x14ac:dyDescent="0.25">
      <c r="A469" s="80" t="s">
        <v>510</v>
      </c>
      <c r="B469" s="56" t="str">
        <f t="shared" si="16"/>
        <v>IS09</v>
      </c>
      <c r="C469" s="89">
        <v>33949</v>
      </c>
      <c r="D469" s="100">
        <v>26416</v>
      </c>
    </row>
    <row r="470" spans="1:4" x14ac:dyDescent="0.25">
      <c r="A470" s="80" t="s">
        <v>510</v>
      </c>
      <c r="B470" s="56" t="str">
        <f t="shared" si="16"/>
        <v>IS09</v>
      </c>
      <c r="C470" s="90"/>
      <c r="D470" s="100"/>
    </row>
    <row r="471" spans="1:4" x14ac:dyDescent="0.25">
      <c r="A471" s="80" t="s">
        <v>561</v>
      </c>
      <c r="B471" s="56" t="str">
        <f t="shared" si="16"/>
        <v>IS28</v>
      </c>
      <c r="C471" s="89">
        <v>39393.08</v>
      </c>
      <c r="D471" s="100">
        <v>76958.92</v>
      </c>
    </row>
    <row r="472" spans="1:4" x14ac:dyDescent="0.25">
      <c r="A472" s="80" t="s">
        <v>561</v>
      </c>
      <c r="B472" s="56" t="str">
        <f t="shared" si="16"/>
        <v>IS28</v>
      </c>
      <c r="C472" s="90"/>
      <c r="D472" s="100"/>
    </row>
    <row r="473" spans="1:4" x14ac:dyDescent="0.25">
      <c r="A473" s="80" t="s">
        <v>211</v>
      </c>
      <c r="B473" s="56" t="str">
        <f t="shared" si="16"/>
        <v>TLA03</v>
      </c>
      <c r="C473" s="89">
        <v>41253.14</v>
      </c>
      <c r="D473" s="100">
        <v>128596.86</v>
      </c>
    </row>
    <row r="474" spans="1:4" x14ac:dyDescent="0.25">
      <c r="A474" s="80" t="s">
        <v>211</v>
      </c>
      <c r="B474" s="56" t="str">
        <f t="shared" si="16"/>
        <v>TLA03</v>
      </c>
      <c r="C474" s="90"/>
      <c r="D474" s="100"/>
    </row>
    <row r="475" spans="1:4" x14ac:dyDescent="0.25">
      <c r="A475" s="80" t="s">
        <v>435</v>
      </c>
      <c r="B475" s="56" t="str">
        <f t="shared" si="16"/>
        <v>CV05</v>
      </c>
      <c r="C475" s="89">
        <v>27186.800000000003</v>
      </c>
      <c r="D475" s="100">
        <v>-16588.800000000003</v>
      </c>
    </row>
    <row r="476" spans="1:4" x14ac:dyDescent="0.25">
      <c r="A476" s="80" t="s">
        <v>435</v>
      </c>
      <c r="B476" s="56" t="str">
        <f t="shared" si="16"/>
        <v>CV05</v>
      </c>
      <c r="C476" s="90"/>
      <c r="D476" s="100"/>
    </row>
    <row r="477" spans="1:4" x14ac:dyDescent="0.25">
      <c r="A477" s="80" t="s">
        <v>560</v>
      </c>
      <c r="B477" s="56" t="str">
        <f t="shared" si="16"/>
        <v>IS27</v>
      </c>
      <c r="C477" s="89">
        <v>15732.22</v>
      </c>
      <c r="D477" s="100">
        <v>-37199.22</v>
      </c>
    </row>
    <row r="478" spans="1:4" x14ac:dyDescent="0.25">
      <c r="A478" s="80" t="s">
        <v>560</v>
      </c>
      <c r="B478" s="56" t="str">
        <f t="shared" si="16"/>
        <v>IS27</v>
      </c>
      <c r="C478" s="90"/>
      <c r="D478" s="100"/>
    </row>
    <row r="479" spans="1:4" x14ac:dyDescent="0.25">
      <c r="A479" s="80" t="s">
        <v>5225</v>
      </c>
      <c r="B479" s="56" t="str">
        <f t="shared" si="16"/>
        <v>CG01</v>
      </c>
      <c r="C479" s="89">
        <v>8873.58</v>
      </c>
      <c r="D479" s="100">
        <v>30925.42</v>
      </c>
    </row>
    <row r="480" spans="1:4" x14ac:dyDescent="0.25">
      <c r="A480" s="80" t="s">
        <v>5225</v>
      </c>
      <c r="B480" s="56" t="str">
        <f t="shared" si="16"/>
        <v>CG01</v>
      </c>
      <c r="C480" s="90"/>
      <c r="D480" s="100"/>
    </row>
    <row r="481" spans="1:4" x14ac:dyDescent="0.25">
      <c r="A481" s="80" t="s">
        <v>522</v>
      </c>
      <c r="B481" s="56" t="str">
        <f t="shared" si="16"/>
        <v>IS16</v>
      </c>
      <c r="C481" s="89">
        <v>177.38</v>
      </c>
      <c r="D481" s="100">
        <v>-177.38</v>
      </c>
    </row>
    <row r="482" spans="1:4" x14ac:dyDescent="0.25">
      <c r="A482" s="80" t="s">
        <v>522</v>
      </c>
      <c r="B482" s="56" t="str">
        <f t="shared" si="16"/>
        <v>IS16</v>
      </c>
      <c r="C482" s="90"/>
      <c r="D482" s="100"/>
    </row>
    <row r="483" spans="1:4" x14ac:dyDescent="0.25">
      <c r="A483" s="80" t="s">
        <v>518</v>
      </c>
      <c r="B483" s="56" t="str">
        <f t="shared" si="16"/>
        <v>IS13</v>
      </c>
      <c r="C483" s="89">
        <v>69231.240000000005</v>
      </c>
      <c r="D483" s="100">
        <v>234100.76</v>
      </c>
    </row>
    <row r="484" spans="1:4" x14ac:dyDescent="0.25">
      <c r="A484" s="80" t="s">
        <v>518</v>
      </c>
      <c r="B484" s="56" t="str">
        <f t="shared" si="16"/>
        <v>IS13</v>
      </c>
      <c r="C484" s="90"/>
      <c r="D484" s="100"/>
    </row>
    <row r="485" spans="1:4" x14ac:dyDescent="0.25">
      <c r="A485" s="80" t="s">
        <v>579</v>
      </c>
      <c r="B485" s="56" t="str">
        <f t="shared" si="16"/>
        <v>LG02</v>
      </c>
      <c r="C485" s="89">
        <v>37922.14</v>
      </c>
      <c r="D485" s="100">
        <v>215844</v>
      </c>
    </row>
    <row r="486" spans="1:4" x14ac:dyDescent="0.25">
      <c r="A486" s="80" t="s">
        <v>579</v>
      </c>
      <c r="B486" s="56" t="str">
        <f t="shared" si="16"/>
        <v>LG02</v>
      </c>
      <c r="C486" s="90"/>
      <c r="D486" s="100"/>
    </row>
    <row r="487" spans="1:4" x14ac:dyDescent="0.25">
      <c r="A487" s="80" t="s">
        <v>730</v>
      </c>
      <c r="B487" s="56" t="str">
        <f t="shared" si="16"/>
        <v>ORM06</v>
      </c>
      <c r="C487" s="89">
        <v>9577.3000000000011</v>
      </c>
      <c r="D487" s="100">
        <v>11920</v>
      </c>
    </row>
    <row r="488" spans="1:4" x14ac:dyDescent="0.25">
      <c r="A488" s="80" t="s">
        <v>730</v>
      </c>
      <c r="B488" s="56" t="str">
        <f t="shared" si="16"/>
        <v>ORM06</v>
      </c>
      <c r="C488" s="90"/>
      <c r="D488" s="100"/>
    </row>
    <row r="489" spans="1:4" x14ac:dyDescent="0.25">
      <c r="A489" s="80" t="s">
        <v>798</v>
      </c>
      <c r="B489" s="56" t="str">
        <f t="shared" si="16"/>
        <v>QP05</v>
      </c>
      <c r="C489" s="89">
        <v>31056.100000000002</v>
      </c>
      <c r="D489" s="100">
        <v>111740</v>
      </c>
    </row>
    <row r="490" spans="1:4" x14ac:dyDescent="0.25">
      <c r="A490" s="80" t="s">
        <v>798</v>
      </c>
      <c r="B490" s="56" t="str">
        <f t="shared" si="16"/>
        <v>QP05</v>
      </c>
      <c r="C490" s="90"/>
      <c r="D490" s="100"/>
    </row>
    <row r="491" spans="1:4" x14ac:dyDescent="0.25">
      <c r="A491" s="80" t="s">
        <v>797</v>
      </c>
      <c r="B491" s="56" t="str">
        <f t="shared" si="16"/>
        <v>QP04</v>
      </c>
      <c r="C491" s="89">
        <v>68492.820000000007</v>
      </c>
      <c r="D491" s="100">
        <v>430518</v>
      </c>
    </row>
    <row r="492" spans="1:4" x14ac:dyDescent="0.25">
      <c r="A492" s="80" t="s">
        <v>797</v>
      </c>
      <c r="B492" s="56" t="str">
        <f t="shared" si="16"/>
        <v>QP04</v>
      </c>
      <c r="C492" s="90"/>
      <c r="D492" s="100"/>
    </row>
    <row r="493" spans="1:4" x14ac:dyDescent="0.25">
      <c r="A493" s="80" t="s">
        <v>149</v>
      </c>
      <c r="B493" s="56" t="str">
        <f t="shared" si="16"/>
        <v>IFA02</v>
      </c>
      <c r="C493" s="89">
        <v>36272.200000000004</v>
      </c>
      <c r="D493" s="100">
        <v>-10685</v>
      </c>
    </row>
    <row r="494" spans="1:4" x14ac:dyDescent="0.25">
      <c r="A494" s="80" t="s">
        <v>149</v>
      </c>
      <c r="B494" s="56" t="str">
        <f t="shared" si="16"/>
        <v>IFA02</v>
      </c>
      <c r="C494" s="90"/>
      <c r="D494" s="100"/>
    </row>
    <row r="495" spans="1:4" x14ac:dyDescent="0.25">
      <c r="A495" s="80" t="s">
        <v>436</v>
      </c>
      <c r="B495" s="56" t="str">
        <f t="shared" si="16"/>
        <v>CV07</v>
      </c>
      <c r="C495" s="89">
        <v>47716.88</v>
      </c>
      <c r="D495" s="100">
        <v>68500</v>
      </c>
    </row>
    <row r="496" spans="1:4" x14ac:dyDescent="0.25">
      <c r="A496" s="80" t="s">
        <v>436</v>
      </c>
      <c r="B496" s="56" t="str">
        <f t="shared" si="16"/>
        <v>CV07</v>
      </c>
      <c r="C496" s="90"/>
      <c r="D496" s="100"/>
    </row>
    <row r="497" spans="1:4" x14ac:dyDescent="0.25">
      <c r="A497" s="80" t="s">
        <v>724</v>
      </c>
      <c r="B497" s="56" t="str">
        <f t="shared" si="16"/>
        <v>ORM01</v>
      </c>
      <c r="C497" s="89">
        <v>361343.92</v>
      </c>
      <c r="D497" s="100">
        <v>2122770</v>
      </c>
    </row>
    <row r="498" spans="1:4" x14ac:dyDescent="0.25">
      <c r="A498" s="80" t="s">
        <v>724</v>
      </c>
      <c r="B498" s="56" t="str">
        <f t="shared" si="16"/>
        <v>ORM01</v>
      </c>
      <c r="C498" s="90"/>
      <c r="D498" s="100"/>
    </row>
    <row r="499" spans="1:4" x14ac:dyDescent="0.25">
      <c r="A499" s="80" t="s">
        <v>371</v>
      </c>
      <c r="B499" s="56" t="str">
        <f t="shared" si="16"/>
        <v>CB01</v>
      </c>
      <c r="C499" s="89">
        <v>82272.36</v>
      </c>
      <c r="D499" s="100">
        <v>4595</v>
      </c>
    </row>
    <row r="500" spans="1:4" x14ac:dyDescent="0.25">
      <c r="A500" s="80" t="s">
        <v>371</v>
      </c>
      <c r="B500" s="56" t="str">
        <f t="shared" si="16"/>
        <v>CB01</v>
      </c>
      <c r="C500" s="90"/>
      <c r="D500" s="100"/>
    </row>
    <row r="501" spans="1:4" x14ac:dyDescent="0.25">
      <c r="A501" s="80" t="s">
        <v>373</v>
      </c>
      <c r="B501" s="56" t="str">
        <f t="shared" si="16"/>
        <v>CB02</v>
      </c>
      <c r="C501" s="89">
        <v>7764.82</v>
      </c>
      <c r="D501" s="100">
        <v>17168</v>
      </c>
    </row>
    <row r="502" spans="1:4" x14ac:dyDescent="0.25">
      <c r="A502" s="80" t="s">
        <v>373</v>
      </c>
      <c r="B502" s="56" t="str">
        <f t="shared" si="16"/>
        <v>CB02</v>
      </c>
      <c r="C502" s="90"/>
      <c r="D502" s="100"/>
    </row>
    <row r="503" spans="1:4" x14ac:dyDescent="0.25">
      <c r="A503" s="80" t="s">
        <v>393</v>
      </c>
      <c r="B503" s="56" t="str">
        <f t="shared" si="16"/>
        <v>CB21</v>
      </c>
      <c r="C503" s="89">
        <v>8853.64</v>
      </c>
      <c r="D503" s="100">
        <v>40639</v>
      </c>
    </row>
    <row r="504" spans="1:4" x14ac:dyDescent="0.25">
      <c r="A504" s="80" t="s">
        <v>393</v>
      </c>
      <c r="B504" s="56" t="str">
        <f t="shared" si="16"/>
        <v>CB21</v>
      </c>
      <c r="C504" s="90"/>
      <c r="D504" s="100"/>
    </row>
    <row r="505" spans="1:4" x14ac:dyDescent="0.25">
      <c r="A505" s="80" t="s">
        <v>374</v>
      </c>
      <c r="B505" s="56" t="str">
        <f t="shared" si="16"/>
        <v>CB03</v>
      </c>
      <c r="C505" s="89">
        <v>15368.86</v>
      </c>
      <c r="D505" s="100">
        <v>92908</v>
      </c>
    </row>
    <row r="506" spans="1:4" x14ac:dyDescent="0.25">
      <c r="A506" s="80" t="s">
        <v>374</v>
      </c>
      <c r="B506" s="56" t="str">
        <f t="shared" si="16"/>
        <v>CB03</v>
      </c>
      <c r="C506" s="90"/>
      <c r="D506" s="100"/>
    </row>
    <row r="507" spans="1:4" x14ac:dyDescent="0.25">
      <c r="A507" s="80" t="s">
        <v>157</v>
      </c>
      <c r="B507" s="56" t="str">
        <f t="shared" si="16"/>
        <v>ISA12</v>
      </c>
      <c r="C507" s="89">
        <v>47373.04</v>
      </c>
      <c r="D507" s="100">
        <v>-1832</v>
      </c>
    </row>
    <row r="508" spans="1:4" x14ac:dyDescent="0.25">
      <c r="A508" s="80" t="s">
        <v>157</v>
      </c>
      <c r="B508" s="56" t="str">
        <f t="shared" si="16"/>
        <v>ISA12</v>
      </c>
      <c r="C508" s="90"/>
      <c r="D508" s="100"/>
    </row>
    <row r="509" spans="1:4" x14ac:dyDescent="0.25">
      <c r="A509" s="80" t="s">
        <v>726</v>
      </c>
      <c r="B509" s="56" t="str">
        <f t="shared" si="16"/>
        <v>ORM03</v>
      </c>
      <c r="C509" s="89">
        <v>30554.739999999998</v>
      </c>
      <c r="D509" s="100">
        <v>85194</v>
      </c>
    </row>
    <row r="510" spans="1:4" x14ac:dyDescent="0.25">
      <c r="A510" s="80" t="s">
        <v>726</v>
      </c>
      <c r="B510" s="56" t="str">
        <f t="shared" si="16"/>
        <v>ORM03</v>
      </c>
      <c r="C510" s="90"/>
      <c r="D510" s="100"/>
    </row>
    <row r="511" spans="1:4" x14ac:dyDescent="0.25">
      <c r="A511" s="80" t="s">
        <v>289</v>
      </c>
      <c r="B511" s="56" t="str">
        <f t="shared" si="16"/>
        <v>BO01</v>
      </c>
      <c r="C511" s="89">
        <v>11811.42</v>
      </c>
      <c r="D511" s="100">
        <v>60019</v>
      </c>
    </row>
    <row r="512" spans="1:4" x14ac:dyDescent="0.25">
      <c r="A512" s="80" t="s">
        <v>289</v>
      </c>
      <c r="B512" s="56" t="str">
        <f t="shared" si="16"/>
        <v>BO01</v>
      </c>
      <c r="C512" s="90"/>
      <c r="D512" s="100"/>
    </row>
    <row r="513" spans="1:4" x14ac:dyDescent="0.25">
      <c r="A513" s="80" t="s">
        <v>594</v>
      </c>
      <c r="B513" s="56" t="str">
        <f t="shared" si="16"/>
        <v>LG26</v>
      </c>
      <c r="C513" s="89">
        <v>21668.62</v>
      </c>
      <c r="D513" s="100">
        <v>43700</v>
      </c>
    </row>
    <row r="514" spans="1:4" x14ac:dyDescent="0.25">
      <c r="A514" s="80" t="s">
        <v>594</v>
      </c>
      <c r="B514" s="56" t="str">
        <f t="shared" si="16"/>
        <v>LG26</v>
      </c>
      <c r="C514" s="90"/>
      <c r="D514" s="100"/>
    </row>
    <row r="515" spans="1:4" x14ac:dyDescent="0.25">
      <c r="A515" s="80" t="s">
        <v>793</v>
      </c>
      <c r="B515" s="56" t="str">
        <f t="shared" ref="B515:B578" si="17">LEFT(A515, FIND(" ",A515)-1)</f>
        <v>QP01</v>
      </c>
      <c r="C515" s="89">
        <v>29704.66</v>
      </c>
      <c r="D515" s="100">
        <v>65078</v>
      </c>
    </row>
    <row r="516" spans="1:4" x14ac:dyDescent="0.25">
      <c r="A516" s="80" t="s">
        <v>793</v>
      </c>
      <c r="B516" s="56" t="str">
        <f t="shared" si="17"/>
        <v>QP01</v>
      </c>
      <c r="C516" s="90"/>
      <c r="D516" s="100"/>
    </row>
    <row r="517" spans="1:4" x14ac:dyDescent="0.25">
      <c r="A517" s="80" t="s">
        <v>795</v>
      </c>
      <c r="B517" s="56" t="str">
        <f t="shared" si="17"/>
        <v>QP03</v>
      </c>
      <c r="C517" s="89">
        <v>103181.6</v>
      </c>
      <c r="D517" s="100">
        <v>178462</v>
      </c>
    </row>
    <row r="518" spans="1:4" x14ac:dyDescent="0.25">
      <c r="A518" s="80" t="s">
        <v>795</v>
      </c>
      <c r="B518" s="56" t="str">
        <f t="shared" si="17"/>
        <v>QP03</v>
      </c>
      <c r="C518" s="90"/>
      <c r="D518" s="100"/>
    </row>
    <row r="519" spans="1:4" x14ac:dyDescent="0.25">
      <c r="A519" s="80" t="s">
        <v>193</v>
      </c>
      <c r="B519" s="56" t="str">
        <f t="shared" si="17"/>
        <v>NVA01</v>
      </c>
      <c r="C519" s="89">
        <v>36763.279999999999</v>
      </c>
      <c r="D519" s="100">
        <v>187821</v>
      </c>
    </row>
    <row r="520" spans="1:4" x14ac:dyDescent="0.25">
      <c r="A520" s="80" t="s">
        <v>193</v>
      </c>
      <c r="B520" s="56" t="str">
        <f t="shared" si="17"/>
        <v>NVA01</v>
      </c>
      <c r="C520" s="90"/>
      <c r="D520" s="100"/>
    </row>
    <row r="521" spans="1:4" x14ac:dyDescent="0.25">
      <c r="A521" s="80" t="s">
        <v>192</v>
      </c>
      <c r="B521" s="56" t="str">
        <f t="shared" si="17"/>
        <v>NOCA02</v>
      </c>
      <c r="C521" s="89">
        <v>7588.2800000000007</v>
      </c>
      <c r="D521" s="100">
        <v>26787</v>
      </c>
    </row>
    <row r="522" spans="1:4" x14ac:dyDescent="0.25">
      <c r="A522" s="80" t="s">
        <v>192</v>
      </c>
      <c r="B522" s="56" t="str">
        <f t="shared" si="17"/>
        <v>NOCA02</v>
      </c>
      <c r="C522" s="90"/>
      <c r="D522" s="100"/>
    </row>
    <row r="523" spans="1:4" x14ac:dyDescent="0.25">
      <c r="A523" s="80" t="s">
        <v>194</v>
      </c>
      <c r="B523" s="56" t="str">
        <f t="shared" si="17"/>
        <v>ORMA01</v>
      </c>
      <c r="C523" s="89">
        <v>33901.300000000003</v>
      </c>
      <c r="D523" s="100">
        <v>132353</v>
      </c>
    </row>
    <row r="524" spans="1:4" x14ac:dyDescent="0.25">
      <c r="A524" s="80" t="s">
        <v>194</v>
      </c>
      <c r="B524" s="56" t="str">
        <f t="shared" si="17"/>
        <v>ORMA01</v>
      </c>
      <c r="C524" s="90"/>
      <c r="D524" s="100"/>
    </row>
    <row r="525" spans="1:4" x14ac:dyDescent="0.25">
      <c r="A525" s="80" t="s">
        <v>731</v>
      </c>
      <c r="B525" s="56" t="str">
        <f t="shared" si="17"/>
        <v>ORM07</v>
      </c>
      <c r="C525" s="89">
        <v>49268.18</v>
      </c>
      <c r="D525" s="100">
        <v>178668</v>
      </c>
    </row>
    <row r="526" spans="1:4" x14ac:dyDescent="0.25">
      <c r="A526" s="80" t="s">
        <v>731</v>
      </c>
      <c r="B526" s="56" t="str">
        <f t="shared" si="17"/>
        <v>ORM07</v>
      </c>
      <c r="C526" s="90"/>
      <c r="D526" s="100"/>
    </row>
    <row r="527" spans="1:4" x14ac:dyDescent="0.25">
      <c r="A527" s="80" t="s">
        <v>451</v>
      </c>
      <c r="B527" s="56" t="str">
        <f t="shared" si="17"/>
        <v>CV39</v>
      </c>
      <c r="C527" s="89">
        <v>17115.62</v>
      </c>
      <c r="D527" s="100">
        <v>4600</v>
      </c>
    </row>
    <row r="528" spans="1:4" x14ac:dyDescent="0.25">
      <c r="A528" s="80" t="s">
        <v>451</v>
      </c>
      <c r="B528" s="56" t="str">
        <f t="shared" si="17"/>
        <v>CV39</v>
      </c>
      <c r="C528" s="90"/>
      <c r="D528" s="100"/>
    </row>
    <row r="529" spans="1:4" x14ac:dyDescent="0.25">
      <c r="A529" s="80" t="s">
        <v>725</v>
      </c>
      <c r="B529" s="56" t="str">
        <f t="shared" si="17"/>
        <v>ORM02</v>
      </c>
      <c r="C529" s="89">
        <v>30232.9</v>
      </c>
      <c r="D529" s="100">
        <v>123293</v>
      </c>
    </row>
    <row r="530" spans="1:4" x14ac:dyDescent="0.25">
      <c r="A530" s="80" t="s">
        <v>725</v>
      </c>
      <c r="B530" s="56" t="str">
        <f t="shared" si="17"/>
        <v>ORM02</v>
      </c>
      <c r="C530" s="90"/>
      <c r="D530" s="100"/>
    </row>
    <row r="531" spans="1:4" x14ac:dyDescent="0.25">
      <c r="A531" s="80" t="s">
        <v>802</v>
      </c>
      <c r="B531" s="56" t="str">
        <f t="shared" si="17"/>
        <v>QP08</v>
      </c>
      <c r="C531" s="89">
        <v>72212</v>
      </c>
      <c r="D531" s="100">
        <v>541306</v>
      </c>
    </row>
    <row r="532" spans="1:4" x14ac:dyDescent="0.25">
      <c r="A532" s="80" t="s">
        <v>802</v>
      </c>
      <c r="B532" s="56" t="str">
        <f t="shared" si="17"/>
        <v>QP08</v>
      </c>
      <c r="C532" s="90"/>
      <c r="D532" s="100"/>
    </row>
    <row r="533" spans="1:4" x14ac:dyDescent="0.25">
      <c r="A533" s="80" t="s">
        <v>273</v>
      </c>
      <c r="B533" s="56" t="str">
        <f t="shared" si="17"/>
        <v>BG01</v>
      </c>
      <c r="C533" s="89">
        <v>18663.8</v>
      </c>
      <c r="D533" s="100">
        <v>115887</v>
      </c>
    </row>
    <row r="534" spans="1:4" x14ac:dyDescent="0.25">
      <c r="A534" s="80" t="s">
        <v>273</v>
      </c>
      <c r="B534" s="56" t="str">
        <f t="shared" si="17"/>
        <v>BG01</v>
      </c>
      <c r="C534" s="90"/>
      <c r="D534" s="100"/>
    </row>
    <row r="535" spans="1:4" x14ac:dyDescent="0.25">
      <c r="A535" s="80" t="s">
        <v>5226</v>
      </c>
      <c r="B535" s="56" t="str">
        <f t="shared" si="17"/>
        <v>BG03</v>
      </c>
      <c r="C535" s="89">
        <v>3790.36</v>
      </c>
      <c r="D535" s="100">
        <v>33409</v>
      </c>
    </row>
    <row r="536" spans="1:4" x14ac:dyDescent="0.25">
      <c r="A536" s="80" t="s">
        <v>5226</v>
      </c>
      <c r="B536" s="56" t="str">
        <f t="shared" si="17"/>
        <v>BG03</v>
      </c>
      <c r="C536" s="90"/>
      <c r="D536" s="100"/>
    </row>
    <row r="537" spans="1:4" x14ac:dyDescent="0.25">
      <c r="A537" s="80" t="s">
        <v>593</v>
      </c>
      <c r="B537" s="56" t="str">
        <f t="shared" si="17"/>
        <v>LG25</v>
      </c>
      <c r="C537" s="89">
        <v>5871.42</v>
      </c>
      <c r="D537" s="100">
        <v>-1271</v>
      </c>
    </row>
    <row r="538" spans="1:4" x14ac:dyDescent="0.25">
      <c r="A538" s="80" t="s">
        <v>593</v>
      </c>
      <c r="B538" s="56" t="str">
        <f t="shared" si="17"/>
        <v>LG25</v>
      </c>
      <c r="C538" s="90"/>
      <c r="D538" s="100"/>
    </row>
    <row r="539" spans="1:4" x14ac:dyDescent="0.25">
      <c r="A539" s="80" t="s">
        <v>405</v>
      </c>
      <c r="B539" s="56" t="str">
        <f t="shared" si="17"/>
        <v>CB28</v>
      </c>
      <c r="C539" s="89">
        <v>4843.4800000000005</v>
      </c>
      <c r="D539" s="100">
        <v>37171</v>
      </c>
    </row>
    <row r="540" spans="1:4" x14ac:dyDescent="0.25">
      <c r="A540" s="80" t="s">
        <v>405</v>
      </c>
      <c r="B540" s="56" t="str">
        <f t="shared" si="17"/>
        <v>CB28</v>
      </c>
      <c r="C540" s="90"/>
      <c r="D540" s="100"/>
    </row>
    <row r="541" spans="1:4" x14ac:dyDescent="0.25">
      <c r="A541" s="80" t="s">
        <v>569</v>
      </c>
      <c r="B541" s="56" t="str">
        <f t="shared" si="17"/>
        <v>IS31</v>
      </c>
      <c r="C541" s="89">
        <v>55908.480000000003</v>
      </c>
      <c r="D541" s="100">
        <v>52164.52</v>
      </c>
    </row>
    <row r="542" spans="1:4" x14ac:dyDescent="0.25">
      <c r="A542" s="80" t="s">
        <v>569</v>
      </c>
      <c r="B542" s="56" t="str">
        <f t="shared" si="17"/>
        <v>IS31</v>
      </c>
      <c r="C542" s="90"/>
      <c r="D542" s="100"/>
    </row>
    <row r="543" spans="1:4" x14ac:dyDescent="0.25">
      <c r="A543" s="80" t="s">
        <v>604</v>
      </c>
      <c r="B543" s="56" t="str">
        <f t="shared" si="17"/>
        <v>LG35</v>
      </c>
      <c r="C543" s="89">
        <v>11390.34</v>
      </c>
      <c r="D543" s="100">
        <v>16188</v>
      </c>
    </row>
    <row r="544" spans="1:4" x14ac:dyDescent="0.25">
      <c r="A544" s="80" t="s">
        <v>604</v>
      </c>
      <c r="B544" s="56" t="str">
        <f t="shared" si="17"/>
        <v>LG35</v>
      </c>
      <c r="C544" s="90"/>
      <c r="D544" s="100"/>
    </row>
    <row r="545" spans="1:4" x14ac:dyDescent="0.25">
      <c r="A545" s="80" t="s">
        <v>732</v>
      </c>
      <c r="B545" s="56" t="str">
        <f t="shared" si="17"/>
        <v>ORM08</v>
      </c>
      <c r="C545" s="89">
        <v>51777.66</v>
      </c>
      <c r="D545" s="100">
        <v>314759</v>
      </c>
    </row>
    <row r="546" spans="1:4" x14ac:dyDescent="0.25">
      <c r="A546" s="80" t="s">
        <v>732</v>
      </c>
      <c r="B546" s="56" t="str">
        <f t="shared" si="17"/>
        <v>ORM08</v>
      </c>
      <c r="C546" s="90"/>
      <c r="D546" s="100"/>
    </row>
    <row r="547" spans="1:4" x14ac:dyDescent="0.25">
      <c r="A547" s="80" t="s">
        <v>733</v>
      </c>
      <c r="B547" s="56" t="str">
        <f t="shared" si="17"/>
        <v>ORM09</v>
      </c>
      <c r="C547" s="89">
        <v>15819.18</v>
      </c>
      <c r="D547" s="100">
        <v>-37091</v>
      </c>
    </row>
    <row r="548" spans="1:4" x14ac:dyDescent="0.25">
      <c r="A548" s="80" t="s">
        <v>733</v>
      </c>
      <c r="B548" s="56" t="str">
        <f t="shared" si="17"/>
        <v>ORM09</v>
      </c>
      <c r="C548" s="90"/>
      <c r="D548" s="100"/>
    </row>
    <row r="549" spans="1:4" x14ac:dyDescent="0.25">
      <c r="A549" s="81" t="s">
        <v>720</v>
      </c>
      <c r="B549" s="56" t="str">
        <f t="shared" si="17"/>
        <v>NE01</v>
      </c>
      <c r="C549" s="93">
        <v>6171.8774999999996</v>
      </c>
      <c r="D549" s="100">
        <v>-63811.877500000002</v>
      </c>
    </row>
    <row r="550" spans="1:4" x14ac:dyDescent="0.25">
      <c r="A550" s="81" t="s">
        <v>720</v>
      </c>
      <c r="B550" s="56" t="str">
        <f t="shared" si="17"/>
        <v>NE01</v>
      </c>
      <c r="C550" s="90"/>
      <c r="D550" s="100"/>
    </row>
    <row r="551" spans="1:4" x14ac:dyDescent="0.25">
      <c r="A551" s="80" t="s">
        <v>159</v>
      </c>
      <c r="B551" s="56" t="str">
        <f t="shared" si="17"/>
        <v>ISA13</v>
      </c>
      <c r="C551" s="89">
        <v>1119.2</v>
      </c>
      <c r="D551" s="100">
        <v>5816.8</v>
      </c>
    </row>
    <row r="552" spans="1:4" x14ac:dyDescent="0.25">
      <c r="A552" s="80" t="s">
        <v>159</v>
      </c>
      <c r="B552" s="56" t="str">
        <f t="shared" si="17"/>
        <v>ISA13</v>
      </c>
      <c r="C552" s="90"/>
      <c r="D552" s="100"/>
    </row>
    <row r="553" spans="1:4" x14ac:dyDescent="0.25">
      <c r="A553" s="80" t="s">
        <v>800</v>
      </c>
      <c r="B553" s="56" t="str">
        <f t="shared" si="17"/>
        <v>QP06</v>
      </c>
      <c r="C553" s="89">
        <v>11487.54</v>
      </c>
      <c r="D553" s="100">
        <v>42109.46</v>
      </c>
    </row>
    <row r="554" spans="1:4" x14ac:dyDescent="0.25">
      <c r="A554" s="80" t="s">
        <v>800</v>
      </c>
      <c r="B554" s="56" t="str">
        <f t="shared" si="17"/>
        <v>QP06</v>
      </c>
      <c r="C554" s="90"/>
      <c r="D554" s="100"/>
    </row>
    <row r="555" spans="1:4" x14ac:dyDescent="0.25">
      <c r="A555" s="80" t="s">
        <v>729</v>
      </c>
      <c r="B555" s="56" t="str">
        <f t="shared" si="17"/>
        <v>ORM05</v>
      </c>
      <c r="C555" s="89">
        <v>26070.68</v>
      </c>
      <c r="D555" s="100">
        <v>77169</v>
      </c>
    </row>
    <row r="556" spans="1:4" x14ac:dyDescent="0.25">
      <c r="A556" s="80" t="s">
        <v>729</v>
      </c>
      <c r="B556" s="56" t="str">
        <f t="shared" si="17"/>
        <v>ORM05</v>
      </c>
      <c r="C556" s="90"/>
      <c r="D556" s="100"/>
    </row>
    <row r="557" spans="1:4" x14ac:dyDescent="0.25">
      <c r="A557" s="80" t="s">
        <v>727</v>
      </c>
      <c r="B557" s="56" t="str">
        <f t="shared" si="17"/>
        <v>ORM04</v>
      </c>
      <c r="C557" s="89">
        <v>28151.5</v>
      </c>
      <c r="D557" s="100">
        <v>-39027</v>
      </c>
    </row>
    <row r="558" spans="1:4" x14ac:dyDescent="0.25">
      <c r="A558" s="80" t="s">
        <v>727</v>
      </c>
      <c r="B558" s="56" t="str">
        <f t="shared" si="17"/>
        <v>ORM04</v>
      </c>
      <c r="C558" s="90"/>
      <c r="D558" s="100"/>
    </row>
    <row r="559" spans="1:4" x14ac:dyDescent="0.25">
      <c r="A559" s="80" t="s">
        <v>531</v>
      </c>
      <c r="B559" s="56" t="str">
        <f t="shared" si="17"/>
        <v>IS20</v>
      </c>
      <c r="C559" s="89">
        <v>76974.200000000012</v>
      </c>
      <c r="D559" s="100">
        <v>16814.799999999988</v>
      </c>
    </row>
    <row r="560" spans="1:4" x14ac:dyDescent="0.25">
      <c r="A560" s="80" t="s">
        <v>531</v>
      </c>
      <c r="B560" s="56" t="str">
        <f t="shared" si="17"/>
        <v>IS20</v>
      </c>
      <c r="C560" s="90"/>
      <c r="D560" s="100"/>
    </row>
    <row r="561" spans="1:4" x14ac:dyDescent="0.25">
      <c r="A561" s="80" t="s">
        <v>408</v>
      </c>
      <c r="B561" s="56" t="str">
        <f t="shared" si="17"/>
        <v>CB31</v>
      </c>
      <c r="C561" s="89">
        <v>467</v>
      </c>
      <c r="D561" s="100">
        <v>726</v>
      </c>
    </row>
    <row r="562" spans="1:4" x14ac:dyDescent="0.25">
      <c r="A562" s="80" t="s">
        <v>408</v>
      </c>
      <c r="B562" s="56" t="str">
        <f t="shared" si="17"/>
        <v>CB31</v>
      </c>
      <c r="C562" s="90"/>
      <c r="D562" s="100"/>
    </row>
    <row r="563" spans="1:4" x14ac:dyDescent="0.25">
      <c r="A563" s="80" t="s">
        <v>455</v>
      </c>
      <c r="B563" s="56" t="str">
        <f t="shared" si="17"/>
        <v>CV42</v>
      </c>
      <c r="C563" s="89">
        <v>32204.9</v>
      </c>
      <c r="D563" s="100">
        <v>98566</v>
      </c>
    </row>
    <row r="564" spans="1:4" x14ac:dyDescent="0.25">
      <c r="A564" s="80" t="s">
        <v>455</v>
      </c>
      <c r="B564" s="56" t="str">
        <f t="shared" si="17"/>
        <v>CV42</v>
      </c>
      <c r="C564" s="90"/>
      <c r="D564" s="100"/>
    </row>
    <row r="565" spans="1:4" x14ac:dyDescent="0.25">
      <c r="A565" s="80" t="s">
        <v>734</v>
      </c>
      <c r="B565" s="56" t="str">
        <f t="shared" si="17"/>
        <v>ORM10</v>
      </c>
      <c r="C565" s="89">
        <v>10200.880000000001</v>
      </c>
      <c r="D565" s="100">
        <v>32842</v>
      </c>
    </row>
    <row r="566" spans="1:4" x14ac:dyDescent="0.25">
      <c r="A566" s="80" t="s">
        <v>734</v>
      </c>
      <c r="B566" s="56" t="str">
        <f t="shared" si="17"/>
        <v>ORM10</v>
      </c>
      <c r="C566" s="90"/>
      <c r="D566" s="100"/>
    </row>
    <row r="567" spans="1:4" x14ac:dyDescent="0.25">
      <c r="A567" s="80" t="s">
        <v>618</v>
      </c>
      <c r="B567" s="56" t="str">
        <f t="shared" si="17"/>
        <v>LG50</v>
      </c>
      <c r="C567" s="89">
        <v>14492.64</v>
      </c>
      <c r="D567" s="100">
        <v>44649</v>
      </c>
    </row>
    <row r="568" spans="1:4" x14ac:dyDescent="0.25">
      <c r="A568" s="80" t="s">
        <v>618</v>
      </c>
      <c r="B568" s="56" t="str">
        <f t="shared" si="17"/>
        <v>LG50</v>
      </c>
      <c r="C568" s="90"/>
      <c r="D568" s="100"/>
    </row>
    <row r="569" spans="1:4" x14ac:dyDescent="0.25">
      <c r="A569" s="81" t="s">
        <v>570</v>
      </c>
      <c r="B569" s="56" t="str">
        <f t="shared" si="17"/>
        <v>IS33</v>
      </c>
      <c r="C569" s="89">
        <v>2518.65</v>
      </c>
      <c r="D569" s="100">
        <v>5125.3500000000004</v>
      </c>
    </row>
    <row r="570" spans="1:4" x14ac:dyDescent="0.25">
      <c r="A570" s="81" t="s">
        <v>570</v>
      </c>
      <c r="B570" s="56" t="str">
        <f t="shared" si="17"/>
        <v>IS33</v>
      </c>
      <c r="C570" s="90"/>
      <c r="D570" s="100"/>
    </row>
    <row r="571" spans="1:4" x14ac:dyDescent="0.25">
      <c r="A571" s="80" t="s">
        <v>108</v>
      </c>
      <c r="B571" s="56" t="str">
        <f t="shared" si="17"/>
        <v>CGA03</v>
      </c>
      <c r="C571" s="89">
        <v>265.86</v>
      </c>
      <c r="D571" s="100">
        <v>-732.86</v>
      </c>
    </row>
    <row r="572" spans="1:4" x14ac:dyDescent="0.25">
      <c r="A572" s="80" t="s">
        <v>108</v>
      </c>
      <c r="B572" s="56" t="str">
        <f t="shared" si="17"/>
        <v>CGA03</v>
      </c>
      <c r="C572" s="90"/>
      <c r="D572" s="100"/>
    </row>
    <row r="573" spans="1:4" x14ac:dyDescent="0.25">
      <c r="A573" s="80" t="s">
        <v>572</v>
      </c>
      <c r="B573" s="56" t="str">
        <f t="shared" si="17"/>
        <v>IS35</v>
      </c>
      <c r="C573" s="89">
        <v>284.38</v>
      </c>
      <c r="D573" s="100">
        <v>-1173.3800000000001</v>
      </c>
    </row>
    <row r="574" spans="1:4" x14ac:dyDescent="0.25">
      <c r="A574" s="80" t="s">
        <v>572</v>
      </c>
      <c r="B574" s="56" t="str">
        <f t="shared" si="17"/>
        <v>IS35</v>
      </c>
      <c r="C574" s="90"/>
      <c r="D574" s="100"/>
    </row>
    <row r="575" spans="1:4" x14ac:dyDescent="0.25">
      <c r="A575" s="81" t="s">
        <v>571</v>
      </c>
      <c r="B575" s="56" t="str">
        <f t="shared" si="17"/>
        <v>IS34</v>
      </c>
      <c r="C575" s="89">
        <v>498.75</v>
      </c>
      <c r="D575" s="100">
        <v>-1847.75</v>
      </c>
    </row>
    <row r="576" spans="1:4" x14ac:dyDescent="0.25">
      <c r="A576" s="81" t="s">
        <v>571</v>
      </c>
      <c r="B576" s="56" t="str">
        <f t="shared" si="17"/>
        <v>IS34</v>
      </c>
      <c r="C576" s="90"/>
      <c r="D576" s="100"/>
    </row>
    <row r="577" spans="1:4" x14ac:dyDescent="0.25">
      <c r="A577" s="81" t="s">
        <v>573</v>
      </c>
      <c r="B577" s="56" t="str">
        <f t="shared" si="17"/>
        <v>IS36</v>
      </c>
      <c r="C577" s="89">
        <v>47523.424999999996</v>
      </c>
      <c r="D577" s="100">
        <v>167435.57500000001</v>
      </c>
    </row>
    <row r="578" spans="1:4" x14ac:dyDescent="0.25">
      <c r="A578" s="81" t="s">
        <v>573</v>
      </c>
      <c r="B578" s="56" t="str">
        <f t="shared" si="17"/>
        <v>IS36</v>
      </c>
      <c r="C578" s="90"/>
      <c r="D578" s="100"/>
    </row>
    <row r="579" spans="1:4" x14ac:dyDescent="0.25">
      <c r="A579" s="80" t="s">
        <v>215</v>
      </c>
      <c r="B579" s="56" t="str">
        <f t="shared" ref="B579:B642" si="18">LEFT(A579, FIND(" ",A579)-1)</f>
        <v>VAA01</v>
      </c>
      <c r="C579" s="89">
        <v>28536.639999999999</v>
      </c>
      <c r="D579" s="100">
        <v>-42485</v>
      </c>
    </row>
    <row r="580" spans="1:4" x14ac:dyDescent="0.25">
      <c r="A580" s="80" t="s">
        <v>215</v>
      </c>
      <c r="B580" s="56" t="str">
        <f t="shared" si="18"/>
        <v>VAA01</v>
      </c>
      <c r="C580" s="90"/>
      <c r="D580" s="100"/>
    </row>
    <row r="581" spans="1:4" x14ac:dyDescent="0.25">
      <c r="A581" s="80" t="s">
        <v>735</v>
      </c>
      <c r="B581" s="56" t="str">
        <f t="shared" si="18"/>
        <v>ORM11</v>
      </c>
      <c r="C581" s="89">
        <v>6123.12</v>
      </c>
      <c r="D581" s="100">
        <v>41395</v>
      </c>
    </row>
    <row r="582" spans="1:4" x14ac:dyDescent="0.25">
      <c r="A582" s="80" t="s">
        <v>735</v>
      </c>
      <c r="B582" s="56" t="str">
        <f t="shared" si="18"/>
        <v>ORM11</v>
      </c>
      <c r="C582" s="90"/>
      <c r="D582" s="100"/>
    </row>
    <row r="583" spans="1:4" x14ac:dyDescent="0.25">
      <c r="A583" s="82" t="s">
        <v>645</v>
      </c>
      <c r="B583" s="56" t="str">
        <f t="shared" si="18"/>
        <v>MA12</v>
      </c>
      <c r="C583" s="89">
        <v>9964.5500000000011</v>
      </c>
      <c r="D583" s="100">
        <v>98858.45</v>
      </c>
    </row>
    <row r="584" spans="1:4" x14ac:dyDescent="0.25">
      <c r="A584" s="82" t="s">
        <v>645</v>
      </c>
      <c r="B584" s="56" t="str">
        <f t="shared" si="18"/>
        <v>MA12</v>
      </c>
      <c r="C584" s="90"/>
      <c r="D584" s="99"/>
    </row>
    <row r="585" spans="1:4" x14ac:dyDescent="0.25">
      <c r="A585" s="82" t="s">
        <v>650</v>
      </c>
      <c r="B585" s="56" t="str">
        <f t="shared" si="18"/>
        <v>MA17</v>
      </c>
      <c r="C585" s="89">
        <v>6000.1900000000005</v>
      </c>
      <c r="D585" s="100">
        <v>-4146.1900000000005</v>
      </c>
    </row>
    <row r="586" spans="1:4" x14ac:dyDescent="0.25">
      <c r="A586" s="82" t="s">
        <v>650</v>
      </c>
      <c r="B586" s="56" t="str">
        <f t="shared" si="18"/>
        <v>MA17</v>
      </c>
      <c r="C586" s="90"/>
      <c r="D586" s="99"/>
    </row>
    <row r="587" spans="1:4" x14ac:dyDescent="0.25">
      <c r="A587" s="83" t="s">
        <v>634</v>
      </c>
      <c r="B587" s="56" t="str">
        <f t="shared" si="18"/>
        <v>MA02</v>
      </c>
      <c r="C587" s="89">
        <v>44651.44</v>
      </c>
      <c r="D587" s="100">
        <v>-492042.44</v>
      </c>
    </row>
    <row r="588" spans="1:4" x14ac:dyDescent="0.25">
      <c r="A588" s="83" t="s">
        <v>634</v>
      </c>
      <c r="B588" s="56" t="str">
        <f t="shared" si="18"/>
        <v>MA02</v>
      </c>
      <c r="C588" s="90"/>
      <c r="D588" s="99"/>
    </row>
    <row r="589" spans="1:4" x14ac:dyDescent="0.25">
      <c r="A589" s="83" t="s">
        <v>635</v>
      </c>
      <c r="B589" s="56" t="str">
        <f t="shared" si="18"/>
        <v>MA03</v>
      </c>
      <c r="C589" s="89">
        <v>18791.620000000003</v>
      </c>
      <c r="D589" s="100">
        <v>-34314.620000000003</v>
      </c>
    </row>
    <row r="590" spans="1:4" x14ac:dyDescent="0.25">
      <c r="A590" s="83" t="s">
        <v>635</v>
      </c>
      <c r="B590" s="56" t="str">
        <f t="shared" si="18"/>
        <v>MA03</v>
      </c>
      <c r="C590" s="90"/>
      <c r="D590" s="99"/>
    </row>
    <row r="591" spans="1:4" x14ac:dyDescent="0.25">
      <c r="A591" s="83" t="s">
        <v>637</v>
      </c>
      <c r="B591" s="56" t="str">
        <f t="shared" si="18"/>
        <v>MA05</v>
      </c>
      <c r="C591" s="89">
        <v>23906.22</v>
      </c>
      <c r="D591" s="100">
        <v>-29791.22</v>
      </c>
    </row>
    <row r="592" spans="1:4" x14ac:dyDescent="0.25">
      <c r="A592" s="83" t="s">
        <v>637</v>
      </c>
      <c r="B592" s="56" t="str">
        <f t="shared" si="18"/>
        <v>MA05</v>
      </c>
      <c r="C592" s="90"/>
      <c r="D592" s="99"/>
    </row>
    <row r="593" spans="1:4" x14ac:dyDescent="0.25">
      <c r="A593" s="83" t="s">
        <v>638</v>
      </c>
      <c r="B593" s="56" t="str">
        <f t="shared" si="18"/>
        <v>MA06</v>
      </c>
      <c r="C593" s="89">
        <v>19183.160000000003</v>
      </c>
      <c r="D593" s="100">
        <v>70309.84</v>
      </c>
    </row>
    <row r="594" spans="1:4" x14ac:dyDescent="0.25">
      <c r="A594" s="83" t="s">
        <v>638</v>
      </c>
      <c r="B594" s="56" t="str">
        <f t="shared" si="18"/>
        <v>MA06</v>
      </c>
      <c r="C594" s="90"/>
      <c r="D594" s="99"/>
    </row>
    <row r="595" spans="1:4" x14ac:dyDescent="0.25">
      <c r="A595" s="83" t="s">
        <v>639</v>
      </c>
      <c r="B595" s="56" t="str">
        <f t="shared" si="18"/>
        <v>MA07</v>
      </c>
      <c r="C595" s="89">
        <v>4647.22</v>
      </c>
      <c r="D595" s="100">
        <v>7610.78</v>
      </c>
    </row>
    <row r="596" spans="1:4" x14ac:dyDescent="0.25">
      <c r="A596" s="83" t="s">
        <v>639</v>
      </c>
      <c r="B596" s="56" t="str">
        <f t="shared" si="18"/>
        <v>MA07</v>
      </c>
      <c r="C596" s="90"/>
      <c r="D596" s="99"/>
    </row>
    <row r="597" spans="1:4" x14ac:dyDescent="0.25">
      <c r="A597" s="83" t="s">
        <v>670</v>
      </c>
      <c r="B597" s="56" t="str">
        <f t="shared" si="18"/>
        <v>MA47</v>
      </c>
      <c r="C597" s="89">
        <v>13398.56</v>
      </c>
      <c r="D597" s="100">
        <v>-36228.559999999998</v>
      </c>
    </row>
    <row r="598" spans="1:4" x14ac:dyDescent="0.25">
      <c r="A598" s="83" t="s">
        <v>670</v>
      </c>
      <c r="B598" s="56" t="str">
        <f t="shared" si="18"/>
        <v>MA47</v>
      </c>
      <c r="C598" s="90"/>
      <c r="D598" s="99"/>
    </row>
    <row r="599" spans="1:4" x14ac:dyDescent="0.25">
      <c r="A599" s="83" t="s">
        <v>640</v>
      </c>
      <c r="B599" s="56" t="str">
        <f t="shared" si="18"/>
        <v>MA09</v>
      </c>
      <c r="C599" s="89">
        <v>34697</v>
      </c>
      <c r="D599" s="100">
        <v>34550</v>
      </c>
    </row>
    <row r="600" spans="1:4" x14ac:dyDescent="0.25">
      <c r="A600" s="83" t="s">
        <v>640</v>
      </c>
      <c r="B600" s="56" t="str">
        <f t="shared" si="18"/>
        <v>MA09</v>
      </c>
      <c r="C600" s="90"/>
      <c r="D600" s="99"/>
    </row>
    <row r="601" spans="1:4" x14ac:dyDescent="0.25">
      <c r="A601" s="83" t="s">
        <v>642</v>
      </c>
      <c r="B601" s="56" t="str">
        <f t="shared" si="18"/>
        <v>MA10</v>
      </c>
      <c r="C601" s="89">
        <v>16436.68</v>
      </c>
      <c r="D601" s="100">
        <v>39476.32</v>
      </c>
    </row>
    <row r="602" spans="1:4" x14ac:dyDescent="0.25">
      <c r="A602" s="83" t="s">
        <v>642</v>
      </c>
      <c r="B602" s="56" t="str">
        <f t="shared" si="18"/>
        <v>MA10</v>
      </c>
      <c r="C602" s="90"/>
      <c r="D602" s="99"/>
    </row>
    <row r="603" spans="1:4" x14ac:dyDescent="0.25">
      <c r="A603" s="83" t="s">
        <v>644</v>
      </c>
      <c r="B603" s="56" t="str">
        <f t="shared" si="18"/>
        <v>MA11</v>
      </c>
      <c r="C603" s="89">
        <v>11368.380000000001</v>
      </c>
      <c r="D603" s="100">
        <v>9287.619999999999</v>
      </c>
    </row>
    <row r="604" spans="1:4" x14ac:dyDescent="0.25">
      <c r="A604" s="83" t="s">
        <v>644</v>
      </c>
      <c r="B604" s="56" t="str">
        <f t="shared" si="18"/>
        <v>MA11</v>
      </c>
      <c r="C604" s="90"/>
      <c r="D604" s="99"/>
    </row>
    <row r="605" spans="1:4" x14ac:dyDescent="0.25">
      <c r="A605" s="83" t="s">
        <v>646</v>
      </c>
      <c r="B605" s="56" t="str">
        <f t="shared" si="18"/>
        <v>MA13</v>
      </c>
      <c r="C605" s="89">
        <v>16794.72</v>
      </c>
      <c r="D605" s="100">
        <v>8378.2799999999988</v>
      </c>
    </row>
    <row r="606" spans="1:4" x14ac:dyDescent="0.25">
      <c r="A606" s="83" t="s">
        <v>646</v>
      </c>
      <c r="B606" s="56" t="str">
        <f t="shared" si="18"/>
        <v>MA13</v>
      </c>
      <c r="C606" s="90"/>
      <c r="D606" s="99"/>
    </row>
    <row r="607" spans="1:4" x14ac:dyDescent="0.25">
      <c r="A607" s="83" t="s">
        <v>647</v>
      </c>
      <c r="B607" s="56" t="str">
        <f t="shared" si="18"/>
        <v>MA14</v>
      </c>
      <c r="C607" s="89">
        <v>8080.08</v>
      </c>
      <c r="D607" s="100">
        <v>-20667.080000000002</v>
      </c>
    </row>
    <row r="608" spans="1:4" x14ac:dyDescent="0.25">
      <c r="A608" s="83" t="s">
        <v>647</v>
      </c>
      <c r="B608" s="56" t="str">
        <f t="shared" si="18"/>
        <v>MA14</v>
      </c>
      <c r="C608" s="90"/>
      <c r="D608" s="99"/>
    </row>
    <row r="609" spans="1:4" x14ac:dyDescent="0.25">
      <c r="A609" s="83" t="s">
        <v>648</v>
      </c>
      <c r="B609" s="56" t="str">
        <f t="shared" si="18"/>
        <v>MA15</v>
      </c>
      <c r="C609" s="89">
        <v>18195.420000000002</v>
      </c>
      <c r="D609" s="99">
        <v>19509.579999999998</v>
      </c>
    </row>
    <row r="610" spans="1:4" x14ac:dyDescent="0.25">
      <c r="A610" s="83" t="s">
        <v>648</v>
      </c>
      <c r="B610" s="56" t="str">
        <f t="shared" si="18"/>
        <v>MA15</v>
      </c>
      <c r="C610" s="90"/>
      <c r="D610" s="99"/>
    </row>
    <row r="611" spans="1:4" x14ac:dyDescent="0.25">
      <c r="A611" s="83" t="s">
        <v>649</v>
      </c>
      <c r="B611" s="56" t="str">
        <f t="shared" si="18"/>
        <v>MA16</v>
      </c>
      <c r="C611" s="89">
        <v>11319.460000000001</v>
      </c>
      <c r="D611" s="99">
        <v>16932.54</v>
      </c>
    </row>
    <row r="612" spans="1:4" x14ac:dyDescent="0.25">
      <c r="A612" s="83" t="s">
        <v>649</v>
      </c>
      <c r="B612" s="56" t="str">
        <f t="shared" si="18"/>
        <v>MA16</v>
      </c>
      <c r="C612" s="90"/>
      <c r="D612" s="99"/>
    </row>
    <row r="613" spans="1:4" x14ac:dyDescent="0.25">
      <c r="A613" s="83" t="s">
        <v>651</v>
      </c>
      <c r="B613" s="56" t="str">
        <f t="shared" si="18"/>
        <v>MA18</v>
      </c>
      <c r="C613" s="89">
        <v>16701.46</v>
      </c>
      <c r="D613" s="99">
        <v>35058.54</v>
      </c>
    </row>
    <row r="614" spans="1:4" x14ac:dyDescent="0.25">
      <c r="A614" s="83" t="s">
        <v>651</v>
      </c>
      <c r="B614" s="56" t="str">
        <f t="shared" si="18"/>
        <v>MA18</v>
      </c>
      <c r="C614" s="90"/>
      <c r="D614" s="99"/>
    </row>
    <row r="615" spans="1:4" x14ac:dyDescent="0.25">
      <c r="A615" s="83" t="s">
        <v>653</v>
      </c>
      <c r="B615" s="56" t="str">
        <f t="shared" si="18"/>
        <v>MA20</v>
      </c>
      <c r="C615" s="89">
        <v>3615.6</v>
      </c>
      <c r="D615" s="99">
        <v>11044.4</v>
      </c>
    </row>
    <row r="616" spans="1:4" x14ac:dyDescent="0.25">
      <c r="A616" s="83" t="s">
        <v>653</v>
      </c>
      <c r="B616" s="56" t="str">
        <f t="shared" si="18"/>
        <v>MA20</v>
      </c>
      <c r="C616" s="90"/>
      <c r="D616" s="99"/>
    </row>
    <row r="617" spans="1:4" x14ac:dyDescent="0.25">
      <c r="A617" s="83" t="s">
        <v>654</v>
      </c>
      <c r="B617" s="56" t="str">
        <f t="shared" si="18"/>
        <v>MA21</v>
      </c>
      <c r="C617" s="89">
        <v>2092.36</v>
      </c>
      <c r="D617" s="100">
        <v>22131.64</v>
      </c>
    </row>
    <row r="618" spans="1:4" x14ac:dyDescent="0.25">
      <c r="A618" s="83" t="s">
        <v>654</v>
      </c>
      <c r="B618" s="56" t="str">
        <f t="shared" si="18"/>
        <v>MA21</v>
      </c>
      <c r="C618" s="90"/>
      <c r="D618" s="99"/>
    </row>
    <row r="619" spans="1:4" x14ac:dyDescent="0.25">
      <c r="A619" s="83" t="s">
        <v>655</v>
      </c>
      <c r="B619" s="56" t="str">
        <f t="shared" si="18"/>
        <v>MA23</v>
      </c>
      <c r="C619" s="89">
        <v>6224.06</v>
      </c>
      <c r="D619" s="99">
        <v>13659.939999999999</v>
      </c>
    </row>
    <row r="620" spans="1:4" x14ac:dyDescent="0.25">
      <c r="A620" s="83" t="s">
        <v>655</v>
      </c>
      <c r="B620" s="56" t="str">
        <f t="shared" si="18"/>
        <v>MA23</v>
      </c>
      <c r="C620" s="90"/>
      <c r="D620" s="99"/>
    </row>
    <row r="621" spans="1:4" x14ac:dyDescent="0.25">
      <c r="A621" s="83" t="s">
        <v>656</v>
      </c>
      <c r="B621" s="56" t="str">
        <f t="shared" si="18"/>
        <v>MA24</v>
      </c>
      <c r="C621" s="89">
        <v>18498.96</v>
      </c>
      <c r="D621" s="99">
        <v>19609.04</v>
      </c>
    </row>
    <row r="622" spans="1:4" x14ac:dyDescent="0.25">
      <c r="A622" s="83" t="s">
        <v>656</v>
      </c>
      <c r="B622" s="56" t="str">
        <f t="shared" si="18"/>
        <v>MA24</v>
      </c>
      <c r="C622" s="90"/>
      <c r="D622" s="99"/>
    </row>
    <row r="623" spans="1:4" x14ac:dyDescent="0.25">
      <c r="A623" s="83" t="s">
        <v>657</v>
      </c>
      <c r="B623" s="56" t="str">
        <f t="shared" si="18"/>
        <v>MA25</v>
      </c>
      <c r="C623" s="89">
        <v>7585.68</v>
      </c>
      <c r="D623" s="99">
        <v>-13557.68</v>
      </c>
    </row>
    <row r="624" spans="1:4" x14ac:dyDescent="0.25">
      <c r="A624" s="83" t="s">
        <v>657</v>
      </c>
      <c r="B624" s="56" t="str">
        <f t="shared" si="18"/>
        <v>MA25</v>
      </c>
      <c r="C624" s="90"/>
      <c r="D624" s="99"/>
    </row>
    <row r="625" spans="1:4" x14ac:dyDescent="0.25">
      <c r="A625" s="83" t="s">
        <v>658</v>
      </c>
      <c r="B625" s="56" t="str">
        <f t="shared" si="18"/>
        <v>MA26</v>
      </c>
      <c r="C625" s="89">
        <v>18125.5</v>
      </c>
      <c r="D625" s="99">
        <v>-32467.5</v>
      </c>
    </row>
    <row r="626" spans="1:4" x14ac:dyDescent="0.25">
      <c r="A626" s="83" t="s">
        <v>658</v>
      </c>
      <c r="B626" s="56" t="str">
        <f t="shared" si="18"/>
        <v>MA26</v>
      </c>
      <c r="C626" s="90"/>
      <c r="D626" s="99"/>
    </row>
    <row r="627" spans="1:4" x14ac:dyDescent="0.25">
      <c r="A627" s="83" t="s">
        <v>659</v>
      </c>
      <c r="B627" s="56" t="str">
        <f t="shared" si="18"/>
        <v>MA27</v>
      </c>
      <c r="C627" s="89">
        <v>25617.48</v>
      </c>
      <c r="D627" s="99">
        <v>-70766.48</v>
      </c>
    </row>
    <row r="628" spans="1:4" x14ac:dyDescent="0.25">
      <c r="A628" s="83" t="s">
        <v>659</v>
      </c>
      <c r="B628" s="56" t="str">
        <f t="shared" si="18"/>
        <v>MA27</v>
      </c>
      <c r="C628" s="90"/>
      <c r="D628" s="99"/>
    </row>
    <row r="629" spans="1:4" x14ac:dyDescent="0.25">
      <c r="A629" s="83" t="s">
        <v>660</v>
      </c>
      <c r="B629" s="56" t="str">
        <f t="shared" si="18"/>
        <v>MA28</v>
      </c>
      <c r="C629" s="89">
        <v>15086.78</v>
      </c>
      <c r="D629" s="99">
        <v>-8241.7800000000007</v>
      </c>
    </row>
    <row r="630" spans="1:4" x14ac:dyDescent="0.25">
      <c r="A630" s="83" t="s">
        <v>660</v>
      </c>
      <c r="B630" s="56" t="str">
        <f t="shared" si="18"/>
        <v>MA28</v>
      </c>
      <c r="C630" s="90"/>
      <c r="D630" s="99"/>
    </row>
    <row r="631" spans="1:4" x14ac:dyDescent="0.25">
      <c r="A631" s="83" t="s">
        <v>661</v>
      </c>
      <c r="B631" s="56" t="str">
        <f t="shared" si="18"/>
        <v>MA29</v>
      </c>
      <c r="C631" s="89">
        <v>8641.6</v>
      </c>
      <c r="D631" s="100">
        <v>56075.4</v>
      </c>
    </row>
    <row r="632" spans="1:4" x14ac:dyDescent="0.25">
      <c r="A632" s="83" t="s">
        <v>661</v>
      </c>
      <c r="B632" s="56" t="str">
        <f t="shared" si="18"/>
        <v>MA29</v>
      </c>
      <c r="C632" s="90"/>
      <c r="D632" s="99"/>
    </row>
    <row r="633" spans="1:4" x14ac:dyDescent="0.25">
      <c r="A633" s="83" t="s">
        <v>663</v>
      </c>
      <c r="B633" s="56" t="str">
        <f t="shared" si="18"/>
        <v>MA34</v>
      </c>
      <c r="C633" s="89">
        <v>4147.26</v>
      </c>
      <c r="D633" s="99">
        <v>25393.739999999998</v>
      </c>
    </row>
    <row r="634" spans="1:4" x14ac:dyDescent="0.25">
      <c r="A634" s="83" t="s">
        <v>663</v>
      </c>
      <c r="B634" s="56" t="str">
        <f t="shared" si="18"/>
        <v>MA34</v>
      </c>
      <c r="C634" s="90"/>
      <c r="D634" s="99"/>
    </row>
    <row r="635" spans="1:4" x14ac:dyDescent="0.25">
      <c r="A635" s="83" t="s">
        <v>664</v>
      </c>
      <c r="B635" s="56" t="str">
        <f t="shared" si="18"/>
        <v>MA35</v>
      </c>
      <c r="C635" s="89">
        <v>8736.2200000000012</v>
      </c>
      <c r="D635" s="99">
        <v>-5293.2200000000012</v>
      </c>
    </row>
    <row r="636" spans="1:4" x14ac:dyDescent="0.25">
      <c r="A636" s="83" t="s">
        <v>664</v>
      </c>
      <c r="B636" s="56" t="str">
        <f t="shared" si="18"/>
        <v>MA35</v>
      </c>
      <c r="C636" s="90"/>
      <c r="D636" s="99"/>
    </row>
    <row r="637" spans="1:4" x14ac:dyDescent="0.25">
      <c r="A637" s="83" t="s">
        <v>665</v>
      </c>
      <c r="B637" s="56" t="str">
        <f t="shared" si="18"/>
        <v>MA37</v>
      </c>
      <c r="C637" s="89">
        <v>227.28</v>
      </c>
      <c r="D637" s="99">
        <v>1941.72</v>
      </c>
    </row>
    <row r="638" spans="1:4" x14ac:dyDescent="0.25">
      <c r="A638" s="83" t="s">
        <v>665</v>
      </c>
      <c r="B638" s="56" t="str">
        <f t="shared" si="18"/>
        <v>MA37</v>
      </c>
      <c r="C638" s="90"/>
      <c r="D638" s="99"/>
    </row>
    <row r="639" spans="1:4" x14ac:dyDescent="0.25">
      <c r="A639" s="83" t="s">
        <v>673</v>
      </c>
      <c r="B639" s="56" t="str">
        <f t="shared" si="18"/>
        <v>MA50</v>
      </c>
      <c r="C639" s="89">
        <v>1810.74</v>
      </c>
      <c r="D639" s="99">
        <v>-625.74</v>
      </c>
    </row>
    <row r="640" spans="1:4" x14ac:dyDescent="0.25">
      <c r="A640" s="83" t="s">
        <v>673</v>
      </c>
      <c r="B640" s="56" t="str">
        <f t="shared" si="18"/>
        <v>MA50</v>
      </c>
      <c r="C640" s="90"/>
      <c r="D640" s="99"/>
    </row>
    <row r="641" spans="1:4" x14ac:dyDescent="0.25">
      <c r="A641" s="83" t="s">
        <v>668</v>
      </c>
      <c r="B641" s="56" t="str">
        <f t="shared" si="18"/>
        <v>MA44</v>
      </c>
      <c r="C641" s="89">
        <v>4727.8999999999996</v>
      </c>
      <c r="D641" s="100">
        <v>25167.1</v>
      </c>
    </row>
    <row r="642" spans="1:4" x14ac:dyDescent="0.25">
      <c r="A642" s="83" t="s">
        <v>668</v>
      </c>
      <c r="B642" s="56" t="str">
        <f t="shared" si="18"/>
        <v>MA44</v>
      </c>
      <c r="C642" s="90"/>
      <c r="D642" s="99"/>
    </row>
    <row r="643" spans="1:4" x14ac:dyDescent="0.25">
      <c r="A643" s="83" t="s">
        <v>669</v>
      </c>
      <c r="B643" s="56" t="str">
        <f t="shared" ref="B643:B706" si="19">LEFT(A643, FIND(" ",A643)-1)</f>
        <v>MA45</v>
      </c>
      <c r="C643" s="89">
        <v>6134.3600000000006</v>
      </c>
      <c r="D643" s="99">
        <v>70126.64</v>
      </c>
    </row>
    <row r="644" spans="1:4" x14ac:dyDescent="0.25">
      <c r="A644" s="83" t="s">
        <v>669</v>
      </c>
      <c r="B644" s="56" t="str">
        <f t="shared" si="19"/>
        <v>MA45</v>
      </c>
      <c r="C644" s="90"/>
      <c r="D644" s="99"/>
    </row>
    <row r="645" spans="1:4" x14ac:dyDescent="0.25">
      <c r="A645" s="83" t="s">
        <v>671</v>
      </c>
      <c r="B645" s="56" t="str">
        <f t="shared" si="19"/>
        <v>MA48</v>
      </c>
      <c r="C645" s="89">
        <v>9703.56</v>
      </c>
      <c r="D645" s="99">
        <v>34600.44</v>
      </c>
    </row>
    <row r="646" spans="1:4" x14ac:dyDescent="0.25">
      <c r="A646" s="83" t="s">
        <v>671</v>
      </c>
      <c r="B646" s="56" t="str">
        <f t="shared" si="19"/>
        <v>MA48</v>
      </c>
      <c r="C646" s="90"/>
      <c r="D646" s="99"/>
    </row>
    <row r="647" spans="1:4" x14ac:dyDescent="0.25">
      <c r="A647" s="83" t="s">
        <v>643</v>
      </c>
      <c r="B647" s="56" t="str">
        <f t="shared" si="19"/>
        <v>MA100</v>
      </c>
      <c r="C647" s="89">
        <v>5239.2000000000007</v>
      </c>
      <c r="D647" s="99">
        <v>1471.7999999999993</v>
      </c>
    </row>
    <row r="648" spans="1:4" x14ac:dyDescent="0.25">
      <c r="A648" s="83" t="s">
        <v>643</v>
      </c>
      <c r="B648" s="56" t="str">
        <f t="shared" si="19"/>
        <v>MA100</v>
      </c>
      <c r="C648" s="90"/>
      <c r="D648" s="99"/>
    </row>
    <row r="649" spans="1:4" x14ac:dyDescent="0.25">
      <c r="A649" s="83" t="s">
        <v>672</v>
      </c>
      <c r="B649" s="56" t="str">
        <f t="shared" si="19"/>
        <v>MA49</v>
      </c>
      <c r="C649" s="89">
        <v>6200.06</v>
      </c>
      <c r="D649" s="99">
        <v>-84749.06</v>
      </c>
    </row>
    <row r="650" spans="1:4" x14ac:dyDescent="0.25">
      <c r="A650" s="83" t="s">
        <v>672</v>
      </c>
      <c r="B650" s="56" t="str">
        <f t="shared" si="19"/>
        <v>MA49</v>
      </c>
      <c r="C650" s="90"/>
      <c r="D650" s="99"/>
    </row>
    <row r="651" spans="1:4" x14ac:dyDescent="0.25">
      <c r="A651" s="83" t="s">
        <v>675</v>
      </c>
      <c r="B651" s="56" t="str">
        <f t="shared" si="19"/>
        <v>MA51</v>
      </c>
      <c r="C651" s="89">
        <v>47820.46</v>
      </c>
      <c r="D651" s="99">
        <v>286910.53999999998</v>
      </c>
    </row>
    <row r="652" spans="1:4" x14ac:dyDescent="0.25">
      <c r="A652" s="83" t="s">
        <v>675</v>
      </c>
      <c r="B652" s="56" t="str">
        <f t="shared" si="19"/>
        <v>MA51</v>
      </c>
      <c r="C652" s="90"/>
      <c r="D652" s="99"/>
    </row>
    <row r="653" spans="1:4" x14ac:dyDescent="0.25">
      <c r="A653" s="83" t="s">
        <v>676</v>
      </c>
      <c r="B653" s="56" t="str">
        <f t="shared" si="19"/>
        <v>MA52</v>
      </c>
      <c r="C653" s="89">
        <v>5243.12</v>
      </c>
      <c r="D653" s="99">
        <v>25839.88</v>
      </c>
    </row>
    <row r="654" spans="1:4" x14ac:dyDescent="0.25">
      <c r="A654" s="83" t="s">
        <v>676</v>
      </c>
      <c r="B654" s="56" t="str">
        <f t="shared" si="19"/>
        <v>MA52</v>
      </c>
      <c r="C654" s="90"/>
      <c r="D654" s="99"/>
    </row>
    <row r="655" spans="1:4" x14ac:dyDescent="0.25">
      <c r="A655" s="83" t="s">
        <v>677</v>
      </c>
      <c r="B655" s="56" t="str">
        <f t="shared" si="19"/>
        <v>MA54</v>
      </c>
      <c r="C655" s="89">
        <v>17107.560000000001</v>
      </c>
      <c r="D655" s="99">
        <v>-18251.560000000001</v>
      </c>
    </row>
    <row r="656" spans="1:4" x14ac:dyDescent="0.25">
      <c r="A656" s="83" t="s">
        <v>677</v>
      </c>
      <c r="B656" s="56" t="str">
        <f t="shared" si="19"/>
        <v>MA54</v>
      </c>
      <c r="C656" s="90"/>
      <c r="D656" s="99"/>
    </row>
    <row r="657" spans="1:4" x14ac:dyDescent="0.25">
      <c r="A657" s="83" t="s">
        <v>678</v>
      </c>
      <c r="B657" s="56" t="str">
        <f t="shared" si="19"/>
        <v>MA55</v>
      </c>
      <c r="C657" s="89">
        <v>11462.66</v>
      </c>
      <c r="D657" s="99">
        <v>43086.34</v>
      </c>
    </row>
    <row r="658" spans="1:4" x14ac:dyDescent="0.25">
      <c r="A658" s="83" t="s">
        <v>678</v>
      </c>
      <c r="B658" s="56" t="str">
        <f t="shared" si="19"/>
        <v>MA55</v>
      </c>
      <c r="C658" s="90"/>
      <c r="D658" s="99"/>
    </row>
    <row r="659" spans="1:4" x14ac:dyDescent="0.25">
      <c r="A659" s="83" t="s">
        <v>682</v>
      </c>
      <c r="B659" s="56" t="str">
        <f t="shared" si="19"/>
        <v>MA62</v>
      </c>
      <c r="C659" s="89">
        <v>27422.12</v>
      </c>
      <c r="D659" s="99">
        <v>65380.880000000005</v>
      </c>
    </row>
    <row r="660" spans="1:4" x14ac:dyDescent="0.25">
      <c r="A660" s="83" t="s">
        <v>682</v>
      </c>
      <c r="B660" s="56" t="str">
        <f t="shared" si="19"/>
        <v>MA62</v>
      </c>
      <c r="C660" s="90"/>
      <c r="D660" s="99"/>
    </row>
    <row r="661" spans="1:4" x14ac:dyDescent="0.25">
      <c r="A661" s="83" t="s">
        <v>683</v>
      </c>
      <c r="B661" s="56" t="str">
        <f t="shared" si="19"/>
        <v>MA63</v>
      </c>
      <c r="C661" s="89">
        <v>4036.0000000000005</v>
      </c>
      <c r="D661" s="99">
        <v>-22930</v>
      </c>
    </row>
    <row r="662" spans="1:4" x14ac:dyDescent="0.25">
      <c r="A662" s="83" t="s">
        <v>683</v>
      </c>
      <c r="B662" s="56" t="str">
        <f t="shared" si="19"/>
        <v>MA63</v>
      </c>
      <c r="C662" s="90"/>
      <c r="D662" s="99"/>
    </row>
    <row r="663" spans="1:4" x14ac:dyDescent="0.25">
      <c r="A663" s="83" t="s">
        <v>684</v>
      </c>
      <c r="B663" s="56" t="str">
        <f t="shared" si="19"/>
        <v>MA64</v>
      </c>
      <c r="C663" s="89">
        <v>3634.3</v>
      </c>
      <c r="D663" s="99">
        <v>7054.7</v>
      </c>
    </row>
    <row r="664" spans="1:4" x14ac:dyDescent="0.25">
      <c r="A664" s="83" t="s">
        <v>684</v>
      </c>
      <c r="B664" s="56" t="str">
        <f t="shared" si="19"/>
        <v>MA64</v>
      </c>
      <c r="C664" s="90"/>
      <c r="D664" s="99"/>
    </row>
    <row r="665" spans="1:4" x14ac:dyDescent="0.25">
      <c r="A665" s="83" t="s">
        <v>685</v>
      </c>
      <c r="B665" s="56" t="str">
        <f t="shared" si="19"/>
        <v>MA65</v>
      </c>
      <c r="C665" s="89">
        <v>9202</v>
      </c>
      <c r="D665" s="99">
        <v>32397</v>
      </c>
    </row>
    <row r="666" spans="1:4" x14ac:dyDescent="0.25">
      <c r="A666" s="83" t="s">
        <v>685</v>
      </c>
      <c r="B666" s="56" t="str">
        <f t="shared" si="19"/>
        <v>MA65</v>
      </c>
      <c r="C666" s="90"/>
      <c r="D666" s="99"/>
    </row>
    <row r="667" spans="1:4" x14ac:dyDescent="0.25">
      <c r="A667" s="83" t="s">
        <v>686</v>
      </c>
      <c r="B667" s="56" t="str">
        <f t="shared" si="19"/>
        <v>MA70</v>
      </c>
      <c r="C667" s="89">
        <v>3709.2000000000003</v>
      </c>
      <c r="D667" s="99">
        <v>-1887.2000000000003</v>
      </c>
    </row>
    <row r="668" spans="1:4" x14ac:dyDescent="0.25">
      <c r="A668" s="83" t="s">
        <v>686</v>
      </c>
      <c r="B668" s="56" t="str">
        <f t="shared" si="19"/>
        <v>MA70</v>
      </c>
      <c r="C668" s="90"/>
      <c r="D668" s="99"/>
    </row>
    <row r="669" spans="1:4" x14ac:dyDescent="0.25">
      <c r="A669" s="83" t="s">
        <v>688</v>
      </c>
      <c r="B669" s="56" t="str">
        <f t="shared" si="19"/>
        <v>MA82</v>
      </c>
      <c r="C669" s="89">
        <v>15539.380000000001</v>
      </c>
      <c r="D669" s="99">
        <v>125024.62</v>
      </c>
    </row>
    <row r="670" spans="1:4" x14ac:dyDescent="0.25">
      <c r="A670" s="83" t="s">
        <v>688</v>
      </c>
      <c r="B670" s="56" t="str">
        <f t="shared" si="19"/>
        <v>MA82</v>
      </c>
      <c r="C670" s="90"/>
      <c r="D670" s="99"/>
    </row>
    <row r="671" spans="1:4" x14ac:dyDescent="0.25">
      <c r="A671" s="83" t="s">
        <v>689</v>
      </c>
      <c r="B671" s="56" t="str">
        <f t="shared" si="19"/>
        <v>MA88</v>
      </c>
      <c r="C671" s="89">
        <v>21617.279999999999</v>
      </c>
      <c r="D671" s="99">
        <v>21469.72</v>
      </c>
    </row>
    <row r="672" spans="1:4" x14ac:dyDescent="0.25">
      <c r="A672" s="83" t="s">
        <v>689</v>
      </c>
      <c r="B672" s="56" t="str">
        <f t="shared" si="19"/>
        <v>MA88</v>
      </c>
      <c r="C672" s="90"/>
      <c r="D672" s="99"/>
    </row>
    <row r="673" spans="1:4" x14ac:dyDescent="0.25">
      <c r="A673" s="83" t="s">
        <v>690</v>
      </c>
      <c r="B673" s="56" t="str">
        <f t="shared" si="19"/>
        <v>MA94</v>
      </c>
      <c r="C673" s="89">
        <v>761</v>
      </c>
      <c r="D673" s="99">
        <v>6222</v>
      </c>
    </row>
    <row r="674" spans="1:4" x14ac:dyDescent="0.25">
      <c r="A674" s="83" t="s">
        <v>690</v>
      </c>
      <c r="B674" s="56" t="str">
        <f t="shared" si="19"/>
        <v>MA94</v>
      </c>
      <c r="C674" s="90"/>
      <c r="D674" s="99"/>
    </row>
    <row r="675" spans="1:4" x14ac:dyDescent="0.25">
      <c r="A675" s="83" t="s">
        <v>691</v>
      </c>
      <c r="B675" s="56" t="str">
        <f t="shared" si="19"/>
        <v>MA97</v>
      </c>
      <c r="C675" s="89">
        <v>593.72</v>
      </c>
      <c r="D675" s="99">
        <v>4054.2799999999997</v>
      </c>
    </row>
    <row r="676" spans="1:4" x14ac:dyDescent="0.25">
      <c r="A676" s="83" t="s">
        <v>691</v>
      </c>
      <c r="B676" s="56" t="str">
        <f t="shared" si="19"/>
        <v>MA97</v>
      </c>
      <c r="C676" s="90"/>
      <c r="D676" s="99"/>
    </row>
    <row r="677" spans="1:4" x14ac:dyDescent="0.25">
      <c r="A677" s="83" t="s">
        <v>692</v>
      </c>
      <c r="B677" s="56" t="str">
        <f t="shared" si="19"/>
        <v>MA98</v>
      </c>
      <c r="C677" s="89">
        <v>12714.34</v>
      </c>
      <c r="D677" s="100">
        <v>39164.660000000003</v>
      </c>
    </row>
    <row r="678" spans="1:4" x14ac:dyDescent="0.25">
      <c r="A678" s="83" t="s">
        <v>692</v>
      </c>
      <c r="B678" s="56" t="str">
        <f t="shared" si="19"/>
        <v>MA98</v>
      </c>
      <c r="C678" s="90"/>
      <c r="D678" s="99"/>
    </row>
    <row r="679" spans="1:4" x14ac:dyDescent="0.25">
      <c r="A679" s="83" t="s">
        <v>693</v>
      </c>
      <c r="B679" s="56" t="str">
        <f t="shared" si="19"/>
        <v>MA99</v>
      </c>
      <c r="C679" s="89">
        <v>7495.28</v>
      </c>
      <c r="D679" s="99">
        <v>-6992.28</v>
      </c>
    </row>
    <row r="680" spans="1:4" x14ac:dyDescent="0.25">
      <c r="A680" s="83" t="s">
        <v>693</v>
      </c>
      <c r="B680" s="56" t="str">
        <f t="shared" si="19"/>
        <v>MA99</v>
      </c>
      <c r="C680" s="90"/>
      <c r="D680" s="99"/>
    </row>
    <row r="681" spans="1:4" x14ac:dyDescent="0.25">
      <c r="A681" s="83" t="s">
        <v>687</v>
      </c>
      <c r="B681" s="56" t="str">
        <f t="shared" si="19"/>
        <v>MA74</v>
      </c>
      <c r="C681" s="89">
        <v>1914.18</v>
      </c>
      <c r="D681" s="99">
        <v>1406.82</v>
      </c>
    </row>
    <row r="682" spans="1:4" x14ac:dyDescent="0.25">
      <c r="A682" s="83" t="s">
        <v>687</v>
      </c>
      <c r="B682" s="56" t="str">
        <f t="shared" si="19"/>
        <v>MA74</v>
      </c>
      <c r="C682" s="90"/>
      <c r="D682" s="102"/>
    </row>
    <row r="683" spans="1:4" x14ac:dyDescent="0.25">
      <c r="A683" s="83" t="s">
        <v>667</v>
      </c>
      <c r="B683" s="56" t="str">
        <f t="shared" si="19"/>
        <v>MA43</v>
      </c>
      <c r="C683" s="89">
        <v>2915.84</v>
      </c>
      <c r="D683" s="99">
        <v>-30453.84</v>
      </c>
    </row>
    <row r="684" spans="1:4" x14ac:dyDescent="0.25">
      <c r="A684" s="83" t="s">
        <v>667</v>
      </c>
      <c r="B684" s="56" t="str">
        <f t="shared" si="19"/>
        <v>MA43</v>
      </c>
      <c r="C684" s="90"/>
      <c r="D684" s="99"/>
    </row>
    <row r="685" spans="1:4" x14ac:dyDescent="0.25">
      <c r="A685" s="83" t="s">
        <v>73</v>
      </c>
      <c r="B685" s="56" t="str">
        <f t="shared" si="19"/>
        <v>BUA10</v>
      </c>
      <c r="C685" s="89">
        <v>67675.8</v>
      </c>
      <c r="D685" s="99">
        <v>165298.20000000001</v>
      </c>
    </row>
    <row r="686" spans="1:4" x14ac:dyDescent="0.25">
      <c r="A686" s="83" t="s">
        <v>73</v>
      </c>
      <c r="B686" s="56" t="str">
        <f t="shared" si="19"/>
        <v>BUA10</v>
      </c>
      <c r="C686" s="90"/>
      <c r="D686" s="99"/>
    </row>
    <row r="687" spans="1:4" x14ac:dyDescent="0.25">
      <c r="A687" s="83" t="s">
        <v>341</v>
      </c>
      <c r="B687" s="56" t="str">
        <f t="shared" si="19"/>
        <v>BU12</v>
      </c>
      <c r="C687" s="89">
        <v>9315.3799999999992</v>
      </c>
      <c r="D687" s="99">
        <v>18743.620000000003</v>
      </c>
    </row>
    <row r="688" spans="1:4" x14ac:dyDescent="0.25">
      <c r="A688" s="83" t="s">
        <v>341</v>
      </c>
      <c r="B688" s="56" t="str">
        <f t="shared" si="19"/>
        <v>BU12</v>
      </c>
      <c r="C688" s="90"/>
      <c r="D688" s="99"/>
    </row>
    <row r="689" spans="1:4" x14ac:dyDescent="0.25">
      <c r="A689" s="83" t="s">
        <v>351</v>
      </c>
      <c r="B689" s="56" t="str">
        <f t="shared" si="19"/>
        <v>BU19</v>
      </c>
      <c r="C689" s="89">
        <v>8057.9000000000005</v>
      </c>
      <c r="D689" s="99">
        <v>22428.1</v>
      </c>
    </row>
    <row r="690" spans="1:4" x14ac:dyDescent="0.25">
      <c r="A690" s="83" t="s">
        <v>351</v>
      </c>
      <c r="B690" s="56" t="str">
        <f t="shared" si="19"/>
        <v>BU19</v>
      </c>
      <c r="C690" s="90"/>
      <c r="D690" s="99"/>
    </row>
    <row r="691" spans="1:4" x14ac:dyDescent="0.25">
      <c r="A691" s="83" t="s">
        <v>343</v>
      </c>
      <c r="B691" s="56" t="str">
        <f t="shared" si="19"/>
        <v>BU13</v>
      </c>
      <c r="C691" s="89">
        <v>12300.220000000001</v>
      </c>
      <c r="D691" s="99">
        <v>-8288.2200000000012</v>
      </c>
    </row>
    <row r="692" spans="1:4" x14ac:dyDescent="0.25">
      <c r="A692" s="83" t="s">
        <v>343</v>
      </c>
      <c r="B692" s="56" t="str">
        <f t="shared" si="19"/>
        <v>BU13</v>
      </c>
      <c r="C692" s="90"/>
      <c r="D692" s="99"/>
    </row>
    <row r="693" spans="1:4" x14ac:dyDescent="0.25">
      <c r="A693" s="83" t="s">
        <v>345</v>
      </c>
      <c r="B693" s="56" t="str">
        <f t="shared" si="19"/>
        <v>BU14</v>
      </c>
      <c r="C693" s="89">
        <v>38098.74</v>
      </c>
      <c r="D693" s="99">
        <v>128166.26000000001</v>
      </c>
    </row>
    <row r="694" spans="1:4" x14ac:dyDescent="0.25">
      <c r="A694" s="83" t="s">
        <v>345</v>
      </c>
      <c r="B694" s="56" t="str">
        <f t="shared" si="19"/>
        <v>BU14</v>
      </c>
      <c r="C694" s="90"/>
      <c r="D694" s="99"/>
    </row>
    <row r="695" spans="1:4" x14ac:dyDescent="0.25">
      <c r="A695" s="83" t="s">
        <v>365</v>
      </c>
      <c r="B695" s="56" t="str">
        <f t="shared" si="19"/>
        <v>BU28</v>
      </c>
      <c r="C695" s="89">
        <v>14973.14</v>
      </c>
      <c r="D695" s="99">
        <v>68898.86</v>
      </c>
    </row>
    <row r="696" spans="1:4" x14ac:dyDescent="0.25">
      <c r="A696" s="83" t="s">
        <v>365</v>
      </c>
      <c r="B696" s="56" t="str">
        <f t="shared" si="19"/>
        <v>BU28</v>
      </c>
      <c r="C696" s="90"/>
      <c r="D696" s="99"/>
    </row>
    <row r="697" spans="1:4" x14ac:dyDescent="0.25">
      <c r="A697" s="83" t="s">
        <v>439</v>
      </c>
      <c r="B697" s="56" t="str">
        <f t="shared" si="19"/>
        <v>CV10</v>
      </c>
      <c r="C697" s="89">
        <v>30888.940000000002</v>
      </c>
      <c r="D697" s="99">
        <v>-29584.940000000002</v>
      </c>
    </row>
    <row r="698" spans="1:4" x14ac:dyDescent="0.25">
      <c r="A698" s="83" t="s">
        <v>439</v>
      </c>
      <c r="B698" s="56" t="str">
        <f t="shared" si="19"/>
        <v>CV10</v>
      </c>
      <c r="C698" s="90"/>
      <c r="D698" s="99"/>
    </row>
    <row r="699" spans="1:4" x14ac:dyDescent="0.25">
      <c r="A699" s="83" t="s">
        <v>439</v>
      </c>
      <c r="B699" s="56" t="str">
        <f t="shared" si="19"/>
        <v>CV10</v>
      </c>
      <c r="C699" s="89">
        <v>20773.22</v>
      </c>
      <c r="D699" s="99">
        <v>17743.78</v>
      </c>
    </row>
    <row r="700" spans="1:4" x14ac:dyDescent="0.25">
      <c r="A700" s="83" t="s">
        <v>349</v>
      </c>
      <c r="B700" s="56" t="str">
        <f t="shared" si="19"/>
        <v>BU18</v>
      </c>
      <c r="C700" s="90"/>
      <c r="D700" s="99"/>
    </row>
    <row r="701" spans="1:4" x14ac:dyDescent="0.25">
      <c r="A701" s="83" t="s">
        <v>56</v>
      </c>
      <c r="B701" s="56" t="str">
        <f t="shared" si="19"/>
        <v>BUA01</v>
      </c>
      <c r="C701" s="89">
        <v>29650.34</v>
      </c>
      <c r="D701" s="99">
        <v>99998.66</v>
      </c>
    </row>
    <row r="702" spans="1:4" x14ac:dyDescent="0.25">
      <c r="A702" s="83" t="s">
        <v>56</v>
      </c>
      <c r="B702" s="56" t="str">
        <f t="shared" si="19"/>
        <v>BUA01</v>
      </c>
      <c r="C702" s="90"/>
      <c r="D702" s="99"/>
    </row>
    <row r="703" spans="1:4" x14ac:dyDescent="0.25">
      <c r="A703" s="83" t="s">
        <v>363</v>
      </c>
      <c r="B703" s="56" t="str">
        <f t="shared" si="19"/>
        <v>BU27</v>
      </c>
      <c r="C703" s="89">
        <v>18476.88</v>
      </c>
      <c r="D703" s="99">
        <v>-12375.880000000001</v>
      </c>
    </row>
    <row r="704" spans="1:4" x14ac:dyDescent="0.25">
      <c r="A704" s="83" t="s">
        <v>363</v>
      </c>
      <c r="B704" s="56" t="str">
        <f t="shared" si="19"/>
        <v>BU27</v>
      </c>
      <c r="C704" s="90"/>
      <c r="D704" s="99"/>
    </row>
    <row r="705" spans="1:4" x14ac:dyDescent="0.25">
      <c r="A705" s="82" t="s">
        <v>606</v>
      </c>
      <c r="B705" s="56" t="str">
        <f t="shared" si="19"/>
        <v>LG40</v>
      </c>
      <c r="C705" s="89">
        <v>13164.829999999998</v>
      </c>
      <c r="D705" s="99">
        <v>33120.17</v>
      </c>
    </row>
    <row r="706" spans="1:4" x14ac:dyDescent="0.25">
      <c r="A706" s="82" t="s">
        <v>606</v>
      </c>
      <c r="B706" s="56" t="str">
        <f t="shared" si="19"/>
        <v>LG40</v>
      </c>
      <c r="C706" s="90"/>
      <c r="D706" s="99"/>
    </row>
    <row r="707" spans="1:4" x14ac:dyDescent="0.25">
      <c r="A707" s="82" t="s">
        <v>831</v>
      </c>
      <c r="B707" s="56" t="str">
        <f t="shared" ref="B707:B770" si="20">LEFT(A707, FIND(" ",A707)-1)</f>
        <v>TL08</v>
      </c>
      <c r="C707" s="89">
        <v>12795.12</v>
      </c>
      <c r="D707" s="99">
        <v>102037.88</v>
      </c>
    </row>
    <row r="708" spans="1:4" x14ac:dyDescent="0.25">
      <c r="A708" s="82" t="s">
        <v>831</v>
      </c>
      <c r="B708" s="56" t="str">
        <f t="shared" si="20"/>
        <v>TL08</v>
      </c>
      <c r="C708" s="90"/>
      <c r="D708" s="102"/>
    </row>
    <row r="709" spans="1:4" x14ac:dyDescent="0.25">
      <c r="A709" s="82" t="s">
        <v>275</v>
      </c>
      <c r="B709" s="56" t="str">
        <f t="shared" si="20"/>
        <v>BG04</v>
      </c>
      <c r="C709" s="89">
        <v>1154.55</v>
      </c>
      <c r="D709" s="99">
        <v>-19197.55</v>
      </c>
    </row>
    <row r="710" spans="1:4" x14ac:dyDescent="0.25">
      <c r="A710" s="82" t="s">
        <v>275</v>
      </c>
      <c r="B710" s="56" t="str">
        <f t="shared" si="20"/>
        <v>BG04</v>
      </c>
      <c r="C710" s="90"/>
      <c r="D710" s="102"/>
    </row>
    <row r="711" spans="1:4" x14ac:dyDescent="0.25">
      <c r="A711" s="82" t="s">
        <v>456</v>
      </c>
      <c r="B711" s="56" t="str">
        <f t="shared" si="20"/>
        <v>CV43</v>
      </c>
      <c r="C711" s="89">
        <v>9379.17</v>
      </c>
      <c r="D711" s="99">
        <v>93537.83</v>
      </c>
    </row>
    <row r="712" spans="1:4" x14ac:dyDescent="0.25">
      <c r="A712" s="82" t="s">
        <v>456</v>
      </c>
      <c r="B712" s="56" t="str">
        <f t="shared" si="20"/>
        <v>CV43</v>
      </c>
      <c r="C712" s="90"/>
      <c r="D712" s="99"/>
    </row>
    <row r="713" spans="1:4" x14ac:dyDescent="0.25">
      <c r="A713" s="82" t="s">
        <v>368</v>
      </c>
      <c r="B713" s="56" t="str">
        <f t="shared" si="20"/>
        <v>CA01</v>
      </c>
      <c r="C713" s="89">
        <v>826.15499999999997</v>
      </c>
      <c r="D713" s="99">
        <v>5930.8450000000003</v>
      </c>
    </row>
    <row r="714" spans="1:4" x14ac:dyDescent="0.25">
      <c r="A714" s="82" t="s">
        <v>368</v>
      </c>
      <c r="B714" s="56" t="str">
        <f t="shared" si="20"/>
        <v>CA01</v>
      </c>
      <c r="C714" s="90"/>
      <c r="D714" s="100"/>
    </row>
    <row r="715" spans="1:4" x14ac:dyDescent="0.25">
      <c r="A715" s="82" t="s">
        <v>370</v>
      </c>
      <c r="B715" s="56" t="str">
        <f t="shared" si="20"/>
        <v>CA02</v>
      </c>
      <c r="C715" s="89">
        <v>6855.6149999999998</v>
      </c>
      <c r="D715" s="99">
        <v>24756.385000000002</v>
      </c>
    </row>
    <row r="716" spans="1:4" x14ac:dyDescent="0.25">
      <c r="A716" s="82" t="s">
        <v>370</v>
      </c>
      <c r="B716" s="56" t="str">
        <f t="shared" si="20"/>
        <v>CA02</v>
      </c>
      <c r="C716" s="90"/>
      <c r="D716" s="100"/>
    </row>
    <row r="717" spans="1:4" x14ac:dyDescent="0.25">
      <c r="A717" s="82" t="s">
        <v>694</v>
      </c>
      <c r="B717" s="56" t="str">
        <f t="shared" si="20"/>
        <v>MB01</v>
      </c>
      <c r="C717" s="89">
        <v>1687.405</v>
      </c>
      <c r="D717" s="99">
        <v>-1384.405</v>
      </c>
    </row>
    <row r="718" spans="1:4" x14ac:dyDescent="0.25">
      <c r="A718" s="82" t="s">
        <v>694</v>
      </c>
      <c r="B718" s="56" t="str">
        <f t="shared" si="20"/>
        <v>MB01</v>
      </c>
      <c r="C718" s="90"/>
      <c r="D718" s="100"/>
    </row>
    <row r="719" spans="1:4" x14ac:dyDescent="0.25">
      <c r="A719" s="83" t="s">
        <v>695</v>
      </c>
      <c r="B719" s="56" t="str">
        <f t="shared" si="20"/>
        <v>MD01</v>
      </c>
      <c r="C719" s="89">
        <v>79337.900000000009</v>
      </c>
      <c r="D719" s="99">
        <v>196906</v>
      </c>
    </row>
    <row r="720" spans="1:4" x14ac:dyDescent="0.25">
      <c r="A720" s="83" t="s">
        <v>695</v>
      </c>
      <c r="B720" s="56" t="str">
        <f t="shared" si="20"/>
        <v>MD01</v>
      </c>
      <c r="C720" s="90"/>
      <c r="D720" s="99"/>
    </row>
    <row r="721" spans="1:4" x14ac:dyDescent="0.25">
      <c r="A721" s="83" t="s">
        <v>702</v>
      </c>
      <c r="B721" s="56" t="str">
        <f t="shared" si="20"/>
        <v>MD05</v>
      </c>
      <c r="C721" s="89">
        <v>49476.36</v>
      </c>
      <c r="D721" s="99">
        <v>143589</v>
      </c>
    </row>
    <row r="722" spans="1:4" x14ac:dyDescent="0.25">
      <c r="A722" s="83" t="s">
        <v>702</v>
      </c>
      <c r="B722" s="56" t="str">
        <f t="shared" si="20"/>
        <v>MD05</v>
      </c>
      <c r="C722" s="90"/>
      <c r="D722" s="99"/>
    </row>
    <row r="723" spans="1:4" x14ac:dyDescent="0.25">
      <c r="A723" s="83" t="s">
        <v>666</v>
      </c>
      <c r="B723" s="56" t="str">
        <f t="shared" si="20"/>
        <v>MA40</v>
      </c>
      <c r="C723" s="89">
        <v>11985.14</v>
      </c>
      <c r="D723" s="99">
        <v>45811</v>
      </c>
    </row>
    <row r="724" spans="1:4" x14ac:dyDescent="0.25">
      <c r="A724" s="83" t="s">
        <v>666</v>
      </c>
      <c r="B724" s="56" t="str">
        <f t="shared" si="20"/>
        <v>MA40</v>
      </c>
      <c r="C724" s="90"/>
      <c r="D724" s="99"/>
    </row>
    <row r="725" spans="1:4" x14ac:dyDescent="0.25">
      <c r="A725" s="83" t="s">
        <v>700</v>
      </c>
      <c r="B725" s="56" t="str">
        <f t="shared" si="20"/>
        <v>MD02</v>
      </c>
      <c r="C725" s="89">
        <v>6153.28</v>
      </c>
      <c r="D725" s="99">
        <v>14858</v>
      </c>
    </row>
    <row r="726" spans="1:4" x14ac:dyDescent="0.25">
      <c r="A726" s="83" t="s">
        <v>700</v>
      </c>
      <c r="B726" s="56" t="str">
        <f t="shared" si="20"/>
        <v>MD02</v>
      </c>
      <c r="C726" s="90"/>
      <c r="D726" s="99"/>
    </row>
    <row r="727" spans="1:4" x14ac:dyDescent="0.25">
      <c r="A727" s="83" t="s">
        <v>681</v>
      </c>
      <c r="B727" s="56" t="str">
        <f t="shared" si="20"/>
        <v>MA61</v>
      </c>
      <c r="C727" s="89">
        <v>7585.42</v>
      </c>
      <c r="D727" s="99">
        <v>32680</v>
      </c>
    </row>
    <row r="728" spans="1:4" x14ac:dyDescent="0.25">
      <c r="A728" s="83" t="s">
        <v>681</v>
      </c>
      <c r="B728" s="56" t="str">
        <f t="shared" si="20"/>
        <v>MA61</v>
      </c>
      <c r="C728" s="90"/>
      <c r="D728" s="99"/>
    </row>
    <row r="729" spans="1:4" x14ac:dyDescent="0.25">
      <c r="A729" s="83" t="s">
        <v>662</v>
      </c>
      <c r="B729" s="56" t="str">
        <f t="shared" si="20"/>
        <v>MA32</v>
      </c>
      <c r="C729" s="89">
        <v>19939.02</v>
      </c>
      <c r="D729" s="99">
        <v>196923</v>
      </c>
    </row>
    <row r="730" spans="1:4" x14ac:dyDescent="0.25">
      <c r="A730" s="83" t="s">
        <v>662</v>
      </c>
      <c r="B730" s="56" t="str">
        <f t="shared" si="20"/>
        <v>MA32</v>
      </c>
      <c r="C730" s="90"/>
      <c r="D730" s="99"/>
    </row>
    <row r="731" spans="1:4" x14ac:dyDescent="0.25">
      <c r="A731" s="83" t="s">
        <v>679</v>
      </c>
      <c r="B731" s="56" t="str">
        <f t="shared" si="20"/>
        <v>MA59</v>
      </c>
      <c r="C731" s="89">
        <v>17640.640000000003</v>
      </c>
      <c r="D731" s="99">
        <v>38378</v>
      </c>
    </row>
    <row r="732" spans="1:4" x14ac:dyDescent="0.25">
      <c r="A732" s="83" t="s">
        <v>679</v>
      </c>
      <c r="B732" s="56" t="str">
        <f t="shared" si="20"/>
        <v>MA59</v>
      </c>
      <c r="C732" s="90"/>
      <c r="D732" s="99"/>
    </row>
    <row r="733" spans="1:4" x14ac:dyDescent="0.25">
      <c r="A733" s="83" t="s">
        <v>680</v>
      </c>
      <c r="B733" s="56" t="str">
        <f t="shared" si="20"/>
        <v>MA60</v>
      </c>
      <c r="C733" s="89">
        <v>6359.8</v>
      </c>
      <c r="D733" s="99">
        <v>2858</v>
      </c>
    </row>
    <row r="734" spans="1:4" x14ac:dyDescent="0.25">
      <c r="A734" s="83" t="s">
        <v>680</v>
      </c>
      <c r="B734" s="56" t="str">
        <f t="shared" si="20"/>
        <v>MA60</v>
      </c>
      <c r="C734" s="90"/>
      <c r="D734" s="99"/>
    </row>
    <row r="735" spans="1:4" x14ac:dyDescent="0.25">
      <c r="A735" s="83" t="s">
        <v>199</v>
      </c>
      <c r="B735" s="56" t="str">
        <f t="shared" si="20"/>
        <v>PTA01</v>
      </c>
      <c r="C735" s="89">
        <v>45761.22</v>
      </c>
      <c r="D735" s="99">
        <v>93412</v>
      </c>
    </row>
    <row r="736" spans="1:4" x14ac:dyDescent="0.25">
      <c r="A736" s="83" t="s">
        <v>199</v>
      </c>
      <c r="B736" s="56" t="str">
        <f t="shared" si="20"/>
        <v>PTA01</v>
      </c>
      <c r="C736" s="90"/>
      <c r="D736" s="99"/>
    </row>
    <row r="737" spans="1:4" x14ac:dyDescent="0.25">
      <c r="A737" s="83" t="s">
        <v>791</v>
      </c>
      <c r="B737" s="56" t="str">
        <f t="shared" si="20"/>
        <v>PT02</v>
      </c>
      <c r="C737" s="89">
        <v>12374.04</v>
      </c>
      <c r="D737" s="99">
        <v>-21781</v>
      </c>
    </row>
    <row r="738" spans="1:4" x14ac:dyDescent="0.25">
      <c r="A738" s="83" t="s">
        <v>791</v>
      </c>
      <c r="B738" s="56" t="str">
        <f t="shared" si="20"/>
        <v>PT02</v>
      </c>
      <c r="C738" s="90"/>
      <c r="D738" s="99"/>
    </row>
    <row r="739" spans="1:4" x14ac:dyDescent="0.25">
      <c r="A739" s="83" t="s">
        <v>636</v>
      </c>
      <c r="B739" s="56" t="str">
        <f t="shared" si="20"/>
        <v>MA04</v>
      </c>
      <c r="C739" s="89">
        <v>3106.9</v>
      </c>
      <c r="D739" s="99">
        <v>15681</v>
      </c>
    </row>
    <row r="740" spans="1:4" x14ac:dyDescent="0.25">
      <c r="A740" s="83" t="s">
        <v>636</v>
      </c>
      <c r="B740" s="56" t="str">
        <f t="shared" si="20"/>
        <v>MA04</v>
      </c>
      <c r="C740" s="90"/>
      <c r="D740" s="99"/>
    </row>
    <row r="741" spans="1:4" x14ac:dyDescent="0.25">
      <c r="A741" s="83" t="s">
        <v>633</v>
      </c>
      <c r="B741" s="56" t="str">
        <f t="shared" si="20"/>
        <v>MA01</v>
      </c>
      <c r="C741" s="89">
        <v>7459.14</v>
      </c>
      <c r="D741" s="99">
        <v>15851</v>
      </c>
    </row>
    <row r="742" spans="1:4" x14ac:dyDescent="0.25">
      <c r="A742" s="83" t="s">
        <v>633</v>
      </c>
      <c r="B742" s="56" t="str">
        <f t="shared" si="20"/>
        <v>MA01</v>
      </c>
      <c r="C742" s="90"/>
      <c r="D742" s="99"/>
    </row>
    <row r="743" spans="1:4" x14ac:dyDescent="0.25">
      <c r="A743" s="80" t="s">
        <v>352</v>
      </c>
      <c r="B743" s="56" t="str">
        <f t="shared" si="20"/>
        <v>BU20</v>
      </c>
      <c r="C743" s="89">
        <v>31241.02</v>
      </c>
      <c r="D743" s="100">
        <v>81322.98</v>
      </c>
    </row>
    <row r="744" spans="1:4" x14ac:dyDescent="0.25">
      <c r="A744" s="80" t="s">
        <v>352</v>
      </c>
      <c r="B744" s="56" t="str">
        <f t="shared" si="20"/>
        <v>BU20</v>
      </c>
      <c r="C744" s="90"/>
      <c r="D744" s="100"/>
    </row>
    <row r="745" spans="1:4" x14ac:dyDescent="0.25">
      <c r="A745" s="80" t="s">
        <v>64</v>
      </c>
      <c r="B745" s="56" t="str">
        <f t="shared" si="20"/>
        <v>BUA04</v>
      </c>
      <c r="C745" s="89">
        <v>12470.320000000002</v>
      </c>
      <c r="D745" s="100">
        <v>-37283.32</v>
      </c>
    </row>
    <row r="746" spans="1:4" x14ac:dyDescent="0.25">
      <c r="A746" s="80" t="s">
        <v>64</v>
      </c>
      <c r="B746" s="56" t="str">
        <f t="shared" si="20"/>
        <v>BUA04</v>
      </c>
      <c r="C746" s="90"/>
      <c r="D746" s="100"/>
    </row>
    <row r="747" spans="1:4" x14ac:dyDescent="0.25">
      <c r="A747" s="80" t="s">
        <v>67</v>
      </c>
      <c r="B747" s="56" t="str">
        <f t="shared" si="20"/>
        <v>BUA06</v>
      </c>
      <c r="C747" s="89">
        <v>60697.66</v>
      </c>
      <c r="D747" s="100">
        <v>176656.34</v>
      </c>
    </row>
    <row r="748" spans="1:4" x14ac:dyDescent="0.25">
      <c r="A748" s="80" t="s">
        <v>67</v>
      </c>
      <c r="B748" s="56" t="str">
        <f t="shared" si="20"/>
        <v>BUA06</v>
      </c>
      <c r="C748" s="90"/>
      <c r="D748" s="100"/>
    </row>
    <row r="749" spans="1:4" x14ac:dyDescent="0.25">
      <c r="A749" s="80" t="s">
        <v>72</v>
      </c>
      <c r="B749" s="56" t="str">
        <f t="shared" si="20"/>
        <v>BUA09</v>
      </c>
      <c r="C749" s="89">
        <v>7730.9400000000005</v>
      </c>
      <c r="D749" s="100">
        <v>29668.059999999998</v>
      </c>
    </row>
    <row r="750" spans="1:4" x14ac:dyDescent="0.25">
      <c r="A750" s="80" t="s">
        <v>72</v>
      </c>
      <c r="B750" s="56" t="str">
        <f t="shared" si="20"/>
        <v>BUA09</v>
      </c>
      <c r="C750" s="90"/>
      <c r="D750" s="100"/>
    </row>
    <row r="751" spans="1:4" x14ac:dyDescent="0.25">
      <c r="A751" s="80" t="s">
        <v>74</v>
      </c>
      <c r="B751" s="56" t="str">
        <f t="shared" si="20"/>
        <v>BUA11</v>
      </c>
      <c r="C751" s="89">
        <v>38138.44</v>
      </c>
      <c r="D751" s="100">
        <v>-9587.4400000000023</v>
      </c>
    </row>
    <row r="752" spans="1:4" x14ac:dyDescent="0.25">
      <c r="A752" s="80" t="s">
        <v>74</v>
      </c>
      <c r="B752" s="56" t="str">
        <f t="shared" si="20"/>
        <v>BUA11</v>
      </c>
      <c r="C752" s="90"/>
      <c r="D752" s="100"/>
    </row>
    <row r="753" spans="1:4" x14ac:dyDescent="0.25">
      <c r="A753" s="80" t="s">
        <v>78</v>
      </c>
      <c r="B753" s="56" t="str">
        <f t="shared" si="20"/>
        <v>BUA12</v>
      </c>
      <c r="C753" s="89">
        <v>7561.3600000000006</v>
      </c>
      <c r="D753" s="100">
        <v>-3619.3600000000006</v>
      </c>
    </row>
    <row r="754" spans="1:4" x14ac:dyDescent="0.25">
      <c r="A754" s="80" t="s">
        <v>78</v>
      </c>
      <c r="B754" s="56" t="str">
        <f t="shared" si="20"/>
        <v>BUA12</v>
      </c>
      <c r="C754" s="90"/>
      <c r="D754" s="100"/>
    </row>
    <row r="755" spans="1:4" x14ac:dyDescent="0.25">
      <c r="A755" s="80" t="s">
        <v>79</v>
      </c>
      <c r="B755" s="56" t="str">
        <f t="shared" si="20"/>
        <v>BUA13</v>
      </c>
      <c r="C755" s="89">
        <v>23143.06</v>
      </c>
      <c r="D755" s="100">
        <v>16757.939999999999</v>
      </c>
    </row>
    <row r="756" spans="1:4" x14ac:dyDescent="0.25">
      <c r="A756" s="80" t="s">
        <v>79</v>
      </c>
      <c r="B756" s="56" t="str">
        <f t="shared" si="20"/>
        <v>BUA13</v>
      </c>
      <c r="C756" s="90"/>
      <c r="D756" s="100"/>
    </row>
    <row r="757" spans="1:4" x14ac:dyDescent="0.25">
      <c r="A757" s="80" t="s">
        <v>83</v>
      </c>
      <c r="B757" s="56" t="str">
        <f t="shared" si="20"/>
        <v>BUA14</v>
      </c>
      <c r="C757" s="89">
        <v>28453.08</v>
      </c>
      <c r="D757" s="100">
        <v>15567.919999999998</v>
      </c>
    </row>
    <row r="758" spans="1:4" x14ac:dyDescent="0.25">
      <c r="A758" s="80" t="s">
        <v>83</v>
      </c>
      <c r="B758" s="56" t="str">
        <f t="shared" si="20"/>
        <v>BUA14</v>
      </c>
      <c r="C758" s="90"/>
      <c r="D758" s="100"/>
    </row>
    <row r="759" spans="1:4" x14ac:dyDescent="0.25">
      <c r="A759" s="80" t="s">
        <v>85</v>
      </c>
      <c r="B759" s="56" t="str">
        <f t="shared" si="20"/>
        <v>BUA15</v>
      </c>
      <c r="C759" s="89">
        <v>4784.22</v>
      </c>
      <c r="D759" s="100">
        <v>-10076.220000000001</v>
      </c>
    </row>
    <row r="760" spans="1:4" x14ac:dyDescent="0.25">
      <c r="A760" s="80" t="s">
        <v>85</v>
      </c>
      <c r="B760" s="56" t="str">
        <f t="shared" si="20"/>
        <v>BUA15</v>
      </c>
      <c r="C760" s="90"/>
      <c r="D760" s="100"/>
    </row>
    <row r="761" spans="1:4" x14ac:dyDescent="0.25">
      <c r="A761" s="80" t="s">
        <v>357</v>
      </c>
      <c r="B761" s="56" t="str">
        <f t="shared" si="20"/>
        <v>BU21</v>
      </c>
      <c r="C761" s="89">
        <v>1985.28</v>
      </c>
      <c r="D761" s="100">
        <v>12216.72</v>
      </c>
    </row>
    <row r="762" spans="1:4" x14ac:dyDescent="0.25">
      <c r="A762" s="80" t="s">
        <v>357</v>
      </c>
      <c r="B762" s="56" t="str">
        <f t="shared" si="20"/>
        <v>BU21</v>
      </c>
      <c r="C762" s="90"/>
      <c r="D762" s="100"/>
    </row>
    <row r="763" spans="1:4" x14ac:dyDescent="0.25">
      <c r="A763" s="80" t="s">
        <v>318</v>
      </c>
      <c r="B763" s="56" t="str">
        <f t="shared" si="20"/>
        <v>BT22</v>
      </c>
      <c r="C763" s="89">
        <v>17269.439999999999</v>
      </c>
      <c r="D763" s="100">
        <v>135523.56</v>
      </c>
    </row>
    <row r="764" spans="1:4" x14ac:dyDescent="0.25">
      <c r="A764" s="80" t="s">
        <v>318</v>
      </c>
      <c r="B764" s="56" t="str">
        <f t="shared" si="20"/>
        <v>BT22</v>
      </c>
      <c r="C764" s="90"/>
      <c r="D764" s="100"/>
    </row>
    <row r="765" spans="1:4" x14ac:dyDescent="0.25">
      <c r="A765" s="80" t="s">
        <v>319</v>
      </c>
      <c r="B765" s="56" t="str">
        <f t="shared" si="20"/>
        <v>BT23</v>
      </c>
      <c r="C765" s="89">
        <v>11658.94</v>
      </c>
      <c r="D765" s="100">
        <v>57621.06</v>
      </c>
    </row>
    <row r="766" spans="1:4" x14ac:dyDescent="0.25">
      <c r="A766" s="80" t="s">
        <v>319</v>
      </c>
      <c r="B766" s="56" t="str">
        <f t="shared" si="20"/>
        <v>BT23</v>
      </c>
      <c r="C766" s="90"/>
      <c r="D766" s="100"/>
    </row>
    <row r="767" spans="1:4" x14ac:dyDescent="0.25">
      <c r="A767" s="80" t="s">
        <v>327</v>
      </c>
      <c r="B767" s="56" t="str">
        <f t="shared" si="20"/>
        <v>BT29</v>
      </c>
      <c r="C767" s="89">
        <v>12983.1</v>
      </c>
      <c r="D767" s="100">
        <v>-32042.1</v>
      </c>
    </row>
    <row r="768" spans="1:4" x14ac:dyDescent="0.25">
      <c r="A768" s="80" t="s">
        <v>327</v>
      </c>
      <c r="B768" s="56" t="str">
        <f t="shared" si="20"/>
        <v>BT29</v>
      </c>
      <c r="C768" s="90"/>
      <c r="D768" s="103"/>
    </row>
    <row r="769" spans="1:4" x14ac:dyDescent="0.25">
      <c r="A769" s="80" t="s">
        <v>580</v>
      </c>
      <c r="B769" s="56" t="str">
        <f t="shared" si="20"/>
        <v>LG09</v>
      </c>
      <c r="C769" s="89">
        <v>33424.86</v>
      </c>
      <c r="D769" s="100">
        <v>163683.14000000001</v>
      </c>
    </row>
    <row r="770" spans="1:4" x14ac:dyDescent="0.25">
      <c r="A770" s="80" t="s">
        <v>580</v>
      </c>
      <c r="B770" s="56" t="str">
        <f t="shared" si="20"/>
        <v>LG09</v>
      </c>
      <c r="C770" s="90"/>
      <c r="D770" s="103"/>
    </row>
    <row r="771" spans="1:4" x14ac:dyDescent="0.25">
      <c r="A771" s="80" t="s">
        <v>581</v>
      </c>
      <c r="B771" s="56" t="str">
        <f t="shared" ref="B771:B834" si="21">LEFT(A771, FIND(" ",A771)-1)</f>
        <v>LG10</v>
      </c>
      <c r="C771" s="89">
        <v>5535.18</v>
      </c>
      <c r="D771" s="100">
        <v>24271.82</v>
      </c>
    </row>
    <row r="772" spans="1:4" x14ac:dyDescent="0.25">
      <c r="A772" s="80" t="s">
        <v>581</v>
      </c>
      <c r="B772" s="56" t="str">
        <f t="shared" si="21"/>
        <v>LG10</v>
      </c>
      <c r="C772" s="90"/>
      <c r="D772" s="103"/>
    </row>
    <row r="773" spans="1:4" x14ac:dyDescent="0.25">
      <c r="A773" s="80" t="s">
        <v>5227</v>
      </c>
      <c r="B773" s="56" t="str">
        <f t="shared" si="21"/>
        <v>LG11</v>
      </c>
      <c r="C773" s="89">
        <v>1334.42</v>
      </c>
      <c r="D773" s="100">
        <v>12585.58</v>
      </c>
    </row>
    <row r="774" spans="1:4" x14ac:dyDescent="0.25">
      <c r="A774" s="80" t="s">
        <v>5227</v>
      </c>
      <c r="B774" s="56" t="str">
        <f t="shared" si="21"/>
        <v>LG11</v>
      </c>
      <c r="C774" s="90"/>
      <c r="D774" s="103"/>
    </row>
    <row r="775" spans="1:4" x14ac:dyDescent="0.25">
      <c r="A775" s="80" t="s">
        <v>583</v>
      </c>
      <c r="B775" s="56" t="str">
        <f t="shared" si="21"/>
        <v>LG12</v>
      </c>
      <c r="C775" s="89">
        <v>2493.94</v>
      </c>
      <c r="D775" s="100">
        <v>18615.060000000001</v>
      </c>
    </row>
    <row r="776" spans="1:4" x14ac:dyDescent="0.25">
      <c r="A776" s="80" t="s">
        <v>583</v>
      </c>
      <c r="B776" s="56" t="str">
        <f t="shared" si="21"/>
        <v>LG12</v>
      </c>
      <c r="C776" s="90"/>
      <c r="D776" s="103"/>
    </row>
    <row r="777" spans="1:4" x14ac:dyDescent="0.25">
      <c r="A777" s="80" t="s">
        <v>584</v>
      </c>
      <c r="B777" s="56" t="str">
        <f t="shared" si="21"/>
        <v>LG13</v>
      </c>
      <c r="C777" s="89">
        <v>19916.96</v>
      </c>
      <c r="D777" s="100">
        <v>85084.040000000008</v>
      </c>
    </row>
    <row r="778" spans="1:4" x14ac:dyDescent="0.25">
      <c r="A778" s="80" t="s">
        <v>584</v>
      </c>
      <c r="B778" s="56" t="str">
        <f t="shared" si="21"/>
        <v>LG13</v>
      </c>
      <c r="C778" s="90"/>
      <c r="D778" s="103"/>
    </row>
    <row r="779" spans="1:4" x14ac:dyDescent="0.25">
      <c r="A779" s="80" t="s">
        <v>585</v>
      </c>
      <c r="B779" s="56" t="str">
        <f t="shared" si="21"/>
        <v>LG14</v>
      </c>
      <c r="C779" s="89">
        <v>6912.32</v>
      </c>
      <c r="D779" s="100">
        <v>14463.68</v>
      </c>
    </row>
    <row r="780" spans="1:4" x14ac:dyDescent="0.25">
      <c r="A780" s="80" t="s">
        <v>585</v>
      </c>
      <c r="B780" s="56" t="str">
        <f t="shared" si="21"/>
        <v>LG14</v>
      </c>
      <c r="C780" s="90"/>
      <c r="D780" s="103"/>
    </row>
    <row r="781" spans="1:4" x14ac:dyDescent="0.25">
      <c r="A781" s="80" t="s">
        <v>586</v>
      </c>
      <c r="B781" s="56" t="str">
        <f t="shared" si="21"/>
        <v>LG15</v>
      </c>
      <c r="C781" s="89">
        <v>16659.439999999999</v>
      </c>
      <c r="D781" s="100">
        <v>9984.5600000000013</v>
      </c>
    </row>
    <row r="782" spans="1:4" x14ac:dyDescent="0.25">
      <c r="A782" s="80" t="s">
        <v>586</v>
      </c>
      <c r="B782" s="56" t="str">
        <f t="shared" si="21"/>
        <v>LG15</v>
      </c>
      <c r="C782" s="90"/>
      <c r="D782" s="103"/>
    </row>
    <row r="783" spans="1:4" x14ac:dyDescent="0.25">
      <c r="A783" s="80" t="s">
        <v>587</v>
      </c>
      <c r="B783" s="56" t="str">
        <f t="shared" si="21"/>
        <v>LG16</v>
      </c>
      <c r="C783" s="89">
        <v>7015.58</v>
      </c>
      <c r="D783" s="100">
        <v>42797.42</v>
      </c>
    </row>
    <row r="784" spans="1:4" x14ac:dyDescent="0.25">
      <c r="A784" s="80" t="s">
        <v>587</v>
      </c>
      <c r="B784" s="56" t="str">
        <f t="shared" si="21"/>
        <v>LG16</v>
      </c>
      <c r="C784" s="90"/>
      <c r="D784" s="103"/>
    </row>
    <row r="785" spans="1:4" x14ac:dyDescent="0.25">
      <c r="A785" s="80" t="s">
        <v>588</v>
      </c>
      <c r="B785" s="56" t="str">
        <f t="shared" si="21"/>
        <v>LG18</v>
      </c>
      <c r="C785" s="89">
        <v>21181.5</v>
      </c>
      <c r="D785" s="100">
        <v>24842.5</v>
      </c>
    </row>
    <row r="786" spans="1:4" x14ac:dyDescent="0.25">
      <c r="A786" s="80" t="s">
        <v>588</v>
      </c>
      <c r="B786" s="56" t="str">
        <f t="shared" si="21"/>
        <v>LG18</v>
      </c>
      <c r="C786" s="90"/>
      <c r="D786" s="103"/>
    </row>
    <row r="787" spans="1:4" x14ac:dyDescent="0.25">
      <c r="A787" s="80" t="s">
        <v>589</v>
      </c>
      <c r="B787" s="56" t="str">
        <f t="shared" si="21"/>
        <v>LG19</v>
      </c>
      <c r="C787" s="89">
        <v>12244.52</v>
      </c>
      <c r="D787" s="100">
        <v>30477.48</v>
      </c>
    </row>
    <row r="788" spans="1:4" x14ac:dyDescent="0.25">
      <c r="A788" s="80" t="s">
        <v>589</v>
      </c>
      <c r="B788" s="56" t="str">
        <f t="shared" si="21"/>
        <v>LG19</v>
      </c>
      <c r="C788" s="90"/>
      <c r="D788" s="100"/>
    </row>
    <row r="789" spans="1:4" x14ac:dyDescent="0.25">
      <c r="A789" s="80" t="s">
        <v>590</v>
      </c>
      <c r="B789" s="56" t="str">
        <f t="shared" si="21"/>
        <v>LG20</v>
      </c>
      <c r="C789" s="89">
        <v>14387.439999999999</v>
      </c>
      <c r="D789" s="100">
        <v>-4760.4399999999987</v>
      </c>
    </row>
    <row r="790" spans="1:4" x14ac:dyDescent="0.25">
      <c r="A790" s="80" t="s">
        <v>590</v>
      </c>
      <c r="B790" s="56" t="str">
        <f t="shared" si="21"/>
        <v>LG20</v>
      </c>
      <c r="C790" s="90"/>
      <c r="D790" s="100"/>
    </row>
    <row r="791" spans="1:4" x14ac:dyDescent="0.25">
      <c r="A791" s="80" t="s">
        <v>591</v>
      </c>
      <c r="B791" s="56" t="str">
        <f t="shared" si="21"/>
        <v>LG21</v>
      </c>
      <c r="C791" s="89">
        <v>25522.799999999999</v>
      </c>
      <c r="D791" s="100">
        <v>20989.200000000001</v>
      </c>
    </row>
    <row r="792" spans="1:4" x14ac:dyDescent="0.25">
      <c r="A792" s="80" t="s">
        <v>591</v>
      </c>
      <c r="B792" s="56" t="str">
        <f t="shared" si="21"/>
        <v>LG21</v>
      </c>
      <c r="C792" s="90"/>
      <c r="D792" s="103"/>
    </row>
    <row r="793" spans="1:4" x14ac:dyDescent="0.25">
      <c r="A793" s="80" t="s">
        <v>595</v>
      </c>
      <c r="B793" s="56" t="str">
        <f t="shared" si="21"/>
        <v>LG27</v>
      </c>
      <c r="C793" s="89">
        <v>7939.46</v>
      </c>
      <c r="D793" s="100">
        <v>12673.54</v>
      </c>
    </row>
    <row r="794" spans="1:4" x14ac:dyDescent="0.25">
      <c r="A794" s="80" t="s">
        <v>595</v>
      </c>
      <c r="B794" s="56" t="str">
        <f t="shared" si="21"/>
        <v>LG27</v>
      </c>
      <c r="C794" s="90"/>
      <c r="D794" s="103"/>
    </row>
    <row r="795" spans="1:4" x14ac:dyDescent="0.25">
      <c r="A795" s="80" t="s">
        <v>597</v>
      </c>
      <c r="B795" s="56" t="str">
        <f t="shared" si="21"/>
        <v>LG29</v>
      </c>
      <c r="C795" s="89">
        <v>16766.559999999998</v>
      </c>
      <c r="D795" s="100">
        <v>-9197.5599999999977</v>
      </c>
    </row>
    <row r="796" spans="1:4" x14ac:dyDescent="0.25">
      <c r="A796" s="80" t="s">
        <v>597</v>
      </c>
      <c r="B796" s="56" t="str">
        <f t="shared" si="21"/>
        <v>LG29</v>
      </c>
      <c r="C796" s="90"/>
      <c r="D796" s="100"/>
    </row>
    <row r="797" spans="1:4" x14ac:dyDescent="0.25">
      <c r="A797" s="80" t="s">
        <v>598</v>
      </c>
      <c r="B797" s="56" t="str">
        <f t="shared" si="21"/>
        <v>LG30</v>
      </c>
      <c r="C797" s="89">
        <v>2886.14</v>
      </c>
      <c r="D797" s="100">
        <v>8252.86</v>
      </c>
    </row>
    <row r="798" spans="1:4" x14ac:dyDescent="0.25">
      <c r="A798" s="80" t="s">
        <v>598</v>
      </c>
      <c r="B798" s="56" t="str">
        <f t="shared" si="21"/>
        <v>LG30</v>
      </c>
      <c r="C798" s="90"/>
      <c r="D798" s="100"/>
    </row>
    <row r="799" spans="1:4" x14ac:dyDescent="0.25">
      <c r="A799" s="80" t="s">
        <v>599</v>
      </c>
      <c r="B799" s="56" t="str">
        <f t="shared" si="21"/>
        <v>LG31</v>
      </c>
      <c r="C799" s="89">
        <v>17412.259999999998</v>
      </c>
      <c r="D799" s="100">
        <v>-6317.2599999999984</v>
      </c>
    </row>
    <row r="800" spans="1:4" x14ac:dyDescent="0.25">
      <c r="A800" s="80" t="s">
        <v>599</v>
      </c>
      <c r="B800" s="56" t="str">
        <f t="shared" si="21"/>
        <v>LG31</v>
      </c>
      <c r="C800" s="90"/>
      <c r="D800" s="103"/>
    </row>
    <row r="801" spans="1:4" x14ac:dyDescent="0.25">
      <c r="A801" s="80" t="s">
        <v>611</v>
      </c>
      <c r="B801" s="56" t="str">
        <f t="shared" si="21"/>
        <v>LG44</v>
      </c>
      <c r="C801" s="89">
        <v>5589.66</v>
      </c>
      <c r="D801" s="100">
        <v>1563.3400000000001</v>
      </c>
    </row>
    <row r="802" spans="1:4" x14ac:dyDescent="0.25">
      <c r="A802" s="80" t="s">
        <v>611</v>
      </c>
      <c r="B802" s="56" t="str">
        <f t="shared" si="21"/>
        <v>LG44</v>
      </c>
      <c r="C802" s="90"/>
      <c r="D802" s="100"/>
    </row>
    <row r="803" spans="1:4" x14ac:dyDescent="0.25">
      <c r="A803" s="80" t="s">
        <v>612</v>
      </c>
      <c r="B803" s="56" t="str">
        <f t="shared" si="21"/>
        <v>LG45</v>
      </c>
      <c r="C803" s="89">
        <v>14457.4</v>
      </c>
      <c r="D803" s="100">
        <v>-3110.3999999999996</v>
      </c>
    </row>
    <row r="804" spans="1:4" x14ac:dyDescent="0.25">
      <c r="A804" s="80" t="s">
        <v>612</v>
      </c>
      <c r="B804" s="56" t="str">
        <f t="shared" si="21"/>
        <v>LG45</v>
      </c>
      <c r="C804" s="90"/>
      <c r="D804" s="100"/>
    </row>
    <row r="805" spans="1:4" x14ac:dyDescent="0.25">
      <c r="A805" s="80" t="s">
        <v>613</v>
      </c>
      <c r="B805" s="56" t="str">
        <f t="shared" si="21"/>
        <v>LG46</v>
      </c>
      <c r="C805" s="89">
        <v>7179.8</v>
      </c>
      <c r="D805" s="100">
        <v>4720.2</v>
      </c>
    </row>
    <row r="806" spans="1:4" x14ac:dyDescent="0.25">
      <c r="A806" s="80" t="s">
        <v>613</v>
      </c>
      <c r="B806" s="56" t="str">
        <f t="shared" si="21"/>
        <v>LG46</v>
      </c>
      <c r="C806" s="90"/>
      <c r="D806" s="100"/>
    </row>
    <row r="807" spans="1:4" x14ac:dyDescent="0.25">
      <c r="A807" s="80" t="s">
        <v>614</v>
      </c>
      <c r="B807" s="56" t="str">
        <f t="shared" si="21"/>
        <v>LG47</v>
      </c>
      <c r="C807" s="89">
        <v>6730.14</v>
      </c>
      <c r="D807" s="100">
        <v>13453.86</v>
      </c>
    </row>
    <row r="808" spans="1:4" x14ac:dyDescent="0.25">
      <c r="A808" s="80" t="s">
        <v>614</v>
      </c>
      <c r="B808" s="56" t="str">
        <f t="shared" si="21"/>
        <v>LG47</v>
      </c>
      <c r="C808" s="90"/>
      <c r="D808" s="100"/>
    </row>
    <row r="809" spans="1:4" x14ac:dyDescent="0.25">
      <c r="A809" s="80" t="s">
        <v>615</v>
      </c>
      <c r="B809" s="56" t="str">
        <f t="shared" si="21"/>
        <v>LG48</v>
      </c>
      <c r="C809" s="89">
        <v>7558.5</v>
      </c>
      <c r="D809" s="100">
        <v>25414.5</v>
      </c>
    </row>
    <row r="810" spans="1:4" x14ac:dyDescent="0.25">
      <c r="A810" s="80" t="s">
        <v>615</v>
      </c>
      <c r="B810" s="56" t="str">
        <f t="shared" si="21"/>
        <v>LG48</v>
      </c>
      <c r="C810" s="90"/>
      <c r="D810" s="100"/>
    </row>
    <row r="811" spans="1:4" x14ac:dyDescent="0.25">
      <c r="A811" s="80" t="s">
        <v>5228</v>
      </c>
      <c r="B811" s="56" t="str">
        <f t="shared" si="21"/>
        <v>LG52</v>
      </c>
      <c r="C811" s="89">
        <v>8537.1200000000008</v>
      </c>
      <c r="D811" s="100">
        <v>-22449.120000000003</v>
      </c>
    </row>
    <row r="812" spans="1:4" x14ac:dyDescent="0.25">
      <c r="A812" s="80" t="s">
        <v>5228</v>
      </c>
      <c r="B812" s="56" t="str">
        <f t="shared" si="21"/>
        <v>LG52</v>
      </c>
      <c r="C812" s="90"/>
      <c r="D812" s="100"/>
    </row>
    <row r="813" spans="1:4" x14ac:dyDescent="0.25">
      <c r="A813" s="80" t="s">
        <v>161</v>
      </c>
      <c r="B813" s="56" t="str">
        <f t="shared" si="21"/>
        <v>LGA01</v>
      </c>
      <c r="C813" s="89">
        <v>6841.26</v>
      </c>
      <c r="D813" s="100">
        <v>17530.739999999998</v>
      </c>
    </row>
    <row r="814" spans="1:4" x14ac:dyDescent="0.25">
      <c r="A814" s="80" t="s">
        <v>161</v>
      </c>
      <c r="B814" s="56" t="str">
        <f t="shared" si="21"/>
        <v>LGA01</v>
      </c>
      <c r="C814" s="90"/>
      <c r="D814" s="100"/>
    </row>
    <row r="815" spans="1:4" x14ac:dyDescent="0.25">
      <c r="A815" s="80" t="s">
        <v>168</v>
      </c>
      <c r="B815" s="56" t="str">
        <f t="shared" si="21"/>
        <v>LGA06</v>
      </c>
      <c r="C815" s="89">
        <v>23932.32</v>
      </c>
      <c r="D815" s="100">
        <v>23170.68</v>
      </c>
    </row>
    <row r="816" spans="1:4" x14ac:dyDescent="0.25">
      <c r="A816" s="80" t="s">
        <v>168</v>
      </c>
      <c r="B816" s="56" t="str">
        <f t="shared" si="21"/>
        <v>LGA06</v>
      </c>
      <c r="C816" s="90"/>
      <c r="D816" s="100"/>
    </row>
    <row r="817" spans="1:4" x14ac:dyDescent="0.25">
      <c r="A817" s="80" t="s">
        <v>173</v>
      </c>
      <c r="B817" s="56" t="str">
        <f t="shared" si="21"/>
        <v>LGA09</v>
      </c>
      <c r="C817" s="89">
        <v>8793.94</v>
      </c>
      <c r="D817" s="100">
        <v>75524.06</v>
      </c>
    </row>
    <row r="818" spans="1:4" x14ac:dyDescent="0.25">
      <c r="A818" s="80" t="s">
        <v>173</v>
      </c>
      <c r="B818" s="56" t="str">
        <f t="shared" si="21"/>
        <v>LGA09</v>
      </c>
      <c r="C818" s="90"/>
      <c r="D818" s="100"/>
    </row>
    <row r="819" spans="1:4" x14ac:dyDescent="0.25">
      <c r="A819" s="80" t="s">
        <v>176</v>
      </c>
      <c r="B819" s="56" t="str">
        <f t="shared" si="21"/>
        <v>LGA10</v>
      </c>
      <c r="C819" s="89">
        <v>16263.02</v>
      </c>
      <c r="D819" s="100">
        <v>82389.98</v>
      </c>
    </row>
    <row r="820" spans="1:4" x14ac:dyDescent="0.25">
      <c r="A820" s="80" t="s">
        <v>176</v>
      </c>
      <c r="B820" s="56" t="str">
        <f t="shared" si="21"/>
        <v>LGA10</v>
      </c>
      <c r="C820" s="90"/>
      <c r="D820" s="100"/>
    </row>
    <row r="821" spans="1:4" x14ac:dyDescent="0.25">
      <c r="A821" s="80" t="s">
        <v>177</v>
      </c>
      <c r="B821" s="56" t="str">
        <f t="shared" si="21"/>
        <v>LGA11</v>
      </c>
      <c r="C821" s="89">
        <v>37770.080000000002</v>
      </c>
      <c r="D821" s="100">
        <v>25453.919999999998</v>
      </c>
    </row>
    <row r="822" spans="1:4" x14ac:dyDescent="0.25">
      <c r="A822" s="80" t="s">
        <v>177</v>
      </c>
      <c r="B822" s="56" t="str">
        <f t="shared" si="21"/>
        <v>LGA11</v>
      </c>
      <c r="C822" s="90"/>
      <c r="D822" s="100"/>
    </row>
    <row r="823" spans="1:4" x14ac:dyDescent="0.25">
      <c r="A823" s="80" t="s">
        <v>181</v>
      </c>
      <c r="B823" s="56" t="str">
        <f t="shared" si="21"/>
        <v>LGA12</v>
      </c>
      <c r="C823" s="89">
        <v>20104.68</v>
      </c>
      <c r="D823" s="100">
        <v>8676.32</v>
      </c>
    </row>
    <row r="824" spans="1:4" x14ac:dyDescent="0.25">
      <c r="A824" s="80" t="s">
        <v>181</v>
      </c>
      <c r="B824" s="56" t="str">
        <f t="shared" si="21"/>
        <v>LGA12</v>
      </c>
      <c r="C824" s="90"/>
      <c r="D824" s="100"/>
    </row>
    <row r="825" spans="1:4" x14ac:dyDescent="0.25">
      <c r="A825" s="80" t="s">
        <v>184</v>
      </c>
      <c r="B825" s="56" t="str">
        <f t="shared" si="21"/>
        <v>LGA15</v>
      </c>
      <c r="C825" s="89">
        <v>14753.44</v>
      </c>
      <c r="D825" s="100">
        <v>124374.56</v>
      </c>
    </row>
    <row r="826" spans="1:4" x14ac:dyDescent="0.25">
      <c r="A826" s="80" t="s">
        <v>184</v>
      </c>
      <c r="B826" s="56" t="str">
        <f t="shared" si="21"/>
        <v>LGA15</v>
      </c>
      <c r="C826" s="90"/>
      <c r="D826" s="100"/>
    </row>
    <row r="827" spans="1:4" x14ac:dyDescent="0.25">
      <c r="A827" s="80" t="s">
        <v>5229</v>
      </c>
      <c r="B827" s="56" t="str">
        <f t="shared" si="21"/>
        <v>MA19</v>
      </c>
      <c r="C827" s="89">
        <v>18312.54</v>
      </c>
      <c r="D827" s="100">
        <v>73462.459999999992</v>
      </c>
    </row>
    <row r="828" spans="1:4" x14ac:dyDescent="0.25">
      <c r="A828" s="80" t="s">
        <v>5229</v>
      </c>
      <c r="B828" s="56" t="str">
        <f t="shared" si="21"/>
        <v>MA19</v>
      </c>
      <c r="C828" s="90"/>
      <c r="D828" s="100"/>
    </row>
    <row r="829" spans="1:4" x14ac:dyDescent="0.25">
      <c r="A829" s="80" t="s">
        <v>375</v>
      </c>
      <c r="B829" s="56" t="str">
        <f t="shared" si="21"/>
        <v>CB05</v>
      </c>
      <c r="C829" s="89">
        <v>26475.86</v>
      </c>
      <c r="D829" s="100">
        <v>26951.14</v>
      </c>
    </row>
    <row r="830" spans="1:4" x14ac:dyDescent="0.25">
      <c r="A830" s="80" t="s">
        <v>375</v>
      </c>
      <c r="B830" s="56" t="str">
        <f t="shared" si="21"/>
        <v>CB05</v>
      </c>
      <c r="C830" s="90"/>
      <c r="D830" s="100"/>
    </row>
    <row r="831" spans="1:4" x14ac:dyDescent="0.25">
      <c r="A831" s="80" t="s">
        <v>376</v>
      </c>
      <c r="B831" s="56" t="str">
        <f t="shared" si="21"/>
        <v>CB06</v>
      </c>
      <c r="C831" s="89">
        <v>14592.800000000001</v>
      </c>
      <c r="D831" s="100">
        <v>19727.199999999997</v>
      </c>
    </row>
    <row r="832" spans="1:4" x14ac:dyDescent="0.25">
      <c r="A832" s="80" t="s">
        <v>376</v>
      </c>
      <c r="B832" s="56" t="str">
        <f t="shared" si="21"/>
        <v>CB06</v>
      </c>
      <c r="C832" s="90"/>
      <c r="D832" s="100"/>
    </row>
    <row r="833" spans="1:4" x14ac:dyDescent="0.25">
      <c r="A833" s="80" t="s">
        <v>377</v>
      </c>
      <c r="B833" s="56" t="str">
        <f t="shared" si="21"/>
        <v>CB08</v>
      </c>
      <c r="C833" s="89">
        <v>33727.440000000002</v>
      </c>
      <c r="D833" s="100">
        <v>75385.56</v>
      </c>
    </row>
    <row r="834" spans="1:4" x14ac:dyDescent="0.25">
      <c r="A834" s="80" t="s">
        <v>377</v>
      </c>
      <c r="B834" s="56" t="str">
        <f t="shared" si="21"/>
        <v>CB08</v>
      </c>
      <c r="C834" s="90"/>
      <c r="D834" s="100"/>
    </row>
    <row r="835" spans="1:4" x14ac:dyDescent="0.25">
      <c r="A835" s="80" t="s">
        <v>378</v>
      </c>
      <c r="B835" s="56" t="str">
        <f t="shared" ref="B835:B898" si="22">LEFT(A835, FIND(" ",A835)-1)</f>
        <v>CB09</v>
      </c>
      <c r="C835" s="89">
        <v>9359.02</v>
      </c>
      <c r="D835" s="100">
        <v>40835.979999999996</v>
      </c>
    </row>
    <row r="836" spans="1:4" x14ac:dyDescent="0.25">
      <c r="A836" s="80" t="s">
        <v>378</v>
      </c>
      <c r="B836" s="56" t="str">
        <f t="shared" si="22"/>
        <v>CB09</v>
      </c>
      <c r="C836" s="90"/>
      <c r="D836" s="100"/>
    </row>
    <row r="837" spans="1:4" x14ac:dyDescent="0.25">
      <c r="A837" s="80" t="s">
        <v>385</v>
      </c>
      <c r="B837" s="56" t="str">
        <f t="shared" si="22"/>
        <v>CB12</v>
      </c>
      <c r="C837" s="89">
        <v>28590.86</v>
      </c>
      <c r="D837" s="100">
        <v>-85926.86</v>
      </c>
    </row>
    <row r="838" spans="1:4" x14ac:dyDescent="0.25">
      <c r="A838" s="80" t="s">
        <v>385</v>
      </c>
      <c r="B838" s="56" t="str">
        <f t="shared" si="22"/>
        <v>CB12</v>
      </c>
      <c r="C838" s="90"/>
      <c r="D838" s="100"/>
    </row>
    <row r="839" spans="1:4" x14ac:dyDescent="0.25">
      <c r="A839" s="80" t="s">
        <v>387</v>
      </c>
      <c r="B839" s="56" t="str">
        <f t="shared" si="22"/>
        <v>CB14</v>
      </c>
      <c r="C839" s="89">
        <v>7317.4400000000005</v>
      </c>
      <c r="D839" s="100">
        <v>24428.559999999998</v>
      </c>
    </row>
    <row r="840" spans="1:4" x14ac:dyDescent="0.25">
      <c r="A840" s="80" t="s">
        <v>387</v>
      </c>
      <c r="B840" s="56" t="str">
        <f t="shared" si="22"/>
        <v>CB14</v>
      </c>
      <c r="C840" s="90"/>
      <c r="D840" s="100"/>
    </row>
    <row r="841" spans="1:4" x14ac:dyDescent="0.25">
      <c r="A841" s="80" t="s">
        <v>389</v>
      </c>
      <c r="B841" s="56" t="str">
        <f t="shared" si="22"/>
        <v>CB17</v>
      </c>
      <c r="C841" s="89">
        <v>19696.100000000002</v>
      </c>
      <c r="D841" s="100">
        <v>25371.899999999998</v>
      </c>
    </row>
    <row r="842" spans="1:4" x14ac:dyDescent="0.25">
      <c r="A842" s="80" t="s">
        <v>389</v>
      </c>
      <c r="B842" s="56" t="str">
        <f t="shared" si="22"/>
        <v>CB17</v>
      </c>
      <c r="C842" s="90"/>
      <c r="D842" s="100"/>
    </row>
    <row r="843" spans="1:4" x14ac:dyDescent="0.25">
      <c r="A843" s="80" t="s">
        <v>390</v>
      </c>
      <c r="B843" s="56" t="str">
        <f t="shared" si="22"/>
        <v>CB18</v>
      </c>
      <c r="C843" s="89">
        <v>7735.62</v>
      </c>
      <c r="D843" s="100">
        <v>30914.38</v>
      </c>
    </row>
    <row r="844" spans="1:4" x14ac:dyDescent="0.25">
      <c r="A844" s="80" t="s">
        <v>390</v>
      </c>
      <c r="B844" s="56" t="str">
        <f t="shared" si="22"/>
        <v>CB18</v>
      </c>
      <c r="C844" s="90"/>
      <c r="D844" s="100"/>
    </row>
    <row r="845" spans="1:4" x14ac:dyDescent="0.25">
      <c r="A845" s="80" t="s">
        <v>404</v>
      </c>
      <c r="B845" s="56" t="str">
        <f t="shared" si="22"/>
        <v>CB27</v>
      </c>
      <c r="C845" s="89">
        <v>9347.6200000000008</v>
      </c>
      <c r="D845" s="100">
        <v>33094.379999999997</v>
      </c>
    </row>
    <row r="846" spans="1:4" x14ac:dyDescent="0.25">
      <c r="A846" s="80" t="s">
        <v>404</v>
      </c>
      <c r="B846" s="56" t="str">
        <f t="shared" si="22"/>
        <v>CB27</v>
      </c>
      <c r="C846" s="90"/>
      <c r="D846" s="100"/>
    </row>
    <row r="847" spans="1:4" x14ac:dyDescent="0.25">
      <c r="A847" s="80" t="s">
        <v>407</v>
      </c>
      <c r="B847" s="56" t="str">
        <f t="shared" si="22"/>
        <v>CB30</v>
      </c>
      <c r="C847" s="89">
        <v>13243.300000000001</v>
      </c>
      <c r="D847" s="100">
        <v>-45298.3</v>
      </c>
    </row>
    <row r="848" spans="1:4" x14ac:dyDescent="0.25">
      <c r="A848" s="80" t="s">
        <v>407</v>
      </c>
      <c r="B848" s="56" t="str">
        <f t="shared" si="22"/>
        <v>CB30</v>
      </c>
      <c r="C848" s="90"/>
      <c r="D848" s="100"/>
    </row>
    <row r="849" spans="1:4" x14ac:dyDescent="0.25">
      <c r="A849" s="80" t="s">
        <v>410</v>
      </c>
      <c r="B849" s="56" t="str">
        <f t="shared" si="22"/>
        <v>CB33</v>
      </c>
      <c r="C849" s="89">
        <v>5641.36</v>
      </c>
      <c r="D849" s="100">
        <v>29659.64</v>
      </c>
    </row>
    <row r="850" spans="1:4" x14ac:dyDescent="0.25">
      <c r="A850" s="80" t="s">
        <v>410</v>
      </c>
      <c r="B850" s="56" t="str">
        <f t="shared" si="22"/>
        <v>CB33</v>
      </c>
      <c r="C850" s="90"/>
      <c r="D850" s="100"/>
    </row>
    <row r="851" spans="1:4" x14ac:dyDescent="0.25">
      <c r="A851" s="80" t="s">
        <v>90</v>
      </c>
      <c r="B851" s="56" t="str">
        <f t="shared" si="22"/>
        <v>CBA03</v>
      </c>
      <c r="C851" s="89">
        <v>6698.7400000000007</v>
      </c>
      <c r="D851" s="100">
        <v>-23543.74</v>
      </c>
    </row>
    <row r="852" spans="1:4" x14ac:dyDescent="0.25">
      <c r="A852" s="80" t="s">
        <v>90</v>
      </c>
      <c r="B852" s="56" t="str">
        <f t="shared" si="22"/>
        <v>CBA03</v>
      </c>
      <c r="C852" s="90"/>
      <c r="D852" s="100"/>
    </row>
    <row r="853" spans="1:4" x14ac:dyDescent="0.25">
      <c r="A853" s="80" t="s">
        <v>96</v>
      </c>
      <c r="B853" s="56" t="str">
        <f t="shared" si="22"/>
        <v>CBA06</v>
      </c>
      <c r="C853" s="89">
        <v>14239.62</v>
      </c>
      <c r="D853" s="100">
        <v>9429.3799999999992</v>
      </c>
    </row>
    <row r="854" spans="1:4" x14ac:dyDescent="0.25">
      <c r="A854" s="80" t="s">
        <v>96</v>
      </c>
      <c r="B854" s="56" t="str">
        <f t="shared" si="22"/>
        <v>CBA06</v>
      </c>
      <c r="C854" s="90"/>
      <c r="D854" s="100"/>
    </row>
    <row r="855" spans="1:4" x14ac:dyDescent="0.25">
      <c r="A855" s="80" t="s">
        <v>97</v>
      </c>
      <c r="B855" s="56" t="str">
        <f t="shared" si="22"/>
        <v>CBA07</v>
      </c>
      <c r="C855" s="89">
        <v>9136.58</v>
      </c>
      <c r="D855" s="100">
        <v>40797.42</v>
      </c>
    </row>
    <row r="856" spans="1:4" x14ac:dyDescent="0.25">
      <c r="A856" s="80" t="s">
        <v>97</v>
      </c>
      <c r="B856" s="56" t="str">
        <f t="shared" si="22"/>
        <v>CBA07</v>
      </c>
      <c r="C856" s="90"/>
      <c r="D856" s="100"/>
    </row>
    <row r="857" spans="1:4" x14ac:dyDescent="0.25">
      <c r="A857" s="80" t="s">
        <v>234</v>
      </c>
      <c r="B857" s="56" t="str">
        <f t="shared" si="22"/>
        <v>AB11</v>
      </c>
      <c r="C857" s="89">
        <v>31445.64</v>
      </c>
      <c r="D857" s="100">
        <v>58809</v>
      </c>
    </row>
    <row r="858" spans="1:4" x14ac:dyDescent="0.25">
      <c r="A858" s="80" t="s">
        <v>234</v>
      </c>
      <c r="B858" s="56" t="str">
        <f t="shared" si="22"/>
        <v>AB11</v>
      </c>
      <c r="C858" s="90"/>
      <c r="D858" s="100"/>
    </row>
    <row r="859" spans="1:4" x14ac:dyDescent="0.25">
      <c r="A859" s="80" t="s">
        <v>235</v>
      </c>
      <c r="B859" s="56" t="str">
        <f t="shared" si="22"/>
        <v>AB13</v>
      </c>
      <c r="C859" s="89">
        <v>21403.16</v>
      </c>
      <c r="D859" s="100">
        <v>-49775</v>
      </c>
    </row>
    <row r="860" spans="1:4" x14ac:dyDescent="0.25">
      <c r="A860" s="80" t="s">
        <v>235</v>
      </c>
      <c r="B860" s="56" t="str">
        <f t="shared" si="22"/>
        <v>AB13</v>
      </c>
      <c r="C860" s="90"/>
      <c r="D860" s="100"/>
    </row>
    <row r="861" spans="1:4" x14ac:dyDescent="0.25">
      <c r="A861" s="80" t="s">
        <v>237</v>
      </c>
      <c r="B861" s="56" t="str">
        <f t="shared" si="22"/>
        <v>AB14</v>
      </c>
      <c r="C861" s="89">
        <v>8682.24</v>
      </c>
      <c r="D861" s="100">
        <v>29213</v>
      </c>
    </row>
    <row r="862" spans="1:4" x14ac:dyDescent="0.25">
      <c r="A862" s="80" t="s">
        <v>237</v>
      </c>
      <c r="B862" s="56" t="str">
        <f t="shared" si="22"/>
        <v>AB14</v>
      </c>
      <c r="C862" s="90"/>
      <c r="D862" s="100"/>
    </row>
    <row r="863" spans="1:4" x14ac:dyDescent="0.25">
      <c r="A863" s="80" t="s">
        <v>239</v>
      </c>
      <c r="B863" s="56" t="str">
        <f t="shared" si="22"/>
        <v>AB17</v>
      </c>
      <c r="C863" s="89">
        <v>10614.460000000001</v>
      </c>
      <c r="D863" s="100">
        <v>30572</v>
      </c>
    </row>
    <row r="864" spans="1:4" x14ac:dyDescent="0.25">
      <c r="A864" s="80" t="s">
        <v>239</v>
      </c>
      <c r="B864" s="56" t="str">
        <f t="shared" si="22"/>
        <v>AB17</v>
      </c>
      <c r="C864" s="90"/>
      <c r="D864" s="100"/>
    </row>
    <row r="865" spans="1:4" x14ac:dyDescent="0.25">
      <c r="A865" s="80" t="s">
        <v>240</v>
      </c>
      <c r="B865" s="56" t="str">
        <f t="shared" si="22"/>
        <v>AB19</v>
      </c>
      <c r="C865" s="89">
        <v>27544.320000000003</v>
      </c>
      <c r="D865" s="100">
        <v>50202</v>
      </c>
    </row>
    <row r="866" spans="1:4" x14ac:dyDescent="0.25">
      <c r="A866" s="80" t="s">
        <v>240</v>
      </c>
      <c r="B866" s="56" t="str">
        <f t="shared" si="22"/>
        <v>AB19</v>
      </c>
      <c r="C866" s="90"/>
      <c r="D866" s="100"/>
    </row>
    <row r="867" spans="1:4" x14ac:dyDescent="0.25">
      <c r="A867" s="80" t="s">
        <v>243</v>
      </c>
      <c r="B867" s="56" t="str">
        <f t="shared" si="22"/>
        <v>AB22</v>
      </c>
      <c r="C867" s="89">
        <v>15085.84</v>
      </c>
      <c r="D867" s="100">
        <v>6174</v>
      </c>
    </row>
    <row r="868" spans="1:4" x14ac:dyDescent="0.25">
      <c r="A868" s="80" t="s">
        <v>243</v>
      </c>
      <c r="B868" s="56" t="str">
        <f t="shared" si="22"/>
        <v>AB22</v>
      </c>
      <c r="C868" s="90"/>
      <c r="D868" s="100"/>
    </row>
    <row r="869" spans="1:4" x14ac:dyDescent="0.25">
      <c r="A869" s="80" t="s">
        <v>244</v>
      </c>
      <c r="B869" s="56" t="str">
        <f t="shared" si="22"/>
        <v>AB23</v>
      </c>
      <c r="C869" s="89">
        <v>18905.12</v>
      </c>
      <c r="D869" s="100">
        <v>-29480</v>
      </c>
    </row>
    <row r="870" spans="1:4" x14ac:dyDescent="0.25">
      <c r="A870" s="80" t="s">
        <v>244</v>
      </c>
      <c r="B870" s="56" t="str">
        <f t="shared" si="22"/>
        <v>AB23</v>
      </c>
      <c r="C870" s="90"/>
      <c r="D870" s="100"/>
    </row>
    <row r="871" spans="1:4" x14ac:dyDescent="0.25">
      <c r="A871" s="80" t="s">
        <v>249</v>
      </c>
      <c r="B871" s="56" t="str">
        <f t="shared" si="22"/>
        <v>AB27</v>
      </c>
      <c r="C871" s="89">
        <v>12437.7</v>
      </c>
      <c r="D871" s="100">
        <v>74749</v>
      </c>
    </row>
    <row r="872" spans="1:4" x14ac:dyDescent="0.25">
      <c r="A872" s="80" t="s">
        <v>249</v>
      </c>
      <c r="B872" s="56" t="str">
        <f t="shared" si="22"/>
        <v>AB27</v>
      </c>
      <c r="C872" s="90"/>
      <c r="D872" s="100"/>
    </row>
    <row r="873" spans="1:4" x14ac:dyDescent="0.25">
      <c r="A873" s="80" t="s">
        <v>250</v>
      </c>
      <c r="B873" s="56" t="str">
        <f t="shared" si="22"/>
        <v>AB28</v>
      </c>
      <c r="C873" s="89">
        <v>15483.84</v>
      </c>
      <c r="D873" s="100">
        <v>69938</v>
      </c>
    </row>
    <row r="874" spans="1:4" x14ac:dyDescent="0.25">
      <c r="A874" s="80" t="s">
        <v>250</v>
      </c>
      <c r="B874" s="56" t="str">
        <f t="shared" si="22"/>
        <v>AB28</v>
      </c>
      <c r="C874" s="90"/>
      <c r="D874" s="100"/>
    </row>
    <row r="875" spans="1:4" x14ac:dyDescent="0.25">
      <c r="A875" s="80" t="s">
        <v>252</v>
      </c>
      <c r="B875" s="56" t="str">
        <f t="shared" si="22"/>
        <v>AB30</v>
      </c>
      <c r="C875" s="89">
        <v>11469.82</v>
      </c>
      <c r="D875" s="100">
        <v>23815</v>
      </c>
    </row>
    <row r="876" spans="1:4" x14ac:dyDescent="0.25">
      <c r="A876" s="80" t="s">
        <v>252</v>
      </c>
      <c r="B876" s="56" t="str">
        <f t="shared" si="22"/>
        <v>AB30</v>
      </c>
      <c r="C876" s="90"/>
      <c r="D876" s="100"/>
    </row>
    <row r="877" spans="1:4" x14ac:dyDescent="0.25">
      <c r="A877" s="80" t="s">
        <v>254</v>
      </c>
      <c r="B877" s="56" t="str">
        <f t="shared" si="22"/>
        <v>AB31</v>
      </c>
      <c r="C877" s="89">
        <v>8885.52</v>
      </c>
      <c r="D877" s="100">
        <v>38502</v>
      </c>
    </row>
    <row r="878" spans="1:4" x14ac:dyDescent="0.25">
      <c r="A878" s="80" t="s">
        <v>254</v>
      </c>
      <c r="B878" s="56" t="str">
        <f t="shared" si="22"/>
        <v>AB31</v>
      </c>
      <c r="C878" s="90"/>
      <c r="D878" s="100"/>
    </row>
    <row r="879" spans="1:4" x14ac:dyDescent="0.25">
      <c r="A879" s="80" t="s">
        <v>257</v>
      </c>
      <c r="B879" s="56" t="str">
        <f t="shared" si="22"/>
        <v>AB33</v>
      </c>
      <c r="C879" s="89">
        <v>3368.32</v>
      </c>
      <c r="D879" s="100">
        <v>22125</v>
      </c>
    </row>
    <row r="880" spans="1:4" x14ac:dyDescent="0.25">
      <c r="A880" s="80" t="s">
        <v>257</v>
      </c>
      <c r="B880" s="56" t="str">
        <f t="shared" si="22"/>
        <v>AB33</v>
      </c>
      <c r="C880" s="90"/>
      <c r="D880" s="100"/>
    </row>
    <row r="881" spans="1:4" x14ac:dyDescent="0.25">
      <c r="A881" s="80" t="s">
        <v>424</v>
      </c>
      <c r="B881" s="56" t="str">
        <f t="shared" si="22"/>
        <v>CS01</v>
      </c>
      <c r="C881" s="89">
        <v>12422.439999999999</v>
      </c>
      <c r="D881" s="100">
        <v>33759</v>
      </c>
    </row>
    <row r="882" spans="1:4" x14ac:dyDescent="0.25">
      <c r="A882" s="80" t="s">
        <v>424</v>
      </c>
      <c r="B882" s="56" t="str">
        <f t="shared" si="22"/>
        <v>CS01</v>
      </c>
      <c r="C882" s="90"/>
      <c r="D882" s="100"/>
    </row>
    <row r="883" spans="1:4" x14ac:dyDescent="0.25">
      <c r="A883" s="80" t="s">
        <v>425</v>
      </c>
      <c r="B883" s="56" t="str">
        <f t="shared" si="22"/>
        <v>CS02</v>
      </c>
      <c r="C883" s="89">
        <v>27701.02</v>
      </c>
      <c r="D883" s="100">
        <v>68034</v>
      </c>
    </row>
    <row r="884" spans="1:4" x14ac:dyDescent="0.25">
      <c r="A884" s="80" t="s">
        <v>425</v>
      </c>
      <c r="B884" s="56" t="str">
        <f t="shared" si="22"/>
        <v>CS02</v>
      </c>
      <c r="C884" s="90"/>
      <c r="D884" s="100"/>
    </row>
    <row r="885" spans="1:4" x14ac:dyDescent="0.25">
      <c r="A885" s="80" t="s">
        <v>428</v>
      </c>
      <c r="B885" s="56" t="str">
        <f t="shared" si="22"/>
        <v>CS04</v>
      </c>
      <c r="C885" s="89">
        <v>10262.620000000001</v>
      </c>
      <c r="D885" s="100">
        <v>40155</v>
      </c>
    </row>
    <row r="886" spans="1:4" x14ac:dyDescent="0.25">
      <c r="A886" s="80" t="s">
        <v>428</v>
      </c>
      <c r="B886" s="56" t="str">
        <f t="shared" si="22"/>
        <v>CS04</v>
      </c>
      <c r="C886" s="90"/>
      <c r="D886" s="100"/>
    </row>
    <row r="887" spans="1:4" x14ac:dyDescent="0.25">
      <c r="A887" s="80" t="s">
        <v>430</v>
      </c>
      <c r="B887" s="56" t="str">
        <f t="shared" si="22"/>
        <v>CS05</v>
      </c>
      <c r="C887" s="89">
        <v>35780.660000000003</v>
      </c>
      <c r="D887" s="100">
        <v>134220</v>
      </c>
    </row>
    <row r="888" spans="1:4" x14ac:dyDescent="0.25">
      <c r="A888" s="80" t="s">
        <v>430</v>
      </c>
      <c r="B888" s="56" t="str">
        <f t="shared" si="22"/>
        <v>CS05</v>
      </c>
      <c r="C888" s="90"/>
      <c r="D888" s="100"/>
    </row>
    <row r="889" spans="1:4" x14ac:dyDescent="0.25">
      <c r="A889" s="80" t="s">
        <v>431</v>
      </c>
      <c r="B889" s="56" t="str">
        <f t="shared" si="22"/>
        <v>CS06</v>
      </c>
      <c r="C889" s="89">
        <v>18328.3</v>
      </c>
      <c r="D889" s="100">
        <v>134138</v>
      </c>
    </row>
    <row r="890" spans="1:4" x14ac:dyDescent="0.25">
      <c r="A890" s="80" t="s">
        <v>431</v>
      </c>
      <c r="B890" s="56" t="str">
        <f t="shared" si="22"/>
        <v>CS06</v>
      </c>
      <c r="C890" s="90"/>
      <c r="D890" s="100"/>
    </row>
    <row r="891" spans="1:4" x14ac:dyDescent="0.25">
      <c r="A891" s="80" t="s">
        <v>5230</v>
      </c>
      <c r="B891" s="56" t="str">
        <f t="shared" si="22"/>
        <v>CS07</v>
      </c>
      <c r="C891" s="89">
        <v>17788.96</v>
      </c>
      <c r="D891" s="100">
        <v>17523</v>
      </c>
    </row>
    <row r="892" spans="1:4" x14ac:dyDescent="0.25">
      <c r="A892" s="80" t="s">
        <v>5230</v>
      </c>
      <c r="B892" s="56" t="str">
        <f t="shared" si="22"/>
        <v>CS07</v>
      </c>
      <c r="C892" s="90"/>
      <c r="D892" s="100"/>
    </row>
    <row r="893" spans="1:4" x14ac:dyDescent="0.25">
      <c r="A893" s="80" t="s">
        <v>119</v>
      </c>
      <c r="B893" s="56" t="str">
        <f t="shared" si="22"/>
        <v>CSA03</v>
      </c>
      <c r="C893" s="89">
        <v>13637.8</v>
      </c>
      <c r="D893" s="100">
        <v>71329</v>
      </c>
    </row>
    <row r="894" spans="1:4" x14ac:dyDescent="0.25">
      <c r="A894" s="80" t="s">
        <v>119</v>
      </c>
      <c r="B894" s="56" t="str">
        <f t="shared" si="22"/>
        <v>CSA03</v>
      </c>
      <c r="C894" s="90"/>
      <c r="D894" s="100"/>
    </row>
    <row r="895" spans="1:4" x14ac:dyDescent="0.25">
      <c r="A895" s="80" t="s">
        <v>121</v>
      </c>
      <c r="B895" s="56" t="str">
        <f t="shared" si="22"/>
        <v>CSA04</v>
      </c>
      <c r="C895" s="89">
        <v>6170.58</v>
      </c>
      <c r="D895" s="100">
        <v>39214</v>
      </c>
    </row>
    <row r="896" spans="1:4" x14ac:dyDescent="0.25">
      <c r="A896" s="80" t="s">
        <v>121</v>
      </c>
      <c r="B896" s="56" t="str">
        <f t="shared" si="22"/>
        <v>CSA04</v>
      </c>
      <c r="C896" s="90"/>
      <c r="D896" s="100"/>
    </row>
    <row r="897" spans="1:4" x14ac:dyDescent="0.25">
      <c r="A897" s="80" t="s">
        <v>122</v>
      </c>
      <c r="B897" s="56" t="str">
        <f t="shared" si="22"/>
        <v>CSA05</v>
      </c>
      <c r="C897" s="89">
        <v>24546.98</v>
      </c>
      <c r="D897" s="100">
        <v>-35011</v>
      </c>
    </row>
    <row r="898" spans="1:4" x14ac:dyDescent="0.25">
      <c r="A898" s="80" t="s">
        <v>122</v>
      </c>
      <c r="B898" s="56" t="str">
        <f t="shared" si="22"/>
        <v>CSA05</v>
      </c>
      <c r="C898" s="90"/>
      <c r="D898" s="100"/>
    </row>
    <row r="899" spans="1:4" x14ac:dyDescent="0.25">
      <c r="A899" s="80" t="s">
        <v>126</v>
      </c>
      <c r="B899" s="56" t="str">
        <f t="shared" ref="B899:B962" si="23">LEFT(A899, FIND(" ",A899)-1)</f>
        <v>CSA06</v>
      </c>
      <c r="C899" s="89">
        <v>14996.24</v>
      </c>
      <c r="D899" s="100">
        <v>113833</v>
      </c>
    </row>
    <row r="900" spans="1:4" x14ac:dyDescent="0.25">
      <c r="A900" s="80" t="s">
        <v>126</v>
      </c>
      <c r="B900" s="56" t="str">
        <f t="shared" si="23"/>
        <v>CSA06</v>
      </c>
      <c r="C900" s="90"/>
      <c r="D900" s="100"/>
    </row>
    <row r="901" spans="1:4" x14ac:dyDescent="0.25">
      <c r="A901" s="80" t="s">
        <v>379</v>
      </c>
      <c r="B901" s="56" t="str">
        <f t="shared" si="23"/>
        <v>CB11</v>
      </c>
      <c r="C901" s="89">
        <v>18275.239999999998</v>
      </c>
      <c r="D901" s="100">
        <v>54907</v>
      </c>
    </row>
    <row r="902" spans="1:4" x14ac:dyDescent="0.25">
      <c r="A902" s="80" t="s">
        <v>379</v>
      </c>
      <c r="B902" s="56" t="str">
        <f t="shared" si="23"/>
        <v>CB11</v>
      </c>
      <c r="C902" s="90"/>
      <c r="D902" s="100"/>
    </row>
    <row r="903" spans="1:4" x14ac:dyDescent="0.25">
      <c r="A903" s="80" t="s">
        <v>388</v>
      </c>
      <c r="B903" s="56" t="str">
        <f t="shared" si="23"/>
        <v>CB15</v>
      </c>
      <c r="C903" s="89">
        <v>29705.82</v>
      </c>
      <c r="D903" s="100">
        <v>59148</v>
      </c>
    </row>
    <row r="904" spans="1:4" x14ac:dyDescent="0.25">
      <c r="A904" s="80" t="s">
        <v>388</v>
      </c>
      <c r="B904" s="56" t="str">
        <f t="shared" si="23"/>
        <v>CB15</v>
      </c>
      <c r="C904" s="90"/>
      <c r="D904" s="100"/>
    </row>
    <row r="905" spans="1:4" x14ac:dyDescent="0.25">
      <c r="A905" s="80" t="s">
        <v>391</v>
      </c>
      <c r="B905" s="56" t="str">
        <f t="shared" si="23"/>
        <v>CB19</v>
      </c>
      <c r="C905" s="89">
        <v>19395.240000000002</v>
      </c>
      <c r="D905" s="100">
        <v>7506</v>
      </c>
    </row>
    <row r="906" spans="1:4" x14ac:dyDescent="0.25">
      <c r="A906" s="80" t="s">
        <v>391</v>
      </c>
      <c r="B906" s="56" t="str">
        <f t="shared" si="23"/>
        <v>CB19</v>
      </c>
      <c r="C906" s="90"/>
      <c r="D906" s="100"/>
    </row>
    <row r="907" spans="1:4" x14ac:dyDescent="0.25">
      <c r="A907" s="80" t="s">
        <v>392</v>
      </c>
      <c r="B907" s="56" t="str">
        <f t="shared" si="23"/>
        <v>CB20</v>
      </c>
      <c r="C907" s="89">
        <v>14207.76</v>
      </c>
      <c r="D907" s="100">
        <v>35097</v>
      </c>
    </row>
    <row r="908" spans="1:4" x14ac:dyDescent="0.25">
      <c r="A908" s="80" t="s">
        <v>392</v>
      </c>
      <c r="B908" s="56" t="str">
        <f t="shared" si="23"/>
        <v>CB20</v>
      </c>
      <c r="C908" s="90"/>
      <c r="D908" s="100"/>
    </row>
    <row r="909" spans="1:4" x14ac:dyDescent="0.25">
      <c r="A909" s="80" t="s">
        <v>394</v>
      </c>
      <c r="B909" s="56" t="str">
        <f t="shared" si="23"/>
        <v>CB22</v>
      </c>
      <c r="C909" s="89">
        <v>5753.5</v>
      </c>
      <c r="D909" s="100">
        <v>34627</v>
      </c>
    </row>
    <row r="910" spans="1:4" x14ac:dyDescent="0.25">
      <c r="A910" s="80" t="s">
        <v>394</v>
      </c>
      <c r="B910" s="56" t="str">
        <f t="shared" si="23"/>
        <v>CB22</v>
      </c>
      <c r="C910" s="90"/>
      <c r="D910" s="100"/>
    </row>
    <row r="911" spans="1:4" x14ac:dyDescent="0.25">
      <c r="A911" s="80" t="s">
        <v>395</v>
      </c>
      <c r="B911" s="56" t="str">
        <f t="shared" si="23"/>
        <v>CB23</v>
      </c>
      <c r="C911" s="89">
        <v>7530.18</v>
      </c>
      <c r="D911" s="100">
        <v>39573</v>
      </c>
    </row>
    <row r="912" spans="1:4" x14ac:dyDescent="0.25">
      <c r="A912" s="80" t="s">
        <v>395</v>
      </c>
      <c r="B912" s="56" t="str">
        <f t="shared" si="23"/>
        <v>CB23</v>
      </c>
      <c r="C912" s="90"/>
      <c r="D912" s="100"/>
    </row>
    <row r="913" spans="1:4" x14ac:dyDescent="0.25">
      <c r="A913" s="80" t="s">
        <v>396</v>
      </c>
      <c r="B913" s="56" t="str">
        <f t="shared" si="23"/>
        <v>CB24</v>
      </c>
      <c r="C913" s="89">
        <v>5501.16</v>
      </c>
      <c r="D913" s="100">
        <v>26995</v>
      </c>
    </row>
    <row r="914" spans="1:4" x14ac:dyDescent="0.25">
      <c r="A914" s="80" t="s">
        <v>396</v>
      </c>
      <c r="B914" s="56" t="str">
        <f t="shared" si="23"/>
        <v>CB24</v>
      </c>
      <c r="C914" s="90"/>
      <c r="D914" s="100"/>
    </row>
    <row r="915" spans="1:4" x14ac:dyDescent="0.25">
      <c r="A915" s="80" t="s">
        <v>397</v>
      </c>
      <c r="B915" s="56" t="str">
        <f t="shared" si="23"/>
        <v>CB25</v>
      </c>
      <c r="C915" s="89">
        <v>11158.92</v>
      </c>
      <c r="D915" s="100">
        <v>53314</v>
      </c>
    </row>
    <row r="916" spans="1:4" x14ac:dyDescent="0.25">
      <c r="A916" s="80" t="s">
        <v>397</v>
      </c>
      <c r="B916" s="56" t="str">
        <f t="shared" si="23"/>
        <v>CB25</v>
      </c>
      <c r="C916" s="90"/>
      <c r="D916" s="100"/>
    </row>
    <row r="917" spans="1:4" x14ac:dyDescent="0.25">
      <c r="A917" s="80" t="s">
        <v>398</v>
      </c>
      <c r="B917" s="56" t="str">
        <f t="shared" si="23"/>
        <v>CB26</v>
      </c>
      <c r="C917" s="89">
        <v>10141.92</v>
      </c>
      <c r="D917" s="100">
        <v>81816</v>
      </c>
    </row>
    <row r="918" spans="1:4" x14ac:dyDescent="0.25">
      <c r="A918" s="80" t="s">
        <v>398</v>
      </c>
      <c r="B918" s="56" t="str">
        <f t="shared" si="23"/>
        <v>CB26</v>
      </c>
      <c r="C918" s="90"/>
      <c r="D918" s="100"/>
    </row>
    <row r="919" spans="1:4" x14ac:dyDescent="0.25">
      <c r="A919" s="80" t="s">
        <v>406</v>
      </c>
      <c r="B919" s="56" t="str">
        <f t="shared" si="23"/>
        <v>CB29</v>
      </c>
      <c r="C919" s="89">
        <v>5014.9400000000005</v>
      </c>
      <c r="D919" s="100">
        <v>31986</v>
      </c>
    </row>
    <row r="920" spans="1:4" x14ac:dyDescent="0.25">
      <c r="A920" s="80" t="s">
        <v>406</v>
      </c>
      <c r="B920" s="56" t="str">
        <f t="shared" si="23"/>
        <v>CB29</v>
      </c>
      <c r="C920" s="90"/>
      <c r="D920" s="100"/>
    </row>
    <row r="921" spans="1:4" x14ac:dyDescent="0.25">
      <c r="A921" s="80" t="s">
        <v>411</v>
      </c>
      <c r="B921" s="56" t="str">
        <f t="shared" si="23"/>
        <v>CB34</v>
      </c>
      <c r="C921" s="89">
        <v>17672.04</v>
      </c>
      <c r="D921" s="100">
        <v>78572</v>
      </c>
    </row>
    <row r="922" spans="1:4" x14ac:dyDescent="0.25">
      <c r="A922" s="80" t="s">
        <v>411</v>
      </c>
      <c r="B922" s="56" t="str">
        <f t="shared" si="23"/>
        <v>CB34</v>
      </c>
      <c r="C922" s="90"/>
      <c r="D922" s="100"/>
    </row>
    <row r="923" spans="1:4" x14ac:dyDescent="0.25">
      <c r="A923" s="80" t="s">
        <v>104</v>
      </c>
      <c r="B923" s="56" t="str">
        <f t="shared" si="23"/>
        <v>CBA11</v>
      </c>
      <c r="C923" s="89">
        <v>11600.36</v>
      </c>
      <c r="D923" s="100">
        <v>10365</v>
      </c>
    </row>
    <row r="924" spans="1:4" x14ac:dyDescent="0.25">
      <c r="A924" s="80" t="s">
        <v>104</v>
      </c>
      <c r="B924" s="56" t="str">
        <f t="shared" si="23"/>
        <v>CBA11</v>
      </c>
      <c r="C924" s="90"/>
      <c r="D924" s="100"/>
    </row>
    <row r="925" spans="1:4" x14ac:dyDescent="0.25">
      <c r="A925" s="80" t="s">
        <v>616</v>
      </c>
      <c r="B925" s="56" t="str">
        <f t="shared" si="23"/>
        <v>LG49</v>
      </c>
      <c r="C925" s="89">
        <v>7636.5599999999995</v>
      </c>
      <c r="D925" s="100">
        <v>-10006</v>
      </c>
    </row>
    <row r="926" spans="1:4" x14ac:dyDescent="0.25">
      <c r="A926" s="80" t="s">
        <v>616</v>
      </c>
      <c r="B926" s="56" t="str">
        <f t="shared" si="23"/>
        <v>LG49</v>
      </c>
      <c r="C926" s="90"/>
      <c r="D926" s="100"/>
    </row>
    <row r="927" spans="1:4" x14ac:dyDescent="0.25">
      <c r="A927" s="80" t="s">
        <v>187</v>
      </c>
      <c r="B927" s="56" t="str">
        <f t="shared" si="23"/>
        <v>LGA16</v>
      </c>
      <c r="C927" s="89">
        <v>30106.16</v>
      </c>
      <c r="D927" s="100">
        <v>15452</v>
      </c>
    </row>
    <row r="928" spans="1:4" x14ac:dyDescent="0.25">
      <c r="A928" s="80" t="s">
        <v>187</v>
      </c>
      <c r="B928" s="56" t="str">
        <f t="shared" si="23"/>
        <v>LGA16</v>
      </c>
      <c r="C928" s="90"/>
      <c r="D928" s="100"/>
    </row>
    <row r="929" spans="1:4" x14ac:dyDescent="0.25">
      <c r="A929" s="80" t="s">
        <v>255</v>
      </c>
      <c r="B929" s="56" t="str">
        <f t="shared" si="23"/>
        <v>AB32</v>
      </c>
      <c r="C929" s="89">
        <v>3384.92</v>
      </c>
      <c r="D929" s="100">
        <v>-895</v>
      </c>
    </row>
    <row r="930" spans="1:4" x14ac:dyDescent="0.25">
      <c r="A930" s="80" t="s">
        <v>255</v>
      </c>
      <c r="B930" s="56" t="str">
        <f t="shared" si="23"/>
        <v>AB32</v>
      </c>
      <c r="C930" s="90"/>
      <c r="D930" s="100"/>
    </row>
    <row r="931" spans="1:4" x14ac:dyDescent="0.25">
      <c r="A931" s="80" t="s">
        <v>5231</v>
      </c>
      <c r="B931" s="56" t="str">
        <f t="shared" si="23"/>
        <v>AB39</v>
      </c>
      <c r="C931" s="89">
        <v>13418.68</v>
      </c>
      <c r="D931" s="100">
        <v>57217</v>
      </c>
    </row>
    <row r="932" spans="1:4" x14ac:dyDescent="0.25">
      <c r="A932" s="80" t="s">
        <v>5231</v>
      </c>
      <c r="B932" s="56" t="str">
        <f t="shared" si="23"/>
        <v>AB39</v>
      </c>
      <c r="C932" s="90"/>
      <c r="D932" s="100"/>
    </row>
    <row r="933" spans="1:4" x14ac:dyDescent="0.25">
      <c r="A933" s="80" t="s">
        <v>427</v>
      </c>
      <c r="B933" s="56" t="str">
        <f t="shared" si="23"/>
        <v>CS03</v>
      </c>
      <c r="C933" s="89">
        <v>11539.2</v>
      </c>
      <c r="D933" s="100">
        <v>67472</v>
      </c>
    </row>
    <row r="934" spans="1:4" x14ac:dyDescent="0.25">
      <c r="A934" s="80" t="s">
        <v>427</v>
      </c>
      <c r="B934" s="56" t="str">
        <f t="shared" si="23"/>
        <v>CS03</v>
      </c>
      <c r="C934" s="90"/>
      <c r="D934" s="100"/>
    </row>
    <row r="935" spans="1:4" x14ac:dyDescent="0.25">
      <c r="A935" s="80" t="s">
        <v>433</v>
      </c>
      <c r="B935" s="56" t="str">
        <f t="shared" si="23"/>
        <v>CS08</v>
      </c>
      <c r="C935" s="89">
        <v>32001.08</v>
      </c>
      <c r="D935" s="100">
        <v>113580</v>
      </c>
    </row>
    <row r="936" spans="1:4" x14ac:dyDescent="0.25">
      <c r="A936" s="80" t="s">
        <v>433</v>
      </c>
      <c r="B936" s="56" t="str">
        <f t="shared" si="23"/>
        <v>CS08</v>
      </c>
      <c r="C936" s="90"/>
      <c r="D936" s="100"/>
    </row>
    <row r="937" spans="1:4" x14ac:dyDescent="0.25">
      <c r="A937" s="80" t="s">
        <v>5232</v>
      </c>
      <c r="B937" s="56" t="str">
        <f t="shared" si="23"/>
        <v>CSA07</v>
      </c>
      <c r="C937" s="89">
        <v>22522.080000000002</v>
      </c>
      <c r="D937" s="100">
        <v>135098</v>
      </c>
    </row>
    <row r="938" spans="1:4" x14ac:dyDescent="0.25">
      <c r="A938" s="80" t="s">
        <v>5232</v>
      </c>
      <c r="B938" s="56" t="str">
        <f t="shared" si="23"/>
        <v>CSA07</v>
      </c>
      <c r="C938" s="90"/>
      <c r="D938" s="100"/>
    </row>
    <row r="939" spans="1:4" x14ac:dyDescent="0.25">
      <c r="A939" s="80" t="s">
        <v>115</v>
      </c>
      <c r="B939" s="56" t="str">
        <f t="shared" si="23"/>
        <v>CSA02</v>
      </c>
      <c r="C939" s="89">
        <v>3367.04</v>
      </c>
      <c r="D939" s="100">
        <v>27396</v>
      </c>
    </row>
    <row r="940" spans="1:4" x14ac:dyDescent="0.25">
      <c r="A940" s="80" t="s">
        <v>115</v>
      </c>
      <c r="B940" s="56" t="str">
        <f t="shared" si="23"/>
        <v>CSA02</v>
      </c>
      <c r="C940" s="90"/>
      <c r="D940" s="100"/>
    </row>
    <row r="941" spans="1:4" x14ac:dyDescent="0.25">
      <c r="A941" s="80" t="s">
        <v>409</v>
      </c>
      <c r="B941" s="56" t="str">
        <f t="shared" si="23"/>
        <v>CB32</v>
      </c>
      <c r="C941" s="89">
        <v>13826.18</v>
      </c>
      <c r="D941" s="100">
        <v>99184</v>
      </c>
    </row>
    <row r="942" spans="1:4" x14ac:dyDescent="0.25">
      <c r="A942" s="80" t="s">
        <v>409</v>
      </c>
      <c r="B942" s="56" t="str">
        <f t="shared" si="23"/>
        <v>CB32</v>
      </c>
      <c r="C942" s="90"/>
      <c r="D942" s="100"/>
    </row>
    <row r="943" spans="1:4" x14ac:dyDescent="0.25">
      <c r="A943" s="80" t="s">
        <v>412</v>
      </c>
      <c r="B943" s="56" t="str">
        <f t="shared" si="23"/>
        <v>CB35</v>
      </c>
      <c r="C943" s="89">
        <v>307.10000000000002</v>
      </c>
      <c r="D943" s="100">
        <v>1944</v>
      </c>
    </row>
    <row r="944" spans="1:4" x14ac:dyDescent="0.25">
      <c r="A944" s="80" t="s">
        <v>412</v>
      </c>
      <c r="B944" s="56" t="str">
        <f t="shared" si="23"/>
        <v>CB35</v>
      </c>
      <c r="C944" s="90"/>
      <c r="D944" s="100"/>
    </row>
    <row r="945" spans="1:4" x14ac:dyDescent="0.25">
      <c r="A945" s="80" t="s">
        <v>5233</v>
      </c>
      <c r="B945" s="56" t="str">
        <f t="shared" si="23"/>
        <v>CB36</v>
      </c>
      <c r="C945" s="89">
        <v>7537.7</v>
      </c>
      <c r="D945" s="100">
        <v>13535</v>
      </c>
    </row>
    <row r="946" spans="1:4" x14ac:dyDescent="0.25">
      <c r="A946" s="80" t="s">
        <v>5233</v>
      </c>
      <c r="B946" s="56" t="str">
        <f t="shared" si="23"/>
        <v>CB36</v>
      </c>
      <c r="C946" s="90"/>
      <c r="D946" s="100"/>
    </row>
    <row r="947" spans="1:4" x14ac:dyDescent="0.25">
      <c r="A947" s="80" t="s">
        <v>5234</v>
      </c>
      <c r="B947" s="56" t="str">
        <f t="shared" si="23"/>
        <v>CB38</v>
      </c>
      <c r="C947" s="89">
        <v>2823.66</v>
      </c>
      <c r="D947" s="100">
        <v>1487</v>
      </c>
    </row>
    <row r="948" spans="1:4" x14ac:dyDescent="0.25">
      <c r="A948" s="80" t="s">
        <v>5234</v>
      </c>
      <c r="B948" s="56" t="str">
        <f t="shared" si="23"/>
        <v>CB38</v>
      </c>
      <c r="C948" s="90"/>
      <c r="D948" s="100"/>
    </row>
    <row r="949" spans="1:4" x14ac:dyDescent="0.25">
      <c r="A949" s="80" t="s">
        <v>5235</v>
      </c>
      <c r="B949" s="56" t="s">
        <v>5246</v>
      </c>
      <c r="C949" s="89">
        <v>13125.9</v>
      </c>
      <c r="D949" s="100">
        <v>92070</v>
      </c>
    </row>
    <row r="950" spans="1:4" x14ac:dyDescent="0.25">
      <c r="A950" s="80" t="s">
        <v>5235</v>
      </c>
      <c r="B950" s="56" t="s">
        <v>5246</v>
      </c>
      <c r="C950" s="90"/>
      <c r="D950" s="100"/>
    </row>
    <row r="951" spans="1:4" x14ac:dyDescent="0.25">
      <c r="A951" s="80" t="s">
        <v>5236</v>
      </c>
      <c r="B951" s="56" t="str">
        <f t="shared" si="23"/>
        <v>CB41</v>
      </c>
      <c r="C951" s="89">
        <v>1240.8800000000001</v>
      </c>
      <c r="D951" s="100">
        <v>35227</v>
      </c>
    </row>
    <row r="952" spans="1:4" x14ac:dyDescent="0.25">
      <c r="A952" s="80" t="s">
        <v>5236</v>
      </c>
      <c r="B952" s="56" t="str">
        <f t="shared" si="23"/>
        <v>CB41</v>
      </c>
      <c r="C952" s="90"/>
      <c r="D952" s="100"/>
    </row>
    <row r="953" spans="1:4" x14ac:dyDescent="0.25">
      <c r="A953" s="84" t="s">
        <v>747</v>
      </c>
      <c r="B953" s="56" t="str">
        <f t="shared" si="23"/>
        <v>PG13</v>
      </c>
      <c r="C953" s="89">
        <v>39125.019999999997</v>
      </c>
      <c r="D953" s="100">
        <v>106172.98000000001</v>
      </c>
    </row>
    <row r="954" spans="1:4" x14ac:dyDescent="0.25">
      <c r="A954" s="84" t="s">
        <v>747</v>
      </c>
      <c r="B954" s="56" t="str">
        <f t="shared" si="23"/>
        <v>PG13</v>
      </c>
      <c r="C954" s="90"/>
      <c r="D954" s="100"/>
    </row>
    <row r="955" spans="1:4" x14ac:dyDescent="0.25">
      <c r="A955" s="84" t="s">
        <v>746</v>
      </c>
      <c r="B955" s="56" t="str">
        <f t="shared" si="23"/>
        <v>PG12</v>
      </c>
      <c r="C955" s="89">
        <v>10878.84</v>
      </c>
      <c r="D955" s="100">
        <v>56764.160000000003</v>
      </c>
    </row>
    <row r="956" spans="1:4" x14ac:dyDescent="0.25">
      <c r="A956" s="84" t="s">
        <v>746</v>
      </c>
      <c r="B956" s="56" t="str">
        <f t="shared" si="23"/>
        <v>PG12</v>
      </c>
      <c r="C956" s="90"/>
      <c r="D956" s="100"/>
    </row>
    <row r="957" spans="1:4" x14ac:dyDescent="0.25">
      <c r="A957" s="84" t="s">
        <v>739</v>
      </c>
      <c r="B957" s="56" t="str">
        <f t="shared" si="23"/>
        <v>PG05</v>
      </c>
      <c r="C957" s="89">
        <v>36394.000000000007</v>
      </c>
      <c r="D957" s="100">
        <v>41266.999999999993</v>
      </c>
    </row>
    <row r="958" spans="1:4" x14ac:dyDescent="0.25">
      <c r="A958" s="84" t="s">
        <v>739</v>
      </c>
      <c r="B958" s="56" t="str">
        <f t="shared" si="23"/>
        <v>PG05</v>
      </c>
      <c r="C958" s="90"/>
      <c r="D958" s="100"/>
    </row>
    <row r="959" spans="1:4" x14ac:dyDescent="0.25">
      <c r="A959" s="84" t="s">
        <v>736</v>
      </c>
      <c r="B959" s="56" t="str">
        <f t="shared" si="23"/>
        <v>PG02</v>
      </c>
      <c r="C959" s="89">
        <v>28644.84</v>
      </c>
      <c r="D959" s="100">
        <v>180366.16</v>
      </c>
    </row>
    <row r="960" spans="1:4" x14ac:dyDescent="0.25">
      <c r="A960" s="84" t="s">
        <v>736</v>
      </c>
      <c r="B960" s="56" t="str">
        <f t="shared" si="23"/>
        <v>PG02</v>
      </c>
      <c r="C960" s="90"/>
      <c r="D960" s="100"/>
    </row>
    <row r="961" spans="1:4" x14ac:dyDescent="0.25">
      <c r="A961" s="84" t="s">
        <v>749</v>
      </c>
      <c r="B961" s="56" t="str">
        <f t="shared" si="23"/>
        <v>PG15</v>
      </c>
      <c r="C961" s="89">
        <v>29997.760000000002</v>
      </c>
      <c r="D961" s="100">
        <v>117564.23999999999</v>
      </c>
    </row>
    <row r="962" spans="1:4" x14ac:dyDescent="0.25">
      <c r="A962" s="84" t="s">
        <v>749</v>
      </c>
      <c r="B962" s="56" t="str">
        <f t="shared" si="23"/>
        <v>PG15</v>
      </c>
      <c r="C962" s="90"/>
      <c r="D962" s="100"/>
    </row>
    <row r="963" spans="1:4" x14ac:dyDescent="0.25">
      <c r="A963" s="84" t="s">
        <v>738</v>
      </c>
      <c r="B963" s="56" t="str">
        <f t="shared" ref="B963:B1026" si="24">LEFT(A963, FIND(" ",A963)-1)</f>
        <v>PG04</v>
      </c>
      <c r="C963" s="89">
        <v>15612.380000000001</v>
      </c>
      <c r="D963" s="100">
        <v>-17026.38</v>
      </c>
    </row>
    <row r="964" spans="1:4" x14ac:dyDescent="0.25">
      <c r="A964" s="84" t="s">
        <v>738</v>
      </c>
      <c r="B964" s="56" t="str">
        <f t="shared" si="24"/>
        <v>PG04</v>
      </c>
      <c r="C964" s="90"/>
      <c r="D964" s="100"/>
    </row>
    <row r="965" spans="1:4" x14ac:dyDescent="0.25">
      <c r="A965" s="84" t="s">
        <v>748</v>
      </c>
      <c r="B965" s="56" t="str">
        <f t="shared" si="24"/>
        <v>PG14</v>
      </c>
      <c r="C965" s="89">
        <v>21345.14</v>
      </c>
      <c r="D965" s="100">
        <v>108963.86</v>
      </c>
    </row>
    <row r="966" spans="1:4" x14ac:dyDescent="0.25">
      <c r="A966" s="84" t="s">
        <v>748</v>
      </c>
      <c r="B966" s="56" t="str">
        <f t="shared" si="24"/>
        <v>PG14</v>
      </c>
      <c r="C966" s="90"/>
      <c r="D966" s="100"/>
    </row>
    <row r="967" spans="1:4" x14ac:dyDescent="0.25">
      <c r="A967" s="84" t="s">
        <v>744</v>
      </c>
      <c r="B967" s="56" t="str">
        <f t="shared" si="24"/>
        <v>PG10</v>
      </c>
      <c r="C967" s="89">
        <v>34980.720000000001</v>
      </c>
      <c r="D967" s="100">
        <v>55238.28</v>
      </c>
    </row>
    <row r="968" spans="1:4" x14ac:dyDescent="0.25">
      <c r="A968" s="84" t="s">
        <v>744</v>
      </c>
      <c r="B968" s="56" t="str">
        <f t="shared" si="24"/>
        <v>PG10</v>
      </c>
      <c r="C968" s="90"/>
      <c r="D968" s="100"/>
    </row>
    <row r="969" spans="1:4" x14ac:dyDescent="0.25">
      <c r="A969" s="84" t="s">
        <v>741</v>
      </c>
      <c r="B969" s="56" t="str">
        <f t="shared" si="24"/>
        <v>PG07</v>
      </c>
      <c r="C969" s="89">
        <v>22991.579999999998</v>
      </c>
      <c r="D969" s="100">
        <v>170573.42</v>
      </c>
    </row>
    <row r="970" spans="1:4" x14ac:dyDescent="0.25">
      <c r="A970" s="84" t="s">
        <v>741</v>
      </c>
      <c r="B970" s="56" t="str">
        <f t="shared" si="24"/>
        <v>PG07</v>
      </c>
      <c r="C970" s="90"/>
      <c r="D970" s="100"/>
    </row>
    <row r="971" spans="1:4" x14ac:dyDescent="0.25">
      <c r="A971" s="84" t="s">
        <v>737</v>
      </c>
      <c r="B971" s="56" t="str">
        <f t="shared" si="24"/>
        <v>PG03</v>
      </c>
      <c r="C971" s="89">
        <v>52491.1</v>
      </c>
      <c r="D971" s="100">
        <v>113322.9</v>
      </c>
    </row>
    <row r="972" spans="1:4" x14ac:dyDescent="0.25">
      <c r="A972" s="84" t="s">
        <v>737</v>
      </c>
      <c r="B972" s="56" t="str">
        <f t="shared" si="24"/>
        <v>PG03</v>
      </c>
      <c r="C972" s="90"/>
      <c r="D972" s="100"/>
    </row>
    <row r="973" spans="1:4" x14ac:dyDescent="0.25">
      <c r="A973" s="84" t="s">
        <v>743</v>
      </c>
      <c r="B973" s="56" t="str">
        <f t="shared" si="24"/>
        <v>PG09</v>
      </c>
      <c r="C973" s="89">
        <v>28330.62</v>
      </c>
      <c r="D973" s="100">
        <v>39033.380000000005</v>
      </c>
    </row>
    <row r="974" spans="1:4" x14ac:dyDescent="0.25">
      <c r="A974" s="84" t="s">
        <v>743</v>
      </c>
      <c r="B974" s="56" t="str">
        <f t="shared" si="24"/>
        <v>PG09</v>
      </c>
      <c r="C974" s="90"/>
      <c r="D974" s="100"/>
    </row>
    <row r="975" spans="1:4" x14ac:dyDescent="0.25">
      <c r="A975" s="84" t="s">
        <v>740</v>
      </c>
      <c r="B975" s="56" t="str">
        <f t="shared" si="24"/>
        <v>PG06</v>
      </c>
      <c r="C975" s="89">
        <v>30490.98</v>
      </c>
      <c r="D975" s="100">
        <v>54927.020000000004</v>
      </c>
    </row>
    <row r="976" spans="1:4" x14ac:dyDescent="0.25">
      <c r="A976" s="84" t="s">
        <v>740</v>
      </c>
      <c r="B976" s="56" t="str">
        <f t="shared" si="24"/>
        <v>PG06</v>
      </c>
      <c r="C976" s="90"/>
      <c r="D976" s="100"/>
    </row>
    <row r="977" spans="1:4" x14ac:dyDescent="0.25">
      <c r="A977" s="84" t="s">
        <v>745</v>
      </c>
      <c r="B977" s="56" t="str">
        <f t="shared" si="24"/>
        <v>PG11</v>
      </c>
      <c r="C977" s="89">
        <v>15876.34</v>
      </c>
      <c r="D977" s="100">
        <v>155495.66</v>
      </c>
    </row>
    <row r="978" spans="1:4" x14ac:dyDescent="0.25">
      <c r="A978" s="84" t="s">
        <v>745</v>
      </c>
      <c r="B978" s="56" t="str">
        <f t="shared" si="24"/>
        <v>PG11</v>
      </c>
      <c r="C978" s="90"/>
      <c r="D978" s="100"/>
    </row>
    <row r="979" spans="1:4" x14ac:dyDescent="0.25">
      <c r="A979" s="84" t="s">
        <v>753</v>
      </c>
      <c r="B979" s="56" t="str">
        <f t="shared" si="24"/>
        <v>PG18</v>
      </c>
      <c r="C979" s="89">
        <v>21422.78</v>
      </c>
      <c r="D979" s="100">
        <v>88040.22</v>
      </c>
    </row>
    <row r="980" spans="1:4" x14ac:dyDescent="0.25">
      <c r="A980" s="84" t="s">
        <v>753</v>
      </c>
      <c r="B980" s="56" t="str">
        <f t="shared" si="24"/>
        <v>PG18</v>
      </c>
      <c r="C980" s="90"/>
      <c r="D980" s="100"/>
    </row>
    <row r="981" spans="1:4" x14ac:dyDescent="0.25">
      <c r="A981" s="84" t="s">
        <v>751</v>
      </c>
      <c r="B981" s="56" t="str">
        <f t="shared" si="24"/>
        <v>PG17</v>
      </c>
      <c r="C981" s="89">
        <v>23489.100000000002</v>
      </c>
      <c r="D981" s="100">
        <v>-69006.100000000006</v>
      </c>
    </row>
    <row r="982" spans="1:4" x14ac:dyDescent="0.25">
      <c r="A982" s="84" t="s">
        <v>751</v>
      </c>
      <c r="B982" s="56" t="str">
        <f t="shared" si="24"/>
        <v>PG17</v>
      </c>
      <c r="C982" s="90"/>
      <c r="D982" s="100"/>
    </row>
    <row r="983" spans="1:4" x14ac:dyDescent="0.25">
      <c r="A983" s="84" t="s">
        <v>750</v>
      </c>
      <c r="B983" s="56" t="str">
        <f t="shared" si="24"/>
        <v>PG16</v>
      </c>
      <c r="C983" s="89">
        <v>26749.100000000002</v>
      </c>
      <c r="D983" s="100">
        <v>11252.899999999998</v>
      </c>
    </row>
    <row r="984" spans="1:4" x14ac:dyDescent="0.25">
      <c r="A984" s="84" t="s">
        <v>750</v>
      </c>
      <c r="B984" s="56" t="str">
        <f t="shared" si="24"/>
        <v>PG16</v>
      </c>
      <c r="C984" s="90"/>
      <c r="D984" s="100"/>
    </row>
    <row r="985" spans="1:4" x14ac:dyDescent="0.25">
      <c r="A985" s="84" t="s">
        <v>755</v>
      </c>
      <c r="B985" s="56" t="str">
        <f t="shared" si="24"/>
        <v>PG20</v>
      </c>
      <c r="C985" s="89">
        <v>106303.7</v>
      </c>
      <c r="D985" s="100">
        <v>148908.29999999999</v>
      </c>
    </row>
    <row r="986" spans="1:4" x14ac:dyDescent="0.25">
      <c r="A986" s="84" t="s">
        <v>755</v>
      </c>
      <c r="B986" s="56" t="str">
        <f t="shared" si="24"/>
        <v>PG20</v>
      </c>
      <c r="C986" s="90"/>
      <c r="D986" s="100"/>
    </row>
    <row r="987" spans="1:4" x14ac:dyDescent="0.25">
      <c r="A987" s="84" t="s">
        <v>754</v>
      </c>
      <c r="B987" s="56" t="str">
        <f t="shared" si="24"/>
        <v>PG19</v>
      </c>
      <c r="C987" s="89">
        <v>29867.9</v>
      </c>
      <c r="D987" s="100">
        <v>3546.0999999999985</v>
      </c>
    </row>
    <row r="988" spans="1:4" x14ac:dyDescent="0.25">
      <c r="A988" s="84" t="s">
        <v>754</v>
      </c>
      <c r="B988" s="56" t="str">
        <f t="shared" si="24"/>
        <v>PG19</v>
      </c>
      <c r="C988" s="90"/>
      <c r="D988" s="100"/>
    </row>
    <row r="989" spans="1:4" x14ac:dyDescent="0.25">
      <c r="A989" s="84" t="s">
        <v>780</v>
      </c>
      <c r="B989" s="56" t="str">
        <f t="shared" si="24"/>
        <v>PG33</v>
      </c>
      <c r="C989" s="89">
        <v>12340.56</v>
      </c>
      <c r="D989" s="100">
        <v>37527.440000000002</v>
      </c>
    </row>
    <row r="990" spans="1:4" x14ac:dyDescent="0.25">
      <c r="A990" s="84" t="s">
        <v>780</v>
      </c>
      <c r="B990" s="56" t="str">
        <f t="shared" si="24"/>
        <v>PG33</v>
      </c>
      <c r="C990" s="90"/>
      <c r="D990" s="100"/>
    </row>
    <row r="991" spans="1:4" x14ac:dyDescent="0.25">
      <c r="A991" s="84" t="s">
        <v>781</v>
      </c>
      <c r="B991" s="56" t="str">
        <f t="shared" si="24"/>
        <v>PG34</v>
      </c>
      <c r="C991" s="89">
        <v>19608.48</v>
      </c>
      <c r="D991" s="100">
        <v>182462.52</v>
      </c>
    </row>
    <row r="992" spans="1:4" x14ac:dyDescent="0.25">
      <c r="A992" s="84" t="s">
        <v>781</v>
      </c>
      <c r="B992" s="56" t="str">
        <f t="shared" si="24"/>
        <v>PG34</v>
      </c>
      <c r="C992" s="90"/>
      <c r="D992" s="100"/>
    </row>
    <row r="993" spans="1:4" x14ac:dyDescent="0.25">
      <c r="A993" s="84" t="s">
        <v>782</v>
      </c>
      <c r="B993" s="56" t="str">
        <f t="shared" si="24"/>
        <v>PG35</v>
      </c>
      <c r="C993" s="89">
        <v>27399.040000000001</v>
      </c>
      <c r="D993" s="100">
        <v>38287.96</v>
      </c>
    </row>
    <row r="994" spans="1:4" x14ac:dyDescent="0.25">
      <c r="A994" s="84" t="s">
        <v>782</v>
      </c>
      <c r="B994" s="56" t="str">
        <f t="shared" si="24"/>
        <v>PG35</v>
      </c>
      <c r="C994" s="90"/>
      <c r="D994" s="100"/>
    </row>
    <row r="995" spans="1:4" x14ac:dyDescent="0.25">
      <c r="A995" s="84" t="s">
        <v>783</v>
      </c>
      <c r="B995" s="56" t="str">
        <f t="shared" si="24"/>
        <v>PG36</v>
      </c>
      <c r="C995" s="89">
        <v>15157.94</v>
      </c>
      <c r="D995" s="100">
        <v>48511.06</v>
      </c>
    </row>
    <row r="996" spans="1:4" x14ac:dyDescent="0.25">
      <c r="A996" s="84" t="s">
        <v>783</v>
      </c>
      <c r="B996" s="56" t="str">
        <f t="shared" si="24"/>
        <v>PG36</v>
      </c>
      <c r="C996" s="90"/>
      <c r="D996" s="100"/>
    </row>
    <row r="997" spans="1:4" x14ac:dyDescent="0.25">
      <c r="A997" s="84" t="s">
        <v>742</v>
      </c>
      <c r="B997" s="56" t="str">
        <f t="shared" si="24"/>
        <v>PG08</v>
      </c>
      <c r="C997" s="89">
        <v>24263.48</v>
      </c>
      <c r="D997" s="100">
        <v>4345.5200000000004</v>
      </c>
    </row>
    <row r="998" spans="1:4" x14ac:dyDescent="0.25">
      <c r="A998" s="84" t="s">
        <v>742</v>
      </c>
      <c r="B998" s="56" t="str">
        <f t="shared" si="24"/>
        <v>PG08</v>
      </c>
      <c r="C998" s="90"/>
      <c r="D998" s="100"/>
    </row>
    <row r="999" spans="1:4" x14ac:dyDescent="0.25">
      <c r="A999" s="84" t="s">
        <v>60</v>
      </c>
      <c r="B999" s="56" t="str">
        <f t="shared" si="24"/>
        <v>BUA03</v>
      </c>
      <c r="C999" s="89">
        <v>8128.18</v>
      </c>
      <c r="D999" s="100">
        <v>67165.820000000007</v>
      </c>
    </row>
    <row r="1000" spans="1:4" x14ac:dyDescent="0.25">
      <c r="A1000" s="84" t="s">
        <v>60</v>
      </c>
      <c r="B1000" s="56" t="str">
        <f t="shared" si="24"/>
        <v>BUA03</v>
      </c>
      <c r="C1000" s="90"/>
      <c r="D1000" s="100"/>
    </row>
    <row r="1001" spans="1:4" x14ac:dyDescent="0.25">
      <c r="A1001" s="84" t="s">
        <v>69</v>
      </c>
      <c r="B1001" s="56" t="str">
        <f t="shared" si="24"/>
        <v>BUA07</v>
      </c>
      <c r="C1001" s="89">
        <v>14449.2</v>
      </c>
      <c r="D1001" s="100">
        <v>48891.8</v>
      </c>
    </row>
    <row r="1002" spans="1:4" x14ac:dyDescent="0.25">
      <c r="A1002" s="84" t="s">
        <v>69</v>
      </c>
      <c r="B1002" s="56" t="str">
        <f t="shared" si="24"/>
        <v>BUA07</v>
      </c>
      <c r="C1002" s="90"/>
      <c r="D1002" s="100"/>
    </row>
    <row r="1003" spans="1:4" x14ac:dyDescent="0.25">
      <c r="A1003" s="84" t="s">
        <v>346</v>
      </c>
      <c r="B1003" s="56" t="str">
        <f t="shared" si="24"/>
        <v>BU16</v>
      </c>
      <c r="C1003" s="89">
        <v>11103.72</v>
      </c>
      <c r="D1003" s="100">
        <v>39787.279999999999</v>
      </c>
    </row>
    <row r="1004" spans="1:4" x14ac:dyDescent="0.25">
      <c r="A1004" s="84" t="s">
        <v>346</v>
      </c>
      <c r="B1004" s="56" t="str">
        <f t="shared" si="24"/>
        <v>BU16</v>
      </c>
      <c r="C1004" s="90"/>
      <c r="D1004" s="100"/>
    </row>
    <row r="1005" spans="1:4" x14ac:dyDescent="0.25">
      <c r="A1005" s="84" t="s">
        <v>339</v>
      </c>
      <c r="B1005" s="56" t="str">
        <f t="shared" si="24"/>
        <v>BU09</v>
      </c>
      <c r="C1005" s="89">
        <v>8477.64</v>
      </c>
      <c r="D1005" s="100">
        <v>27555.360000000001</v>
      </c>
    </row>
    <row r="1006" spans="1:4" x14ac:dyDescent="0.25">
      <c r="A1006" s="84" t="s">
        <v>339</v>
      </c>
      <c r="B1006" s="56" t="str">
        <f t="shared" si="24"/>
        <v>BU09</v>
      </c>
      <c r="C1006" s="90"/>
      <c r="D1006" s="100"/>
    </row>
    <row r="1007" spans="1:4" x14ac:dyDescent="0.25">
      <c r="A1007" s="84" t="s">
        <v>338</v>
      </c>
      <c r="B1007" s="56" t="str">
        <f t="shared" si="24"/>
        <v>BU07</v>
      </c>
      <c r="C1007" s="89">
        <v>19185.34</v>
      </c>
      <c r="D1007" s="100">
        <v>-75787.34</v>
      </c>
    </row>
    <row r="1008" spans="1:4" x14ac:dyDescent="0.25">
      <c r="A1008" s="84" t="s">
        <v>338</v>
      </c>
      <c r="B1008" s="56" t="str">
        <f t="shared" si="24"/>
        <v>BU07</v>
      </c>
      <c r="C1008" s="90"/>
      <c r="D1008" s="100"/>
    </row>
    <row r="1009" spans="1:4" x14ac:dyDescent="0.25">
      <c r="A1009" s="84" t="s">
        <v>340</v>
      </c>
      <c r="B1009" s="56" t="str">
        <f t="shared" si="24"/>
        <v>BU11</v>
      </c>
      <c r="C1009" s="89">
        <v>23596.280000000002</v>
      </c>
      <c r="D1009" s="100">
        <v>40975.72</v>
      </c>
    </row>
    <row r="1010" spans="1:4" x14ac:dyDescent="0.25">
      <c r="A1010" s="84" t="s">
        <v>340</v>
      </c>
      <c r="B1010" s="56" t="str">
        <f t="shared" si="24"/>
        <v>BU11</v>
      </c>
      <c r="C1010" s="90"/>
      <c r="D1010" s="100"/>
    </row>
    <row r="1011" spans="1:4" x14ac:dyDescent="0.25">
      <c r="A1011" s="84" t="s">
        <v>329</v>
      </c>
      <c r="B1011" s="56" t="str">
        <f t="shared" si="24"/>
        <v>BU01</v>
      </c>
      <c r="C1011" s="89">
        <v>34842.199999999997</v>
      </c>
      <c r="D1011" s="100">
        <v>72720.800000000003</v>
      </c>
    </row>
    <row r="1012" spans="1:4" x14ac:dyDescent="0.25">
      <c r="A1012" s="84" t="s">
        <v>329</v>
      </c>
      <c r="B1012" s="56" t="str">
        <f t="shared" si="24"/>
        <v>BU01</v>
      </c>
      <c r="C1012" s="90"/>
      <c r="D1012" s="100"/>
    </row>
    <row r="1013" spans="1:4" x14ac:dyDescent="0.25">
      <c r="A1013" s="84" t="s">
        <v>333</v>
      </c>
      <c r="B1013" s="56" t="str">
        <f t="shared" si="24"/>
        <v>BU03</v>
      </c>
      <c r="C1013" s="89">
        <v>59354.240000000005</v>
      </c>
      <c r="D1013" s="100">
        <v>703310.76</v>
      </c>
    </row>
    <row r="1014" spans="1:4" x14ac:dyDescent="0.25">
      <c r="A1014" s="84" t="s">
        <v>333</v>
      </c>
      <c r="B1014" s="56" t="str">
        <f t="shared" si="24"/>
        <v>BU03</v>
      </c>
      <c r="C1014" s="90"/>
      <c r="D1014" s="100"/>
    </row>
    <row r="1015" spans="1:4" x14ac:dyDescent="0.25">
      <c r="A1015" s="84" t="s">
        <v>335</v>
      </c>
      <c r="B1015" s="56" t="str">
        <f t="shared" si="24"/>
        <v>BU05</v>
      </c>
      <c r="C1015" s="89">
        <v>17387.86</v>
      </c>
      <c r="D1015" s="100">
        <v>9512.14</v>
      </c>
    </row>
    <row r="1016" spans="1:4" x14ac:dyDescent="0.25">
      <c r="A1016" s="84" t="s">
        <v>335</v>
      </c>
      <c r="B1016" s="56" t="str">
        <f t="shared" si="24"/>
        <v>BU05</v>
      </c>
      <c r="C1016" s="90"/>
      <c r="D1016" s="100"/>
    </row>
    <row r="1017" spans="1:4" x14ac:dyDescent="0.25">
      <c r="A1017" s="84" t="s">
        <v>336</v>
      </c>
      <c r="B1017" s="56" t="str">
        <f t="shared" si="24"/>
        <v>BU06</v>
      </c>
      <c r="C1017" s="89">
        <v>77848.28</v>
      </c>
      <c r="D1017" s="100">
        <v>-33900.28</v>
      </c>
    </row>
    <row r="1018" spans="1:4" x14ac:dyDescent="0.25">
      <c r="A1018" s="84" t="s">
        <v>336</v>
      </c>
      <c r="B1018" s="56" t="str">
        <f t="shared" si="24"/>
        <v>BU06</v>
      </c>
      <c r="C1018" s="90"/>
      <c r="D1018" s="100"/>
    </row>
    <row r="1019" spans="1:4" x14ac:dyDescent="0.25">
      <c r="A1019" s="84" t="s">
        <v>361</v>
      </c>
      <c r="B1019" s="56" t="str">
        <f t="shared" si="24"/>
        <v>BU26</v>
      </c>
      <c r="C1019" s="89">
        <v>55839.840000000004</v>
      </c>
      <c r="D1019" s="100">
        <v>18825.159999999996</v>
      </c>
    </row>
    <row r="1020" spans="1:4" x14ac:dyDescent="0.25">
      <c r="A1020" s="84" t="s">
        <v>361</v>
      </c>
      <c r="B1020" s="56" t="str">
        <f t="shared" si="24"/>
        <v>BU26</v>
      </c>
      <c r="C1020" s="90"/>
      <c r="D1020" s="100"/>
    </row>
    <row r="1021" spans="1:4" x14ac:dyDescent="0.25">
      <c r="A1021" s="84" t="s">
        <v>182</v>
      </c>
      <c r="B1021" s="56" t="str">
        <f t="shared" si="24"/>
        <v>LGA13</v>
      </c>
      <c r="C1021" s="89">
        <v>605613.66</v>
      </c>
      <c r="D1021" s="100">
        <v>-637497.66</v>
      </c>
    </row>
    <row r="1022" spans="1:4" x14ac:dyDescent="0.25">
      <c r="A1022" s="84" t="s">
        <v>182</v>
      </c>
      <c r="B1022" s="56" t="str">
        <f t="shared" si="24"/>
        <v>LGA13</v>
      </c>
      <c r="C1022" s="90"/>
      <c r="D1022" s="100"/>
    </row>
    <row r="1023" spans="1:4" x14ac:dyDescent="0.25">
      <c r="A1023" s="84" t="s">
        <v>623</v>
      </c>
      <c r="B1023" s="56" t="str">
        <f t="shared" si="24"/>
        <v>LU03</v>
      </c>
      <c r="C1023" s="89">
        <v>32746.74</v>
      </c>
      <c r="D1023" s="100">
        <v>102811.26</v>
      </c>
    </row>
    <row r="1024" spans="1:4" x14ac:dyDescent="0.25">
      <c r="A1024" s="84" t="s">
        <v>623</v>
      </c>
      <c r="B1024" s="56" t="str">
        <f t="shared" si="24"/>
        <v>LU03</v>
      </c>
      <c r="C1024" s="90"/>
      <c r="D1024" s="100"/>
    </row>
    <row r="1025" spans="1:4" x14ac:dyDescent="0.25">
      <c r="A1025" s="84" t="s">
        <v>848</v>
      </c>
      <c r="B1025" s="56" t="str">
        <f t="shared" si="24"/>
        <v>TL23</v>
      </c>
      <c r="C1025" s="89">
        <v>44082.340000000004</v>
      </c>
      <c r="D1025" s="100">
        <v>314902.65999999997</v>
      </c>
    </row>
    <row r="1026" spans="1:4" x14ac:dyDescent="0.25">
      <c r="A1026" s="84" t="s">
        <v>848</v>
      </c>
      <c r="B1026" s="56" t="str">
        <f t="shared" si="24"/>
        <v>TL23</v>
      </c>
      <c r="C1026" s="90"/>
      <c r="D1026" s="100"/>
    </row>
    <row r="1027" spans="1:4" x14ac:dyDescent="0.25">
      <c r="A1027" s="84" t="s">
        <v>621</v>
      </c>
      <c r="B1027" s="56" t="str">
        <f t="shared" ref="B1027:B1084" si="25">LEFT(A1027, FIND(" ",A1027)-1)</f>
        <v>LU01</v>
      </c>
      <c r="C1027" s="89">
        <v>12346.720000000001</v>
      </c>
      <c r="D1027" s="100">
        <v>125942</v>
      </c>
    </row>
    <row r="1028" spans="1:4" x14ac:dyDescent="0.25">
      <c r="A1028" s="84" t="s">
        <v>621</v>
      </c>
      <c r="B1028" s="56" t="str">
        <f t="shared" si="25"/>
        <v>LU01</v>
      </c>
      <c r="C1028" s="90"/>
      <c r="D1028" s="100"/>
    </row>
    <row r="1029" spans="1:4" x14ac:dyDescent="0.25">
      <c r="A1029" s="84" t="s">
        <v>622</v>
      </c>
      <c r="B1029" s="56" t="str">
        <f t="shared" si="25"/>
        <v>LU02</v>
      </c>
      <c r="C1029" s="89">
        <v>23438.52</v>
      </c>
      <c r="D1029" s="100">
        <v>131850</v>
      </c>
    </row>
    <row r="1030" spans="1:4" x14ac:dyDescent="0.25">
      <c r="A1030" s="84" t="s">
        <v>622</v>
      </c>
      <c r="B1030" s="56" t="str">
        <f t="shared" si="25"/>
        <v>LU02</v>
      </c>
      <c r="C1030" s="90"/>
      <c r="D1030" s="100"/>
    </row>
    <row r="1031" spans="1:4" x14ac:dyDescent="0.25">
      <c r="A1031" s="84" t="s">
        <v>794</v>
      </c>
      <c r="B1031" s="56" t="str">
        <f t="shared" si="25"/>
        <v>QP02</v>
      </c>
      <c r="C1031" s="89">
        <v>55976.18</v>
      </c>
      <c r="D1031" s="100">
        <v>283965</v>
      </c>
    </row>
    <row r="1032" spans="1:4" x14ac:dyDescent="0.25">
      <c r="A1032" s="84" t="s">
        <v>794</v>
      </c>
      <c r="B1032" s="56" t="str">
        <f t="shared" si="25"/>
        <v>QP02</v>
      </c>
      <c r="C1032" s="90"/>
      <c r="D1032" s="100"/>
    </row>
    <row r="1033" spans="1:4" x14ac:dyDescent="0.25">
      <c r="A1033" s="84" t="s">
        <v>801</v>
      </c>
      <c r="B1033" s="56" t="str">
        <f t="shared" si="25"/>
        <v>QP07</v>
      </c>
      <c r="C1033" s="89">
        <v>20962.480000000003</v>
      </c>
      <c r="D1033" s="100">
        <v>57312</v>
      </c>
    </row>
    <row r="1034" spans="1:4" x14ac:dyDescent="0.25">
      <c r="A1034" s="84" t="s">
        <v>801</v>
      </c>
      <c r="B1034" s="56" t="str">
        <f t="shared" si="25"/>
        <v>QP07</v>
      </c>
      <c r="C1034" s="90"/>
      <c r="D1034" s="100"/>
    </row>
    <row r="1035" spans="1:4" x14ac:dyDescent="0.25">
      <c r="A1035" s="84" t="s">
        <v>756</v>
      </c>
      <c r="B1035" s="56" t="str">
        <f t="shared" si="25"/>
        <v>PG22</v>
      </c>
      <c r="C1035" s="89">
        <v>10826.76</v>
      </c>
      <c r="D1035" s="100">
        <v>60954</v>
      </c>
    </row>
    <row r="1036" spans="1:4" x14ac:dyDescent="0.25">
      <c r="A1036" s="84" t="s">
        <v>756</v>
      </c>
      <c r="B1036" s="56" t="str">
        <f t="shared" si="25"/>
        <v>PG22</v>
      </c>
      <c r="C1036" s="90"/>
      <c r="D1036" s="100"/>
    </row>
    <row r="1037" spans="1:4" x14ac:dyDescent="0.25">
      <c r="A1037" s="84" t="s">
        <v>763</v>
      </c>
      <c r="B1037" s="56" t="str">
        <f t="shared" si="25"/>
        <v>PG23</v>
      </c>
      <c r="C1037" s="89">
        <v>55499.14</v>
      </c>
      <c r="D1037" s="100">
        <v>218312</v>
      </c>
    </row>
    <row r="1038" spans="1:4" x14ac:dyDescent="0.25">
      <c r="A1038" s="84" t="s">
        <v>763</v>
      </c>
      <c r="B1038" s="56" t="str">
        <f t="shared" si="25"/>
        <v>PG23</v>
      </c>
      <c r="C1038" s="90"/>
      <c r="D1038" s="100"/>
    </row>
    <row r="1039" spans="1:4" x14ac:dyDescent="0.25">
      <c r="A1039" s="84" t="s">
        <v>764</v>
      </c>
      <c r="B1039" s="56" t="str">
        <f t="shared" si="25"/>
        <v>PG24</v>
      </c>
      <c r="C1039" s="89">
        <v>17719.900000000001</v>
      </c>
      <c r="D1039" s="100">
        <v>32503</v>
      </c>
    </row>
    <row r="1040" spans="1:4" x14ac:dyDescent="0.25">
      <c r="A1040" s="84" t="s">
        <v>764</v>
      </c>
      <c r="B1040" s="56" t="str">
        <f t="shared" si="25"/>
        <v>PG24</v>
      </c>
      <c r="C1040" s="90"/>
      <c r="D1040" s="100"/>
    </row>
    <row r="1041" spans="1:4" x14ac:dyDescent="0.25">
      <c r="A1041" s="84" t="s">
        <v>765</v>
      </c>
      <c r="B1041" s="56" t="str">
        <f t="shared" si="25"/>
        <v>PG25</v>
      </c>
      <c r="C1041" s="89">
        <v>263257.32</v>
      </c>
      <c r="D1041" s="100">
        <v>230639</v>
      </c>
    </row>
    <row r="1042" spans="1:4" x14ac:dyDescent="0.25">
      <c r="A1042" s="84" t="s">
        <v>765</v>
      </c>
      <c r="B1042" s="56" t="str">
        <f t="shared" si="25"/>
        <v>PG25</v>
      </c>
      <c r="C1042" s="90"/>
      <c r="D1042" s="100"/>
    </row>
    <row r="1043" spans="1:4" x14ac:dyDescent="0.25">
      <c r="A1043" s="84" t="s">
        <v>772</v>
      </c>
      <c r="B1043" s="56" t="str">
        <f t="shared" si="25"/>
        <v>PG27</v>
      </c>
      <c r="C1043" s="89">
        <v>11886.42</v>
      </c>
      <c r="D1043" s="100">
        <v>-3799</v>
      </c>
    </row>
    <row r="1044" spans="1:4" x14ac:dyDescent="0.25">
      <c r="A1044" s="84" t="s">
        <v>772</v>
      </c>
      <c r="B1044" s="56" t="str">
        <f t="shared" si="25"/>
        <v>PG27</v>
      </c>
      <c r="C1044" s="90"/>
      <c r="D1044" s="100"/>
    </row>
    <row r="1045" spans="1:4" x14ac:dyDescent="0.25">
      <c r="A1045" s="84" t="s">
        <v>773</v>
      </c>
      <c r="B1045" s="56" t="str">
        <f t="shared" si="25"/>
        <v>PG28</v>
      </c>
      <c r="C1045" s="89">
        <v>8883.68</v>
      </c>
      <c r="D1045" s="100">
        <v>59639</v>
      </c>
    </row>
    <row r="1046" spans="1:4" x14ac:dyDescent="0.25">
      <c r="A1046" s="84" t="s">
        <v>773</v>
      </c>
      <c r="B1046" s="56" t="str">
        <f t="shared" si="25"/>
        <v>PG28</v>
      </c>
      <c r="C1046" s="90"/>
      <c r="D1046" s="100"/>
    </row>
    <row r="1047" spans="1:4" x14ac:dyDescent="0.25">
      <c r="A1047" s="84" t="s">
        <v>774</v>
      </c>
      <c r="B1047" s="56" t="str">
        <f t="shared" si="25"/>
        <v>PG29</v>
      </c>
      <c r="C1047" s="89">
        <v>8844.08</v>
      </c>
      <c r="D1047" s="100">
        <v>21655</v>
      </c>
    </row>
    <row r="1048" spans="1:4" x14ac:dyDescent="0.25">
      <c r="A1048" s="84" t="s">
        <v>774</v>
      </c>
      <c r="B1048" s="56" t="str">
        <f t="shared" si="25"/>
        <v>PG29</v>
      </c>
      <c r="C1048" s="90"/>
      <c r="D1048" s="100"/>
    </row>
    <row r="1049" spans="1:4" x14ac:dyDescent="0.25">
      <c r="A1049" s="84" t="s">
        <v>775</v>
      </c>
      <c r="B1049" s="56" t="str">
        <f t="shared" si="25"/>
        <v>PG30</v>
      </c>
      <c r="C1049" s="89">
        <v>6045.84</v>
      </c>
      <c r="D1049" s="100">
        <v>22669</v>
      </c>
    </row>
    <row r="1050" spans="1:4" x14ac:dyDescent="0.25">
      <c r="A1050" s="84" t="s">
        <v>775</v>
      </c>
      <c r="B1050" s="56" t="str">
        <f t="shared" si="25"/>
        <v>PG30</v>
      </c>
      <c r="C1050" s="90"/>
      <c r="D1050" s="100"/>
    </row>
    <row r="1051" spans="1:4" x14ac:dyDescent="0.25">
      <c r="A1051" s="84" t="s">
        <v>777</v>
      </c>
      <c r="B1051" s="56" t="str">
        <f t="shared" si="25"/>
        <v>PG31</v>
      </c>
      <c r="C1051" s="89">
        <v>27328.920000000002</v>
      </c>
      <c r="D1051" s="100">
        <v>222106</v>
      </c>
    </row>
    <row r="1052" spans="1:4" x14ac:dyDescent="0.25">
      <c r="A1052" s="84" t="s">
        <v>777</v>
      </c>
      <c r="B1052" s="56" t="str">
        <f t="shared" si="25"/>
        <v>PG31</v>
      </c>
      <c r="C1052" s="90"/>
      <c r="D1052" s="100"/>
    </row>
    <row r="1053" spans="1:4" x14ac:dyDescent="0.25">
      <c r="A1053" s="84" t="s">
        <v>779</v>
      </c>
      <c r="B1053" s="56" t="str">
        <f t="shared" si="25"/>
        <v>PG32</v>
      </c>
      <c r="C1053" s="89">
        <v>11915.74</v>
      </c>
      <c r="D1053" s="100">
        <v>16290</v>
      </c>
    </row>
    <row r="1054" spans="1:4" x14ac:dyDescent="0.25">
      <c r="A1054" s="84" t="s">
        <v>779</v>
      </c>
      <c r="B1054" s="56" t="str">
        <f t="shared" si="25"/>
        <v>PG32</v>
      </c>
      <c r="C1054" s="90"/>
      <c r="D1054" s="100"/>
    </row>
    <row r="1055" spans="1:4" x14ac:dyDescent="0.25">
      <c r="A1055" s="84" t="s">
        <v>784</v>
      </c>
      <c r="B1055" s="56" t="str">
        <f t="shared" si="25"/>
        <v>PG38</v>
      </c>
      <c r="C1055" s="89">
        <v>16986.600000000002</v>
      </c>
      <c r="D1055" s="100">
        <v>-74476</v>
      </c>
    </row>
    <row r="1056" spans="1:4" x14ac:dyDescent="0.25">
      <c r="A1056" s="84" t="s">
        <v>784</v>
      </c>
      <c r="B1056" s="56" t="str">
        <f t="shared" si="25"/>
        <v>PG38</v>
      </c>
      <c r="C1056" s="90"/>
      <c r="D1056" s="100"/>
    </row>
    <row r="1057" spans="1:4" x14ac:dyDescent="0.25">
      <c r="A1057" s="84" t="s">
        <v>600</v>
      </c>
      <c r="B1057" s="56" t="str">
        <f t="shared" si="25"/>
        <v>LG32</v>
      </c>
      <c r="C1057" s="89">
        <v>20571.62</v>
      </c>
      <c r="D1057" s="100">
        <v>77050</v>
      </c>
    </row>
    <row r="1058" spans="1:4" x14ac:dyDescent="0.25">
      <c r="A1058" s="84" t="s">
        <v>600</v>
      </c>
      <c r="B1058" s="56" t="str">
        <f t="shared" si="25"/>
        <v>LG32</v>
      </c>
      <c r="C1058" s="90"/>
      <c r="D1058" s="100"/>
    </row>
    <row r="1059" spans="1:4" x14ac:dyDescent="0.25">
      <c r="A1059" s="84" t="s">
        <v>601</v>
      </c>
      <c r="B1059" s="56" t="str">
        <f t="shared" si="25"/>
        <v>LG33</v>
      </c>
      <c r="C1059" s="89">
        <v>21327.14</v>
      </c>
      <c r="D1059" s="100">
        <v>-4565</v>
      </c>
    </row>
    <row r="1060" spans="1:4" x14ac:dyDescent="0.25">
      <c r="A1060" s="84" t="s">
        <v>601</v>
      </c>
      <c r="B1060" s="56" t="str">
        <f t="shared" si="25"/>
        <v>LG33</v>
      </c>
      <c r="C1060" s="90"/>
      <c r="D1060" s="100"/>
    </row>
    <row r="1061" spans="1:4" x14ac:dyDescent="0.25">
      <c r="A1061" s="84" t="s">
        <v>602</v>
      </c>
      <c r="B1061" s="56" t="str">
        <f t="shared" si="25"/>
        <v>LG34</v>
      </c>
      <c r="C1061" s="89">
        <v>86944.08</v>
      </c>
      <c r="D1061" s="100">
        <v>-250673</v>
      </c>
    </row>
    <row r="1062" spans="1:4" x14ac:dyDescent="0.25">
      <c r="A1062" s="84" t="s">
        <v>602</v>
      </c>
      <c r="B1062" s="56" t="str">
        <f t="shared" si="25"/>
        <v>LG34</v>
      </c>
      <c r="C1062" s="90"/>
      <c r="D1062" s="100"/>
    </row>
    <row r="1063" spans="1:4" x14ac:dyDescent="0.25">
      <c r="A1063" s="84" t="s">
        <v>605</v>
      </c>
      <c r="B1063" s="56" t="str">
        <f t="shared" si="25"/>
        <v>LG39</v>
      </c>
      <c r="C1063" s="89">
        <v>4485.6000000000004</v>
      </c>
      <c r="D1063" s="100">
        <v>-6728</v>
      </c>
    </row>
    <row r="1064" spans="1:4" x14ac:dyDescent="0.25">
      <c r="A1064" s="84" t="s">
        <v>605</v>
      </c>
      <c r="B1064" s="56" t="str">
        <f t="shared" si="25"/>
        <v>LG39</v>
      </c>
      <c r="C1064" s="90"/>
      <c r="D1064" s="100"/>
    </row>
    <row r="1065" spans="1:4" x14ac:dyDescent="0.25">
      <c r="A1065" s="84" t="s">
        <v>5237</v>
      </c>
      <c r="B1065" s="56" t="str">
        <f t="shared" si="25"/>
        <v>LG41</v>
      </c>
      <c r="C1065" s="89">
        <v>52357.9</v>
      </c>
      <c r="D1065" s="100">
        <v>21655</v>
      </c>
    </row>
    <row r="1066" spans="1:4" x14ac:dyDescent="0.25">
      <c r="A1066" s="84" t="s">
        <v>5237</v>
      </c>
      <c r="B1066" s="56" t="str">
        <f t="shared" si="25"/>
        <v>LG41</v>
      </c>
      <c r="C1066" s="90"/>
      <c r="D1066" s="100"/>
    </row>
    <row r="1067" spans="1:4" x14ac:dyDescent="0.25">
      <c r="A1067" s="84" t="s">
        <v>5238</v>
      </c>
      <c r="B1067" s="56" t="str">
        <f t="shared" si="25"/>
        <v>LG51</v>
      </c>
      <c r="C1067" s="89">
        <v>15973.84</v>
      </c>
      <c r="D1067" s="100">
        <v>26060</v>
      </c>
    </row>
    <row r="1068" spans="1:4" x14ac:dyDescent="0.25">
      <c r="A1068" s="84" t="s">
        <v>5238</v>
      </c>
      <c r="B1068" s="56" t="str">
        <f t="shared" si="25"/>
        <v>LG51</v>
      </c>
      <c r="C1068" s="90"/>
      <c r="D1068" s="100"/>
    </row>
    <row r="1069" spans="1:4" x14ac:dyDescent="0.25">
      <c r="A1069" s="84" t="s">
        <v>610</v>
      </c>
      <c r="B1069" s="56" t="str">
        <f t="shared" si="25"/>
        <v>LG43</v>
      </c>
      <c r="C1069" s="89">
        <v>12373.300000000001</v>
      </c>
      <c r="D1069" s="100">
        <v>121525</v>
      </c>
    </row>
    <row r="1070" spans="1:4" x14ac:dyDescent="0.25">
      <c r="A1070" s="84" t="s">
        <v>610</v>
      </c>
      <c r="B1070" s="56" t="str">
        <f t="shared" si="25"/>
        <v>LG43</v>
      </c>
      <c r="C1070" s="90"/>
      <c r="D1070" s="100"/>
    </row>
    <row r="1071" spans="1:4" x14ac:dyDescent="0.25">
      <c r="A1071" s="84" t="s">
        <v>592</v>
      </c>
      <c r="B1071" s="56" t="str">
        <f t="shared" si="25"/>
        <v>LG23</v>
      </c>
      <c r="C1071" s="89">
        <v>10658.9</v>
      </c>
      <c r="D1071" s="100">
        <v>-43476.9</v>
      </c>
    </row>
    <row r="1072" spans="1:4" x14ac:dyDescent="0.25">
      <c r="A1072" s="84" t="s">
        <v>592</v>
      </c>
      <c r="B1072" s="56" t="str">
        <f t="shared" si="25"/>
        <v>LG23</v>
      </c>
      <c r="C1072" s="90"/>
      <c r="D1072" s="100"/>
    </row>
    <row r="1073" spans="1:4" x14ac:dyDescent="0.25">
      <c r="A1073" s="84" t="s">
        <v>165</v>
      </c>
      <c r="B1073" s="56" t="str">
        <f t="shared" si="25"/>
        <v>LGA04</v>
      </c>
      <c r="C1073" s="89">
        <v>55168.58</v>
      </c>
      <c r="D1073" s="100">
        <v>-273191.58</v>
      </c>
    </row>
    <row r="1074" spans="1:4" x14ac:dyDescent="0.25">
      <c r="A1074" s="84" t="s">
        <v>165</v>
      </c>
      <c r="B1074" s="56" t="str">
        <f t="shared" si="25"/>
        <v>LGA04</v>
      </c>
      <c r="C1074" s="90"/>
      <c r="D1074" s="100"/>
    </row>
    <row r="1075" spans="1:4" x14ac:dyDescent="0.25">
      <c r="A1075" s="84" t="s">
        <v>331</v>
      </c>
      <c r="B1075" s="56" t="str">
        <f t="shared" si="25"/>
        <v>BU02</v>
      </c>
      <c r="C1075" s="89">
        <v>16697.38</v>
      </c>
      <c r="D1075" s="100">
        <v>-35994.380000000005</v>
      </c>
    </row>
    <row r="1076" spans="1:4" x14ac:dyDescent="0.25">
      <c r="A1076" s="84" t="s">
        <v>331</v>
      </c>
      <c r="B1076" s="56" t="str">
        <f t="shared" si="25"/>
        <v>BU02</v>
      </c>
      <c r="C1076" s="90"/>
      <c r="D1076" s="100"/>
    </row>
    <row r="1077" spans="1:4" x14ac:dyDescent="0.25">
      <c r="A1077" s="84" t="s">
        <v>609</v>
      </c>
      <c r="B1077" s="56" t="str">
        <f t="shared" si="25"/>
        <v>LG42</v>
      </c>
      <c r="C1077" s="89">
        <v>7479</v>
      </c>
      <c r="D1077" s="100">
        <v>37962</v>
      </c>
    </row>
    <row r="1078" spans="1:4" x14ac:dyDescent="0.25">
      <c r="A1078" s="84" t="s">
        <v>609</v>
      </c>
      <c r="B1078" s="56" t="str">
        <f t="shared" si="25"/>
        <v>LG42</v>
      </c>
      <c r="C1078" s="90"/>
      <c r="D1078" s="100"/>
    </row>
    <row r="1079" spans="1:4" x14ac:dyDescent="0.25">
      <c r="A1079" s="84" t="s">
        <v>358</v>
      </c>
      <c r="B1079" s="56" t="str">
        <f t="shared" si="25"/>
        <v>BU22</v>
      </c>
      <c r="C1079" s="89">
        <v>4427.34</v>
      </c>
      <c r="D1079" s="100">
        <v>-2382.34</v>
      </c>
    </row>
    <row r="1080" spans="1:4" x14ac:dyDescent="0.25">
      <c r="A1080" s="84" t="s">
        <v>358</v>
      </c>
      <c r="B1080" s="56" t="str">
        <f t="shared" si="25"/>
        <v>BU22</v>
      </c>
      <c r="C1080" s="90"/>
      <c r="D1080" s="100"/>
    </row>
    <row r="1081" spans="1:4" x14ac:dyDescent="0.25">
      <c r="A1081" s="84" t="s">
        <v>366</v>
      </c>
      <c r="B1081" s="56" t="str">
        <f t="shared" si="25"/>
        <v>BU29</v>
      </c>
      <c r="C1081" s="89">
        <v>5466.06</v>
      </c>
      <c r="D1081" s="100">
        <v>-25458.06</v>
      </c>
    </row>
    <row r="1082" spans="1:4" x14ac:dyDescent="0.25">
      <c r="A1082" s="84" t="s">
        <v>366</v>
      </c>
      <c r="B1082" s="56" t="str">
        <f t="shared" si="25"/>
        <v>BU29</v>
      </c>
      <c r="C1082" s="90"/>
      <c r="D1082" s="100"/>
    </row>
    <row r="1083" spans="1:4" x14ac:dyDescent="0.25">
      <c r="A1083" s="84" t="s">
        <v>151</v>
      </c>
      <c r="B1083" s="56" t="str">
        <f t="shared" si="25"/>
        <v>ILA01</v>
      </c>
      <c r="C1083" s="89">
        <v>36404.94</v>
      </c>
      <c r="D1083" s="100">
        <v>128893</v>
      </c>
    </row>
    <row r="1084" spans="1:4" x14ac:dyDescent="0.25">
      <c r="A1084" s="84" t="s">
        <v>151</v>
      </c>
      <c r="B1084" s="56" t="str">
        <f t="shared" si="25"/>
        <v>ILA01</v>
      </c>
      <c r="C1084" s="90"/>
      <c r="D1084" s="100"/>
    </row>
    <row r="1085" spans="1:4" ht="16.5" thickBot="1" x14ac:dyDescent="0.3">
      <c r="A1085" s="85"/>
      <c r="C1085" s="94">
        <v>14402436.132499997</v>
      </c>
      <c r="D1085" s="94">
        <v>31756283.507500008</v>
      </c>
    </row>
    <row r="1086" spans="1:4" ht="16.5" thickTop="1" x14ac:dyDescent="0.25">
      <c r="A1086" s="85"/>
      <c r="C1086" s="95"/>
      <c r="D1086" s="95"/>
    </row>
    <row r="1087" spans="1:4" x14ac:dyDescent="0.25">
      <c r="A1087" s="86" t="s">
        <v>45</v>
      </c>
      <c r="C1087" s="91"/>
      <c r="D1087" s="100">
        <v>9303784</v>
      </c>
    </row>
    <row r="1088" spans="1:4" x14ac:dyDescent="0.25">
      <c r="A1088" s="86" t="s">
        <v>45</v>
      </c>
      <c r="C1088" s="91"/>
      <c r="D1088" s="100"/>
    </row>
    <row r="1093" spans="4:4" x14ac:dyDescent="0.25">
      <c r="D1093" s="104"/>
    </row>
    <row r="1094" spans="4:4" x14ac:dyDescent="0.25">
      <c r="D1094" s="104"/>
    </row>
    <row r="1095" spans="4:4" x14ac:dyDescent="0.25">
      <c r="D1095" s="104"/>
    </row>
    <row r="1096" spans="4:4" x14ac:dyDescent="0.25">
      <c r="D1096" s="104"/>
    </row>
    <row r="1097" spans="4:4" x14ac:dyDescent="0.25">
      <c r="D1097" s="104"/>
    </row>
    <row r="1098" spans="4:4" x14ac:dyDescent="0.25">
      <c r="D1098" s="104"/>
    </row>
    <row r="1099" spans="4:4" x14ac:dyDescent="0.25">
      <c r="D1099" s="104"/>
    </row>
    <row r="1100" spans="4:4" x14ac:dyDescent="0.25">
      <c r="D1100" s="105"/>
    </row>
  </sheetData>
  <conditionalFormatting sqref="D384 D372 D206 D214 D216 D218 D220 D222 D224 D226 D230 D234 D238 D312 D322 D326 D328 D330 D332 D334 D336 D338 D340 D342 D352 D354 D208 D210 D212 D360 D362 D364 D366 D368 D370 D374 D376 D378 D380 D386 D388">
    <cfRule type="duplicateValues" dxfId="245" priority="100"/>
  </conditionalFormatting>
  <conditionalFormatting sqref="D321">
    <cfRule type="duplicateValues" dxfId="244" priority="99"/>
  </conditionalFormatting>
  <conditionalFormatting sqref="D325">
    <cfRule type="duplicateValues" dxfId="243" priority="98"/>
  </conditionalFormatting>
  <conditionalFormatting sqref="D327">
    <cfRule type="duplicateValues" dxfId="242" priority="97"/>
  </conditionalFormatting>
  <conditionalFormatting sqref="D329">
    <cfRule type="duplicateValues" dxfId="241" priority="96"/>
  </conditionalFormatting>
  <conditionalFormatting sqref="D331">
    <cfRule type="duplicateValues" dxfId="240" priority="95"/>
  </conditionalFormatting>
  <conditionalFormatting sqref="D333">
    <cfRule type="duplicateValues" dxfId="239" priority="94"/>
  </conditionalFormatting>
  <conditionalFormatting sqref="D335">
    <cfRule type="duplicateValues" dxfId="238" priority="93"/>
  </conditionalFormatting>
  <conditionalFormatting sqref="D337">
    <cfRule type="duplicateValues" dxfId="237" priority="92"/>
  </conditionalFormatting>
  <conditionalFormatting sqref="D339">
    <cfRule type="duplicateValues" dxfId="236" priority="91"/>
  </conditionalFormatting>
  <conditionalFormatting sqref="D341">
    <cfRule type="duplicateValues" dxfId="235" priority="90"/>
  </conditionalFormatting>
  <conditionalFormatting sqref="D351">
    <cfRule type="duplicateValues" dxfId="234" priority="89"/>
  </conditionalFormatting>
  <conditionalFormatting sqref="D353">
    <cfRule type="duplicateValues" dxfId="233" priority="88"/>
  </conditionalFormatting>
  <conditionalFormatting sqref="D237">
    <cfRule type="duplicateValues" dxfId="232" priority="87"/>
  </conditionalFormatting>
  <conditionalFormatting sqref="D233">
    <cfRule type="duplicateValues" dxfId="231" priority="86"/>
  </conditionalFormatting>
  <conditionalFormatting sqref="D229">
    <cfRule type="duplicateValues" dxfId="230" priority="85"/>
  </conditionalFormatting>
  <conditionalFormatting sqref="D225">
    <cfRule type="duplicateValues" dxfId="229" priority="84"/>
  </conditionalFormatting>
  <conditionalFormatting sqref="D223">
    <cfRule type="duplicateValues" dxfId="228" priority="83"/>
  </conditionalFormatting>
  <conditionalFormatting sqref="D221">
    <cfRule type="duplicateValues" dxfId="227" priority="82"/>
  </conditionalFormatting>
  <conditionalFormatting sqref="D219">
    <cfRule type="duplicateValues" dxfId="226" priority="81"/>
  </conditionalFormatting>
  <conditionalFormatting sqref="D217">
    <cfRule type="duplicateValues" dxfId="225" priority="80"/>
  </conditionalFormatting>
  <conditionalFormatting sqref="D215">
    <cfRule type="duplicateValues" dxfId="224" priority="79"/>
  </conditionalFormatting>
  <conditionalFormatting sqref="D213">
    <cfRule type="duplicateValues" dxfId="223" priority="78"/>
  </conditionalFormatting>
  <conditionalFormatting sqref="D246">
    <cfRule type="duplicateValues" dxfId="222" priority="77"/>
  </conditionalFormatting>
  <conditionalFormatting sqref="D245">
    <cfRule type="duplicateValues" dxfId="221" priority="76"/>
  </conditionalFormatting>
  <conditionalFormatting sqref="D292 D272 D248 D254 D256 D262 D264 D266 D268 D270 D276 D278 D280 D282 D284 D286 D288 D294 D296 D298 D300 D302">
    <cfRule type="duplicateValues" dxfId="220" priority="75"/>
  </conditionalFormatting>
  <conditionalFormatting sqref="D311">
    <cfRule type="duplicateValues" dxfId="219" priority="74"/>
  </conditionalFormatting>
  <conditionalFormatting sqref="D205 D207 D209">
    <cfRule type="duplicateValues" dxfId="218" priority="73"/>
  </conditionalFormatting>
  <conditionalFormatting sqref="D211">
    <cfRule type="duplicateValues" dxfId="217" priority="72"/>
  </conditionalFormatting>
  <conditionalFormatting sqref="D383 D371 D359 D361 D363 D367 D369 D373 D375 D377 D379 D385 D387 D365">
    <cfRule type="duplicateValues" dxfId="216" priority="71"/>
  </conditionalFormatting>
  <conditionalFormatting sqref="D252">
    <cfRule type="duplicateValues" dxfId="215" priority="70"/>
  </conditionalFormatting>
  <conditionalFormatting sqref="D251">
    <cfRule type="duplicateValues" dxfId="214" priority="69"/>
  </conditionalFormatting>
  <conditionalFormatting sqref="D404">
    <cfRule type="duplicateValues" dxfId="213" priority="68"/>
  </conditionalFormatting>
  <conditionalFormatting sqref="D403">
    <cfRule type="duplicateValues" dxfId="212" priority="67"/>
  </conditionalFormatting>
  <conditionalFormatting sqref="D406">
    <cfRule type="duplicateValues" dxfId="211" priority="66"/>
  </conditionalFormatting>
  <conditionalFormatting sqref="D405">
    <cfRule type="duplicateValues" dxfId="210" priority="65"/>
  </conditionalFormatting>
  <conditionalFormatting sqref="D390 D392 D396 D398 D400 D402 D408 D410 D412">
    <cfRule type="duplicateValues" dxfId="209" priority="101"/>
  </conditionalFormatting>
  <conditionalFormatting sqref="D389 D391 D395 D397 D399 D401 D407 D409 D411">
    <cfRule type="duplicateValues" dxfId="208" priority="102"/>
  </conditionalFormatting>
  <conditionalFormatting sqref="D308">
    <cfRule type="duplicateValues" dxfId="207" priority="64"/>
  </conditionalFormatting>
  <conditionalFormatting sqref="D307">
    <cfRule type="duplicateValues" dxfId="206" priority="63"/>
  </conditionalFormatting>
  <conditionalFormatting sqref="D306">
    <cfRule type="duplicateValues" dxfId="205" priority="62"/>
  </conditionalFormatting>
  <conditionalFormatting sqref="D305">
    <cfRule type="duplicateValues" dxfId="204" priority="61"/>
  </conditionalFormatting>
  <conditionalFormatting sqref="D310">
    <cfRule type="duplicateValues" dxfId="203" priority="60"/>
  </conditionalFormatting>
  <conditionalFormatting sqref="D309">
    <cfRule type="duplicateValues" dxfId="202" priority="59"/>
  </conditionalFormatting>
  <conditionalFormatting sqref="D394">
    <cfRule type="duplicateValues" dxfId="201" priority="57"/>
  </conditionalFormatting>
  <conditionalFormatting sqref="D393">
    <cfRule type="duplicateValues" dxfId="200" priority="58"/>
  </conditionalFormatting>
  <conditionalFormatting sqref="D240">
    <cfRule type="duplicateValues" dxfId="199" priority="56"/>
  </conditionalFormatting>
  <conditionalFormatting sqref="D239">
    <cfRule type="duplicateValues" dxfId="198" priority="55"/>
  </conditionalFormatting>
  <conditionalFormatting sqref="D350">
    <cfRule type="duplicateValues" dxfId="197" priority="54"/>
  </conditionalFormatting>
  <conditionalFormatting sqref="D349">
    <cfRule type="duplicateValues" dxfId="196" priority="53"/>
  </conditionalFormatting>
  <conditionalFormatting sqref="D314">
    <cfRule type="duplicateValues" dxfId="195" priority="52"/>
  </conditionalFormatting>
  <conditionalFormatting sqref="D313">
    <cfRule type="duplicateValues" dxfId="194" priority="51"/>
  </conditionalFormatting>
  <conditionalFormatting sqref="D414">
    <cfRule type="duplicateValues" dxfId="193" priority="49"/>
  </conditionalFormatting>
  <conditionalFormatting sqref="D413">
    <cfRule type="duplicateValues" dxfId="192" priority="50"/>
  </conditionalFormatting>
  <conditionalFormatting sqref="D358">
    <cfRule type="duplicateValues" dxfId="191" priority="48"/>
  </conditionalFormatting>
  <conditionalFormatting sqref="D356">
    <cfRule type="duplicateValues" dxfId="190" priority="47"/>
  </conditionalFormatting>
  <conditionalFormatting sqref="D355">
    <cfRule type="duplicateValues" dxfId="189" priority="46"/>
  </conditionalFormatting>
  <conditionalFormatting sqref="D357">
    <cfRule type="duplicateValues" dxfId="188" priority="45"/>
  </conditionalFormatting>
  <conditionalFormatting sqref="D242">
    <cfRule type="duplicateValues" dxfId="187" priority="44"/>
  </conditionalFormatting>
  <conditionalFormatting sqref="D241">
    <cfRule type="duplicateValues" dxfId="186" priority="43"/>
  </conditionalFormatting>
  <conditionalFormatting sqref="D316">
    <cfRule type="duplicateValues" dxfId="185" priority="42"/>
  </conditionalFormatting>
  <conditionalFormatting sqref="D315">
    <cfRule type="duplicateValues" dxfId="184" priority="41"/>
  </conditionalFormatting>
  <conditionalFormatting sqref="D318">
    <cfRule type="duplicateValues" dxfId="183" priority="40"/>
  </conditionalFormatting>
  <conditionalFormatting sqref="D317">
    <cfRule type="duplicateValues" dxfId="182" priority="39"/>
  </conditionalFormatting>
  <conditionalFormatting sqref="D320">
    <cfRule type="duplicateValues" dxfId="181" priority="38"/>
  </conditionalFormatting>
  <conditionalFormatting sqref="D319">
    <cfRule type="duplicateValues" dxfId="180" priority="37"/>
  </conditionalFormatting>
  <conditionalFormatting sqref="D346">
    <cfRule type="duplicateValues" dxfId="179" priority="36"/>
  </conditionalFormatting>
  <conditionalFormatting sqref="D345">
    <cfRule type="duplicateValues" dxfId="178" priority="35"/>
  </conditionalFormatting>
  <conditionalFormatting sqref="D228">
    <cfRule type="duplicateValues" dxfId="177" priority="34"/>
  </conditionalFormatting>
  <conditionalFormatting sqref="D227">
    <cfRule type="duplicateValues" dxfId="176" priority="33"/>
  </conditionalFormatting>
  <conditionalFormatting sqref="D236">
    <cfRule type="duplicateValues" dxfId="175" priority="32"/>
  </conditionalFormatting>
  <conditionalFormatting sqref="D235">
    <cfRule type="duplicateValues" dxfId="174" priority="31"/>
  </conditionalFormatting>
  <conditionalFormatting sqref="D244">
    <cfRule type="duplicateValues" dxfId="173" priority="30"/>
  </conditionalFormatting>
  <conditionalFormatting sqref="D243">
    <cfRule type="duplicateValues" dxfId="172" priority="29"/>
  </conditionalFormatting>
  <conditionalFormatting sqref="D324">
    <cfRule type="duplicateValues" dxfId="171" priority="28"/>
  </conditionalFormatting>
  <conditionalFormatting sqref="D323">
    <cfRule type="duplicateValues" dxfId="170" priority="27"/>
  </conditionalFormatting>
  <conditionalFormatting sqref="D274">
    <cfRule type="duplicateValues" dxfId="169" priority="26"/>
  </conditionalFormatting>
  <conditionalFormatting sqref="D273">
    <cfRule type="duplicateValues" dxfId="168" priority="25"/>
  </conditionalFormatting>
  <conditionalFormatting sqref="D344">
    <cfRule type="duplicateValues" dxfId="167" priority="24"/>
  </conditionalFormatting>
  <conditionalFormatting sqref="D343">
    <cfRule type="duplicateValues" dxfId="166" priority="23"/>
  </conditionalFormatting>
  <conditionalFormatting sqref="D348">
    <cfRule type="duplicateValues" dxfId="165" priority="22"/>
  </conditionalFormatting>
  <conditionalFormatting sqref="D347">
    <cfRule type="duplicateValues" dxfId="164" priority="21"/>
  </conditionalFormatting>
  <conditionalFormatting sqref="D382">
    <cfRule type="duplicateValues" dxfId="163" priority="20"/>
  </conditionalFormatting>
  <conditionalFormatting sqref="D381">
    <cfRule type="duplicateValues" dxfId="162" priority="19"/>
  </conditionalFormatting>
  <conditionalFormatting sqref="D232">
    <cfRule type="duplicateValues" dxfId="161" priority="18"/>
  </conditionalFormatting>
  <conditionalFormatting sqref="D231">
    <cfRule type="duplicateValues" dxfId="160" priority="17"/>
  </conditionalFormatting>
  <conditionalFormatting sqref="D250">
    <cfRule type="duplicateValues" dxfId="159" priority="16"/>
  </conditionalFormatting>
  <conditionalFormatting sqref="D249">
    <cfRule type="duplicateValues" dxfId="158" priority="15"/>
  </conditionalFormatting>
  <conditionalFormatting sqref="D260">
    <cfRule type="duplicateValues" dxfId="157" priority="14"/>
  </conditionalFormatting>
  <conditionalFormatting sqref="D259">
    <cfRule type="duplicateValues" dxfId="156" priority="13"/>
  </conditionalFormatting>
  <conditionalFormatting sqref="D291 D271 D247 D253 D255 D261 D263 D265 D267 D269 D275 D277 D279 D281 D283 D285 D287 D293 D295 D297 D299 D301">
    <cfRule type="duplicateValues" dxfId="155" priority="103"/>
  </conditionalFormatting>
  <conditionalFormatting sqref="D304">
    <cfRule type="duplicateValues" dxfId="154" priority="11"/>
  </conditionalFormatting>
  <conditionalFormatting sqref="D303">
    <cfRule type="duplicateValues" dxfId="153" priority="12"/>
  </conditionalFormatting>
  <conditionalFormatting sqref="D289:D290">
    <cfRule type="duplicateValues" dxfId="152" priority="104"/>
  </conditionalFormatting>
  <conditionalFormatting sqref="D258">
    <cfRule type="duplicateValues" dxfId="151" priority="9"/>
  </conditionalFormatting>
  <conditionalFormatting sqref="D257">
    <cfRule type="duplicateValues" dxfId="150" priority="10"/>
  </conditionalFormatting>
  <conditionalFormatting sqref="B3:B1084">
    <cfRule type="duplicateValues" dxfId="149" priority="7"/>
  </conditionalFormatting>
  <conditionalFormatting sqref="B3:B1084">
    <cfRule type="duplicateValues" dxfId="148" priority="8"/>
  </conditionalFormatting>
  <conditionalFormatting sqref="G2:G111">
    <cfRule type="duplicateValues" dxfId="147" priority="5"/>
  </conditionalFormatting>
  <conditionalFormatting sqref="G2:G111">
    <cfRule type="duplicateValues" dxfId="146" priority="6"/>
  </conditionalFormatting>
  <conditionalFormatting sqref="G1:G111">
    <cfRule type="duplicateValues" dxfId="145" priority="3"/>
  </conditionalFormatting>
  <conditionalFormatting sqref="G1:G111">
    <cfRule type="duplicateValues" dxfId="144" priority="4"/>
  </conditionalFormatting>
  <conditionalFormatting sqref="L1:L430">
    <cfRule type="duplicateValues" dxfId="143" priority="1"/>
  </conditionalFormatting>
  <conditionalFormatting sqref="L1:L430">
    <cfRule type="duplicateValues" dxfId="142"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9281-B0D5-44DE-8FEC-E0A32631FB5B}">
  <dimension ref="A1:G323"/>
  <sheetViews>
    <sheetView showGridLines="0" workbookViewId="0">
      <selection activeCell="B11" sqref="B11"/>
    </sheetView>
  </sheetViews>
  <sheetFormatPr defaultColWidth="0" defaultRowHeight="15.75" x14ac:dyDescent="0.25"/>
  <cols>
    <col min="1" max="1" width="9" style="29" customWidth="1"/>
    <col min="2" max="2" width="81" style="29" customWidth="1"/>
    <col min="3" max="3" width="11.875" style="28" customWidth="1"/>
    <col min="4" max="4" width="16.125" style="29" bestFit="1" customWidth="1"/>
    <col min="5" max="6" width="9" style="29" customWidth="1"/>
    <col min="7" max="7" width="0" style="29" hidden="1" customWidth="1"/>
    <col min="8" max="16384" width="9" style="29" hidden="1"/>
  </cols>
  <sheetData>
    <row r="1" spans="2:4" x14ac:dyDescent="0.25">
      <c r="B1" s="27" t="s">
        <v>5087</v>
      </c>
    </row>
    <row r="2" spans="2:4" x14ac:dyDescent="0.25">
      <c r="B2" s="30" t="s">
        <v>5088</v>
      </c>
    </row>
    <row r="3" spans="2:4" x14ac:dyDescent="0.25">
      <c r="B3" s="30" t="s">
        <v>5089</v>
      </c>
    </row>
    <row r="6" spans="2:4" x14ac:dyDescent="0.25">
      <c r="B6" s="31" t="s">
        <v>5090</v>
      </c>
      <c r="C6" s="31" t="s">
        <v>5085</v>
      </c>
      <c r="D6" s="31" t="s">
        <v>5091</v>
      </c>
    </row>
    <row r="7" spans="2:4" x14ac:dyDescent="0.25">
      <c r="B7" s="32" t="s">
        <v>655</v>
      </c>
      <c r="C7" s="33" t="str">
        <f t="shared" ref="C7:C70" si="0">LEFT(B7, FIND(" ",B7)-1)</f>
        <v>MA23</v>
      </c>
      <c r="D7" s="34" t="s">
        <v>5092</v>
      </c>
    </row>
    <row r="8" spans="2:4" x14ac:dyDescent="0.25">
      <c r="B8" s="32" t="s">
        <v>670</v>
      </c>
      <c r="C8" s="33" t="str">
        <f t="shared" si="0"/>
        <v>MA47</v>
      </c>
      <c r="D8" s="34" t="s">
        <v>5092</v>
      </c>
    </row>
    <row r="9" spans="2:4" x14ac:dyDescent="0.25">
      <c r="B9" s="32" t="s">
        <v>657</v>
      </c>
      <c r="C9" s="33" t="str">
        <f t="shared" si="0"/>
        <v>MA25</v>
      </c>
      <c r="D9" s="34" t="s">
        <v>5092</v>
      </c>
    </row>
    <row r="10" spans="2:4" x14ac:dyDescent="0.25">
      <c r="B10" s="32" t="s">
        <v>648</v>
      </c>
      <c r="C10" s="33" t="str">
        <f t="shared" si="0"/>
        <v>MA15</v>
      </c>
      <c r="D10" s="34" t="s">
        <v>5092</v>
      </c>
    </row>
    <row r="11" spans="2:4" x14ac:dyDescent="0.25">
      <c r="B11" s="32" t="s">
        <v>650</v>
      </c>
      <c r="C11" s="33" t="str">
        <f t="shared" si="0"/>
        <v>MA17</v>
      </c>
      <c r="D11" s="34" t="s">
        <v>5092</v>
      </c>
    </row>
    <row r="12" spans="2:4" x14ac:dyDescent="0.25">
      <c r="B12" s="32" t="s">
        <v>642</v>
      </c>
      <c r="C12" s="33" t="str">
        <f t="shared" si="0"/>
        <v>MA10</v>
      </c>
      <c r="D12" s="34" t="s">
        <v>5092</v>
      </c>
    </row>
    <row r="13" spans="2:4" x14ac:dyDescent="0.25">
      <c r="B13" s="32" t="s">
        <v>635</v>
      </c>
      <c r="C13" s="33" t="str">
        <f t="shared" si="0"/>
        <v>MA03</v>
      </c>
      <c r="D13" s="34" t="s">
        <v>5092</v>
      </c>
    </row>
    <row r="14" spans="2:4" x14ac:dyDescent="0.25">
      <c r="B14" s="32" t="s">
        <v>692</v>
      </c>
      <c r="C14" s="33" t="str">
        <f t="shared" si="0"/>
        <v>MA98</v>
      </c>
      <c r="D14" s="34" t="s">
        <v>5092</v>
      </c>
    </row>
    <row r="15" spans="2:4" x14ac:dyDescent="0.25">
      <c r="B15" s="32" t="s">
        <v>663</v>
      </c>
      <c r="C15" s="33" t="str">
        <f t="shared" si="0"/>
        <v>MA34</v>
      </c>
      <c r="D15" s="34" t="s">
        <v>5092</v>
      </c>
    </row>
    <row r="16" spans="2:4" x14ac:dyDescent="0.25">
      <c r="B16" s="32" t="s">
        <v>643</v>
      </c>
      <c r="C16" s="33" t="str">
        <f t="shared" si="0"/>
        <v>MA100</v>
      </c>
      <c r="D16" s="34" t="s">
        <v>5092</v>
      </c>
    </row>
    <row r="17" spans="2:4" x14ac:dyDescent="0.25">
      <c r="B17" s="32" t="s">
        <v>693</v>
      </c>
      <c r="C17" s="33" t="str">
        <f t="shared" si="0"/>
        <v>MA99</v>
      </c>
      <c r="D17" s="34" t="s">
        <v>5092</v>
      </c>
    </row>
    <row r="18" spans="2:4" x14ac:dyDescent="0.25">
      <c r="B18" s="32" t="s">
        <v>634</v>
      </c>
      <c r="C18" s="33" t="str">
        <f t="shared" si="0"/>
        <v>MA02</v>
      </c>
      <c r="D18" s="34" t="s">
        <v>5092</v>
      </c>
    </row>
    <row r="19" spans="2:4" x14ac:dyDescent="0.25">
      <c r="B19" s="32" t="s">
        <v>659</v>
      </c>
      <c r="C19" s="33" t="str">
        <f t="shared" si="0"/>
        <v>MA27</v>
      </c>
      <c r="D19" s="34" t="s">
        <v>5092</v>
      </c>
    </row>
    <row r="20" spans="2:4" x14ac:dyDescent="0.25">
      <c r="B20" s="32" t="s">
        <v>649</v>
      </c>
      <c r="C20" s="33" t="str">
        <f t="shared" si="0"/>
        <v>MA16</v>
      </c>
      <c r="D20" s="34" t="s">
        <v>5092</v>
      </c>
    </row>
    <row r="21" spans="2:4" x14ac:dyDescent="0.25">
      <c r="B21" s="32" t="s">
        <v>647</v>
      </c>
      <c r="C21" s="33" t="str">
        <f t="shared" si="0"/>
        <v>MA14</v>
      </c>
      <c r="D21" s="34" t="s">
        <v>5092</v>
      </c>
    </row>
    <row r="22" spans="2:4" x14ac:dyDescent="0.25">
      <c r="B22" s="32" t="s">
        <v>638</v>
      </c>
      <c r="C22" s="33" t="str">
        <f t="shared" si="0"/>
        <v>MA06</v>
      </c>
      <c r="D22" s="34" t="s">
        <v>5092</v>
      </c>
    </row>
    <row r="23" spans="2:4" x14ac:dyDescent="0.25">
      <c r="B23" s="32" t="s">
        <v>671</v>
      </c>
      <c r="C23" s="33" t="str">
        <f t="shared" si="0"/>
        <v>MA48</v>
      </c>
      <c r="D23" s="34" t="s">
        <v>5092</v>
      </c>
    </row>
    <row r="24" spans="2:4" x14ac:dyDescent="0.25">
      <c r="B24" s="32" t="s">
        <v>5093</v>
      </c>
      <c r="C24" s="33" t="str">
        <f t="shared" si="0"/>
        <v>MA29</v>
      </c>
      <c r="D24" s="34" t="s">
        <v>5092</v>
      </c>
    </row>
    <row r="25" spans="2:4" x14ac:dyDescent="0.25">
      <c r="B25" s="32" t="s">
        <v>637</v>
      </c>
      <c r="C25" s="33" t="str">
        <f t="shared" si="0"/>
        <v>MA05</v>
      </c>
      <c r="D25" s="34" t="s">
        <v>5092</v>
      </c>
    </row>
    <row r="26" spans="2:4" x14ac:dyDescent="0.25">
      <c r="B26" s="32" t="s">
        <v>686</v>
      </c>
      <c r="C26" s="33" t="str">
        <f t="shared" si="0"/>
        <v>MA70</v>
      </c>
      <c r="D26" s="34" t="s">
        <v>5092</v>
      </c>
    </row>
    <row r="27" spans="2:4" x14ac:dyDescent="0.25">
      <c r="B27" s="32" t="s">
        <v>645</v>
      </c>
      <c r="C27" s="33" t="str">
        <f t="shared" si="0"/>
        <v>MA12</v>
      </c>
      <c r="D27" s="34" t="s">
        <v>5092</v>
      </c>
    </row>
    <row r="28" spans="2:4" x14ac:dyDescent="0.25">
      <c r="B28" s="32" t="s">
        <v>646</v>
      </c>
      <c r="C28" s="33" t="str">
        <f t="shared" si="0"/>
        <v>MA13</v>
      </c>
      <c r="D28" s="34" t="s">
        <v>5092</v>
      </c>
    </row>
    <row r="29" spans="2:4" x14ac:dyDescent="0.25">
      <c r="B29" s="32" t="s">
        <v>644</v>
      </c>
      <c r="C29" s="33" t="str">
        <f t="shared" si="0"/>
        <v>MA11</v>
      </c>
      <c r="D29" s="34" t="s">
        <v>5092</v>
      </c>
    </row>
    <row r="30" spans="2:4" x14ac:dyDescent="0.25">
      <c r="B30" s="32" t="s">
        <v>640</v>
      </c>
      <c r="C30" s="33" t="str">
        <f t="shared" si="0"/>
        <v>MA09</v>
      </c>
      <c r="D30" s="34" t="s">
        <v>5092</v>
      </c>
    </row>
    <row r="31" spans="2:4" x14ac:dyDescent="0.25">
      <c r="B31" s="32" t="s">
        <v>656</v>
      </c>
      <c r="C31" s="33" t="str">
        <f t="shared" si="0"/>
        <v>MA24</v>
      </c>
      <c r="D31" s="34" t="s">
        <v>5092</v>
      </c>
    </row>
    <row r="32" spans="2:4" x14ac:dyDescent="0.25">
      <c r="B32" s="32" t="s">
        <v>658</v>
      </c>
      <c r="C32" s="33" t="str">
        <f t="shared" si="0"/>
        <v>MA26</v>
      </c>
      <c r="D32" s="34" t="s">
        <v>5092</v>
      </c>
    </row>
    <row r="33" spans="2:4" x14ac:dyDescent="0.25">
      <c r="B33" s="32" t="s">
        <v>660</v>
      </c>
      <c r="C33" s="33" t="str">
        <f t="shared" si="0"/>
        <v>MA28</v>
      </c>
      <c r="D33" s="34" t="s">
        <v>5092</v>
      </c>
    </row>
    <row r="34" spans="2:4" x14ac:dyDescent="0.25">
      <c r="B34" s="32" t="s">
        <v>683</v>
      </c>
      <c r="C34" s="33" t="str">
        <f t="shared" si="0"/>
        <v>MA63</v>
      </c>
      <c r="D34" s="34" t="s">
        <v>5092</v>
      </c>
    </row>
    <row r="35" spans="2:4" x14ac:dyDescent="0.25">
      <c r="B35" s="32" t="s">
        <v>677</v>
      </c>
      <c r="C35" s="33" t="str">
        <f t="shared" si="0"/>
        <v>MA54</v>
      </c>
      <c r="D35" s="34" t="s">
        <v>5092</v>
      </c>
    </row>
    <row r="36" spans="2:4" x14ac:dyDescent="0.25">
      <c r="B36" s="32" t="s">
        <v>651</v>
      </c>
      <c r="C36" s="33" t="str">
        <f t="shared" si="0"/>
        <v>MA18</v>
      </c>
      <c r="D36" s="34" t="s">
        <v>5092</v>
      </c>
    </row>
    <row r="37" spans="2:4" x14ac:dyDescent="0.25">
      <c r="B37" s="32" t="s">
        <v>691</v>
      </c>
      <c r="C37" s="33" t="str">
        <f t="shared" si="0"/>
        <v>MA97</v>
      </c>
      <c r="D37" s="34" t="s">
        <v>5092</v>
      </c>
    </row>
    <row r="38" spans="2:4" x14ac:dyDescent="0.25">
      <c r="B38" s="32" t="s">
        <v>684</v>
      </c>
      <c r="C38" s="33" t="str">
        <f t="shared" si="0"/>
        <v>MA64</v>
      </c>
      <c r="D38" s="34" t="s">
        <v>5092</v>
      </c>
    </row>
    <row r="39" spans="2:4" x14ac:dyDescent="0.25">
      <c r="B39" s="32" t="s">
        <v>682</v>
      </c>
      <c r="C39" s="33" t="str">
        <f t="shared" si="0"/>
        <v>MA62</v>
      </c>
      <c r="D39" s="34" t="s">
        <v>5092</v>
      </c>
    </row>
    <row r="40" spans="2:4" x14ac:dyDescent="0.25">
      <c r="B40" s="32" t="s">
        <v>639</v>
      </c>
      <c r="C40" s="33" t="str">
        <f t="shared" si="0"/>
        <v>MA07</v>
      </c>
      <c r="D40" s="34" t="s">
        <v>5092</v>
      </c>
    </row>
    <row r="41" spans="2:4" x14ac:dyDescent="0.25">
      <c r="B41" s="32" t="s">
        <v>654</v>
      </c>
      <c r="C41" s="33" t="str">
        <f t="shared" si="0"/>
        <v>MA21</v>
      </c>
      <c r="D41" s="34" t="s">
        <v>5092</v>
      </c>
    </row>
    <row r="42" spans="2:4" x14ac:dyDescent="0.25">
      <c r="B42" s="32" t="s">
        <v>5094</v>
      </c>
      <c r="C42" s="33" t="str">
        <f t="shared" si="0"/>
        <v>MA22</v>
      </c>
      <c r="D42" s="34" t="s">
        <v>5092</v>
      </c>
    </row>
    <row r="43" spans="2:4" x14ac:dyDescent="0.25">
      <c r="B43" s="32" t="s">
        <v>665</v>
      </c>
      <c r="C43" s="33" t="str">
        <f t="shared" si="0"/>
        <v>MA37</v>
      </c>
      <c r="D43" s="34" t="s">
        <v>5092</v>
      </c>
    </row>
    <row r="44" spans="2:4" x14ac:dyDescent="0.25">
      <c r="B44" s="32" t="s">
        <v>678</v>
      </c>
      <c r="C44" s="33" t="str">
        <f t="shared" si="0"/>
        <v>MA55</v>
      </c>
      <c r="D44" s="34" t="s">
        <v>5092</v>
      </c>
    </row>
    <row r="45" spans="2:4" x14ac:dyDescent="0.25">
      <c r="B45" s="32" t="s">
        <v>720</v>
      </c>
      <c r="C45" s="33" t="str">
        <f t="shared" si="0"/>
        <v>NE01</v>
      </c>
      <c r="D45" s="34" t="s">
        <v>5092</v>
      </c>
    </row>
    <row r="46" spans="2:4" x14ac:dyDescent="0.25">
      <c r="B46" s="35" t="s">
        <v>161</v>
      </c>
      <c r="C46" s="36" t="str">
        <f t="shared" si="0"/>
        <v>LGA01</v>
      </c>
      <c r="D46" s="37" t="s">
        <v>5095</v>
      </c>
    </row>
    <row r="47" spans="2:4" x14ac:dyDescent="0.25">
      <c r="B47" s="38" t="s">
        <v>168</v>
      </c>
      <c r="C47" s="33" t="str">
        <f t="shared" si="0"/>
        <v>LGA06</v>
      </c>
      <c r="D47" s="34" t="s">
        <v>5095</v>
      </c>
    </row>
    <row r="48" spans="2:4" x14ac:dyDescent="0.25">
      <c r="B48" s="38" t="s">
        <v>173</v>
      </c>
      <c r="C48" s="33" t="str">
        <f t="shared" si="0"/>
        <v>LGA09</v>
      </c>
      <c r="D48" s="34" t="s">
        <v>5095</v>
      </c>
    </row>
    <row r="49" spans="2:4" x14ac:dyDescent="0.25">
      <c r="B49" s="38" t="s">
        <v>176</v>
      </c>
      <c r="C49" s="33" t="str">
        <f t="shared" si="0"/>
        <v>LGA10</v>
      </c>
      <c r="D49" s="34" t="s">
        <v>5095</v>
      </c>
    </row>
    <row r="50" spans="2:4" x14ac:dyDescent="0.25">
      <c r="B50" s="38" t="s">
        <v>177</v>
      </c>
      <c r="C50" s="33" t="str">
        <f t="shared" si="0"/>
        <v>LGA11</v>
      </c>
      <c r="D50" s="34" t="s">
        <v>5095</v>
      </c>
    </row>
    <row r="51" spans="2:4" x14ac:dyDescent="0.25">
      <c r="B51" s="38" t="s">
        <v>181</v>
      </c>
      <c r="C51" s="33" t="str">
        <f t="shared" si="0"/>
        <v>LGA12</v>
      </c>
      <c r="D51" s="34" t="s">
        <v>5095</v>
      </c>
    </row>
    <row r="52" spans="2:4" x14ac:dyDescent="0.25">
      <c r="B52" s="38" t="s">
        <v>581</v>
      </c>
      <c r="C52" s="33" t="str">
        <f t="shared" si="0"/>
        <v>LG10</v>
      </c>
      <c r="D52" s="34" t="s">
        <v>5095</v>
      </c>
    </row>
    <row r="53" spans="2:4" x14ac:dyDescent="0.25">
      <c r="B53" s="38" t="s">
        <v>582</v>
      </c>
      <c r="C53" s="33" t="str">
        <f t="shared" si="0"/>
        <v>LG11</v>
      </c>
      <c r="D53" s="34" t="s">
        <v>5095</v>
      </c>
    </row>
    <row r="54" spans="2:4" x14ac:dyDescent="0.25">
      <c r="B54" s="38" t="s">
        <v>583</v>
      </c>
      <c r="C54" s="33" t="str">
        <f t="shared" si="0"/>
        <v>LG12</v>
      </c>
      <c r="D54" s="34" t="s">
        <v>5095</v>
      </c>
    </row>
    <row r="55" spans="2:4" x14ac:dyDescent="0.25">
      <c r="B55" s="38" t="s">
        <v>584</v>
      </c>
      <c r="C55" s="33" t="str">
        <f t="shared" si="0"/>
        <v>LG13</v>
      </c>
      <c r="D55" s="34" t="s">
        <v>5095</v>
      </c>
    </row>
    <row r="56" spans="2:4" x14ac:dyDescent="0.25">
      <c r="B56" s="38" t="s">
        <v>585</v>
      </c>
      <c r="C56" s="33" t="str">
        <f t="shared" si="0"/>
        <v>LG14</v>
      </c>
      <c r="D56" s="34" t="s">
        <v>5095</v>
      </c>
    </row>
    <row r="57" spans="2:4" x14ac:dyDescent="0.25">
      <c r="B57" s="38" t="s">
        <v>586</v>
      </c>
      <c r="C57" s="33" t="str">
        <f t="shared" si="0"/>
        <v>LG15</v>
      </c>
      <c r="D57" s="34" t="s">
        <v>5095</v>
      </c>
    </row>
    <row r="58" spans="2:4" x14ac:dyDescent="0.25">
      <c r="B58" s="38" t="s">
        <v>587</v>
      </c>
      <c r="C58" s="33" t="str">
        <f t="shared" si="0"/>
        <v>LG16</v>
      </c>
      <c r="D58" s="34" t="s">
        <v>5095</v>
      </c>
    </row>
    <row r="59" spans="2:4" x14ac:dyDescent="0.25">
      <c r="B59" s="38" t="s">
        <v>589</v>
      </c>
      <c r="C59" s="33" t="str">
        <f t="shared" si="0"/>
        <v>LG19</v>
      </c>
      <c r="D59" s="34" t="s">
        <v>5095</v>
      </c>
    </row>
    <row r="60" spans="2:4" x14ac:dyDescent="0.25">
      <c r="B60" s="38" t="s">
        <v>590</v>
      </c>
      <c r="C60" s="33" t="str">
        <f t="shared" si="0"/>
        <v>LG20</v>
      </c>
      <c r="D60" s="34" t="s">
        <v>5095</v>
      </c>
    </row>
    <row r="61" spans="2:4" x14ac:dyDescent="0.25">
      <c r="B61" s="38" t="s">
        <v>5096</v>
      </c>
      <c r="C61" s="33" t="str">
        <f t="shared" si="0"/>
        <v>LG22</v>
      </c>
      <c r="D61" s="34" t="s">
        <v>5095</v>
      </c>
    </row>
    <row r="62" spans="2:4" x14ac:dyDescent="0.25">
      <c r="B62" s="38" t="s">
        <v>595</v>
      </c>
      <c r="C62" s="33" t="str">
        <f t="shared" si="0"/>
        <v>LG27</v>
      </c>
      <c r="D62" s="34" t="s">
        <v>5095</v>
      </c>
    </row>
    <row r="63" spans="2:4" x14ac:dyDescent="0.25">
      <c r="B63" s="38" t="s">
        <v>90</v>
      </c>
      <c r="C63" s="33" t="str">
        <f t="shared" si="0"/>
        <v>CBA03</v>
      </c>
      <c r="D63" s="34" t="s">
        <v>5095</v>
      </c>
    </row>
    <row r="64" spans="2:4" x14ac:dyDescent="0.25">
      <c r="B64" s="38" t="s">
        <v>96</v>
      </c>
      <c r="C64" s="33" t="str">
        <f t="shared" si="0"/>
        <v>CBA06</v>
      </c>
      <c r="D64" s="34" t="s">
        <v>5095</v>
      </c>
    </row>
    <row r="65" spans="2:4" x14ac:dyDescent="0.25">
      <c r="B65" s="39" t="s">
        <v>97</v>
      </c>
      <c r="C65" s="33" t="str">
        <f t="shared" si="0"/>
        <v>CBA07</v>
      </c>
      <c r="D65" s="34" t="s">
        <v>5095</v>
      </c>
    </row>
    <row r="66" spans="2:4" x14ac:dyDescent="0.25">
      <c r="B66" s="40" t="s">
        <v>736</v>
      </c>
      <c r="C66" s="33" t="str">
        <f t="shared" si="0"/>
        <v>PG02</v>
      </c>
      <c r="D66" s="34" t="s">
        <v>5097</v>
      </c>
    </row>
    <row r="67" spans="2:4" x14ac:dyDescent="0.25">
      <c r="B67" s="40" t="s">
        <v>737</v>
      </c>
      <c r="C67" s="33" t="str">
        <f t="shared" si="0"/>
        <v>PG03</v>
      </c>
      <c r="D67" s="34" t="s">
        <v>5097</v>
      </c>
    </row>
    <row r="68" spans="2:4" x14ac:dyDescent="0.25">
      <c r="B68" s="40" t="s">
        <v>738</v>
      </c>
      <c r="C68" s="33" t="str">
        <f t="shared" si="0"/>
        <v>PG04</v>
      </c>
      <c r="D68" s="34" t="s">
        <v>5097</v>
      </c>
    </row>
    <row r="69" spans="2:4" x14ac:dyDescent="0.25">
      <c r="B69" s="40" t="s">
        <v>739</v>
      </c>
      <c r="C69" s="33" t="str">
        <f t="shared" si="0"/>
        <v>PG05</v>
      </c>
      <c r="D69" s="34" t="s">
        <v>5097</v>
      </c>
    </row>
    <row r="70" spans="2:4" x14ac:dyDescent="0.25">
      <c r="B70" s="40" t="s">
        <v>740</v>
      </c>
      <c r="C70" s="33" t="str">
        <f t="shared" si="0"/>
        <v>PG06</v>
      </c>
      <c r="D70" s="34" t="s">
        <v>5097</v>
      </c>
    </row>
    <row r="71" spans="2:4" x14ac:dyDescent="0.25">
      <c r="B71" s="40" t="s">
        <v>741</v>
      </c>
      <c r="C71" s="33" t="str">
        <f t="shared" ref="C71:C134" si="1">LEFT(B71, FIND(" ",B71)-1)</f>
        <v>PG07</v>
      </c>
      <c r="D71" s="34" t="s">
        <v>5097</v>
      </c>
    </row>
    <row r="72" spans="2:4" x14ac:dyDescent="0.25">
      <c r="B72" s="40" t="s">
        <v>742</v>
      </c>
      <c r="C72" s="33" t="str">
        <f t="shared" si="1"/>
        <v>PG08</v>
      </c>
      <c r="D72" s="34" t="s">
        <v>5097</v>
      </c>
    </row>
    <row r="73" spans="2:4" x14ac:dyDescent="0.25">
      <c r="B73" s="40" t="s">
        <v>743</v>
      </c>
      <c r="C73" s="33" t="str">
        <f t="shared" si="1"/>
        <v>PG09</v>
      </c>
      <c r="D73" s="34" t="s">
        <v>5097</v>
      </c>
    </row>
    <row r="74" spans="2:4" x14ac:dyDescent="0.25">
      <c r="B74" s="40" t="s">
        <v>744</v>
      </c>
      <c r="C74" s="33" t="str">
        <f t="shared" si="1"/>
        <v>PG10</v>
      </c>
      <c r="D74" s="34" t="s">
        <v>5097</v>
      </c>
    </row>
    <row r="75" spans="2:4" x14ac:dyDescent="0.25">
      <c r="B75" s="40" t="s">
        <v>745</v>
      </c>
      <c r="C75" s="33" t="str">
        <f t="shared" si="1"/>
        <v>PG11</v>
      </c>
      <c r="D75" s="34" t="s">
        <v>5097</v>
      </c>
    </row>
    <row r="76" spans="2:4" x14ac:dyDescent="0.25">
      <c r="B76" s="40" t="s">
        <v>746</v>
      </c>
      <c r="C76" s="33" t="str">
        <f t="shared" si="1"/>
        <v>PG12</v>
      </c>
      <c r="D76" s="34" t="s">
        <v>5097</v>
      </c>
    </row>
    <row r="77" spans="2:4" x14ac:dyDescent="0.25">
      <c r="B77" s="40" t="s">
        <v>747</v>
      </c>
      <c r="C77" s="33" t="str">
        <f t="shared" si="1"/>
        <v>PG13</v>
      </c>
      <c r="D77" s="34" t="s">
        <v>5097</v>
      </c>
    </row>
    <row r="78" spans="2:4" x14ac:dyDescent="0.25">
      <c r="B78" s="40" t="s">
        <v>748</v>
      </c>
      <c r="C78" s="33" t="str">
        <f t="shared" si="1"/>
        <v>PG14</v>
      </c>
      <c r="D78" s="34" t="s">
        <v>5097</v>
      </c>
    </row>
    <row r="79" spans="2:4" x14ac:dyDescent="0.25">
      <c r="B79" s="40" t="s">
        <v>749</v>
      </c>
      <c r="C79" s="33" t="str">
        <f t="shared" si="1"/>
        <v>PG15</v>
      </c>
      <c r="D79" s="34" t="s">
        <v>5097</v>
      </c>
    </row>
    <row r="80" spans="2:4" x14ac:dyDescent="0.25">
      <c r="B80" s="40" t="s">
        <v>750</v>
      </c>
      <c r="C80" s="33" t="str">
        <f t="shared" si="1"/>
        <v>PG16</v>
      </c>
      <c r="D80" s="34" t="s">
        <v>5097</v>
      </c>
    </row>
    <row r="81" spans="2:4" x14ac:dyDescent="0.25">
      <c r="B81" s="40" t="s">
        <v>751</v>
      </c>
      <c r="C81" s="33" t="str">
        <f t="shared" si="1"/>
        <v>PG17</v>
      </c>
      <c r="D81" s="34" t="s">
        <v>5097</v>
      </c>
    </row>
    <row r="82" spans="2:4" x14ac:dyDescent="0.25">
      <c r="B82" s="40" t="s">
        <v>753</v>
      </c>
      <c r="C82" s="33" t="str">
        <f t="shared" si="1"/>
        <v>PG18</v>
      </c>
      <c r="D82" s="34" t="s">
        <v>5097</v>
      </c>
    </row>
    <row r="83" spans="2:4" x14ac:dyDescent="0.25">
      <c r="B83" s="40" t="s">
        <v>754</v>
      </c>
      <c r="C83" s="33" t="str">
        <f t="shared" si="1"/>
        <v>PG19</v>
      </c>
      <c r="D83" s="34" t="s">
        <v>5097</v>
      </c>
    </row>
    <row r="84" spans="2:4" x14ac:dyDescent="0.25">
      <c r="B84" s="40" t="s">
        <v>755</v>
      </c>
      <c r="C84" s="33" t="str">
        <f t="shared" si="1"/>
        <v>PG20</v>
      </c>
      <c r="D84" s="34" t="s">
        <v>5097</v>
      </c>
    </row>
    <row r="85" spans="2:4" x14ac:dyDescent="0.25">
      <c r="B85" s="40" t="s">
        <v>5098</v>
      </c>
      <c r="C85" s="33" t="str">
        <f t="shared" si="1"/>
        <v>PG21</v>
      </c>
      <c r="D85" s="34" t="s">
        <v>5097</v>
      </c>
    </row>
    <row r="86" spans="2:4" x14ac:dyDescent="0.25">
      <c r="B86" s="38" t="s">
        <v>56</v>
      </c>
      <c r="C86" s="33" t="str">
        <f t="shared" si="1"/>
        <v>BUA01</v>
      </c>
      <c r="D86" s="34" t="s">
        <v>5099</v>
      </c>
    </row>
    <row r="87" spans="2:4" x14ac:dyDescent="0.25">
      <c r="B87" s="38" t="s">
        <v>64</v>
      </c>
      <c r="C87" s="33" t="str">
        <f t="shared" si="1"/>
        <v>BUA04</v>
      </c>
      <c r="D87" s="34" t="s">
        <v>5099</v>
      </c>
    </row>
    <row r="88" spans="2:4" x14ac:dyDescent="0.25">
      <c r="B88" s="38" t="s">
        <v>67</v>
      </c>
      <c r="C88" s="33" t="str">
        <f t="shared" si="1"/>
        <v>BUA06</v>
      </c>
      <c r="D88" s="34" t="s">
        <v>5099</v>
      </c>
    </row>
    <row r="89" spans="2:4" x14ac:dyDescent="0.25">
      <c r="B89" s="38" t="s">
        <v>72</v>
      </c>
      <c r="C89" s="33" t="str">
        <f t="shared" si="1"/>
        <v>BUA09</v>
      </c>
      <c r="D89" s="34" t="s">
        <v>5099</v>
      </c>
    </row>
    <row r="90" spans="2:4" x14ac:dyDescent="0.25">
      <c r="B90" s="38" t="s">
        <v>73</v>
      </c>
      <c r="C90" s="33" t="str">
        <f t="shared" si="1"/>
        <v>BUA10</v>
      </c>
      <c r="D90" s="34" t="s">
        <v>5099</v>
      </c>
    </row>
    <row r="91" spans="2:4" x14ac:dyDescent="0.25">
      <c r="B91" s="38" t="s">
        <v>74</v>
      </c>
      <c r="C91" s="33" t="str">
        <f t="shared" si="1"/>
        <v>BUA11</v>
      </c>
      <c r="D91" s="34" t="s">
        <v>5099</v>
      </c>
    </row>
    <row r="92" spans="2:4" x14ac:dyDescent="0.25">
      <c r="B92" s="38" t="s">
        <v>78</v>
      </c>
      <c r="C92" s="33" t="str">
        <f t="shared" si="1"/>
        <v>BUA12</v>
      </c>
      <c r="D92" s="34" t="s">
        <v>5099</v>
      </c>
    </row>
    <row r="93" spans="2:4" x14ac:dyDescent="0.25">
      <c r="B93" s="38" t="s">
        <v>79</v>
      </c>
      <c r="C93" s="33" t="str">
        <f t="shared" si="1"/>
        <v>BUA13</v>
      </c>
      <c r="D93" s="34" t="s">
        <v>5099</v>
      </c>
    </row>
    <row r="94" spans="2:4" x14ac:dyDescent="0.25">
      <c r="B94" s="38" t="s">
        <v>83</v>
      </c>
      <c r="C94" s="33" t="str">
        <f t="shared" si="1"/>
        <v>BUA14</v>
      </c>
      <c r="D94" s="34" t="s">
        <v>5099</v>
      </c>
    </row>
    <row r="95" spans="2:4" x14ac:dyDescent="0.25">
      <c r="B95" s="38" t="s">
        <v>85</v>
      </c>
      <c r="C95" s="33" t="str">
        <f t="shared" si="1"/>
        <v>BUA15</v>
      </c>
      <c r="D95" s="34" t="s">
        <v>5099</v>
      </c>
    </row>
    <row r="96" spans="2:4" x14ac:dyDescent="0.25">
      <c r="B96" s="38" t="s">
        <v>329</v>
      </c>
      <c r="C96" s="33" t="str">
        <f t="shared" si="1"/>
        <v>BU01</v>
      </c>
      <c r="D96" s="34" t="s">
        <v>5099</v>
      </c>
    </row>
    <row r="97" spans="2:4" x14ac:dyDescent="0.25">
      <c r="B97" s="38" t="s">
        <v>331</v>
      </c>
      <c r="C97" s="33" t="str">
        <f t="shared" si="1"/>
        <v>BU02</v>
      </c>
      <c r="D97" s="34" t="s">
        <v>5099</v>
      </c>
    </row>
    <row r="98" spans="2:4" x14ac:dyDescent="0.25">
      <c r="B98" s="38" t="s">
        <v>333</v>
      </c>
      <c r="C98" s="33" t="str">
        <f t="shared" si="1"/>
        <v>BU03</v>
      </c>
      <c r="D98" s="34" t="s">
        <v>5099</v>
      </c>
    </row>
    <row r="99" spans="2:4" x14ac:dyDescent="0.25">
      <c r="B99" s="38" t="s">
        <v>335</v>
      </c>
      <c r="C99" s="33" t="str">
        <f t="shared" si="1"/>
        <v>BU05</v>
      </c>
      <c r="D99" s="34" t="s">
        <v>5099</v>
      </c>
    </row>
    <row r="100" spans="2:4" x14ac:dyDescent="0.25">
      <c r="B100" s="38" t="s">
        <v>336</v>
      </c>
      <c r="C100" s="33" t="str">
        <f t="shared" si="1"/>
        <v>BU06</v>
      </c>
      <c r="D100" s="34" t="s">
        <v>5099</v>
      </c>
    </row>
    <row r="101" spans="2:4" x14ac:dyDescent="0.25">
      <c r="B101" s="38" t="s">
        <v>338</v>
      </c>
      <c r="C101" s="33" t="str">
        <f t="shared" si="1"/>
        <v>BU07</v>
      </c>
      <c r="D101" s="34" t="s">
        <v>5099</v>
      </c>
    </row>
    <row r="102" spans="2:4" x14ac:dyDescent="0.25">
      <c r="B102" s="38" t="s">
        <v>5100</v>
      </c>
      <c r="C102" s="33" t="str">
        <f t="shared" si="1"/>
        <v>BU08</v>
      </c>
      <c r="D102" s="34" t="s">
        <v>5099</v>
      </c>
    </row>
    <row r="103" spans="2:4" x14ac:dyDescent="0.25">
      <c r="B103" s="38" t="s">
        <v>340</v>
      </c>
      <c r="C103" s="33" t="str">
        <f t="shared" si="1"/>
        <v>BU11</v>
      </c>
      <c r="D103" s="34" t="s">
        <v>5099</v>
      </c>
    </row>
    <row r="104" spans="2:4" x14ac:dyDescent="0.25">
      <c r="B104" s="38" t="s">
        <v>341</v>
      </c>
      <c r="C104" s="33" t="str">
        <f t="shared" si="1"/>
        <v>BU12</v>
      </c>
      <c r="D104" s="34" t="s">
        <v>5099</v>
      </c>
    </row>
    <row r="105" spans="2:4" x14ac:dyDescent="0.25">
      <c r="B105" s="38" t="s">
        <v>343</v>
      </c>
      <c r="C105" s="33" t="str">
        <f t="shared" si="1"/>
        <v>BU13</v>
      </c>
      <c r="D105" s="34" t="s">
        <v>5099</v>
      </c>
    </row>
    <row r="106" spans="2:4" x14ac:dyDescent="0.25">
      <c r="B106" s="38" t="s">
        <v>5101</v>
      </c>
      <c r="C106" s="33" t="str">
        <f t="shared" si="1"/>
        <v>BU14</v>
      </c>
      <c r="D106" s="34" t="s">
        <v>5099</v>
      </c>
    </row>
    <row r="107" spans="2:4" x14ac:dyDescent="0.25">
      <c r="B107" s="38" t="s">
        <v>5102</v>
      </c>
      <c r="C107" s="33" t="str">
        <f t="shared" si="1"/>
        <v>BU15</v>
      </c>
      <c r="D107" s="34" t="s">
        <v>5099</v>
      </c>
    </row>
    <row r="108" spans="2:4" x14ac:dyDescent="0.25">
      <c r="B108" s="38" t="s">
        <v>5103</v>
      </c>
      <c r="C108" s="33" t="str">
        <f t="shared" si="1"/>
        <v>BU17</v>
      </c>
      <c r="D108" s="34" t="s">
        <v>5099</v>
      </c>
    </row>
    <row r="109" spans="2:4" x14ac:dyDescent="0.25">
      <c r="B109" s="38" t="s">
        <v>349</v>
      </c>
      <c r="C109" s="33" t="str">
        <f t="shared" si="1"/>
        <v>BU18</v>
      </c>
      <c r="D109" s="34" t="s">
        <v>5099</v>
      </c>
    </row>
    <row r="110" spans="2:4" x14ac:dyDescent="0.25">
      <c r="B110" s="38" t="s">
        <v>5104</v>
      </c>
      <c r="C110" s="33" t="str">
        <f t="shared" si="1"/>
        <v>TLA04</v>
      </c>
      <c r="D110" s="34" t="s">
        <v>5099</v>
      </c>
    </row>
    <row r="111" spans="2:4" x14ac:dyDescent="0.25">
      <c r="B111" s="38" t="s">
        <v>152</v>
      </c>
      <c r="C111" s="33" t="str">
        <f t="shared" si="1"/>
        <v>ISA04</v>
      </c>
      <c r="D111" s="34" t="s">
        <v>5105</v>
      </c>
    </row>
    <row r="112" spans="2:4" x14ac:dyDescent="0.25">
      <c r="B112" s="38" t="s">
        <v>5106</v>
      </c>
      <c r="C112" s="33" t="str">
        <f t="shared" si="1"/>
        <v>ISA09</v>
      </c>
      <c r="D112" s="34" t="s">
        <v>5105</v>
      </c>
    </row>
    <row r="113" spans="2:6" x14ac:dyDescent="0.25">
      <c r="B113" s="38" t="s">
        <v>154</v>
      </c>
      <c r="C113" s="33" t="str">
        <f t="shared" si="1"/>
        <v>ISA11</v>
      </c>
      <c r="D113" s="34" t="s">
        <v>5105</v>
      </c>
    </row>
    <row r="114" spans="2:6" x14ac:dyDescent="0.25">
      <c r="B114" s="38" t="s">
        <v>159</v>
      </c>
      <c r="C114" s="33" t="str">
        <f t="shared" si="1"/>
        <v>ISA13</v>
      </c>
      <c r="D114" s="34" t="s">
        <v>5105</v>
      </c>
    </row>
    <row r="115" spans="2:6" x14ac:dyDescent="0.25">
      <c r="B115" s="38" t="s">
        <v>500</v>
      </c>
      <c r="C115" s="33" t="str">
        <f t="shared" si="1"/>
        <v>IS04</v>
      </c>
      <c r="D115" s="34" t="s">
        <v>5105</v>
      </c>
    </row>
    <row r="116" spans="2:6" x14ac:dyDescent="0.25">
      <c r="B116" s="38" t="s">
        <v>502</v>
      </c>
      <c r="C116" s="33" t="str">
        <f t="shared" si="1"/>
        <v>IS05</v>
      </c>
      <c r="D116" s="34" t="s">
        <v>5105</v>
      </c>
    </row>
    <row r="117" spans="2:6" x14ac:dyDescent="0.25">
      <c r="B117" s="38" t="s">
        <v>504</v>
      </c>
      <c r="C117" s="33" t="str">
        <f t="shared" si="1"/>
        <v>IS06</v>
      </c>
      <c r="D117" s="34" t="s">
        <v>5105</v>
      </c>
    </row>
    <row r="118" spans="2:6" x14ac:dyDescent="0.25">
      <c r="B118" s="38" t="s">
        <v>505</v>
      </c>
      <c r="C118" s="33" t="str">
        <f t="shared" si="1"/>
        <v>IS07</v>
      </c>
      <c r="D118" s="34" t="s">
        <v>5105</v>
      </c>
    </row>
    <row r="119" spans="2:6" x14ac:dyDescent="0.25">
      <c r="B119" s="38" t="s">
        <v>5107</v>
      </c>
      <c r="C119" s="33" t="str">
        <f t="shared" si="1"/>
        <v>IS08</v>
      </c>
      <c r="D119" s="34" t="s">
        <v>5105</v>
      </c>
    </row>
    <row r="120" spans="2:6" x14ac:dyDescent="0.25">
      <c r="B120" s="38" t="s">
        <v>510</v>
      </c>
      <c r="C120" s="33" t="str">
        <f t="shared" si="1"/>
        <v>IS09</v>
      </c>
      <c r="D120" s="34" t="s">
        <v>5105</v>
      </c>
    </row>
    <row r="121" spans="2:6" x14ac:dyDescent="0.25">
      <c r="B121" s="38" t="s">
        <v>517</v>
      </c>
      <c r="C121" s="33" t="str">
        <f t="shared" si="1"/>
        <v>IS11</v>
      </c>
      <c r="D121" s="34" t="s">
        <v>5105</v>
      </c>
    </row>
    <row r="122" spans="2:6" x14ac:dyDescent="0.25">
      <c r="B122" s="38" t="s">
        <v>5108</v>
      </c>
      <c r="C122" s="33" t="str">
        <f t="shared" si="1"/>
        <v>IS12</v>
      </c>
      <c r="D122" s="34" t="s">
        <v>5105</v>
      </c>
    </row>
    <row r="123" spans="2:6" x14ac:dyDescent="0.25">
      <c r="B123" s="38" t="s">
        <v>518</v>
      </c>
      <c r="C123" s="33" t="str">
        <f t="shared" si="1"/>
        <v>IS13</v>
      </c>
      <c r="D123" s="34" t="s">
        <v>5105</v>
      </c>
    </row>
    <row r="124" spans="2:6" x14ac:dyDescent="0.25">
      <c r="B124" s="38" t="s">
        <v>5109</v>
      </c>
      <c r="C124" s="33" t="str">
        <f t="shared" si="1"/>
        <v>IS14</v>
      </c>
      <c r="D124" s="34" t="s">
        <v>5105</v>
      </c>
    </row>
    <row r="125" spans="2:6" x14ac:dyDescent="0.25">
      <c r="B125" s="38" t="s">
        <v>520</v>
      </c>
      <c r="C125" s="33" t="str">
        <f t="shared" si="1"/>
        <v>IS15</v>
      </c>
      <c r="D125" s="34" t="s">
        <v>5105</v>
      </c>
    </row>
    <row r="126" spans="2:6" x14ac:dyDescent="0.25">
      <c r="B126" s="38" t="s">
        <v>522</v>
      </c>
      <c r="C126" s="33" t="str">
        <f t="shared" si="1"/>
        <v>IS16</v>
      </c>
      <c r="D126" s="34" t="s">
        <v>5105</v>
      </c>
    </row>
    <row r="127" spans="2:6" x14ac:dyDescent="0.25">
      <c r="B127" s="38" t="s">
        <v>528</v>
      </c>
      <c r="C127" s="33" t="str">
        <f t="shared" si="1"/>
        <v>IS17</v>
      </c>
      <c r="D127" s="34" t="s">
        <v>5105</v>
      </c>
    </row>
    <row r="128" spans="2:6" x14ac:dyDescent="0.25">
      <c r="B128" s="38" t="s">
        <v>190</v>
      </c>
      <c r="C128" s="33" t="str">
        <f t="shared" si="1"/>
        <v>MAA01</v>
      </c>
      <c r="D128" s="34" t="s">
        <v>5110</v>
      </c>
    </row>
    <row r="129" spans="2:4" x14ac:dyDescent="0.25">
      <c r="B129" s="32" t="s">
        <v>5111</v>
      </c>
      <c r="C129" s="33" t="str">
        <f t="shared" si="1"/>
        <v>BTA04</v>
      </c>
      <c r="D129" s="34" t="s">
        <v>5110</v>
      </c>
    </row>
    <row r="130" spans="2:4" x14ac:dyDescent="0.25">
      <c r="B130" s="38" t="s">
        <v>689</v>
      </c>
      <c r="C130" s="33" t="str">
        <f t="shared" si="1"/>
        <v>MA88</v>
      </c>
      <c r="D130" s="34" t="s">
        <v>5112</v>
      </c>
    </row>
    <row r="131" spans="2:4" x14ac:dyDescent="0.25">
      <c r="B131" s="41" t="s">
        <v>339</v>
      </c>
      <c r="C131" s="33" t="str">
        <f t="shared" si="1"/>
        <v>BU09</v>
      </c>
      <c r="D131" s="34" t="s">
        <v>5099</v>
      </c>
    </row>
    <row r="132" spans="2:4" x14ac:dyDescent="0.25">
      <c r="B132" s="42" t="s">
        <v>5113</v>
      </c>
      <c r="C132" s="33" t="str">
        <f t="shared" si="1"/>
        <v>BU10</v>
      </c>
      <c r="D132" s="34" t="s">
        <v>5099</v>
      </c>
    </row>
    <row r="133" spans="2:4" x14ac:dyDescent="0.25">
      <c r="B133" s="42" t="s">
        <v>346</v>
      </c>
      <c r="C133" s="33" t="str">
        <f t="shared" si="1"/>
        <v>BU16</v>
      </c>
      <c r="D133" s="34" t="s">
        <v>5099</v>
      </c>
    </row>
    <row r="134" spans="2:4" x14ac:dyDescent="0.25">
      <c r="B134" s="32" t="s">
        <v>5114</v>
      </c>
      <c r="C134" s="33" t="str">
        <f t="shared" si="1"/>
        <v>BUA16</v>
      </c>
      <c r="D134" s="34" t="s">
        <v>5099</v>
      </c>
    </row>
    <row r="135" spans="2:4" x14ac:dyDescent="0.25">
      <c r="B135" s="32" t="s">
        <v>664</v>
      </c>
      <c r="C135" s="33" t="str">
        <f t="shared" ref="C135:C198" si="2">LEFT(B135, FIND(" ",B135)-1)</f>
        <v>MA35</v>
      </c>
      <c r="D135" s="34" t="s">
        <v>5092</v>
      </c>
    </row>
    <row r="136" spans="2:4" x14ac:dyDescent="0.25">
      <c r="B136" s="43" t="s">
        <v>162</v>
      </c>
      <c r="C136" s="36" t="str">
        <f t="shared" si="2"/>
        <v>LGA03</v>
      </c>
      <c r="D136" s="37" t="s">
        <v>5115</v>
      </c>
    </row>
    <row r="137" spans="2:4" x14ac:dyDescent="0.25">
      <c r="B137" s="32" t="s">
        <v>588</v>
      </c>
      <c r="C137" s="33" t="str">
        <f t="shared" si="2"/>
        <v>LG18</v>
      </c>
      <c r="D137" s="34" t="s">
        <v>5095</v>
      </c>
    </row>
    <row r="138" spans="2:4" x14ac:dyDescent="0.25">
      <c r="B138" s="32" t="s">
        <v>597</v>
      </c>
      <c r="C138" s="33" t="str">
        <f t="shared" si="2"/>
        <v>LG29</v>
      </c>
      <c r="D138" s="34" t="s">
        <v>5095</v>
      </c>
    </row>
    <row r="139" spans="2:4" x14ac:dyDescent="0.25">
      <c r="B139" s="32" t="s">
        <v>598</v>
      </c>
      <c r="C139" s="33" t="str">
        <f t="shared" si="2"/>
        <v>LG30</v>
      </c>
      <c r="D139" s="34" t="s">
        <v>5095</v>
      </c>
    </row>
    <row r="140" spans="2:4" x14ac:dyDescent="0.25">
      <c r="B140" s="32" t="s">
        <v>599</v>
      </c>
      <c r="C140" s="33" t="str">
        <f t="shared" si="2"/>
        <v>LG31</v>
      </c>
      <c r="D140" s="34" t="s">
        <v>5095</v>
      </c>
    </row>
    <row r="141" spans="2:4" x14ac:dyDescent="0.25">
      <c r="B141" s="32" t="s">
        <v>736</v>
      </c>
      <c r="C141" s="33" t="str">
        <f t="shared" si="2"/>
        <v>PG02</v>
      </c>
      <c r="D141" s="34" t="s">
        <v>5097</v>
      </c>
    </row>
    <row r="142" spans="2:4" x14ac:dyDescent="0.25">
      <c r="B142" s="44" t="s">
        <v>50</v>
      </c>
      <c r="C142" s="45" t="str">
        <f t="shared" si="2"/>
        <v>BTA01</v>
      </c>
      <c r="D142" s="46" t="s">
        <v>5116</v>
      </c>
    </row>
    <row r="143" spans="2:4" x14ac:dyDescent="0.25">
      <c r="B143" s="47" t="s">
        <v>147</v>
      </c>
      <c r="C143" s="45" t="str">
        <f t="shared" si="2"/>
        <v>IFA01</v>
      </c>
      <c r="D143" s="46" t="s">
        <v>5117</v>
      </c>
    </row>
    <row r="144" spans="2:4" x14ac:dyDescent="0.25">
      <c r="B144" s="47" t="s">
        <v>596</v>
      </c>
      <c r="C144" s="45" t="str">
        <f t="shared" si="2"/>
        <v>LG28</v>
      </c>
      <c r="D144" s="46" t="s">
        <v>5118</v>
      </c>
    </row>
    <row r="145" spans="2:4" x14ac:dyDescent="0.25">
      <c r="B145" s="48" t="s">
        <v>718</v>
      </c>
      <c r="C145" s="45" t="str">
        <f t="shared" si="2"/>
        <v>NBC01</v>
      </c>
      <c r="D145" s="46" t="s">
        <v>5119</v>
      </c>
    </row>
    <row r="146" spans="2:4" x14ac:dyDescent="0.25">
      <c r="B146" s="48" t="s">
        <v>719</v>
      </c>
      <c r="C146" s="45" t="str">
        <f t="shared" si="2"/>
        <v>NBC02</v>
      </c>
      <c r="D146" s="46" t="s">
        <v>5119</v>
      </c>
    </row>
    <row r="147" spans="2:4" x14ac:dyDescent="0.25">
      <c r="B147" s="47" t="s">
        <v>225</v>
      </c>
      <c r="C147" s="45" t="str">
        <f t="shared" si="2"/>
        <v>AB02</v>
      </c>
      <c r="D147" s="46" t="s">
        <v>5120</v>
      </c>
    </row>
    <row r="148" spans="2:4" x14ac:dyDescent="0.25">
      <c r="B148" s="44" t="s">
        <v>219</v>
      </c>
      <c r="C148" s="45" t="str">
        <f t="shared" si="2"/>
        <v>AB01</v>
      </c>
      <c r="D148" s="46" t="s">
        <v>5120</v>
      </c>
    </row>
    <row r="149" spans="2:4" x14ac:dyDescent="0.25">
      <c r="B149" s="44" t="s">
        <v>226</v>
      </c>
      <c r="C149" s="45" t="str">
        <f t="shared" si="2"/>
        <v>AB04</v>
      </c>
      <c r="D149" s="46" t="s">
        <v>5120</v>
      </c>
    </row>
    <row r="150" spans="2:4" x14ac:dyDescent="0.25">
      <c r="B150" s="44" t="s">
        <v>227</v>
      </c>
      <c r="C150" s="45" t="str">
        <f t="shared" si="2"/>
        <v>AB05</v>
      </c>
      <c r="D150" s="46" t="s">
        <v>5120</v>
      </c>
    </row>
    <row r="151" spans="2:4" x14ac:dyDescent="0.25">
      <c r="B151" s="49" t="s">
        <v>5121</v>
      </c>
      <c r="C151" s="45" t="str">
        <f t="shared" si="2"/>
        <v>AB12</v>
      </c>
      <c r="D151" s="46" t="s">
        <v>5120</v>
      </c>
    </row>
    <row r="152" spans="2:4" x14ac:dyDescent="0.25">
      <c r="B152" s="50" t="s">
        <v>165</v>
      </c>
      <c r="C152" s="45" t="str">
        <f t="shared" si="2"/>
        <v>LGA04</v>
      </c>
      <c r="D152" s="46" t="s">
        <v>5116</v>
      </c>
    </row>
    <row r="153" spans="2:4" x14ac:dyDescent="0.25">
      <c r="B153" s="50" t="s">
        <v>5122</v>
      </c>
      <c r="C153" s="45" t="str">
        <f t="shared" si="2"/>
        <v>BT01</v>
      </c>
      <c r="D153" s="46" t="s">
        <v>5116</v>
      </c>
    </row>
    <row r="154" spans="2:4" x14ac:dyDescent="0.25">
      <c r="B154" s="50" t="s">
        <v>5123</v>
      </c>
      <c r="C154" s="45" t="str">
        <f t="shared" si="2"/>
        <v>BT02</v>
      </c>
      <c r="D154" s="46" t="s">
        <v>5116</v>
      </c>
    </row>
    <row r="155" spans="2:4" x14ac:dyDescent="0.25">
      <c r="B155" s="50" t="s">
        <v>291</v>
      </c>
      <c r="C155" s="45" t="str">
        <f t="shared" si="2"/>
        <v>BT03</v>
      </c>
      <c r="D155" s="46" t="s">
        <v>5116</v>
      </c>
    </row>
    <row r="156" spans="2:4" x14ac:dyDescent="0.25">
      <c r="B156" s="50" t="s">
        <v>293</v>
      </c>
      <c r="C156" s="45" t="str">
        <f t="shared" si="2"/>
        <v>BT04</v>
      </c>
      <c r="D156" s="46" t="s">
        <v>5116</v>
      </c>
    </row>
    <row r="157" spans="2:4" x14ac:dyDescent="0.25">
      <c r="B157" s="50" t="s">
        <v>294</v>
      </c>
      <c r="C157" s="45" t="str">
        <f t="shared" si="2"/>
        <v>BT05</v>
      </c>
      <c r="D157" s="46" t="s">
        <v>5116</v>
      </c>
    </row>
    <row r="158" spans="2:4" x14ac:dyDescent="0.25">
      <c r="B158" s="50" t="s">
        <v>295</v>
      </c>
      <c r="C158" s="45" t="str">
        <f t="shared" si="2"/>
        <v>BT06</v>
      </c>
      <c r="D158" s="46" t="s">
        <v>5116</v>
      </c>
    </row>
    <row r="159" spans="2:4" x14ac:dyDescent="0.25">
      <c r="B159" s="50" t="s">
        <v>296</v>
      </c>
      <c r="C159" s="45" t="str">
        <f t="shared" si="2"/>
        <v>BT07</v>
      </c>
      <c r="D159" s="46" t="s">
        <v>5116</v>
      </c>
    </row>
    <row r="160" spans="2:4" x14ac:dyDescent="0.25">
      <c r="B160" s="50" t="s">
        <v>297</v>
      </c>
      <c r="C160" s="45" t="str">
        <f t="shared" si="2"/>
        <v>BT08</v>
      </c>
      <c r="D160" s="46" t="s">
        <v>5116</v>
      </c>
    </row>
    <row r="161" spans="2:4" x14ac:dyDescent="0.25">
      <c r="B161" s="50" t="s">
        <v>418</v>
      </c>
      <c r="C161" s="45" t="str">
        <f t="shared" si="2"/>
        <v>CN01</v>
      </c>
      <c r="D161" s="46" t="s">
        <v>5099</v>
      </c>
    </row>
    <row r="162" spans="2:4" x14ac:dyDescent="0.25">
      <c r="B162" s="50" t="s">
        <v>377</v>
      </c>
      <c r="C162" s="45" t="str">
        <f t="shared" si="2"/>
        <v>CB08</v>
      </c>
      <c r="D162" s="46" t="s">
        <v>5095</v>
      </c>
    </row>
    <row r="163" spans="2:4" x14ac:dyDescent="0.25">
      <c r="B163" s="47" t="s">
        <v>136</v>
      </c>
      <c r="C163" s="45" t="str">
        <f t="shared" si="2"/>
        <v>CVA09</v>
      </c>
      <c r="D163" s="46" t="s">
        <v>5099</v>
      </c>
    </row>
    <row r="164" spans="2:4" x14ac:dyDescent="0.25">
      <c r="B164" s="51" t="s">
        <v>351</v>
      </c>
      <c r="C164" s="45" t="str">
        <f t="shared" si="2"/>
        <v>BU19</v>
      </c>
      <c r="D164" s="46" t="s">
        <v>5099</v>
      </c>
    </row>
    <row r="165" spans="2:4" x14ac:dyDescent="0.25">
      <c r="B165" s="51" t="s">
        <v>5124</v>
      </c>
      <c r="C165" s="45" t="str">
        <f t="shared" si="2"/>
        <v>IF01</v>
      </c>
      <c r="D165" s="46" t="s">
        <v>5099</v>
      </c>
    </row>
    <row r="166" spans="2:4" x14ac:dyDescent="0.25">
      <c r="B166" s="51" t="s">
        <v>5125</v>
      </c>
      <c r="C166" s="45" t="str">
        <f t="shared" si="2"/>
        <v>IF02</v>
      </c>
      <c r="D166" s="46" t="s">
        <v>5099</v>
      </c>
    </row>
    <row r="167" spans="2:4" x14ac:dyDescent="0.25">
      <c r="B167" s="51" t="s">
        <v>495</v>
      </c>
      <c r="C167" s="45" t="str">
        <f t="shared" si="2"/>
        <v>IF03</v>
      </c>
      <c r="D167" s="46" t="s">
        <v>5099</v>
      </c>
    </row>
    <row r="168" spans="2:4" x14ac:dyDescent="0.25">
      <c r="B168" s="51" t="s">
        <v>300</v>
      </c>
      <c r="C168" s="45" t="str">
        <f t="shared" si="2"/>
        <v>BT11</v>
      </c>
      <c r="D168" s="46" t="s">
        <v>5116</v>
      </c>
    </row>
    <row r="169" spans="2:4" x14ac:dyDescent="0.25">
      <c r="B169" s="50" t="s">
        <v>531</v>
      </c>
      <c r="C169" s="45" t="str">
        <f t="shared" si="2"/>
        <v>IS20</v>
      </c>
      <c r="D169" s="46" t="s">
        <v>5105</v>
      </c>
    </row>
    <row r="170" spans="2:4" x14ac:dyDescent="0.25">
      <c r="B170" s="47" t="s">
        <v>375</v>
      </c>
      <c r="C170" s="45" t="str">
        <f t="shared" si="2"/>
        <v>CB05</v>
      </c>
      <c r="D170" s="46" t="s">
        <v>5095</v>
      </c>
    </row>
    <row r="171" spans="2:4" x14ac:dyDescent="0.25">
      <c r="B171" s="44" t="s">
        <v>129</v>
      </c>
      <c r="C171" s="45" t="str">
        <f t="shared" si="2"/>
        <v>CVA03</v>
      </c>
      <c r="D171" s="46" t="s">
        <v>5126</v>
      </c>
    </row>
    <row r="172" spans="2:4" x14ac:dyDescent="0.25">
      <c r="B172" s="44" t="s">
        <v>434</v>
      </c>
      <c r="C172" s="45" t="str">
        <f t="shared" si="2"/>
        <v>CV03</v>
      </c>
      <c r="D172" s="46" t="s">
        <v>5126</v>
      </c>
    </row>
    <row r="173" spans="2:4" x14ac:dyDescent="0.25">
      <c r="B173" s="44" t="s">
        <v>435</v>
      </c>
      <c r="C173" s="45" t="str">
        <f t="shared" si="2"/>
        <v>CV05</v>
      </c>
      <c r="D173" s="46" t="s">
        <v>5126</v>
      </c>
    </row>
    <row r="174" spans="2:4" x14ac:dyDescent="0.25">
      <c r="B174" s="50" t="s">
        <v>5127</v>
      </c>
      <c r="C174" s="45" t="str">
        <f t="shared" si="2"/>
        <v>BT09</v>
      </c>
      <c r="D174" s="46" t="s">
        <v>5116</v>
      </c>
    </row>
    <row r="175" spans="2:4" x14ac:dyDescent="0.25">
      <c r="B175" s="50" t="s">
        <v>352</v>
      </c>
      <c r="C175" s="45" t="str">
        <f t="shared" si="2"/>
        <v>BU20</v>
      </c>
      <c r="D175" s="46" t="s">
        <v>5099</v>
      </c>
    </row>
    <row r="176" spans="2:4" x14ac:dyDescent="0.25">
      <c r="B176" s="52" t="s">
        <v>831</v>
      </c>
      <c r="C176" s="45" t="str">
        <f t="shared" si="2"/>
        <v>TL08</v>
      </c>
      <c r="D176" s="46" t="s">
        <v>5092</v>
      </c>
    </row>
    <row r="177" spans="2:4" x14ac:dyDescent="0.25">
      <c r="B177" s="51" t="s">
        <v>301</v>
      </c>
      <c r="C177" s="45" t="str">
        <f t="shared" si="2"/>
        <v>BT12</v>
      </c>
      <c r="D177" s="46" t="s">
        <v>5116</v>
      </c>
    </row>
    <row r="178" spans="2:4" x14ac:dyDescent="0.25">
      <c r="B178" s="51" t="s">
        <v>357</v>
      </c>
      <c r="C178" s="45" t="str">
        <f t="shared" si="2"/>
        <v>BU21</v>
      </c>
      <c r="D178" s="46" t="s">
        <v>5099</v>
      </c>
    </row>
    <row r="179" spans="2:4" x14ac:dyDescent="0.25">
      <c r="B179" s="51" t="s">
        <v>69</v>
      </c>
      <c r="C179" s="45" t="str">
        <f t="shared" si="2"/>
        <v>BUA07</v>
      </c>
      <c r="D179" s="46" t="s">
        <v>5099</v>
      </c>
    </row>
    <row r="180" spans="2:4" x14ac:dyDescent="0.25">
      <c r="B180" s="50" t="s">
        <v>439</v>
      </c>
      <c r="C180" s="45" t="str">
        <f t="shared" si="2"/>
        <v>CV10</v>
      </c>
      <c r="D180" s="46" t="s">
        <v>5099</v>
      </c>
    </row>
    <row r="181" spans="2:4" x14ac:dyDescent="0.25">
      <c r="B181" s="39" t="s">
        <v>5128</v>
      </c>
      <c r="C181" s="45" t="str">
        <f t="shared" si="2"/>
        <v>CB07</v>
      </c>
      <c r="D181" s="46" t="s">
        <v>5095</v>
      </c>
    </row>
    <row r="182" spans="2:4" x14ac:dyDescent="0.25">
      <c r="B182" s="39" t="s">
        <v>241</v>
      </c>
      <c r="C182" s="45" t="str">
        <f t="shared" si="2"/>
        <v>AB20</v>
      </c>
      <c r="D182" s="46" t="s">
        <v>5120</v>
      </c>
    </row>
    <row r="183" spans="2:4" x14ac:dyDescent="0.25">
      <c r="B183" s="39" t="s">
        <v>376</v>
      </c>
      <c r="C183" s="33" t="str">
        <f t="shared" si="2"/>
        <v>CB06</v>
      </c>
      <c r="D183" s="46" t="s">
        <v>5095</v>
      </c>
    </row>
    <row r="184" spans="2:4" x14ac:dyDescent="0.25">
      <c r="B184" s="53" t="s">
        <v>800</v>
      </c>
      <c r="C184" s="33" t="str">
        <f t="shared" si="2"/>
        <v>QP06</v>
      </c>
      <c r="D184" s="46" t="s">
        <v>5099</v>
      </c>
    </row>
    <row r="185" spans="2:4" x14ac:dyDescent="0.25">
      <c r="B185" s="39" t="s">
        <v>378</v>
      </c>
      <c r="C185" s="33" t="str">
        <f t="shared" si="2"/>
        <v>CB09</v>
      </c>
      <c r="D185" s="46" t="s">
        <v>5095</v>
      </c>
    </row>
    <row r="186" spans="2:4" x14ac:dyDescent="0.25">
      <c r="B186" s="39" t="s">
        <v>86</v>
      </c>
      <c r="C186" s="33" t="str">
        <f t="shared" si="2"/>
        <v>BUA17</v>
      </c>
      <c r="D186" s="46" t="s">
        <v>5099</v>
      </c>
    </row>
    <row r="187" spans="2:4" x14ac:dyDescent="0.25">
      <c r="B187" s="39" t="s">
        <v>299</v>
      </c>
      <c r="C187" s="45" t="str">
        <f t="shared" si="2"/>
        <v>BT10</v>
      </c>
      <c r="D187" s="46" t="s">
        <v>5116</v>
      </c>
    </row>
    <row r="188" spans="2:4" x14ac:dyDescent="0.25">
      <c r="B188" s="39" t="s">
        <v>302</v>
      </c>
      <c r="C188" s="45" t="str">
        <f t="shared" si="2"/>
        <v>BT13</v>
      </c>
      <c r="D188" s="46" t="s">
        <v>5116</v>
      </c>
    </row>
    <row r="189" spans="2:4" x14ac:dyDescent="0.25">
      <c r="B189" s="39" t="s">
        <v>304</v>
      </c>
      <c r="C189" s="45" t="str">
        <f t="shared" si="2"/>
        <v>BT14</v>
      </c>
      <c r="D189" s="46" t="s">
        <v>5116</v>
      </c>
    </row>
    <row r="190" spans="2:4" x14ac:dyDescent="0.25">
      <c r="B190" s="53" t="s">
        <v>5129</v>
      </c>
      <c r="C190" s="33" t="str">
        <f t="shared" si="2"/>
        <v>IS18</v>
      </c>
      <c r="D190" s="28" t="s">
        <v>5130</v>
      </c>
    </row>
    <row r="191" spans="2:4" x14ac:dyDescent="0.25">
      <c r="B191" s="39" t="s">
        <v>153</v>
      </c>
      <c r="C191" s="33" t="str">
        <f t="shared" si="2"/>
        <v>ISA07</v>
      </c>
      <c r="D191" s="28" t="s">
        <v>5130</v>
      </c>
    </row>
    <row r="192" spans="2:4" x14ac:dyDescent="0.25">
      <c r="B192" s="53" t="s">
        <v>533</v>
      </c>
      <c r="C192" s="33" t="str">
        <f t="shared" si="2"/>
        <v>IS21</v>
      </c>
      <c r="D192" s="28" t="s">
        <v>5130</v>
      </c>
    </row>
    <row r="193" spans="2:4" x14ac:dyDescent="0.25">
      <c r="B193" s="53" t="s">
        <v>812</v>
      </c>
      <c r="C193" s="33" t="str">
        <f t="shared" si="2"/>
        <v>SO03</v>
      </c>
      <c r="D193" s="46" t="s">
        <v>5131</v>
      </c>
    </row>
    <row r="194" spans="2:4" x14ac:dyDescent="0.25">
      <c r="B194" s="32" t="s">
        <v>211</v>
      </c>
      <c r="C194" s="45" t="str">
        <f t="shared" si="2"/>
        <v>TLA03</v>
      </c>
      <c r="D194" s="34" t="s">
        <v>5132</v>
      </c>
    </row>
    <row r="195" spans="2:4" x14ac:dyDescent="0.25">
      <c r="B195" s="32" t="s">
        <v>823</v>
      </c>
      <c r="C195" s="45" t="str">
        <f t="shared" si="2"/>
        <v>TL01</v>
      </c>
      <c r="D195" s="34" t="s">
        <v>5132</v>
      </c>
    </row>
    <row r="196" spans="2:4" x14ac:dyDescent="0.25">
      <c r="B196" s="32" t="s">
        <v>830</v>
      </c>
      <c r="C196" s="45" t="str">
        <f t="shared" si="2"/>
        <v>TL07</v>
      </c>
      <c r="D196" s="34" t="s">
        <v>5132</v>
      </c>
    </row>
    <row r="197" spans="2:4" x14ac:dyDescent="0.25">
      <c r="B197" s="32" t="s">
        <v>832</v>
      </c>
      <c r="C197" s="45" t="str">
        <f t="shared" si="2"/>
        <v>TL09</v>
      </c>
      <c r="D197" s="34" t="s">
        <v>5132</v>
      </c>
    </row>
    <row r="198" spans="2:4" x14ac:dyDescent="0.25">
      <c r="B198" s="32" t="s">
        <v>833</v>
      </c>
      <c r="C198" s="45" t="str">
        <f t="shared" si="2"/>
        <v>TL10</v>
      </c>
      <c r="D198" s="34" t="s">
        <v>5132</v>
      </c>
    </row>
    <row r="199" spans="2:4" x14ac:dyDescent="0.25">
      <c r="B199" s="32" t="s">
        <v>824</v>
      </c>
      <c r="C199" s="45" t="str">
        <f t="shared" ref="C199:C262" si="3">LEFT(B199, FIND(" ",B199)-1)</f>
        <v>TL02</v>
      </c>
      <c r="D199" s="34" t="s">
        <v>5132</v>
      </c>
    </row>
    <row r="200" spans="2:4" x14ac:dyDescent="0.25">
      <c r="B200" s="32" t="s">
        <v>825</v>
      </c>
      <c r="C200" s="45" t="str">
        <f t="shared" si="3"/>
        <v>TL03</v>
      </c>
      <c r="D200" s="34" t="s">
        <v>5132</v>
      </c>
    </row>
    <row r="201" spans="2:4" x14ac:dyDescent="0.25">
      <c r="B201" s="32" t="s">
        <v>827</v>
      </c>
      <c r="C201" s="45" t="str">
        <f t="shared" si="3"/>
        <v>TL05</v>
      </c>
      <c r="D201" s="34" t="s">
        <v>5132</v>
      </c>
    </row>
    <row r="202" spans="2:4" x14ac:dyDescent="0.25">
      <c r="B202" s="32" t="s">
        <v>828</v>
      </c>
      <c r="C202" s="45" t="str">
        <f t="shared" si="3"/>
        <v>TL06</v>
      </c>
      <c r="D202" s="34" t="s">
        <v>5132</v>
      </c>
    </row>
    <row r="203" spans="2:4" x14ac:dyDescent="0.25">
      <c r="B203" s="54" t="s">
        <v>539</v>
      </c>
      <c r="C203" s="45" t="str">
        <f t="shared" si="3"/>
        <v>IS22</v>
      </c>
      <c r="D203" s="28" t="s">
        <v>5130</v>
      </c>
    </row>
    <row r="204" spans="2:4" x14ac:dyDescent="0.25">
      <c r="B204" s="54" t="s">
        <v>722</v>
      </c>
      <c r="C204" s="45" t="str">
        <f t="shared" si="3"/>
        <v>NE02</v>
      </c>
      <c r="D204" s="28" t="s">
        <v>5133</v>
      </c>
    </row>
    <row r="205" spans="2:4" x14ac:dyDescent="0.25">
      <c r="B205" s="54" t="s">
        <v>499</v>
      </c>
      <c r="C205" s="45" t="str">
        <f t="shared" si="3"/>
        <v>IS01</v>
      </c>
      <c r="D205" s="28" t="s">
        <v>5134</v>
      </c>
    </row>
    <row r="206" spans="2:4" x14ac:dyDescent="0.25">
      <c r="B206" s="54" t="s">
        <v>813</v>
      </c>
      <c r="C206" s="33" t="str">
        <f t="shared" si="3"/>
        <v>SO04</v>
      </c>
      <c r="D206" s="46" t="s">
        <v>5131</v>
      </c>
    </row>
    <row r="207" spans="2:4" x14ac:dyDescent="0.25">
      <c r="B207" s="54" t="s">
        <v>826</v>
      </c>
      <c r="C207" s="45" t="str">
        <f t="shared" si="3"/>
        <v>TL04</v>
      </c>
      <c r="D207" s="34" t="s">
        <v>5132</v>
      </c>
    </row>
    <row r="208" spans="2:4" x14ac:dyDescent="0.25">
      <c r="B208" s="54" t="s">
        <v>548</v>
      </c>
      <c r="C208" s="45" t="str">
        <f t="shared" si="3"/>
        <v>IS23</v>
      </c>
      <c r="D208" s="28" t="s">
        <v>5130</v>
      </c>
    </row>
    <row r="209" spans="2:4" x14ac:dyDescent="0.25">
      <c r="B209" s="54" t="s">
        <v>835</v>
      </c>
      <c r="C209" s="45" t="str">
        <f t="shared" si="3"/>
        <v>TL12</v>
      </c>
      <c r="D209" s="34" t="s">
        <v>5132</v>
      </c>
    </row>
    <row r="210" spans="2:4" x14ac:dyDescent="0.25">
      <c r="B210" s="29" t="s">
        <v>248</v>
      </c>
      <c r="C210" s="45" t="str">
        <f t="shared" si="3"/>
        <v>AB26</v>
      </c>
      <c r="D210" s="46" t="s">
        <v>5131</v>
      </c>
    </row>
    <row r="211" spans="2:4" x14ac:dyDescent="0.25">
      <c r="B211" s="54" t="s">
        <v>5135</v>
      </c>
      <c r="C211" s="45" t="str">
        <f t="shared" si="3"/>
        <v>TL13</v>
      </c>
      <c r="D211" s="34" t="s">
        <v>5132</v>
      </c>
    </row>
    <row r="212" spans="2:4" x14ac:dyDescent="0.25">
      <c r="B212" s="54" t="s">
        <v>549</v>
      </c>
      <c r="C212" s="45" t="str">
        <f t="shared" si="3"/>
        <v>IS24</v>
      </c>
      <c r="D212" s="34" t="s">
        <v>5130</v>
      </c>
    </row>
    <row r="213" spans="2:4" x14ac:dyDescent="0.25">
      <c r="B213" s="54" t="s">
        <v>606</v>
      </c>
      <c r="C213" s="45" t="str">
        <f t="shared" si="3"/>
        <v>LG40</v>
      </c>
      <c r="D213" s="34" t="s">
        <v>5092</v>
      </c>
    </row>
    <row r="214" spans="2:4" x14ac:dyDescent="0.25">
      <c r="B214" s="54" t="s">
        <v>623</v>
      </c>
      <c r="C214" s="45" t="str">
        <f t="shared" si="3"/>
        <v>LU03</v>
      </c>
      <c r="D214" s="34" t="s">
        <v>5134</v>
      </c>
    </row>
    <row r="215" spans="2:4" x14ac:dyDescent="0.25">
      <c r="B215" s="54" t="s">
        <v>558</v>
      </c>
      <c r="C215" s="45" t="str">
        <f t="shared" si="3"/>
        <v>IS26</v>
      </c>
      <c r="D215" s="34" t="s">
        <v>5130</v>
      </c>
    </row>
    <row r="216" spans="2:4" x14ac:dyDescent="0.25">
      <c r="B216" s="54" t="s">
        <v>358</v>
      </c>
      <c r="C216" s="33" t="str">
        <f t="shared" si="3"/>
        <v>BU22</v>
      </c>
      <c r="D216" s="46" t="s">
        <v>5099</v>
      </c>
    </row>
    <row r="217" spans="2:4" x14ac:dyDescent="0.25">
      <c r="B217" s="54" t="s">
        <v>5136</v>
      </c>
      <c r="C217" s="33" t="str">
        <f t="shared" si="3"/>
        <v>CPA01</v>
      </c>
      <c r="D217" s="46" t="s">
        <v>5137</v>
      </c>
    </row>
    <row r="218" spans="2:4" x14ac:dyDescent="0.25">
      <c r="B218" s="54" t="s">
        <v>560</v>
      </c>
      <c r="C218" s="45" t="str">
        <f t="shared" si="3"/>
        <v>IS27</v>
      </c>
      <c r="D218" s="34" t="s">
        <v>5134</v>
      </c>
    </row>
    <row r="219" spans="2:4" x14ac:dyDescent="0.25">
      <c r="B219" s="55" t="s">
        <v>667</v>
      </c>
      <c r="C219" s="45" t="str">
        <f t="shared" si="3"/>
        <v>MA43</v>
      </c>
      <c r="D219" s="34" t="s">
        <v>5138</v>
      </c>
    </row>
    <row r="220" spans="2:4" x14ac:dyDescent="0.25">
      <c r="B220" s="55" t="s">
        <v>668</v>
      </c>
      <c r="C220" s="45" t="str">
        <f t="shared" si="3"/>
        <v>MA44</v>
      </c>
      <c r="D220" s="34" t="s">
        <v>5138</v>
      </c>
    </row>
    <row r="221" spans="2:4" x14ac:dyDescent="0.25">
      <c r="B221" s="55" t="s">
        <v>672</v>
      </c>
      <c r="C221" s="45" t="str">
        <f t="shared" si="3"/>
        <v>MA49</v>
      </c>
      <c r="D221" s="34" t="s">
        <v>5138</v>
      </c>
    </row>
    <row r="222" spans="2:4" x14ac:dyDescent="0.25">
      <c r="B222" s="55" t="s">
        <v>675</v>
      </c>
      <c r="C222" s="45" t="str">
        <f t="shared" si="3"/>
        <v>MA51</v>
      </c>
      <c r="D222" s="34" t="s">
        <v>5138</v>
      </c>
    </row>
    <row r="223" spans="2:4" x14ac:dyDescent="0.25">
      <c r="B223" s="55" t="s">
        <v>5139</v>
      </c>
      <c r="C223" s="45" t="str">
        <f t="shared" si="3"/>
        <v>MA82</v>
      </c>
      <c r="D223" s="34" t="s">
        <v>5138</v>
      </c>
    </row>
    <row r="224" spans="2:4" x14ac:dyDescent="0.25">
      <c r="B224" s="50" t="s">
        <v>561</v>
      </c>
      <c r="C224" s="45" t="str">
        <f t="shared" si="3"/>
        <v>IS28</v>
      </c>
      <c r="D224" s="46" t="s">
        <v>5105</v>
      </c>
    </row>
    <row r="225" spans="2:4" x14ac:dyDescent="0.25">
      <c r="B225" s="50" t="s">
        <v>306</v>
      </c>
      <c r="C225" s="45" t="str">
        <f t="shared" si="3"/>
        <v>BT16</v>
      </c>
      <c r="D225" s="46" t="s">
        <v>5116</v>
      </c>
    </row>
    <row r="226" spans="2:4" x14ac:dyDescent="0.25">
      <c r="B226" s="54" t="s">
        <v>5140</v>
      </c>
      <c r="C226" s="45" t="str">
        <f t="shared" si="3"/>
        <v>TL15</v>
      </c>
      <c r="D226" s="34" t="s">
        <v>5132</v>
      </c>
    </row>
    <row r="227" spans="2:4" x14ac:dyDescent="0.25">
      <c r="B227" s="54" t="s">
        <v>5141</v>
      </c>
      <c r="C227" s="45" t="str">
        <f t="shared" si="3"/>
        <v>TL16</v>
      </c>
      <c r="D227" s="34" t="s">
        <v>5132</v>
      </c>
    </row>
    <row r="228" spans="2:4" x14ac:dyDescent="0.25">
      <c r="B228" s="54" t="s">
        <v>312</v>
      </c>
      <c r="C228" s="45" t="str">
        <f t="shared" si="3"/>
        <v>BT17</v>
      </c>
      <c r="D228" s="46" t="s">
        <v>5116</v>
      </c>
    </row>
    <row r="229" spans="2:4" x14ac:dyDescent="0.25">
      <c r="B229" s="54" t="s">
        <v>5142</v>
      </c>
      <c r="C229" s="56" t="str">
        <f t="shared" si="3"/>
        <v>AB24</v>
      </c>
      <c r="D229" s="46" t="s">
        <v>5120</v>
      </c>
    </row>
    <row r="230" spans="2:4" x14ac:dyDescent="0.25">
      <c r="B230" s="54" t="s">
        <v>184</v>
      </c>
      <c r="C230" s="56" t="str">
        <f t="shared" si="3"/>
        <v>LGA15</v>
      </c>
      <c r="D230" s="28" t="s">
        <v>5095</v>
      </c>
    </row>
    <row r="231" spans="2:4" x14ac:dyDescent="0.25">
      <c r="B231" s="54" t="s">
        <v>385</v>
      </c>
      <c r="C231" s="56" t="str">
        <f t="shared" si="3"/>
        <v>CB12</v>
      </c>
      <c r="D231" s="28" t="s">
        <v>5095</v>
      </c>
    </row>
    <row r="232" spans="2:4" x14ac:dyDescent="0.25">
      <c r="B232" s="54" t="s">
        <v>251</v>
      </c>
      <c r="C232" s="56" t="str">
        <f t="shared" si="3"/>
        <v>AB29</v>
      </c>
      <c r="D232" s="46" t="s">
        <v>5120</v>
      </c>
    </row>
    <row r="233" spans="2:4" x14ac:dyDescent="0.25">
      <c r="B233" s="54" t="s">
        <v>171</v>
      </c>
      <c r="C233" s="56" t="str">
        <f t="shared" si="3"/>
        <v>LGA07</v>
      </c>
      <c r="D233" s="46" t="s">
        <v>5143</v>
      </c>
    </row>
    <row r="234" spans="2:4" x14ac:dyDescent="0.25">
      <c r="B234" s="54" t="s">
        <v>556</v>
      </c>
      <c r="C234" s="45" t="str">
        <f t="shared" si="3"/>
        <v>IS25</v>
      </c>
      <c r="D234" s="34" t="s">
        <v>5130</v>
      </c>
    </row>
    <row r="235" spans="2:4" x14ac:dyDescent="0.25">
      <c r="B235" s="54" t="s">
        <v>387</v>
      </c>
      <c r="C235" s="56" t="str">
        <f t="shared" si="3"/>
        <v>CB14</v>
      </c>
      <c r="D235" s="28" t="s">
        <v>5095</v>
      </c>
    </row>
    <row r="236" spans="2:4" x14ac:dyDescent="0.25">
      <c r="B236" s="7" t="s">
        <v>359</v>
      </c>
      <c r="C236" s="33" t="str">
        <f t="shared" si="3"/>
        <v>BU25</v>
      </c>
      <c r="D236" s="46" t="s">
        <v>5099</v>
      </c>
    </row>
    <row r="237" spans="2:4" x14ac:dyDescent="0.25">
      <c r="B237" s="7" t="s">
        <v>445</v>
      </c>
      <c r="C237" s="33" t="str">
        <f t="shared" si="3"/>
        <v>CV34</v>
      </c>
      <c r="D237" s="28" t="s">
        <v>5144</v>
      </c>
    </row>
    <row r="238" spans="2:4" x14ac:dyDescent="0.25">
      <c r="B238" s="7" t="s">
        <v>313</v>
      </c>
      <c r="C238" s="45" t="str">
        <f t="shared" si="3"/>
        <v>BT18</v>
      </c>
      <c r="D238" s="46" t="s">
        <v>5116</v>
      </c>
    </row>
    <row r="239" spans="2:4" x14ac:dyDescent="0.25">
      <c r="B239" s="7" t="s">
        <v>389</v>
      </c>
      <c r="C239" s="56" t="str">
        <f t="shared" si="3"/>
        <v>CB17</v>
      </c>
      <c r="D239" s="28" t="s">
        <v>5095</v>
      </c>
    </row>
    <row r="240" spans="2:4" x14ac:dyDescent="0.25">
      <c r="B240" s="7" t="s">
        <v>562</v>
      </c>
      <c r="C240" s="45" t="str">
        <f t="shared" si="3"/>
        <v>IS29</v>
      </c>
      <c r="D240" s="34" t="s">
        <v>5130</v>
      </c>
    </row>
    <row r="241" spans="2:4" x14ac:dyDescent="0.25">
      <c r="B241" s="7" t="s">
        <v>568</v>
      </c>
      <c r="C241" s="45" t="str">
        <f t="shared" si="3"/>
        <v>IS30</v>
      </c>
      <c r="D241" s="34" t="s">
        <v>5130</v>
      </c>
    </row>
    <row r="242" spans="2:4" x14ac:dyDescent="0.25">
      <c r="B242" s="7" t="s">
        <v>390</v>
      </c>
      <c r="C242" s="56" t="str">
        <f t="shared" si="3"/>
        <v>CB18</v>
      </c>
      <c r="D242" s="28" t="s">
        <v>5095</v>
      </c>
    </row>
    <row r="243" spans="2:4" x14ac:dyDescent="0.25">
      <c r="B243" s="7" t="s">
        <v>361</v>
      </c>
      <c r="C243" s="33" t="str">
        <f t="shared" si="3"/>
        <v>BU26</v>
      </c>
      <c r="D243" s="46" t="s">
        <v>5099</v>
      </c>
    </row>
    <row r="244" spans="2:4" x14ac:dyDescent="0.25">
      <c r="B244" s="7" t="s">
        <v>569</v>
      </c>
      <c r="C244" s="33" t="str">
        <f t="shared" si="3"/>
        <v>IS31</v>
      </c>
      <c r="D244" s="46" t="s">
        <v>5099</v>
      </c>
    </row>
    <row r="245" spans="2:4" x14ac:dyDescent="0.25">
      <c r="B245" s="7" t="s">
        <v>5145</v>
      </c>
      <c r="C245" s="45" t="str">
        <f t="shared" si="3"/>
        <v>BGA01</v>
      </c>
      <c r="D245" s="46" t="s">
        <v>5105</v>
      </c>
    </row>
    <row r="246" spans="2:4" x14ac:dyDescent="0.25">
      <c r="B246" s="7" t="s">
        <v>182</v>
      </c>
      <c r="C246" s="45" t="str">
        <f t="shared" si="3"/>
        <v>LGA13</v>
      </c>
      <c r="D246" s="46" t="s">
        <v>5146</v>
      </c>
    </row>
    <row r="247" spans="2:4" x14ac:dyDescent="0.25">
      <c r="B247" s="7" t="s">
        <v>611</v>
      </c>
      <c r="C247" s="56" t="str">
        <f t="shared" si="3"/>
        <v>LG44</v>
      </c>
      <c r="D247" s="28" t="s">
        <v>5095</v>
      </c>
    </row>
    <row r="248" spans="2:4" x14ac:dyDescent="0.25">
      <c r="B248" s="7" t="s">
        <v>842</v>
      </c>
      <c r="C248" s="45" t="str">
        <f t="shared" si="3"/>
        <v>TL17</v>
      </c>
      <c r="D248" s="34" t="s">
        <v>5132</v>
      </c>
    </row>
    <row r="249" spans="2:4" x14ac:dyDescent="0.25">
      <c r="B249" s="7" t="s">
        <v>814</v>
      </c>
      <c r="C249" s="56" t="str">
        <f t="shared" si="3"/>
        <v>SO05</v>
      </c>
      <c r="D249" s="46" t="s">
        <v>5120</v>
      </c>
    </row>
    <row r="250" spans="2:4" x14ac:dyDescent="0.25">
      <c r="B250" s="7" t="s">
        <v>318</v>
      </c>
      <c r="C250" s="56" t="str">
        <f t="shared" si="3"/>
        <v>BT22</v>
      </c>
      <c r="D250" s="28" t="s">
        <v>5095</v>
      </c>
    </row>
    <row r="251" spans="2:4" x14ac:dyDescent="0.25">
      <c r="B251" s="7" t="s">
        <v>613</v>
      </c>
      <c r="C251" s="56" t="str">
        <f t="shared" si="3"/>
        <v>LG46</v>
      </c>
      <c r="D251" s="28" t="s">
        <v>5095</v>
      </c>
    </row>
    <row r="252" spans="2:4" x14ac:dyDescent="0.25">
      <c r="B252" s="7" t="s">
        <v>780</v>
      </c>
      <c r="C252" s="33" t="str">
        <f t="shared" si="3"/>
        <v>PG33</v>
      </c>
      <c r="D252" s="34" t="s">
        <v>5097</v>
      </c>
    </row>
    <row r="253" spans="2:4" x14ac:dyDescent="0.25">
      <c r="B253" s="7" t="s">
        <v>782</v>
      </c>
      <c r="C253" s="33" t="str">
        <f t="shared" si="3"/>
        <v>PG35</v>
      </c>
      <c r="D253" s="34" t="s">
        <v>5097</v>
      </c>
    </row>
    <row r="254" spans="2:4" x14ac:dyDescent="0.25">
      <c r="B254" s="7" t="s">
        <v>783</v>
      </c>
      <c r="C254" s="33" t="str">
        <f t="shared" si="3"/>
        <v>PG36</v>
      </c>
      <c r="D254" s="34" t="s">
        <v>5097</v>
      </c>
    </row>
    <row r="255" spans="2:4" x14ac:dyDescent="0.25">
      <c r="B255" s="7" t="s">
        <v>46</v>
      </c>
      <c r="C255" s="33" t="str">
        <f t="shared" si="3"/>
        <v>ASA01</v>
      </c>
      <c r="D255" s="34" t="s">
        <v>5147</v>
      </c>
    </row>
    <row r="256" spans="2:4" x14ac:dyDescent="0.25">
      <c r="B256" s="7" t="s">
        <v>781</v>
      </c>
      <c r="C256" s="33" t="str">
        <f t="shared" si="3"/>
        <v>PG34</v>
      </c>
      <c r="D256" s="34" t="s">
        <v>5097</v>
      </c>
    </row>
    <row r="257" spans="2:4" x14ac:dyDescent="0.25">
      <c r="B257" s="7" t="s">
        <v>404</v>
      </c>
      <c r="C257" s="33" t="str">
        <f t="shared" si="3"/>
        <v>CB27</v>
      </c>
      <c r="D257" s="34" t="s">
        <v>5095</v>
      </c>
    </row>
    <row r="258" spans="2:4" x14ac:dyDescent="0.25">
      <c r="B258" s="7" t="s">
        <v>591</v>
      </c>
      <c r="C258" s="33" t="str">
        <f t="shared" si="3"/>
        <v>LG21</v>
      </c>
      <c r="D258" s="34" t="s">
        <v>5095</v>
      </c>
    </row>
    <row r="259" spans="2:4" x14ac:dyDescent="0.25">
      <c r="B259" s="7" t="s">
        <v>258</v>
      </c>
      <c r="C259" s="56" t="str">
        <f t="shared" si="3"/>
        <v>AB34</v>
      </c>
      <c r="D259" s="46" t="s">
        <v>5120</v>
      </c>
    </row>
    <row r="260" spans="2:4" x14ac:dyDescent="0.25">
      <c r="B260" s="7" t="s">
        <v>612</v>
      </c>
      <c r="C260" s="33" t="str">
        <f t="shared" si="3"/>
        <v>LG45</v>
      </c>
      <c r="D260" s="34" t="s">
        <v>5095</v>
      </c>
    </row>
    <row r="261" spans="2:4" x14ac:dyDescent="0.25">
      <c r="B261" s="7" t="s">
        <v>320</v>
      </c>
      <c r="C261" s="45" t="str">
        <f t="shared" si="3"/>
        <v>BT24</v>
      </c>
      <c r="D261" s="46" t="s">
        <v>5116</v>
      </c>
    </row>
    <row r="262" spans="2:4" x14ac:dyDescent="0.25">
      <c r="B262" s="7" t="s">
        <v>42</v>
      </c>
      <c r="C262" s="56" t="str">
        <f t="shared" si="3"/>
        <v>AKA02</v>
      </c>
      <c r="D262" s="28" t="s">
        <v>5148</v>
      </c>
    </row>
    <row r="263" spans="2:4" x14ac:dyDescent="0.25">
      <c r="B263" s="7" t="s">
        <v>580</v>
      </c>
      <c r="C263" s="33" t="str">
        <f t="shared" ref="C263:C278" si="4">LEFT(B263, FIND(" ",B263)-1)</f>
        <v>LG09</v>
      </c>
      <c r="D263" s="34" t="s">
        <v>5095</v>
      </c>
    </row>
    <row r="264" spans="2:4" x14ac:dyDescent="0.25">
      <c r="B264" s="7" t="s">
        <v>319</v>
      </c>
      <c r="C264" s="33" t="str">
        <f t="shared" si="4"/>
        <v>BT23</v>
      </c>
      <c r="D264" s="34" t="s">
        <v>5095</v>
      </c>
    </row>
    <row r="265" spans="2:4" x14ac:dyDescent="0.25">
      <c r="B265" s="32" t="s">
        <v>260</v>
      </c>
      <c r="C265" s="56" t="str">
        <f t="shared" si="4"/>
        <v>AB35</v>
      </c>
      <c r="D265" s="46" t="s">
        <v>5120</v>
      </c>
    </row>
    <row r="266" spans="2:4" x14ac:dyDescent="0.25">
      <c r="B266" s="32" t="s">
        <v>417</v>
      </c>
      <c r="C266" s="33" t="str">
        <f t="shared" si="4"/>
        <v>CG01</v>
      </c>
      <c r="D266" s="46" t="s">
        <v>5099</v>
      </c>
    </row>
    <row r="267" spans="2:4" x14ac:dyDescent="0.25">
      <c r="B267" s="32" t="s">
        <v>5149</v>
      </c>
      <c r="C267" s="33" t="str">
        <f t="shared" si="4"/>
        <v>LGA14</v>
      </c>
      <c r="D267" s="34" t="s">
        <v>5110</v>
      </c>
    </row>
    <row r="268" spans="2:4" x14ac:dyDescent="0.25">
      <c r="B268" s="32" t="s">
        <v>845</v>
      </c>
      <c r="C268" s="45" t="str">
        <f t="shared" si="4"/>
        <v>TL19</v>
      </c>
      <c r="D268" s="34" t="s">
        <v>5132</v>
      </c>
    </row>
    <row r="269" spans="2:4" x14ac:dyDescent="0.25">
      <c r="B269" s="32" t="s">
        <v>614</v>
      </c>
      <c r="C269" s="56" t="str">
        <f t="shared" si="4"/>
        <v>LG47</v>
      </c>
      <c r="D269" s="34" t="s">
        <v>5095</v>
      </c>
    </row>
    <row r="270" spans="2:4" x14ac:dyDescent="0.25">
      <c r="B270" s="29" t="s">
        <v>844</v>
      </c>
      <c r="C270" s="56" t="str">
        <f t="shared" si="4"/>
        <v>TL18</v>
      </c>
      <c r="D270" s="34" t="s">
        <v>5132</v>
      </c>
    </row>
    <row r="271" spans="2:4" x14ac:dyDescent="0.25">
      <c r="B271" s="7" t="s">
        <v>846</v>
      </c>
      <c r="C271" s="56" t="str">
        <f t="shared" si="4"/>
        <v>TL20</v>
      </c>
      <c r="D271" s="34" t="s">
        <v>5132</v>
      </c>
    </row>
    <row r="272" spans="2:4" x14ac:dyDescent="0.25">
      <c r="B272" s="7" t="s">
        <v>363</v>
      </c>
      <c r="C272" s="56" t="str">
        <f t="shared" si="4"/>
        <v>BU27</v>
      </c>
      <c r="D272" s="34" t="s">
        <v>5150</v>
      </c>
    </row>
    <row r="273" spans="2:4" x14ac:dyDescent="0.25">
      <c r="B273" s="7" t="s">
        <v>275</v>
      </c>
      <c r="C273" s="56" t="str">
        <f t="shared" si="4"/>
        <v>BG04</v>
      </c>
      <c r="D273" s="28" t="s">
        <v>5138</v>
      </c>
    </row>
    <row r="274" spans="2:4" x14ac:dyDescent="0.25">
      <c r="B274" s="7" t="s">
        <v>5151</v>
      </c>
      <c r="C274" s="56" t="str">
        <f t="shared" si="4"/>
        <v>ISA10</v>
      </c>
      <c r="D274" s="28" t="s">
        <v>5152</v>
      </c>
    </row>
    <row r="275" spans="2:4" x14ac:dyDescent="0.25">
      <c r="B275" s="7" t="s">
        <v>325</v>
      </c>
      <c r="C275" s="45" t="str">
        <f t="shared" si="4"/>
        <v>BT27</v>
      </c>
      <c r="D275" s="46" t="s">
        <v>5116</v>
      </c>
    </row>
    <row r="276" spans="2:4" x14ac:dyDescent="0.25">
      <c r="B276" s="7" t="s">
        <v>322</v>
      </c>
      <c r="C276" s="45" t="str">
        <f t="shared" si="4"/>
        <v>BT25</v>
      </c>
      <c r="D276" s="46" t="s">
        <v>5116</v>
      </c>
    </row>
    <row r="277" spans="2:4" x14ac:dyDescent="0.25">
      <c r="B277" s="7" t="s">
        <v>820</v>
      </c>
      <c r="C277" s="56" t="str">
        <f t="shared" si="4"/>
        <v>SO06</v>
      </c>
      <c r="D277" s="46" t="s">
        <v>5120</v>
      </c>
    </row>
    <row r="278" spans="2:4" x14ac:dyDescent="0.25">
      <c r="B278" s="7" t="s">
        <v>324</v>
      </c>
      <c r="C278" s="45" t="str">
        <f t="shared" si="4"/>
        <v>BT26</v>
      </c>
      <c r="D278" s="46" t="s">
        <v>5116</v>
      </c>
    </row>
    <row r="279" spans="2:4" x14ac:dyDescent="0.25">
      <c r="B279" s="7" t="s">
        <v>407</v>
      </c>
      <c r="C279" s="56" t="str">
        <f>LEFT(B279, FIND(" ",B279)-1)</f>
        <v>CB30</v>
      </c>
      <c r="D279" s="34" t="s">
        <v>5095</v>
      </c>
    </row>
    <row r="280" spans="2:4" x14ac:dyDescent="0.25">
      <c r="B280" s="7" t="s">
        <v>5153</v>
      </c>
      <c r="C280" s="56" t="str">
        <f t="shared" ref="C280:C322" si="5">LEFT(B280, FIND(" ",B280)-1)</f>
        <v>BG05</v>
      </c>
      <c r="D280" s="28" t="s">
        <v>5152</v>
      </c>
    </row>
    <row r="281" spans="2:4" x14ac:dyDescent="0.25">
      <c r="B281" s="7" t="s">
        <v>326</v>
      </c>
      <c r="C281" s="56" t="str">
        <f t="shared" si="5"/>
        <v>BT28</v>
      </c>
      <c r="D281" s="46" t="s">
        <v>5116</v>
      </c>
    </row>
    <row r="282" spans="2:4" x14ac:dyDescent="0.25">
      <c r="B282" s="7" t="s">
        <v>5154</v>
      </c>
      <c r="C282" s="56" t="str">
        <f t="shared" si="5"/>
        <v>TL21</v>
      </c>
      <c r="D282" s="34" t="s">
        <v>5132</v>
      </c>
    </row>
    <row r="283" spans="2:4" x14ac:dyDescent="0.25">
      <c r="B283" s="7" t="s">
        <v>5155</v>
      </c>
      <c r="C283" s="33" t="str">
        <f t="shared" si="5"/>
        <v>BUA03</v>
      </c>
      <c r="D283" s="46" t="s">
        <v>5099</v>
      </c>
    </row>
    <row r="284" spans="2:4" x14ac:dyDescent="0.25">
      <c r="B284" s="7" t="s">
        <v>847</v>
      </c>
      <c r="C284" s="56" t="str">
        <f t="shared" si="5"/>
        <v>TL22</v>
      </c>
      <c r="D284" s="34" t="s">
        <v>5132</v>
      </c>
    </row>
    <row r="285" spans="2:4" x14ac:dyDescent="0.25">
      <c r="B285" s="7" t="s">
        <v>327</v>
      </c>
      <c r="C285" s="33" t="str">
        <f t="shared" si="5"/>
        <v>BT29</v>
      </c>
      <c r="D285" s="34" t="s">
        <v>5095</v>
      </c>
    </row>
    <row r="286" spans="2:4" x14ac:dyDescent="0.25">
      <c r="B286" s="7" t="s">
        <v>328</v>
      </c>
      <c r="C286" s="56" t="str">
        <f t="shared" si="5"/>
        <v>BT30</v>
      </c>
      <c r="D286" s="46" t="s">
        <v>5116</v>
      </c>
    </row>
    <row r="287" spans="2:4" x14ac:dyDescent="0.25">
      <c r="B287" s="7" t="s">
        <v>496</v>
      </c>
      <c r="C287" s="33" t="str">
        <f t="shared" si="5"/>
        <v>IF04</v>
      </c>
      <c r="D287" s="46" t="s">
        <v>5099</v>
      </c>
    </row>
    <row r="288" spans="2:4" x14ac:dyDescent="0.25">
      <c r="B288" s="7" t="s">
        <v>498</v>
      </c>
      <c r="C288" s="33" t="str">
        <f t="shared" si="5"/>
        <v>IF05</v>
      </c>
      <c r="D288" s="46" t="s">
        <v>5099</v>
      </c>
    </row>
    <row r="289" spans="2:4" x14ac:dyDescent="0.25">
      <c r="B289" s="7" t="s">
        <v>615</v>
      </c>
      <c r="C289" s="33" t="str">
        <f t="shared" si="5"/>
        <v>LG48</v>
      </c>
      <c r="D289" s="34" t="s">
        <v>5095</v>
      </c>
    </row>
    <row r="290" spans="2:4" x14ac:dyDescent="0.25">
      <c r="B290" s="7" t="s">
        <v>848</v>
      </c>
      <c r="C290" s="33" t="str">
        <f t="shared" si="5"/>
        <v>TL23</v>
      </c>
      <c r="D290" s="46" t="s">
        <v>5099</v>
      </c>
    </row>
    <row r="291" spans="2:4" x14ac:dyDescent="0.25">
      <c r="B291" s="7" t="s">
        <v>456</v>
      </c>
      <c r="C291" s="56" t="str">
        <f t="shared" si="5"/>
        <v>CV43</v>
      </c>
      <c r="D291" s="28" t="s">
        <v>5138</v>
      </c>
    </row>
    <row r="292" spans="2:4" x14ac:dyDescent="0.25">
      <c r="B292" s="7" t="s">
        <v>851</v>
      </c>
      <c r="C292" s="56" t="str">
        <f t="shared" si="5"/>
        <v>TL25</v>
      </c>
      <c r="D292" s="34" t="s">
        <v>5132</v>
      </c>
    </row>
    <row r="293" spans="2:4" x14ac:dyDescent="0.25">
      <c r="B293" s="7" t="s">
        <v>850</v>
      </c>
      <c r="C293" s="56" t="str">
        <f t="shared" si="5"/>
        <v>TL24</v>
      </c>
      <c r="D293" s="34" t="s">
        <v>5132</v>
      </c>
    </row>
    <row r="294" spans="2:4" x14ac:dyDescent="0.25">
      <c r="B294" s="7" t="s">
        <v>5156</v>
      </c>
      <c r="C294" s="33" t="str">
        <f t="shared" si="5"/>
        <v>LGA08</v>
      </c>
      <c r="D294" s="34" t="s">
        <v>5095</v>
      </c>
    </row>
    <row r="295" spans="2:4" x14ac:dyDescent="0.25">
      <c r="B295" s="7" t="s">
        <v>853</v>
      </c>
      <c r="C295" s="56" t="str">
        <f t="shared" si="5"/>
        <v>TL26</v>
      </c>
      <c r="D295" s="34" t="s">
        <v>5132</v>
      </c>
    </row>
    <row r="296" spans="2:4" x14ac:dyDescent="0.25">
      <c r="B296" s="7" t="s">
        <v>365</v>
      </c>
      <c r="C296" s="56" t="str">
        <f t="shared" si="5"/>
        <v>BU28</v>
      </c>
      <c r="D296" s="34" t="s">
        <v>5157</v>
      </c>
    </row>
    <row r="297" spans="2:4" x14ac:dyDescent="0.25">
      <c r="B297" s="7" t="s">
        <v>410</v>
      </c>
      <c r="C297" s="33" t="str">
        <f t="shared" si="5"/>
        <v>CB33</v>
      </c>
      <c r="D297" s="34" t="s">
        <v>5095</v>
      </c>
    </row>
    <row r="298" spans="2:4" x14ac:dyDescent="0.25">
      <c r="B298" s="7" t="s">
        <v>5158</v>
      </c>
      <c r="C298" s="56" t="str">
        <f t="shared" si="5"/>
        <v>BUA18</v>
      </c>
      <c r="D298" s="34" t="s">
        <v>5157</v>
      </c>
    </row>
    <row r="299" spans="2:4" x14ac:dyDescent="0.25">
      <c r="B299" s="7" t="s">
        <v>620</v>
      </c>
      <c r="C299" s="33" t="str">
        <f t="shared" si="5"/>
        <v>LG52</v>
      </c>
      <c r="D299" s="34" t="s">
        <v>5095</v>
      </c>
    </row>
    <row r="300" spans="2:4" x14ac:dyDescent="0.25">
      <c r="B300" s="7" t="s">
        <v>40</v>
      </c>
      <c r="C300" s="33" t="str">
        <f t="shared" si="5"/>
        <v>AKA01</v>
      </c>
      <c r="D300" s="34" t="s">
        <v>5148</v>
      </c>
    </row>
    <row r="301" spans="2:4" x14ac:dyDescent="0.25">
      <c r="B301" s="7" t="s">
        <v>368</v>
      </c>
      <c r="C301" s="33" t="str">
        <f t="shared" si="5"/>
        <v>CA01</v>
      </c>
      <c r="D301" s="34" t="s">
        <v>5138</v>
      </c>
    </row>
    <row r="302" spans="2:4" x14ac:dyDescent="0.25">
      <c r="B302" s="7" t="s">
        <v>370</v>
      </c>
      <c r="C302" s="33" t="str">
        <f t="shared" si="5"/>
        <v>CA02</v>
      </c>
      <c r="D302" s="34" t="s">
        <v>5138</v>
      </c>
    </row>
    <row r="303" spans="2:4" x14ac:dyDescent="0.25">
      <c r="B303" s="7" t="s">
        <v>5159</v>
      </c>
      <c r="C303" s="33" t="str">
        <f t="shared" si="5"/>
        <v>IS32</v>
      </c>
      <c r="D303" s="34" t="s">
        <v>5152</v>
      </c>
    </row>
    <row r="304" spans="2:4" x14ac:dyDescent="0.25">
      <c r="B304" s="7" t="s">
        <v>570</v>
      </c>
      <c r="C304" s="33" t="str">
        <f t="shared" si="5"/>
        <v>IS33</v>
      </c>
      <c r="D304" s="34" t="s">
        <v>5130</v>
      </c>
    </row>
    <row r="305" spans="2:4" x14ac:dyDescent="0.25">
      <c r="B305" s="7" t="s">
        <v>5160</v>
      </c>
      <c r="C305" s="56" t="str">
        <f t="shared" si="5"/>
        <v>LG53</v>
      </c>
      <c r="D305" s="34" t="s">
        <v>5138</v>
      </c>
    </row>
    <row r="306" spans="2:4" x14ac:dyDescent="0.25">
      <c r="B306" s="7" t="s">
        <v>669</v>
      </c>
      <c r="C306" s="56" t="str">
        <f t="shared" si="5"/>
        <v>MA45</v>
      </c>
      <c r="D306" s="34" t="s">
        <v>5138</v>
      </c>
    </row>
    <row r="307" spans="2:4" x14ac:dyDescent="0.25">
      <c r="B307" s="7" t="s">
        <v>676</v>
      </c>
      <c r="C307" s="56" t="str">
        <f t="shared" si="5"/>
        <v>MA52</v>
      </c>
      <c r="D307" s="34" t="s">
        <v>5138</v>
      </c>
    </row>
    <row r="308" spans="2:4" x14ac:dyDescent="0.25">
      <c r="B308" s="7" t="s">
        <v>685</v>
      </c>
      <c r="C308" s="56" t="str">
        <f t="shared" si="5"/>
        <v>MA65</v>
      </c>
      <c r="D308" s="34" t="s">
        <v>5138</v>
      </c>
    </row>
    <row r="309" spans="2:4" x14ac:dyDescent="0.25">
      <c r="B309" s="7" t="s">
        <v>690</v>
      </c>
      <c r="C309" s="56" t="str">
        <f t="shared" si="5"/>
        <v>MA94</v>
      </c>
      <c r="D309" s="34" t="s">
        <v>5138</v>
      </c>
    </row>
    <row r="310" spans="2:4" x14ac:dyDescent="0.25">
      <c r="B310" s="7" t="s">
        <v>571</v>
      </c>
      <c r="C310" s="33" t="str">
        <f t="shared" si="5"/>
        <v>IS34</v>
      </c>
      <c r="D310" s="34" t="s">
        <v>5130</v>
      </c>
    </row>
    <row r="311" spans="2:4" x14ac:dyDescent="0.25">
      <c r="B311" s="7" t="s">
        <v>673</v>
      </c>
      <c r="C311" s="56" t="str">
        <f t="shared" si="5"/>
        <v>MA50</v>
      </c>
      <c r="D311" s="34" t="s">
        <v>5138</v>
      </c>
    </row>
    <row r="312" spans="2:4" x14ac:dyDescent="0.25">
      <c r="B312" s="7" t="s">
        <v>592</v>
      </c>
      <c r="C312" s="56" t="str">
        <f t="shared" si="5"/>
        <v>LG23</v>
      </c>
      <c r="D312" s="34" t="s">
        <v>5161</v>
      </c>
    </row>
    <row r="313" spans="2:4" x14ac:dyDescent="0.25">
      <c r="B313" s="7" t="s">
        <v>687</v>
      </c>
      <c r="C313" s="56" t="str">
        <f t="shared" si="5"/>
        <v>MA74</v>
      </c>
      <c r="D313" s="34" t="s">
        <v>5138</v>
      </c>
    </row>
    <row r="314" spans="2:4" x14ac:dyDescent="0.25">
      <c r="B314" s="7" t="s">
        <v>5162</v>
      </c>
      <c r="C314" s="56" t="str">
        <f t="shared" si="5"/>
        <v>PG37</v>
      </c>
      <c r="D314" s="34" t="s">
        <v>5138</v>
      </c>
    </row>
    <row r="315" spans="2:4" x14ac:dyDescent="0.25">
      <c r="B315" s="7" t="s">
        <v>573</v>
      </c>
      <c r="C315" s="56" t="str">
        <f t="shared" si="5"/>
        <v>IS36</v>
      </c>
      <c r="D315" s="34" t="s">
        <v>5130</v>
      </c>
    </row>
    <row r="316" spans="2:4" x14ac:dyDescent="0.25">
      <c r="B316" s="7" t="s">
        <v>609</v>
      </c>
      <c r="C316" s="56" t="str">
        <f t="shared" si="5"/>
        <v>LG42</v>
      </c>
      <c r="D316" s="34" t="s">
        <v>5161</v>
      </c>
    </row>
    <row r="317" spans="2:4" x14ac:dyDescent="0.25">
      <c r="B317" s="7" t="s">
        <v>108</v>
      </c>
      <c r="C317" s="56" t="str">
        <f t="shared" si="5"/>
        <v>CGA03</v>
      </c>
      <c r="D317" s="29" t="s">
        <v>5157</v>
      </c>
    </row>
    <row r="318" spans="2:4" x14ac:dyDescent="0.25">
      <c r="B318" s="7" t="s">
        <v>572</v>
      </c>
      <c r="C318" s="33" t="str">
        <f t="shared" si="5"/>
        <v>IS35</v>
      </c>
      <c r="D318" s="34" t="s">
        <v>5152</v>
      </c>
    </row>
    <row r="319" spans="2:4" x14ac:dyDescent="0.25">
      <c r="B319" s="7" t="s">
        <v>652</v>
      </c>
      <c r="C319" s="33" t="str">
        <f t="shared" si="5"/>
        <v>MA19</v>
      </c>
      <c r="D319" s="34" t="s">
        <v>5095</v>
      </c>
    </row>
    <row r="320" spans="2:4" x14ac:dyDescent="0.25">
      <c r="B320" s="7" t="s">
        <v>5163</v>
      </c>
      <c r="C320" s="33" t="str">
        <f t="shared" si="5"/>
        <v>SJ01</v>
      </c>
      <c r="D320" s="34" t="s">
        <v>5095</v>
      </c>
    </row>
    <row r="321" spans="2:4" x14ac:dyDescent="0.25">
      <c r="B321" s="7" t="s">
        <v>653</v>
      </c>
      <c r="C321" s="33" t="str">
        <f t="shared" si="5"/>
        <v>MA20</v>
      </c>
      <c r="D321" s="34" t="s">
        <v>5138</v>
      </c>
    </row>
    <row r="322" spans="2:4" x14ac:dyDescent="0.25">
      <c r="B322" s="7" t="s">
        <v>366</v>
      </c>
      <c r="C322" s="56" t="str">
        <f t="shared" si="5"/>
        <v>BU29</v>
      </c>
      <c r="D322" s="29" t="s">
        <v>5157</v>
      </c>
    </row>
    <row r="323" spans="2:4" x14ac:dyDescent="0.25">
      <c r="B323" s="7" t="s">
        <v>694</v>
      </c>
      <c r="C323" s="33" t="str">
        <f t="shared" ref="C323" si="6">LEFT(B323, FIND(" ",B323)-1)</f>
        <v>MB01</v>
      </c>
      <c r="D323" s="34" t="s">
        <v>5138</v>
      </c>
    </row>
  </sheetData>
  <conditionalFormatting sqref="C324:C1048576 C1:C5">
    <cfRule type="duplicateValues" dxfId="141" priority="30"/>
  </conditionalFormatting>
  <conditionalFormatting sqref="C131:C133">
    <cfRule type="duplicateValues" dxfId="140" priority="31"/>
  </conditionalFormatting>
  <conditionalFormatting sqref="C134">
    <cfRule type="duplicateValues" dxfId="139" priority="32"/>
  </conditionalFormatting>
  <conditionalFormatting sqref="C135">
    <cfRule type="duplicateValues" dxfId="138" priority="33"/>
  </conditionalFormatting>
  <conditionalFormatting sqref="C136">
    <cfRule type="duplicateValues" dxfId="137" priority="34"/>
  </conditionalFormatting>
  <conditionalFormatting sqref="C65">
    <cfRule type="duplicateValues" dxfId="136" priority="35"/>
  </conditionalFormatting>
  <conditionalFormatting sqref="C137:C141">
    <cfRule type="duplicateValues" dxfId="135" priority="36"/>
  </conditionalFormatting>
  <conditionalFormatting sqref="C142">
    <cfRule type="duplicateValues" dxfId="134" priority="37"/>
  </conditionalFormatting>
  <conditionalFormatting sqref="C143">
    <cfRule type="duplicateValues" dxfId="133" priority="38"/>
  </conditionalFormatting>
  <conditionalFormatting sqref="C144:C150">
    <cfRule type="duplicateValues" dxfId="132" priority="39"/>
  </conditionalFormatting>
  <conditionalFormatting sqref="C151">
    <cfRule type="duplicateValues" dxfId="131" priority="40"/>
  </conditionalFormatting>
  <conditionalFormatting sqref="C152:C160">
    <cfRule type="duplicateValues" dxfId="130" priority="41"/>
  </conditionalFormatting>
  <conditionalFormatting sqref="C161">
    <cfRule type="duplicateValues" dxfId="129" priority="42"/>
  </conditionalFormatting>
  <conditionalFormatting sqref="C162">
    <cfRule type="duplicateValues" dxfId="128" priority="43"/>
  </conditionalFormatting>
  <conditionalFormatting sqref="C163">
    <cfRule type="duplicateValues" dxfId="127" priority="44"/>
  </conditionalFormatting>
  <conditionalFormatting sqref="C164:C167">
    <cfRule type="duplicateValues" dxfId="126" priority="45"/>
  </conditionalFormatting>
  <conditionalFormatting sqref="C168">
    <cfRule type="duplicateValues" dxfId="125" priority="46"/>
  </conditionalFormatting>
  <conditionalFormatting sqref="C169">
    <cfRule type="duplicateValues" dxfId="124" priority="47"/>
  </conditionalFormatting>
  <conditionalFormatting sqref="C170">
    <cfRule type="duplicateValues" dxfId="123" priority="48"/>
  </conditionalFormatting>
  <conditionalFormatting sqref="C171:C173">
    <cfRule type="duplicateValues" dxfId="122" priority="49"/>
  </conditionalFormatting>
  <conditionalFormatting sqref="C174">
    <cfRule type="duplicateValues" dxfId="121" priority="50"/>
  </conditionalFormatting>
  <conditionalFormatting sqref="C175">
    <cfRule type="duplicateValues" dxfId="120" priority="51"/>
  </conditionalFormatting>
  <conditionalFormatting sqref="C176">
    <cfRule type="duplicateValues" dxfId="119" priority="52"/>
  </conditionalFormatting>
  <conditionalFormatting sqref="C177">
    <cfRule type="duplicateValues" dxfId="118" priority="53"/>
  </conditionalFormatting>
  <conditionalFormatting sqref="C178">
    <cfRule type="duplicateValues" dxfId="117" priority="54"/>
  </conditionalFormatting>
  <conditionalFormatting sqref="C179">
    <cfRule type="duplicateValues" dxfId="116" priority="55"/>
  </conditionalFormatting>
  <conditionalFormatting sqref="C180">
    <cfRule type="duplicateValues" dxfId="115" priority="56"/>
  </conditionalFormatting>
  <conditionalFormatting sqref="C181">
    <cfRule type="duplicateValues" dxfId="114" priority="57"/>
  </conditionalFormatting>
  <conditionalFormatting sqref="C182">
    <cfRule type="duplicateValues" dxfId="113" priority="58"/>
  </conditionalFormatting>
  <conditionalFormatting sqref="C183">
    <cfRule type="duplicateValues" dxfId="112" priority="59"/>
  </conditionalFormatting>
  <conditionalFormatting sqref="C184">
    <cfRule type="duplicateValues" dxfId="111" priority="60"/>
  </conditionalFormatting>
  <conditionalFormatting sqref="C185">
    <cfRule type="duplicateValues" dxfId="110" priority="61"/>
  </conditionalFormatting>
  <conditionalFormatting sqref="C186">
    <cfRule type="duplicateValues" dxfId="109" priority="62"/>
  </conditionalFormatting>
  <conditionalFormatting sqref="C187">
    <cfRule type="duplicateValues" dxfId="108" priority="63"/>
  </conditionalFormatting>
  <conditionalFormatting sqref="C188">
    <cfRule type="duplicateValues" dxfId="107" priority="64"/>
  </conditionalFormatting>
  <conditionalFormatting sqref="C189">
    <cfRule type="duplicateValues" dxfId="106" priority="65"/>
  </conditionalFormatting>
  <conditionalFormatting sqref="C190">
    <cfRule type="duplicateValues" dxfId="105" priority="66"/>
  </conditionalFormatting>
  <conditionalFormatting sqref="C191">
    <cfRule type="duplicateValues" dxfId="104" priority="67"/>
  </conditionalFormatting>
  <conditionalFormatting sqref="C192">
    <cfRule type="duplicateValues" dxfId="103" priority="68"/>
  </conditionalFormatting>
  <conditionalFormatting sqref="C193">
    <cfRule type="duplicateValues" dxfId="102" priority="69"/>
  </conditionalFormatting>
  <conditionalFormatting sqref="C194">
    <cfRule type="duplicateValues" dxfId="101" priority="70"/>
  </conditionalFormatting>
  <conditionalFormatting sqref="C195:C198">
    <cfRule type="duplicateValues" dxfId="100" priority="71"/>
  </conditionalFormatting>
  <conditionalFormatting sqref="C199:C202">
    <cfRule type="duplicateValues" dxfId="99" priority="72"/>
  </conditionalFormatting>
  <conditionalFormatting sqref="C203">
    <cfRule type="duplicateValues" dxfId="98" priority="73"/>
  </conditionalFormatting>
  <conditionalFormatting sqref="C7:C64 C66:C130">
    <cfRule type="duplicateValues" dxfId="97" priority="74"/>
  </conditionalFormatting>
  <conditionalFormatting sqref="C204">
    <cfRule type="duplicateValues" dxfId="96" priority="75"/>
  </conditionalFormatting>
  <conditionalFormatting sqref="C205">
    <cfRule type="duplicateValues" dxfId="95" priority="76"/>
  </conditionalFormatting>
  <conditionalFormatting sqref="C206">
    <cfRule type="duplicateValues" dxfId="94" priority="77"/>
  </conditionalFormatting>
  <conditionalFormatting sqref="C207">
    <cfRule type="duplicateValues" dxfId="93" priority="78"/>
  </conditionalFormatting>
  <conditionalFormatting sqref="C208:C209">
    <cfRule type="duplicateValues" dxfId="92" priority="79"/>
  </conditionalFormatting>
  <conditionalFormatting sqref="C210">
    <cfRule type="duplicateValues" dxfId="91" priority="80"/>
  </conditionalFormatting>
  <conditionalFormatting sqref="C211">
    <cfRule type="duplicateValues" dxfId="90" priority="81"/>
  </conditionalFormatting>
  <conditionalFormatting sqref="C212:C213">
    <cfRule type="duplicateValues" dxfId="89" priority="82"/>
  </conditionalFormatting>
  <conditionalFormatting sqref="C214">
    <cfRule type="duplicateValues" dxfId="88" priority="83"/>
  </conditionalFormatting>
  <conditionalFormatting sqref="C215">
    <cfRule type="duplicateValues" dxfId="87" priority="84"/>
  </conditionalFormatting>
  <conditionalFormatting sqref="C216">
    <cfRule type="duplicateValues" dxfId="86" priority="85"/>
  </conditionalFormatting>
  <conditionalFormatting sqref="C217">
    <cfRule type="duplicateValues" dxfId="85" priority="86"/>
  </conditionalFormatting>
  <conditionalFormatting sqref="C218">
    <cfRule type="duplicateValues" dxfId="84" priority="87"/>
  </conditionalFormatting>
  <conditionalFormatting sqref="C219">
    <cfRule type="duplicateValues" dxfId="83" priority="88"/>
  </conditionalFormatting>
  <conditionalFormatting sqref="C220">
    <cfRule type="duplicateValues" dxfId="82" priority="89"/>
  </conditionalFormatting>
  <conditionalFormatting sqref="C221">
    <cfRule type="duplicateValues" dxfId="81" priority="90"/>
  </conditionalFormatting>
  <conditionalFormatting sqref="C222">
    <cfRule type="duplicateValues" dxfId="80" priority="91"/>
  </conditionalFormatting>
  <conditionalFormatting sqref="C223">
    <cfRule type="duplicateValues" dxfId="79" priority="92"/>
  </conditionalFormatting>
  <conditionalFormatting sqref="C224">
    <cfRule type="duplicateValues" dxfId="78" priority="93"/>
  </conditionalFormatting>
  <conditionalFormatting sqref="C226">
    <cfRule type="duplicateValues" dxfId="77" priority="94"/>
  </conditionalFormatting>
  <conditionalFormatting sqref="C225">
    <cfRule type="duplicateValues" dxfId="76" priority="95"/>
  </conditionalFormatting>
  <conditionalFormatting sqref="C6:C225">
    <cfRule type="duplicateValues" dxfId="75" priority="96"/>
  </conditionalFormatting>
  <conditionalFormatting sqref="C227">
    <cfRule type="duplicateValues" dxfId="74" priority="97"/>
  </conditionalFormatting>
  <conditionalFormatting sqref="C228">
    <cfRule type="duplicateValues" dxfId="73" priority="98"/>
  </conditionalFormatting>
  <conditionalFormatting sqref="C234">
    <cfRule type="duplicateValues" dxfId="72" priority="99"/>
  </conditionalFormatting>
  <conditionalFormatting sqref="C236">
    <cfRule type="duplicateValues" dxfId="71" priority="100"/>
  </conditionalFormatting>
  <conditionalFormatting sqref="C237">
    <cfRule type="duplicateValues" dxfId="70" priority="101"/>
  </conditionalFormatting>
  <conditionalFormatting sqref="C238">
    <cfRule type="duplicateValues" dxfId="69" priority="102"/>
  </conditionalFormatting>
  <conditionalFormatting sqref="C240">
    <cfRule type="duplicateValues" dxfId="68" priority="103"/>
  </conditionalFormatting>
  <conditionalFormatting sqref="C241">
    <cfRule type="duplicateValues" dxfId="67" priority="104"/>
  </conditionalFormatting>
  <conditionalFormatting sqref="C243">
    <cfRule type="duplicateValues" dxfId="66" priority="105"/>
  </conditionalFormatting>
  <conditionalFormatting sqref="C244">
    <cfRule type="duplicateValues" dxfId="65" priority="106"/>
  </conditionalFormatting>
  <conditionalFormatting sqref="C245">
    <cfRule type="duplicateValues" dxfId="64" priority="107"/>
  </conditionalFormatting>
  <conditionalFormatting sqref="C246">
    <cfRule type="duplicateValues" dxfId="63" priority="108"/>
  </conditionalFormatting>
  <conditionalFormatting sqref="C248">
    <cfRule type="duplicateValues" dxfId="62" priority="109"/>
  </conditionalFormatting>
  <conditionalFormatting sqref="C252:C254">
    <cfRule type="duplicateValues" dxfId="61" priority="110"/>
  </conditionalFormatting>
  <conditionalFormatting sqref="C255">
    <cfRule type="duplicateValues" dxfId="60" priority="111"/>
  </conditionalFormatting>
  <conditionalFormatting sqref="C256">
    <cfRule type="duplicateValues" dxfId="59" priority="112"/>
  </conditionalFormatting>
  <conditionalFormatting sqref="C257">
    <cfRule type="duplicateValues" dxfId="58" priority="113"/>
  </conditionalFormatting>
  <conditionalFormatting sqref="C258">
    <cfRule type="duplicateValues" dxfId="57" priority="114"/>
  </conditionalFormatting>
  <conditionalFormatting sqref="C260">
    <cfRule type="duplicateValues" dxfId="56" priority="115"/>
  </conditionalFormatting>
  <conditionalFormatting sqref="C261">
    <cfRule type="duplicateValues" dxfId="55" priority="116"/>
  </conditionalFormatting>
  <conditionalFormatting sqref="C262">
    <cfRule type="duplicateValues" dxfId="54" priority="117"/>
  </conditionalFormatting>
  <conditionalFormatting sqref="C263">
    <cfRule type="duplicateValues" dxfId="53" priority="118"/>
  </conditionalFormatting>
  <conditionalFormatting sqref="C264">
    <cfRule type="duplicateValues" dxfId="52" priority="119"/>
  </conditionalFormatting>
  <conditionalFormatting sqref="C266">
    <cfRule type="duplicateValues" dxfId="51" priority="120"/>
  </conditionalFormatting>
  <conditionalFormatting sqref="C268">
    <cfRule type="duplicateValues" dxfId="50" priority="121"/>
  </conditionalFormatting>
  <conditionalFormatting sqref="C267">
    <cfRule type="duplicateValues" dxfId="49" priority="122"/>
  </conditionalFormatting>
  <conditionalFormatting sqref="C273">
    <cfRule type="duplicateValues" dxfId="48" priority="123"/>
  </conditionalFormatting>
  <conditionalFormatting sqref="C274">
    <cfRule type="duplicateValues" dxfId="47" priority="124"/>
  </conditionalFormatting>
  <conditionalFormatting sqref="C275">
    <cfRule type="duplicateValues" dxfId="46" priority="125"/>
  </conditionalFormatting>
  <conditionalFormatting sqref="C276">
    <cfRule type="duplicateValues" dxfId="45" priority="126"/>
  </conditionalFormatting>
  <conditionalFormatting sqref="C278">
    <cfRule type="duplicateValues" dxfId="44" priority="127"/>
  </conditionalFormatting>
  <conditionalFormatting sqref="C280">
    <cfRule type="duplicateValues" dxfId="43" priority="128"/>
  </conditionalFormatting>
  <conditionalFormatting sqref="C281">
    <cfRule type="duplicateValues" dxfId="42" priority="129"/>
  </conditionalFormatting>
  <conditionalFormatting sqref="C282">
    <cfRule type="duplicateValues" dxfId="41" priority="130"/>
  </conditionalFormatting>
  <conditionalFormatting sqref="C283">
    <cfRule type="duplicateValues" dxfId="40" priority="131"/>
  </conditionalFormatting>
  <conditionalFormatting sqref="C284">
    <cfRule type="duplicateValues" dxfId="39" priority="132"/>
  </conditionalFormatting>
  <conditionalFormatting sqref="C285">
    <cfRule type="duplicateValues" dxfId="38" priority="133"/>
  </conditionalFormatting>
  <conditionalFormatting sqref="C286">
    <cfRule type="duplicateValues" dxfId="37" priority="134"/>
  </conditionalFormatting>
  <conditionalFormatting sqref="C287:C288">
    <cfRule type="duplicateValues" dxfId="36" priority="135"/>
  </conditionalFormatting>
  <conditionalFormatting sqref="C289">
    <cfRule type="duplicateValues" dxfId="35" priority="136"/>
  </conditionalFormatting>
  <conditionalFormatting sqref="C290">
    <cfRule type="duplicateValues" dxfId="34" priority="137"/>
  </conditionalFormatting>
  <conditionalFormatting sqref="C291">
    <cfRule type="duplicateValues" dxfId="33" priority="138"/>
  </conditionalFormatting>
  <conditionalFormatting sqref="C292">
    <cfRule type="duplicateValues" dxfId="32" priority="139"/>
  </conditionalFormatting>
  <conditionalFormatting sqref="C293">
    <cfRule type="duplicateValues" dxfId="31" priority="140"/>
  </conditionalFormatting>
  <conditionalFormatting sqref="C294">
    <cfRule type="duplicateValues" dxfId="30" priority="141"/>
  </conditionalFormatting>
  <conditionalFormatting sqref="C295">
    <cfRule type="duplicateValues" dxfId="29" priority="142"/>
  </conditionalFormatting>
  <conditionalFormatting sqref="C296">
    <cfRule type="duplicateValues" dxfId="28" priority="143"/>
  </conditionalFormatting>
  <conditionalFormatting sqref="C297">
    <cfRule type="duplicateValues" dxfId="27" priority="144"/>
  </conditionalFormatting>
  <conditionalFormatting sqref="C298">
    <cfRule type="duplicateValues" dxfId="26" priority="29"/>
  </conditionalFormatting>
  <conditionalFormatting sqref="C299">
    <cfRule type="duplicateValues" dxfId="25" priority="28"/>
  </conditionalFormatting>
  <conditionalFormatting sqref="C300:C301">
    <cfRule type="duplicateValues" dxfId="24" priority="27"/>
  </conditionalFormatting>
  <conditionalFormatting sqref="C302">
    <cfRule type="duplicateValues" dxfId="23" priority="26"/>
  </conditionalFormatting>
  <conditionalFormatting sqref="C303">
    <cfRule type="duplicateValues" dxfId="22" priority="25"/>
  </conditionalFormatting>
  <conditionalFormatting sqref="C304">
    <cfRule type="duplicateValues" dxfId="21" priority="24"/>
  </conditionalFormatting>
  <conditionalFormatting sqref="C305">
    <cfRule type="duplicateValues" dxfId="20" priority="23"/>
  </conditionalFormatting>
  <conditionalFormatting sqref="C306">
    <cfRule type="duplicateValues" dxfId="19" priority="22"/>
  </conditionalFormatting>
  <conditionalFormatting sqref="C307">
    <cfRule type="duplicateValues" dxfId="18" priority="21"/>
  </conditionalFormatting>
  <conditionalFormatting sqref="C308">
    <cfRule type="duplicateValues" dxfId="17" priority="20"/>
  </conditionalFormatting>
  <conditionalFormatting sqref="C309">
    <cfRule type="duplicateValues" dxfId="16" priority="19"/>
  </conditionalFormatting>
  <conditionalFormatting sqref="C310">
    <cfRule type="duplicateValues" dxfId="15" priority="18"/>
  </conditionalFormatting>
  <conditionalFormatting sqref="C311">
    <cfRule type="duplicateValues" dxfId="14" priority="17"/>
  </conditionalFormatting>
  <conditionalFormatting sqref="C312">
    <cfRule type="duplicateValues" dxfId="13" priority="16"/>
  </conditionalFormatting>
  <conditionalFormatting sqref="C313">
    <cfRule type="duplicateValues" dxfId="12" priority="15"/>
  </conditionalFormatting>
  <conditionalFormatting sqref="C314">
    <cfRule type="duplicateValues" dxfId="11" priority="14"/>
  </conditionalFormatting>
  <conditionalFormatting sqref="C315">
    <cfRule type="duplicateValues" dxfId="10" priority="13"/>
  </conditionalFormatting>
  <conditionalFormatting sqref="C316">
    <cfRule type="duplicateValues" dxfId="9" priority="12"/>
  </conditionalFormatting>
  <conditionalFormatting sqref="C317">
    <cfRule type="duplicateValues" dxfId="8" priority="10"/>
  </conditionalFormatting>
  <conditionalFormatting sqref="C317">
    <cfRule type="duplicateValues" dxfId="7" priority="11"/>
  </conditionalFormatting>
  <conditionalFormatting sqref="C318">
    <cfRule type="duplicateValues" dxfId="6" priority="9"/>
  </conditionalFormatting>
  <conditionalFormatting sqref="C319">
    <cfRule type="duplicateValues" dxfId="5" priority="8"/>
  </conditionalFormatting>
  <conditionalFormatting sqref="C320">
    <cfRule type="duplicateValues" dxfId="4" priority="7"/>
  </conditionalFormatting>
  <conditionalFormatting sqref="C321">
    <cfRule type="duplicateValues" dxfId="3" priority="6"/>
  </conditionalFormatting>
  <conditionalFormatting sqref="C322">
    <cfRule type="duplicateValues" dxfId="2" priority="4"/>
  </conditionalFormatting>
  <conditionalFormatting sqref="C322">
    <cfRule type="duplicateValues" dxfId="1" priority="5"/>
  </conditionalFormatting>
  <conditionalFormatting sqref="C323">
    <cfRule type="duplicateValues" dxfId="0"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C085-8043-43D8-8E3F-9D6F7ECF3AC6}">
  <dimension ref="A1:U553"/>
  <sheetViews>
    <sheetView showGridLines="0" workbookViewId="0">
      <selection sqref="A1:T1"/>
    </sheetView>
  </sheetViews>
  <sheetFormatPr defaultRowHeight="15.75" x14ac:dyDescent="0.25"/>
  <cols>
    <col min="1" max="1" width="3.875" bestFit="1" customWidth="1"/>
    <col min="2" max="2" width="83.375" bestFit="1" customWidth="1"/>
    <col min="3" max="5" width="14.75" bestFit="1" customWidth="1"/>
    <col min="6" max="6" width="14.75" customWidth="1"/>
    <col min="7" max="7" width="14.75" bestFit="1" customWidth="1"/>
    <col min="8" max="8" width="13" bestFit="1" customWidth="1"/>
    <col min="9" max="9" width="13.75" bestFit="1" customWidth="1"/>
    <col min="10" max="10" width="13.75" customWidth="1"/>
    <col min="11" max="11" width="18.75" bestFit="1" customWidth="1"/>
    <col min="12" max="12" width="13.75" bestFit="1" customWidth="1"/>
    <col min="13" max="13" width="10.375" bestFit="1" customWidth="1"/>
    <col min="14" max="14" width="10.5" bestFit="1" customWidth="1"/>
    <col min="15" max="15" width="11.125" bestFit="1" customWidth="1"/>
    <col min="16" max="16" width="12.625" bestFit="1" customWidth="1"/>
    <col min="17" max="17" width="18.875" bestFit="1" customWidth="1"/>
    <col min="18" max="18" width="17.75" bestFit="1" customWidth="1"/>
    <col min="19" max="19" width="17.75" customWidth="1"/>
    <col min="20" max="20" width="11.875" bestFit="1" customWidth="1"/>
  </cols>
  <sheetData>
    <row r="1" spans="1:21" x14ac:dyDescent="0.25">
      <c r="A1" s="121" t="s">
        <v>5080</v>
      </c>
      <c r="B1" s="121"/>
      <c r="C1" s="121"/>
      <c r="D1" s="121"/>
      <c r="E1" s="121"/>
      <c r="F1" s="121"/>
      <c r="G1" s="121"/>
      <c r="H1" s="121"/>
      <c r="I1" s="121"/>
      <c r="J1" s="121"/>
      <c r="K1" s="121"/>
      <c r="L1" s="121"/>
      <c r="M1" s="121"/>
      <c r="N1" s="121"/>
      <c r="O1" s="121"/>
      <c r="P1" s="121"/>
      <c r="Q1" s="121"/>
      <c r="R1" s="121"/>
      <c r="S1" s="121"/>
      <c r="T1" s="121"/>
    </row>
    <row r="2" spans="1:21" x14ac:dyDescent="0.25">
      <c r="A2" s="121" t="s">
        <v>1</v>
      </c>
      <c r="B2" s="121"/>
      <c r="C2" s="121"/>
      <c r="D2" s="121"/>
      <c r="E2" s="121"/>
      <c r="F2" s="121"/>
      <c r="G2" s="121"/>
      <c r="H2" s="121"/>
      <c r="I2" s="121"/>
      <c r="J2" s="121"/>
      <c r="K2" s="121"/>
      <c r="L2" s="121"/>
      <c r="M2" s="121"/>
      <c r="N2" s="121"/>
      <c r="O2" s="121"/>
      <c r="P2" s="121"/>
      <c r="Q2" s="121"/>
      <c r="R2" s="121"/>
      <c r="S2" s="121"/>
      <c r="T2" s="121"/>
    </row>
    <row r="3" spans="1:21" x14ac:dyDescent="0.25">
      <c r="A3" s="121" t="s">
        <v>2</v>
      </c>
      <c r="B3" s="121"/>
      <c r="C3" s="121"/>
      <c r="D3" s="121"/>
      <c r="E3" s="121"/>
      <c r="F3" s="121"/>
      <c r="G3" s="121"/>
      <c r="H3" s="121"/>
      <c r="I3" s="121"/>
      <c r="J3" s="121"/>
      <c r="K3" s="121"/>
      <c r="L3" s="121"/>
      <c r="M3" s="121"/>
      <c r="N3" s="121"/>
      <c r="O3" s="121"/>
      <c r="P3" s="121"/>
      <c r="Q3" s="121"/>
      <c r="R3" s="121"/>
      <c r="S3" s="121"/>
      <c r="T3" s="121"/>
    </row>
    <row r="4" spans="1:21" x14ac:dyDescent="0.25">
      <c r="A4" s="121" t="s">
        <v>3</v>
      </c>
      <c r="B4" s="121"/>
      <c r="C4" s="121"/>
      <c r="D4" s="121"/>
      <c r="E4" s="121"/>
      <c r="F4" s="121"/>
      <c r="G4" s="121"/>
      <c r="H4" s="121"/>
      <c r="I4" s="121"/>
      <c r="J4" s="121"/>
      <c r="K4" s="121"/>
      <c r="L4" s="121"/>
      <c r="M4" s="121"/>
      <c r="N4" s="121"/>
      <c r="O4" s="121"/>
      <c r="P4" s="121"/>
      <c r="Q4" s="121"/>
      <c r="R4" s="121"/>
      <c r="S4" s="121"/>
      <c r="T4" s="121"/>
    </row>
    <row r="5" spans="1:21" x14ac:dyDescent="0.25">
      <c r="A5" s="121" t="s">
        <v>4</v>
      </c>
      <c r="B5" s="121"/>
      <c r="C5" s="121"/>
      <c r="D5" s="121"/>
      <c r="E5" s="121"/>
      <c r="F5" s="121"/>
      <c r="G5" s="121"/>
      <c r="H5" s="121"/>
      <c r="I5" s="121"/>
      <c r="J5" s="121"/>
      <c r="K5" s="121"/>
      <c r="L5" s="121"/>
      <c r="M5" s="121"/>
      <c r="N5" s="121"/>
      <c r="O5" s="121"/>
      <c r="P5" s="121"/>
      <c r="Q5" s="121"/>
      <c r="R5" s="121"/>
      <c r="S5" s="121"/>
      <c r="T5" s="121"/>
    </row>
    <row r="6" spans="1:21" x14ac:dyDescent="0.25">
      <c r="A6" s="121"/>
      <c r="B6" s="121"/>
      <c r="C6" s="121"/>
      <c r="D6" s="121"/>
      <c r="E6" s="121"/>
      <c r="F6" s="121"/>
      <c r="G6" s="121"/>
      <c r="H6" s="121"/>
      <c r="I6" s="121"/>
      <c r="J6" s="121"/>
      <c r="K6" s="121"/>
      <c r="L6" s="121"/>
      <c r="M6" s="121"/>
      <c r="N6" s="121"/>
      <c r="O6" s="121"/>
      <c r="P6" s="121"/>
      <c r="Q6" s="121"/>
      <c r="R6" s="121"/>
      <c r="S6" s="121"/>
      <c r="T6" s="121"/>
    </row>
    <row r="7" spans="1:21" x14ac:dyDescent="0.25">
      <c r="A7" t="s">
        <v>6</v>
      </c>
      <c r="C7" t="s">
        <v>7</v>
      </c>
      <c r="D7" t="s">
        <v>8</v>
      </c>
      <c r="E7" t="s">
        <v>9</v>
      </c>
      <c r="G7" t="s">
        <v>10</v>
      </c>
      <c r="H7" t="s">
        <v>11</v>
      </c>
      <c r="I7" t="s">
        <v>12</v>
      </c>
      <c r="K7" t="s">
        <v>13</v>
      </c>
      <c r="L7" t="s">
        <v>14</v>
      </c>
      <c r="M7" t="s">
        <v>15</v>
      </c>
      <c r="N7" t="s">
        <v>16</v>
      </c>
      <c r="O7" t="s">
        <v>17</v>
      </c>
      <c r="P7" t="s">
        <v>18</v>
      </c>
      <c r="Q7" t="s">
        <v>19</v>
      </c>
      <c r="R7" t="s">
        <v>20</v>
      </c>
      <c r="T7" t="s">
        <v>21</v>
      </c>
    </row>
    <row r="8" spans="1:21" x14ac:dyDescent="0.25">
      <c r="A8">
        <v>1</v>
      </c>
      <c r="B8" t="s">
        <v>5</v>
      </c>
      <c r="C8" s="2">
        <v>462669</v>
      </c>
      <c r="D8" s="2">
        <v>475387</v>
      </c>
      <c r="E8" s="2">
        <v>938056</v>
      </c>
      <c r="F8" s="2">
        <f>C8+D8-E8</f>
        <v>0</v>
      </c>
      <c r="G8" s="2">
        <v>832298</v>
      </c>
      <c r="H8" s="2">
        <v>0</v>
      </c>
      <c r="I8" s="2">
        <v>46902.8</v>
      </c>
      <c r="J8" s="2">
        <f>E8*0.05-I8</f>
        <v>0</v>
      </c>
      <c r="K8" s="2">
        <v>47550</v>
      </c>
      <c r="L8" s="2">
        <v>47550</v>
      </c>
      <c r="M8" s="2">
        <v>0</v>
      </c>
      <c r="N8" s="2">
        <v>0</v>
      </c>
      <c r="O8" s="2">
        <v>7500</v>
      </c>
      <c r="P8" s="2">
        <v>0</v>
      </c>
      <c r="Q8" s="2">
        <v>0</v>
      </c>
      <c r="R8" s="2">
        <v>7500</v>
      </c>
      <c r="S8" s="2">
        <f>O8-P8+Q8-R8</f>
        <v>0</v>
      </c>
      <c r="T8" s="2">
        <v>150</v>
      </c>
      <c r="U8" s="3">
        <f>O8*0.02-T8</f>
        <v>0</v>
      </c>
    </row>
    <row r="9" spans="1:21" x14ac:dyDescent="0.25">
      <c r="A9">
        <v>2</v>
      </c>
      <c r="B9" t="s">
        <v>28</v>
      </c>
      <c r="C9" s="2">
        <v>865182</v>
      </c>
      <c r="D9" s="2">
        <v>976674</v>
      </c>
      <c r="E9" s="2">
        <v>1841856</v>
      </c>
      <c r="F9" s="2">
        <f t="shared" ref="F9:F72" si="0">C9+D9-E9</f>
        <v>0</v>
      </c>
      <c r="G9" s="2">
        <v>1742106</v>
      </c>
      <c r="H9" s="2">
        <v>494</v>
      </c>
      <c r="I9" s="2">
        <v>92092.800000000003</v>
      </c>
      <c r="J9" s="2">
        <f t="shared" ref="J9:J72" si="1">E9*0.05-I9</f>
        <v>0</v>
      </c>
      <c r="K9" s="2">
        <v>80176</v>
      </c>
      <c r="L9" s="2">
        <v>80176</v>
      </c>
      <c r="M9" s="2">
        <v>0</v>
      </c>
      <c r="N9" s="2">
        <v>0</v>
      </c>
      <c r="O9" s="2">
        <v>1800</v>
      </c>
      <c r="P9" s="2">
        <v>800</v>
      </c>
      <c r="Q9" s="2">
        <v>0</v>
      </c>
      <c r="R9" s="2">
        <v>1000</v>
      </c>
      <c r="S9" s="2">
        <f t="shared" ref="S9:S72" si="2">O9-P9+Q9-R9</f>
        <v>0</v>
      </c>
      <c r="T9" s="2">
        <v>36</v>
      </c>
      <c r="U9" s="3">
        <f t="shared" ref="U9:U72" si="3">O9*0.02-T9</f>
        <v>0</v>
      </c>
    </row>
    <row r="10" spans="1:21" x14ac:dyDescent="0.25">
      <c r="A10">
        <v>3</v>
      </c>
      <c r="B10" t="s">
        <v>35</v>
      </c>
      <c r="C10" s="2">
        <v>297124</v>
      </c>
      <c r="D10" s="2">
        <v>326876</v>
      </c>
      <c r="E10" s="2">
        <v>624000</v>
      </c>
      <c r="F10" s="2">
        <f t="shared" si="0"/>
        <v>0</v>
      </c>
      <c r="G10" s="2">
        <v>575043</v>
      </c>
      <c r="H10" s="2">
        <v>526</v>
      </c>
      <c r="I10" s="2">
        <v>31200</v>
      </c>
      <c r="J10" s="2">
        <f t="shared" si="1"/>
        <v>0</v>
      </c>
      <c r="K10" s="2">
        <v>20544</v>
      </c>
      <c r="L10" s="2">
        <v>20544</v>
      </c>
      <c r="M10" s="2">
        <v>0</v>
      </c>
      <c r="N10" s="2">
        <v>0</v>
      </c>
      <c r="O10" s="2">
        <v>745</v>
      </c>
      <c r="P10" s="2">
        <v>0</v>
      </c>
      <c r="Q10" s="2">
        <v>0</v>
      </c>
      <c r="R10" s="2">
        <v>745</v>
      </c>
      <c r="S10" s="2">
        <f t="shared" si="2"/>
        <v>0</v>
      </c>
      <c r="T10" s="2">
        <v>14.9</v>
      </c>
      <c r="U10" s="3">
        <f t="shared" si="3"/>
        <v>0</v>
      </c>
    </row>
    <row r="11" spans="1:21" x14ac:dyDescent="0.25">
      <c r="A11">
        <v>4</v>
      </c>
      <c r="B11" t="s">
        <v>37</v>
      </c>
      <c r="C11" s="2">
        <v>444135</v>
      </c>
      <c r="D11" s="2">
        <v>479054</v>
      </c>
      <c r="E11" s="2">
        <v>923189</v>
      </c>
      <c r="F11" s="2">
        <f t="shared" si="0"/>
        <v>0</v>
      </c>
      <c r="G11" s="2">
        <v>851714</v>
      </c>
      <c r="H11" s="2">
        <v>0</v>
      </c>
      <c r="I11" s="2">
        <v>46159.45</v>
      </c>
      <c r="J11" s="2">
        <f t="shared" si="1"/>
        <v>0</v>
      </c>
      <c r="K11" s="2">
        <v>36621</v>
      </c>
      <c r="L11" s="2">
        <v>36621</v>
      </c>
      <c r="M11" s="2">
        <v>0</v>
      </c>
      <c r="N11" s="2">
        <v>0</v>
      </c>
      <c r="O11" s="2">
        <v>500</v>
      </c>
      <c r="P11" s="2">
        <v>0</v>
      </c>
      <c r="Q11" s="2">
        <v>0</v>
      </c>
      <c r="R11" s="2">
        <v>500</v>
      </c>
      <c r="S11" s="2">
        <f t="shared" si="2"/>
        <v>0</v>
      </c>
      <c r="T11" s="2">
        <v>10</v>
      </c>
      <c r="U11" s="3">
        <f t="shared" si="3"/>
        <v>0</v>
      </c>
    </row>
    <row r="12" spans="1:21" x14ac:dyDescent="0.25">
      <c r="A12">
        <v>5</v>
      </c>
      <c r="B12" t="s">
        <v>40</v>
      </c>
      <c r="C12" s="2">
        <v>298537</v>
      </c>
      <c r="D12" s="2">
        <v>294590</v>
      </c>
      <c r="E12" s="2">
        <v>593127</v>
      </c>
      <c r="F12" s="2">
        <f t="shared" si="0"/>
        <v>0</v>
      </c>
      <c r="G12" s="2">
        <v>509725</v>
      </c>
      <c r="H12" s="2">
        <v>3950</v>
      </c>
      <c r="I12" s="2">
        <v>29656.35</v>
      </c>
      <c r="J12" s="2">
        <f t="shared" si="1"/>
        <v>0</v>
      </c>
      <c r="K12" s="2">
        <v>23425</v>
      </c>
      <c r="L12" s="2">
        <v>22825</v>
      </c>
      <c r="M12" s="2">
        <v>0</v>
      </c>
      <c r="N12" s="2">
        <v>0</v>
      </c>
      <c r="O12" s="2">
        <v>1353</v>
      </c>
      <c r="P12" s="2">
        <v>0</v>
      </c>
      <c r="Q12" s="2">
        <v>0</v>
      </c>
      <c r="R12" s="2">
        <v>1353</v>
      </c>
      <c r="S12" s="2">
        <f t="shared" si="2"/>
        <v>0</v>
      </c>
      <c r="T12" s="2">
        <v>27.06</v>
      </c>
      <c r="U12" s="3">
        <f t="shared" si="3"/>
        <v>0</v>
      </c>
    </row>
    <row r="13" spans="1:21" x14ac:dyDescent="0.25">
      <c r="A13">
        <v>6</v>
      </c>
      <c r="B13" t="s">
        <v>42</v>
      </c>
      <c r="C13" s="2">
        <v>292167</v>
      </c>
      <c r="D13" s="2">
        <v>288940</v>
      </c>
      <c r="E13" s="2">
        <v>581107</v>
      </c>
      <c r="F13" s="2">
        <f t="shared" si="0"/>
        <v>0</v>
      </c>
      <c r="G13" s="2">
        <v>542725</v>
      </c>
      <c r="H13" s="2">
        <v>190</v>
      </c>
      <c r="I13" s="2">
        <v>29055.35</v>
      </c>
      <c r="J13" s="2">
        <f t="shared" si="1"/>
        <v>0</v>
      </c>
      <c r="K13" s="2">
        <v>31788</v>
      </c>
      <c r="L13" s="2">
        <v>31788</v>
      </c>
      <c r="M13" s="2">
        <v>0</v>
      </c>
      <c r="N13" s="2">
        <v>0</v>
      </c>
      <c r="O13" s="2">
        <v>1177</v>
      </c>
      <c r="P13" s="2">
        <v>0</v>
      </c>
      <c r="Q13" s="2">
        <v>0</v>
      </c>
      <c r="R13" s="2">
        <v>1177</v>
      </c>
      <c r="S13" s="2">
        <f t="shared" si="2"/>
        <v>0</v>
      </c>
      <c r="T13" s="2">
        <v>23.54</v>
      </c>
      <c r="U13" s="3">
        <f t="shared" si="3"/>
        <v>0</v>
      </c>
    </row>
    <row r="14" spans="1:21" x14ac:dyDescent="0.25">
      <c r="A14">
        <v>7</v>
      </c>
      <c r="B14" t="s">
        <v>46</v>
      </c>
      <c r="C14" s="2">
        <v>448013</v>
      </c>
      <c r="D14" s="2">
        <v>480487</v>
      </c>
      <c r="E14" s="2">
        <v>928500</v>
      </c>
      <c r="F14" s="2">
        <f t="shared" si="0"/>
        <v>0</v>
      </c>
      <c r="G14" s="2">
        <v>830446</v>
      </c>
      <c r="H14" s="2">
        <v>797</v>
      </c>
      <c r="I14" s="2">
        <v>46425</v>
      </c>
      <c r="J14" s="2">
        <f t="shared" si="1"/>
        <v>0</v>
      </c>
      <c r="K14" s="2">
        <v>27909</v>
      </c>
      <c r="L14" s="2">
        <v>27609</v>
      </c>
      <c r="M14" s="2">
        <v>0</v>
      </c>
      <c r="N14" s="2">
        <v>0</v>
      </c>
      <c r="O14" s="2">
        <v>200</v>
      </c>
      <c r="P14" s="2">
        <v>0</v>
      </c>
      <c r="Q14" s="2">
        <v>0</v>
      </c>
      <c r="R14" s="2">
        <v>200</v>
      </c>
      <c r="S14" s="2">
        <f t="shared" si="2"/>
        <v>0</v>
      </c>
      <c r="T14" s="2">
        <v>4</v>
      </c>
      <c r="U14" s="3">
        <f t="shared" si="3"/>
        <v>0</v>
      </c>
    </row>
    <row r="15" spans="1:21" x14ac:dyDescent="0.25">
      <c r="A15">
        <v>8</v>
      </c>
      <c r="B15" t="s">
        <v>50</v>
      </c>
      <c r="C15" s="2">
        <v>459676</v>
      </c>
      <c r="D15" s="2">
        <v>520312</v>
      </c>
      <c r="E15" s="2">
        <v>979988</v>
      </c>
      <c r="F15" s="2">
        <f t="shared" si="0"/>
        <v>0</v>
      </c>
      <c r="G15" s="2">
        <v>952297</v>
      </c>
      <c r="H15" s="2">
        <v>0</v>
      </c>
      <c r="I15" s="2">
        <v>48999.4</v>
      </c>
      <c r="J15" s="2">
        <f t="shared" si="1"/>
        <v>0</v>
      </c>
      <c r="K15" s="2">
        <v>58879</v>
      </c>
      <c r="L15" s="2">
        <v>58879</v>
      </c>
      <c r="M15" s="2">
        <v>0</v>
      </c>
      <c r="N15" s="2">
        <v>0</v>
      </c>
      <c r="O15" s="2">
        <v>1180</v>
      </c>
      <c r="P15" s="2">
        <v>0</v>
      </c>
      <c r="Q15" s="2">
        <v>0</v>
      </c>
      <c r="R15" s="2">
        <v>1180</v>
      </c>
      <c r="S15" s="2">
        <f t="shared" si="2"/>
        <v>0</v>
      </c>
      <c r="T15" s="2">
        <v>23.6</v>
      </c>
      <c r="U15" s="3">
        <f t="shared" si="3"/>
        <v>0</v>
      </c>
    </row>
    <row r="16" spans="1:21" x14ac:dyDescent="0.25">
      <c r="A16">
        <v>9</v>
      </c>
      <c r="B16" t="s">
        <v>51</v>
      </c>
      <c r="C16" s="2">
        <v>2091938</v>
      </c>
      <c r="D16" s="2">
        <v>1965394</v>
      </c>
      <c r="E16" s="2">
        <v>4057332</v>
      </c>
      <c r="F16" s="2">
        <f t="shared" si="0"/>
        <v>0</v>
      </c>
      <c r="G16" s="2">
        <v>4131757</v>
      </c>
      <c r="H16" s="2">
        <v>0</v>
      </c>
      <c r="I16" s="2">
        <v>202866.6</v>
      </c>
      <c r="J16" s="2">
        <f t="shared" si="1"/>
        <v>0</v>
      </c>
      <c r="K16" s="2">
        <v>126369</v>
      </c>
      <c r="L16" s="2">
        <v>126369</v>
      </c>
      <c r="M16" s="2">
        <v>0</v>
      </c>
      <c r="N16" s="2">
        <v>0</v>
      </c>
      <c r="O16" s="2">
        <v>3420</v>
      </c>
      <c r="P16" s="2">
        <v>0</v>
      </c>
      <c r="Q16" s="2">
        <v>0</v>
      </c>
      <c r="R16" s="2">
        <v>3420</v>
      </c>
      <c r="S16" s="2">
        <f t="shared" si="2"/>
        <v>0</v>
      </c>
      <c r="T16" s="2">
        <v>68.400000000000006</v>
      </c>
      <c r="U16" s="3">
        <f t="shared" si="3"/>
        <v>0</v>
      </c>
    </row>
    <row r="17" spans="1:21" x14ac:dyDescent="0.25">
      <c r="A17">
        <v>10</v>
      </c>
      <c r="B17" t="s">
        <v>54</v>
      </c>
      <c r="C17" s="2">
        <v>503108</v>
      </c>
      <c r="D17" s="2">
        <v>465349</v>
      </c>
      <c r="E17" s="2">
        <v>968457</v>
      </c>
      <c r="F17" s="2">
        <f t="shared" si="0"/>
        <v>0</v>
      </c>
      <c r="G17" s="2">
        <v>974448</v>
      </c>
      <c r="H17" s="2">
        <v>0</v>
      </c>
      <c r="I17" s="2">
        <v>48422.85</v>
      </c>
      <c r="J17" s="2">
        <f t="shared" si="1"/>
        <v>0</v>
      </c>
      <c r="K17" s="2">
        <v>49085</v>
      </c>
      <c r="L17" s="2">
        <v>49085</v>
      </c>
      <c r="M17" s="2">
        <v>0</v>
      </c>
      <c r="N17" s="2">
        <v>0</v>
      </c>
      <c r="O17" s="2">
        <v>890</v>
      </c>
      <c r="P17" s="2">
        <v>0</v>
      </c>
      <c r="Q17" s="2">
        <v>0</v>
      </c>
      <c r="R17" s="2">
        <v>890</v>
      </c>
      <c r="S17" s="2">
        <f t="shared" si="2"/>
        <v>0</v>
      </c>
      <c r="T17" s="2">
        <v>17.8</v>
      </c>
      <c r="U17" s="3">
        <f t="shared" si="3"/>
        <v>0</v>
      </c>
    </row>
    <row r="18" spans="1:21" x14ac:dyDescent="0.25">
      <c r="A18">
        <v>11</v>
      </c>
      <c r="B18" t="s">
        <v>56</v>
      </c>
      <c r="C18" s="2">
        <v>770614</v>
      </c>
      <c r="D18" s="2">
        <v>685053</v>
      </c>
      <c r="E18" s="2">
        <v>1455667</v>
      </c>
      <c r="F18" s="2">
        <f t="shared" si="0"/>
        <v>0</v>
      </c>
      <c r="G18" s="2">
        <v>1326418</v>
      </c>
      <c r="H18" s="2">
        <v>529</v>
      </c>
      <c r="I18" s="2">
        <v>72783.350000000006</v>
      </c>
      <c r="J18" s="2">
        <f t="shared" si="1"/>
        <v>0</v>
      </c>
      <c r="K18" s="2">
        <v>54385</v>
      </c>
      <c r="L18" s="2">
        <v>54385</v>
      </c>
      <c r="M18" s="2">
        <v>0</v>
      </c>
      <c r="N18" s="2">
        <v>0</v>
      </c>
      <c r="O18" s="2">
        <v>400</v>
      </c>
      <c r="P18" s="2">
        <v>0</v>
      </c>
      <c r="Q18" s="2">
        <v>0</v>
      </c>
      <c r="R18" s="2">
        <v>400</v>
      </c>
      <c r="S18" s="2">
        <f t="shared" si="2"/>
        <v>0</v>
      </c>
      <c r="T18" s="2">
        <v>8</v>
      </c>
      <c r="U18" s="3">
        <f t="shared" si="3"/>
        <v>0</v>
      </c>
    </row>
    <row r="19" spans="1:21" x14ac:dyDescent="0.25">
      <c r="A19">
        <v>12</v>
      </c>
      <c r="B19" t="s">
        <v>60</v>
      </c>
      <c r="C19" s="2">
        <v>175934</v>
      </c>
      <c r="D19" s="2">
        <v>230375</v>
      </c>
      <c r="E19" s="2">
        <v>406309</v>
      </c>
      <c r="F19" s="2">
        <f t="shared" si="0"/>
        <v>0</v>
      </c>
      <c r="G19" s="2">
        <v>331115</v>
      </c>
      <c r="H19" s="2">
        <v>0</v>
      </c>
      <c r="I19" s="2">
        <v>20315.45</v>
      </c>
      <c r="J19" s="2">
        <f t="shared" si="1"/>
        <v>0</v>
      </c>
      <c r="K19" s="2">
        <v>22280</v>
      </c>
      <c r="L19" s="2">
        <v>22280</v>
      </c>
      <c r="M19" s="2">
        <v>0</v>
      </c>
      <c r="N19" s="2">
        <v>0</v>
      </c>
      <c r="O19" s="2">
        <v>100</v>
      </c>
      <c r="P19" s="2">
        <v>0</v>
      </c>
      <c r="Q19" s="2">
        <v>0</v>
      </c>
      <c r="R19" s="2">
        <v>100</v>
      </c>
      <c r="S19" s="2">
        <f t="shared" si="2"/>
        <v>0</v>
      </c>
      <c r="T19" s="2">
        <v>2</v>
      </c>
      <c r="U19" s="3">
        <f t="shared" si="3"/>
        <v>0</v>
      </c>
    </row>
    <row r="20" spans="1:21" x14ac:dyDescent="0.25">
      <c r="A20">
        <v>13</v>
      </c>
      <c r="B20" t="s">
        <v>64</v>
      </c>
      <c r="C20" s="2">
        <v>305230</v>
      </c>
      <c r="D20" s="2">
        <v>314076</v>
      </c>
      <c r="E20" s="2">
        <v>619306</v>
      </c>
      <c r="F20" s="2">
        <f t="shared" si="0"/>
        <v>0</v>
      </c>
      <c r="G20" s="2">
        <v>646329</v>
      </c>
      <c r="H20" s="2">
        <v>0</v>
      </c>
      <c r="I20" s="2">
        <v>30965.3</v>
      </c>
      <c r="J20" s="2">
        <f t="shared" si="1"/>
        <v>0</v>
      </c>
      <c r="K20" s="2">
        <v>71373</v>
      </c>
      <c r="L20" s="2">
        <v>71373</v>
      </c>
      <c r="M20" s="2">
        <v>0</v>
      </c>
      <c r="N20" s="2">
        <v>0</v>
      </c>
      <c r="O20" s="2">
        <v>4210</v>
      </c>
      <c r="P20" s="2">
        <v>2000</v>
      </c>
      <c r="Q20" s="2">
        <v>0</v>
      </c>
      <c r="R20" s="2">
        <v>2210</v>
      </c>
      <c r="S20" s="2">
        <f t="shared" si="2"/>
        <v>0</v>
      </c>
      <c r="T20" s="2">
        <v>84.2</v>
      </c>
      <c r="U20" s="3">
        <f t="shared" si="3"/>
        <v>0</v>
      </c>
    </row>
    <row r="21" spans="1:21" x14ac:dyDescent="0.25">
      <c r="A21">
        <v>14</v>
      </c>
      <c r="B21" t="s">
        <v>67</v>
      </c>
      <c r="C21" s="2">
        <v>1669855</v>
      </c>
      <c r="D21" s="2">
        <v>1350458</v>
      </c>
      <c r="E21" s="2">
        <v>3020313</v>
      </c>
      <c r="F21" s="2">
        <f t="shared" si="0"/>
        <v>0</v>
      </c>
      <c r="G21" s="2">
        <v>2787629</v>
      </c>
      <c r="H21" s="2">
        <v>182</v>
      </c>
      <c r="I21" s="2">
        <v>151015.65</v>
      </c>
      <c r="J21" s="2">
        <f t="shared" si="1"/>
        <v>0</v>
      </c>
      <c r="K21" s="2">
        <v>126182</v>
      </c>
      <c r="L21" s="2">
        <v>126182</v>
      </c>
      <c r="M21" s="2">
        <v>0</v>
      </c>
      <c r="N21" s="2">
        <v>0</v>
      </c>
      <c r="O21" s="2">
        <v>5470</v>
      </c>
      <c r="P21" s="2">
        <v>800</v>
      </c>
      <c r="Q21" s="2">
        <v>0</v>
      </c>
      <c r="R21" s="2">
        <v>4670</v>
      </c>
      <c r="S21" s="2">
        <f t="shared" si="2"/>
        <v>0</v>
      </c>
      <c r="T21" s="2">
        <v>109.4</v>
      </c>
      <c r="U21" s="3">
        <f t="shared" si="3"/>
        <v>0</v>
      </c>
    </row>
    <row r="22" spans="1:21" x14ac:dyDescent="0.25">
      <c r="A22">
        <v>15</v>
      </c>
      <c r="B22" t="s">
        <v>69</v>
      </c>
      <c r="C22" s="2">
        <v>309828</v>
      </c>
      <c r="D22" s="2">
        <v>407882</v>
      </c>
      <c r="E22" s="2">
        <v>717710</v>
      </c>
      <c r="F22" s="2">
        <f t="shared" si="0"/>
        <v>0</v>
      </c>
      <c r="G22" s="2">
        <v>655119</v>
      </c>
      <c r="H22" s="2">
        <v>0</v>
      </c>
      <c r="I22" s="2">
        <v>35885.5</v>
      </c>
      <c r="J22" s="2">
        <f t="shared" si="1"/>
        <v>0</v>
      </c>
      <c r="K22" s="2">
        <v>33333</v>
      </c>
      <c r="L22" s="2">
        <v>33333</v>
      </c>
      <c r="M22" s="2">
        <v>0</v>
      </c>
      <c r="N22" s="2">
        <v>0</v>
      </c>
      <c r="O22" s="2">
        <v>4750</v>
      </c>
      <c r="P22" s="2">
        <v>4000</v>
      </c>
      <c r="Q22" s="2">
        <v>0</v>
      </c>
      <c r="R22" s="2">
        <v>750</v>
      </c>
      <c r="S22" s="2">
        <f t="shared" si="2"/>
        <v>0</v>
      </c>
      <c r="T22" s="2">
        <v>95</v>
      </c>
      <c r="U22" s="3">
        <f t="shared" si="3"/>
        <v>0</v>
      </c>
    </row>
    <row r="23" spans="1:21" x14ac:dyDescent="0.25">
      <c r="A23">
        <v>16</v>
      </c>
      <c r="B23" t="s">
        <v>72</v>
      </c>
      <c r="C23" s="2">
        <v>181057</v>
      </c>
      <c r="D23" s="2">
        <v>204990</v>
      </c>
      <c r="E23" s="2">
        <v>386047</v>
      </c>
      <c r="F23" s="2">
        <f t="shared" si="0"/>
        <v>0</v>
      </c>
      <c r="G23" s="2">
        <v>349148</v>
      </c>
      <c r="H23" s="2">
        <v>0</v>
      </c>
      <c r="I23" s="2">
        <v>19302.349999999999</v>
      </c>
      <c r="J23" s="2">
        <f t="shared" si="1"/>
        <v>0</v>
      </c>
      <c r="K23" s="2">
        <v>18314</v>
      </c>
      <c r="L23" s="2">
        <v>18314</v>
      </c>
      <c r="M23" s="2">
        <v>0</v>
      </c>
      <c r="N23" s="2">
        <v>0</v>
      </c>
      <c r="O23" s="2">
        <v>500</v>
      </c>
      <c r="P23" s="2">
        <v>0</v>
      </c>
      <c r="Q23" s="2">
        <v>0</v>
      </c>
      <c r="R23" s="2">
        <v>500</v>
      </c>
      <c r="S23" s="2">
        <f t="shared" si="2"/>
        <v>0</v>
      </c>
      <c r="T23" s="2">
        <v>10</v>
      </c>
      <c r="U23" s="3">
        <f t="shared" si="3"/>
        <v>0</v>
      </c>
    </row>
    <row r="24" spans="1:21" x14ac:dyDescent="0.25">
      <c r="A24">
        <v>17</v>
      </c>
      <c r="B24" t="s">
        <v>73</v>
      </c>
      <c r="C24" s="2">
        <v>1503995</v>
      </c>
      <c r="D24" s="2">
        <v>1871765</v>
      </c>
      <c r="E24" s="2">
        <v>3375760</v>
      </c>
      <c r="F24" s="2">
        <f t="shared" si="0"/>
        <v>0</v>
      </c>
      <c r="G24" s="2">
        <v>3150016</v>
      </c>
      <c r="H24" s="2">
        <v>0</v>
      </c>
      <c r="I24" s="2">
        <v>168788</v>
      </c>
      <c r="J24" s="2">
        <f t="shared" si="1"/>
        <v>0</v>
      </c>
      <c r="K24" s="2">
        <v>165565</v>
      </c>
      <c r="L24" s="2">
        <v>165565</v>
      </c>
      <c r="M24" s="2">
        <v>0</v>
      </c>
      <c r="N24" s="2">
        <v>0</v>
      </c>
      <c r="O24" s="2">
        <v>8030</v>
      </c>
      <c r="P24" s="2">
        <v>800</v>
      </c>
      <c r="Q24" s="2">
        <v>0</v>
      </c>
      <c r="R24" s="2">
        <v>7230</v>
      </c>
      <c r="S24" s="2">
        <f t="shared" si="2"/>
        <v>0</v>
      </c>
      <c r="T24" s="2">
        <v>160.6</v>
      </c>
      <c r="U24" s="3">
        <f t="shared" si="3"/>
        <v>0</v>
      </c>
    </row>
    <row r="25" spans="1:21" x14ac:dyDescent="0.25">
      <c r="A25">
        <v>18</v>
      </c>
      <c r="B25" t="s">
        <v>74</v>
      </c>
      <c r="C25" s="2">
        <v>906668</v>
      </c>
      <c r="D25" s="2">
        <v>993914</v>
      </c>
      <c r="E25" s="2">
        <v>1900582</v>
      </c>
      <c r="F25" s="2">
        <f t="shared" si="0"/>
        <v>0</v>
      </c>
      <c r="G25" s="2">
        <v>1875171</v>
      </c>
      <c r="H25" s="2">
        <v>0</v>
      </c>
      <c r="I25" s="2">
        <v>95029.1</v>
      </c>
      <c r="J25" s="2">
        <f t="shared" si="1"/>
        <v>0</v>
      </c>
      <c r="K25" s="2">
        <v>64076</v>
      </c>
      <c r="L25" s="2">
        <v>64076</v>
      </c>
      <c r="M25" s="2">
        <v>0</v>
      </c>
      <c r="N25" s="2">
        <v>0</v>
      </c>
      <c r="O25" s="2">
        <v>6340</v>
      </c>
      <c r="P25" s="2">
        <v>3200</v>
      </c>
      <c r="Q25" s="2">
        <v>0</v>
      </c>
      <c r="R25" s="2">
        <v>3140</v>
      </c>
      <c r="S25" s="2">
        <f t="shared" si="2"/>
        <v>0</v>
      </c>
      <c r="T25" s="2">
        <v>126.8</v>
      </c>
      <c r="U25" s="3">
        <f t="shared" si="3"/>
        <v>0</v>
      </c>
    </row>
    <row r="26" spans="1:21" x14ac:dyDescent="0.25">
      <c r="A26">
        <v>19</v>
      </c>
      <c r="B26" t="s">
        <v>78</v>
      </c>
      <c r="C26" s="2">
        <v>150116</v>
      </c>
      <c r="D26" s="2">
        <v>227952</v>
      </c>
      <c r="E26" s="2">
        <v>378068</v>
      </c>
      <c r="F26" s="2">
        <f t="shared" si="0"/>
        <v>0</v>
      </c>
      <c r="G26" s="2">
        <v>374126</v>
      </c>
      <c r="H26" s="2">
        <v>0</v>
      </c>
      <c r="I26" s="2">
        <v>18903.400000000001</v>
      </c>
      <c r="J26" s="2">
        <f t="shared" si="1"/>
        <v>0</v>
      </c>
      <c r="K26" s="2">
        <v>13940</v>
      </c>
      <c r="L26" s="2">
        <v>13940</v>
      </c>
      <c r="M26" s="2">
        <v>0</v>
      </c>
      <c r="N26" s="2">
        <v>0</v>
      </c>
      <c r="O26" s="2">
        <v>0</v>
      </c>
      <c r="P26" s="2">
        <v>0</v>
      </c>
      <c r="Q26" s="2">
        <v>0</v>
      </c>
      <c r="R26" s="2">
        <v>0</v>
      </c>
      <c r="S26" s="2">
        <f t="shared" si="2"/>
        <v>0</v>
      </c>
      <c r="T26" s="2">
        <v>0</v>
      </c>
      <c r="U26" s="3">
        <f t="shared" si="3"/>
        <v>0</v>
      </c>
    </row>
    <row r="27" spans="1:21" x14ac:dyDescent="0.25">
      <c r="A27">
        <v>20</v>
      </c>
      <c r="B27" t="s">
        <v>79</v>
      </c>
      <c r="C27" s="2">
        <v>600437</v>
      </c>
      <c r="D27" s="2">
        <v>555516</v>
      </c>
      <c r="E27" s="2">
        <v>1155953</v>
      </c>
      <c r="F27" s="2">
        <f t="shared" si="0"/>
        <v>0</v>
      </c>
      <c r="G27" s="2">
        <v>1116452</v>
      </c>
      <c r="H27" s="2">
        <v>0</v>
      </c>
      <c r="I27" s="2">
        <v>57797.65</v>
      </c>
      <c r="J27" s="2">
        <f t="shared" si="1"/>
        <v>0</v>
      </c>
      <c r="K27" s="2">
        <v>45203</v>
      </c>
      <c r="L27" s="2">
        <v>45203</v>
      </c>
      <c r="M27" s="2">
        <v>0</v>
      </c>
      <c r="N27" s="2">
        <v>0</v>
      </c>
      <c r="O27" s="2">
        <v>1200</v>
      </c>
      <c r="P27" s="2">
        <v>800</v>
      </c>
      <c r="Q27" s="2">
        <v>0</v>
      </c>
      <c r="R27" s="2">
        <v>400</v>
      </c>
      <c r="S27" s="2">
        <f t="shared" si="2"/>
        <v>0</v>
      </c>
      <c r="T27" s="2">
        <v>24</v>
      </c>
      <c r="U27" s="3">
        <f t="shared" si="3"/>
        <v>0</v>
      </c>
    </row>
    <row r="28" spans="1:21" x14ac:dyDescent="0.25">
      <c r="A28">
        <v>21</v>
      </c>
      <c r="B28" t="s">
        <v>83</v>
      </c>
      <c r="C28" s="2">
        <v>667690</v>
      </c>
      <c r="D28" s="2">
        <v>744654</v>
      </c>
      <c r="E28" s="2">
        <v>1412344</v>
      </c>
      <c r="F28" s="2">
        <f t="shared" si="0"/>
        <v>0</v>
      </c>
      <c r="G28" s="2">
        <v>1368783</v>
      </c>
      <c r="H28" s="2">
        <v>197</v>
      </c>
      <c r="I28" s="2">
        <v>70617.2</v>
      </c>
      <c r="J28" s="2">
        <f t="shared" si="1"/>
        <v>0</v>
      </c>
      <c r="K28" s="2">
        <v>54320</v>
      </c>
      <c r="L28" s="2">
        <v>54320</v>
      </c>
      <c r="M28" s="2">
        <v>0</v>
      </c>
      <c r="N28" s="2">
        <v>0</v>
      </c>
      <c r="O28" s="2">
        <v>460</v>
      </c>
      <c r="P28" s="2">
        <v>0</v>
      </c>
      <c r="Q28" s="2">
        <v>0</v>
      </c>
      <c r="R28" s="2">
        <v>460</v>
      </c>
      <c r="S28" s="2">
        <f t="shared" si="2"/>
        <v>0</v>
      </c>
      <c r="T28" s="2">
        <v>9.1999999999999993</v>
      </c>
      <c r="U28" s="3">
        <f t="shared" si="3"/>
        <v>0</v>
      </c>
    </row>
    <row r="29" spans="1:21" x14ac:dyDescent="0.25">
      <c r="A29">
        <v>22</v>
      </c>
      <c r="B29" t="s">
        <v>85</v>
      </c>
      <c r="C29" s="2">
        <v>131134</v>
      </c>
      <c r="D29" s="2">
        <v>108677</v>
      </c>
      <c r="E29" s="2">
        <v>239811</v>
      </c>
      <c r="F29" s="2">
        <f t="shared" si="0"/>
        <v>0</v>
      </c>
      <c r="G29" s="2">
        <v>245139</v>
      </c>
      <c r="H29" s="2">
        <v>0</v>
      </c>
      <c r="I29" s="2">
        <v>11990.55</v>
      </c>
      <c r="J29" s="2">
        <f t="shared" si="1"/>
        <v>0</v>
      </c>
      <c r="K29" s="2">
        <v>10355</v>
      </c>
      <c r="L29" s="2">
        <v>10355</v>
      </c>
      <c r="M29" s="2">
        <v>0</v>
      </c>
      <c r="N29" s="2">
        <v>0</v>
      </c>
      <c r="O29" s="2">
        <v>100</v>
      </c>
      <c r="P29" s="2">
        <v>0</v>
      </c>
      <c r="Q29" s="2">
        <v>0</v>
      </c>
      <c r="R29" s="2">
        <v>100</v>
      </c>
      <c r="S29" s="2">
        <f t="shared" si="2"/>
        <v>0</v>
      </c>
      <c r="T29" s="2">
        <v>2</v>
      </c>
      <c r="U29" s="3">
        <f t="shared" si="3"/>
        <v>0</v>
      </c>
    </row>
    <row r="30" spans="1:21" x14ac:dyDescent="0.25">
      <c r="A30">
        <v>23</v>
      </c>
      <c r="B30" t="s">
        <v>86</v>
      </c>
      <c r="C30" s="2">
        <v>832007</v>
      </c>
      <c r="D30" s="2">
        <v>830246</v>
      </c>
      <c r="E30" s="2">
        <v>1662253</v>
      </c>
      <c r="F30" s="2">
        <f t="shared" si="0"/>
        <v>0</v>
      </c>
      <c r="G30" s="2">
        <v>1686627</v>
      </c>
      <c r="H30" s="2">
        <v>120</v>
      </c>
      <c r="I30" s="2">
        <v>83112.649999999994</v>
      </c>
      <c r="J30" s="2">
        <f t="shared" si="1"/>
        <v>0</v>
      </c>
      <c r="K30" s="2">
        <v>149400</v>
      </c>
      <c r="L30" s="2">
        <v>149280</v>
      </c>
      <c r="M30" s="2">
        <v>0</v>
      </c>
      <c r="N30" s="2">
        <v>0</v>
      </c>
      <c r="O30" s="2">
        <v>390</v>
      </c>
      <c r="P30" s="2">
        <v>0</v>
      </c>
      <c r="Q30" s="2">
        <v>0</v>
      </c>
      <c r="R30" s="2">
        <v>390</v>
      </c>
      <c r="S30" s="2">
        <f t="shared" si="2"/>
        <v>0</v>
      </c>
      <c r="T30" s="2">
        <v>7.8</v>
      </c>
      <c r="U30" s="3">
        <f t="shared" si="3"/>
        <v>0</v>
      </c>
    </row>
    <row r="31" spans="1:21" x14ac:dyDescent="0.25">
      <c r="A31">
        <v>24</v>
      </c>
      <c r="B31" t="s">
        <v>88</v>
      </c>
      <c r="C31" s="2">
        <v>463904</v>
      </c>
      <c r="D31" s="2">
        <v>501312</v>
      </c>
      <c r="E31" s="2">
        <v>965216</v>
      </c>
      <c r="F31" s="2">
        <f t="shared" si="0"/>
        <v>0</v>
      </c>
      <c r="G31" s="2">
        <v>928026</v>
      </c>
      <c r="H31" s="2">
        <v>0</v>
      </c>
      <c r="I31" s="2">
        <v>48260.800000000003</v>
      </c>
      <c r="J31" s="2">
        <f t="shared" si="1"/>
        <v>0</v>
      </c>
      <c r="K31" s="2">
        <v>38863</v>
      </c>
      <c r="L31" s="2">
        <v>38863</v>
      </c>
      <c r="M31" s="2">
        <v>0</v>
      </c>
      <c r="N31" s="2">
        <v>0</v>
      </c>
      <c r="O31" s="2">
        <v>13500</v>
      </c>
      <c r="P31" s="2">
        <v>0</v>
      </c>
      <c r="Q31" s="2">
        <v>0</v>
      </c>
      <c r="R31" s="2">
        <v>13500</v>
      </c>
      <c r="S31" s="2">
        <f t="shared" si="2"/>
        <v>0</v>
      </c>
      <c r="T31" s="2">
        <v>270</v>
      </c>
      <c r="U31" s="3">
        <f t="shared" si="3"/>
        <v>0</v>
      </c>
    </row>
    <row r="32" spans="1:21" x14ac:dyDescent="0.25">
      <c r="A32">
        <v>25</v>
      </c>
      <c r="B32" t="s">
        <v>89</v>
      </c>
      <c r="C32" s="2">
        <v>703357</v>
      </c>
      <c r="D32" s="2">
        <v>684325</v>
      </c>
      <c r="E32" s="2">
        <v>1387682</v>
      </c>
      <c r="F32" s="2">
        <f t="shared" si="0"/>
        <v>0</v>
      </c>
      <c r="G32" s="2">
        <v>1385096</v>
      </c>
      <c r="H32" s="2">
        <v>397</v>
      </c>
      <c r="I32" s="2">
        <v>69384.100000000006</v>
      </c>
      <c r="J32" s="2">
        <f t="shared" si="1"/>
        <v>0</v>
      </c>
      <c r="K32" s="2">
        <v>52318</v>
      </c>
      <c r="L32" s="2">
        <v>51921</v>
      </c>
      <c r="M32" s="2">
        <v>0</v>
      </c>
      <c r="N32" s="2">
        <v>0</v>
      </c>
      <c r="O32" s="2">
        <v>3401</v>
      </c>
      <c r="P32" s="2">
        <v>0</v>
      </c>
      <c r="Q32" s="2">
        <v>0</v>
      </c>
      <c r="R32" s="2">
        <v>3401</v>
      </c>
      <c r="S32" s="2">
        <f t="shared" si="2"/>
        <v>0</v>
      </c>
      <c r="T32" s="2">
        <v>68.02</v>
      </c>
      <c r="U32" s="3">
        <f t="shared" si="3"/>
        <v>0</v>
      </c>
    </row>
    <row r="33" spans="1:21" x14ac:dyDescent="0.25">
      <c r="A33">
        <v>26</v>
      </c>
      <c r="B33" t="s">
        <v>90</v>
      </c>
      <c r="C33" s="2">
        <v>157064</v>
      </c>
      <c r="D33" s="2">
        <v>176683</v>
      </c>
      <c r="E33" s="2">
        <v>333747</v>
      </c>
      <c r="F33" s="2">
        <f t="shared" si="0"/>
        <v>0</v>
      </c>
      <c r="G33" s="2">
        <v>350702</v>
      </c>
      <c r="H33" s="2">
        <v>0</v>
      </c>
      <c r="I33" s="2">
        <v>16687.349999999999</v>
      </c>
      <c r="J33" s="2">
        <f t="shared" si="1"/>
        <v>0</v>
      </c>
      <c r="K33" s="2">
        <v>16728</v>
      </c>
      <c r="L33" s="2">
        <v>16728</v>
      </c>
      <c r="M33" s="2">
        <v>0</v>
      </c>
      <c r="N33" s="2">
        <v>0</v>
      </c>
      <c r="O33" s="2">
        <v>1190</v>
      </c>
      <c r="P33" s="2">
        <v>1080</v>
      </c>
      <c r="Q33" s="2">
        <v>0</v>
      </c>
      <c r="R33" s="2">
        <v>110</v>
      </c>
      <c r="S33" s="2">
        <f t="shared" si="2"/>
        <v>0</v>
      </c>
      <c r="T33" s="2">
        <v>23.8</v>
      </c>
      <c r="U33" s="3">
        <f t="shared" si="3"/>
        <v>0</v>
      </c>
    </row>
    <row r="34" spans="1:21" x14ac:dyDescent="0.25">
      <c r="A34">
        <v>27</v>
      </c>
      <c r="B34" t="s">
        <v>94</v>
      </c>
      <c r="C34" s="2">
        <v>320304</v>
      </c>
      <c r="D34" s="2">
        <v>381924</v>
      </c>
      <c r="E34" s="2">
        <v>702228</v>
      </c>
      <c r="F34" s="2">
        <f t="shared" si="0"/>
        <v>0</v>
      </c>
      <c r="G34" s="2">
        <v>618135</v>
      </c>
      <c r="H34" s="2">
        <v>0</v>
      </c>
      <c r="I34" s="2">
        <v>35111.4</v>
      </c>
      <c r="J34" s="2">
        <f t="shared" si="1"/>
        <v>0</v>
      </c>
      <c r="K34" s="2">
        <v>50233</v>
      </c>
      <c r="L34" s="2">
        <v>50233</v>
      </c>
      <c r="M34" s="2">
        <v>0</v>
      </c>
      <c r="N34" s="2">
        <v>0</v>
      </c>
      <c r="O34" s="2">
        <v>400</v>
      </c>
      <c r="P34" s="2">
        <v>0</v>
      </c>
      <c r="Q34" s="2">
        <v>0</v>
      </c>
      <c r="R34" s="2">
        <v>400</v>
      </c>
      <c r="S34" s="2">
        <f t="shared" si="2"/>
        <v>0</v>
      </c>
      <c r="T34" s="2">
        <v>8</v>
      </c>
      <c r="U34" s="3">
        <f t="shared" si="3"/>
        <v>0</v>
      </c>
    </row>
    <row r="35" spans="1:21" x14ac:dyDescent="0.25">
      <c r="A35">
        <v>28</v>
      </c>
      <c r="B35" t="s">
        <v>95</v>
      </c>
      <c r="C35" s="2">
        <v>1398050</v>
      </c>
      <c r="D35" s="2">
        <v>1411888</v>
      </c>
      <c r="E35" s="2">
        <v>2809938</v>
      </c>
      <c r="F35" s="2">
        <f t="shared" si="0"/>
        <v>0</v>
      </c>
      <c r="G35" s="2">
        <v>2310475</v>
      </c>
      <c r="H35" s="2">
        <v>191</v>
      </c>
      <c r="I35" s="2">
        <v>140496.9</v>
      </c>
      <c r="J35" s="2">
        <f t="shared" si="1"/>
        <v>0</v>
      </c>
      <c r="K35" s="2">
        <v>91490</v>
      </c>
      <c r="L35" s="2">
        <v>91490</v>
      </c>
      <c r="M35" s="2">
        <v>0</v>
      </c>
      <c r="N35" s="2">
        <v>0</v>
      </c>
      <c r="O35" s="2">
        <v>12527</v>
      </c>
      <c r="P35" s="2">
        <v>10400</v>
      </c>
      <c r="Q35" s="2">
        <v>0</v>
      </c>
      <c r="R35" s="2">
        <v>2127</v>
      </c>
      <c r="S35" s="2">
        <f t="shared" si="2"/>
        <v>0</v>
      </c>
      <c r="T35" s="2">
        <v>250.54</v>
      </c>
      <c r="U35" s="3">
        <f t="shared" si="3"/>
        <v>0</v>
      </c>
    </row>
    <row r="36" spans="1:21" x14ac:dyDescent="0.25">
      <c r="A36">
        <v>29</v>
      </c>
      <c r="B36" t="s">
        <v>96</v>
      </c>
      <c r="C36" s="2">
        <v>345122</v>
      </c>
      <c r="D36" s="2">
        <v>359839</v>
      </c>
      <c r="E36" s="2">
        <v>704961</v>
      </c>
      <c r="F36" s="2">
        <f t="shared" si="0"/>
        <v>0</v>
      </c>
      <c r="G36" s="2">
        <v>671112</v>
      </c>
      <c r="H36" s="2">
        <v>0</v>
      </c>
      <c r="I36" s="2">
        <v>35248.050000000003</v>
      </c>
      <c r="J36" s="2">
        <f t="shared" si="1"/>
        <v>0</v>
      </c>
      <c r="K36" s="2">
        <v>28808</v>
      </c>
      <c r="L36" s="2">
        <v>28808</v>
      </c>
      <c r="M36" s="2">
        <v>0</v>
      </c>
      <c r="N36" s="2">
        <v>0</v>
      </c>
      <c r="O36" s="2">
        <v>7020</v>
      </c>
      <c r="P36" s="2">
        <v>17200</v>
      </c>
      <c r="Q36" s="2">
        <v>0</v>
      </c>
      <c r="R36" s="2">
        <v>-10180</v>
      </c>
      <c r="S36" s="2">
        <f t="shared" si="2"/>
        <v>0</v>
      </c>
      <c r="T36" s="2">
        <v>140.4</v>
      </c>
      <c r="U36" s="3">
        <f t="shared" si="3"/>
        <v>0</v>
      </c>
    </row>
    <row r="37" spans="1:21" x14ac:dyDescent="0.25">
      <c r="A37">
        <v>30</v>
      </c>
      <c r="B37" t="s">
        <v>97</v>
      </c>
      <c r="C37" s="2">
        <v>218778</v>
      </c>
      <c r="D37" s="2">
        <v>237531</v>
      </c>
      <c r="E37" s="2">
        <v>456309</v>
      </c>
      <c r="F37" s="2">
        <f t="shared" si="0"/>
        <v>0</v>
      </c>
      <c r="G37" s="2">
        <v>406895</v>
      </c>
      <c r="H37" s="2">
        <v>0</v>
      </c>
      <c r="I37" s="2">
        <v>22815.45</v>
      </c>
      <c r="J37" s="2">
        <f t="shared" si="1"/>
        <v>0</v>
      </c>
      <c r="K37" s="2">
        <v>17822</v>
      </c>
      <c r="L37" s="2">
        <v>17822</v>
      </c>
      <c r="M37" s="2">
        <v>0</v>
      </c>
      <c r="N37" s="2">
        <v>0</v>
      </c>
      <c r="O37" s="2">
        <v>520</v>
      </c>
      <c r="P37" s="2">
        <v>0</v>
      </c>
      <c r="Q37" s="2">
        <v>0</v>
      </c>
      <c r="R37" s="2">
        <v>520</v>
      </c>
      <c r="S37" s="2">
        <f t="shared" si="2"/>
        <v>0</v>
      </c>
      <c r="T37" s="2">
        <v>10.4</v>
      </c>
      <c r="U37" s="3">
        <f t="shared" si="3"/>
        <v>0</v>
      </c>
    </row>
    <row r="38" spans="1:21" x14ac:dyDescent="0.25">
      <c r="A38">
        <v>31</v>
      </c>
      <c r="B38" t="s">
        <v>100</v>
      </c>
      <c r="C38" s="2">
        <v>106569</v>
      </c>
      <c r="D38" s="2">
        <v>96217</v>
      </c>
      <c r="E38" s="2">
        <v>202786</v>
      </c>
      <c r="F38" s="2">
        <f t="shared" si="0"/>
        <v>0</v>
      </c>
      <c r="G38" s="2">
        <v>186221</v>
      </c>
      <c r="H38" s="2">
        <v>728</v>
      </c>
      <c r="I38" s="2">
        <v>10139.299999999999</v>
      </c>
      <c r="J38" s="2">
        <f t="shared" si="1"/>
        <v>0</v>
      </c>
      <c r="K38" s="2">
        <v>8950</v>
      </c>
      <c r="L38" s="2">
        <v>8950</v>
      </c>
      <c r="M38" s="2">
        <v>0</v>
      </c>
      <c r="N38" s="2">
        <v>0</v>
      </c>
      <c r="O38" s="2">
        <v>200</v>
      </c>
      <c r="P38" s="2">
        <v>0</v>
      </c>
      <c r="Q38" s="2">
        <v>0</v>
      </c>
      <c r="R38" s="2">
        <v>200</v>
      </c>
      <c r="S38" s="2">
        <f t="shared" si="2"/>
        <v>0</v>
      </c>
      <c r="T38" s="2">
        <v>4</v>
      </c>
      <c r="U38" s="3">
        <f t="shared" si="3"/>
        <v>0</v>
      </c>
    </row>
    <row r="39" spans="1:21" x14ac:dyDescent="0.25">
      <c r="A39">
        <v>32</v>
      </c>
      <c r="B39" t="s">
        <v>103</v>
      </c>
      <c r="C39" s="2">
        <v>329792</v>
      </c>
      <c r="D39" s="2">
        <v>360296</v>
      </c>
      <c r="E39" s="2">
        <v>690088</v>
      </c>
      <c r="F39" s="2">
        <f t="shared" si="0"/>
        <v>0</v>
      </c>
      <c r="G39" s="2">
        <v>614492</v>
      </c>
      <c r="H39" s="2">
        <v>0</v>
      </c>
      <c r="I39" s="2">
        <v>34504.400000000001</v>
      </c>
      <c r="J39" s="2">
        <f t="shared" si="1"/>
        <v>0</v>
      </c>
      <c r="K39" s="2">
        <v>21814</v>
      </c>
      <c r="L39" s="2">
        <v>21814</v>
      </c>
      <c r="M39" s="2">
        <v>0</v>
      </c>
      <c r="N39" s="2">
        <v>0</v>
      </c>
      <c r="O39" s="2">
        <v>400</v>
      </c>
      <c r="P39" s="2">
        <v>0</v>
      </c>
      <c r="Q39" s="2">
        <v>0</v>
      </c>
      <c r="R39" s="2">
        <v>400</v>
      </c>
      <c r="S39" s="2">
        <f t="shared" si="2"/>
        <v>0</v>
      </c>
      <c r="T39" s="2">
        <v>8</v>
      </c>
      <c r="U39" s="3">
        <f t="shared" si="3"/>
        <v>0</v>
      </c>
    </row>
    <row r="40" spans="1:21" x14ac:dyDescent="0.25">
      <c r="A40">
        <v>33</v>
      </c>
      <c r="B40" t="s">
        <v>104</v>
      </c>
      <c r="C40" s="2">
        <v>319630</v>
      </c>
      <c r="D40" s="2">
        <v>260088</v>
      </c>
      <c r="E40" s="2">
        <v>579718</v>
      </c>
      <c r="F40" s="2">
        <f t="shared" si="0"/>
        <v>0</v>
      </c>
      <c r="G40" s="2">
        <v>569653</v>
      </c>
      <c r="H40" s="2">
        <v>0</v>
      </c>
      <c r="I40" s="2">
        <v>28985.9</v>
      </c>
      <c r="J40" s="2">
        <f t="shared" si="1"/>
        <v>0</v>
      </c>
      <c r="K40" s="2">
        <v>15275</v>
      </c>
      <c r="L40" s="2">
        <v>15275</v>
      </c>
      <c r="M40" s="2">
        <v>0</v>
      </c>
      <c r="N40" s="2">
        <v>0</v>
      </c>
      <c r="O40" s="2">
        <v>300</v>
      </c>
      <c r="P40" s="2">
        <v>0</v>
      </c>
      <c r="Q40" s="2">
        <v>0</v>
      </c>
      <c r="R40" s="2">
        <v>300</v>
      </c>
      <c r="S40" s="2">
        <f t="shared" si="2"/>
        <v>0</v>
      </c>
      <c r="T40" s="2">
        <v>6</v>
      </c>
      <c r="U40" s="3">
        <f t="shared" si="3"/>
        <v>0</v>
      </c>
    </row>
    <row r="41" spans="1:21" x14ac:dyDescent="0.25">
      <c r="A41">
        <v>34</v>
      </c>
      <c r="B41" t="s">
        <v>107</v>
      </c>
      <c r="C41" s="2">
        <v>663284</v>
      </c>
      <c r="D41" s="2">
        <v>485741</v>
      </c>
      <c r="E41" s="2">
        <v>1149025</v>
      </c>
      <c r="F41" s="2">
        <f t="shared" si="0"/>
        <v>0</v>
      </c>
      <c r="G41" s="2">
        <v>1087022</v>
      </c>
      <c r="H41" s="2">
        <v>1011</v>
      </c>
      <c r="I41" s="2">
        <v>57451.25</v>
      </c>
      <c r="J41" s="2">
        <f t="shared" si="1"/>
        <v>0</v>
      </c>
      <c r="K41" s="2">
        <v>64698</v>
      </c>
      <c r="L41" s="2">
        <v>64698</v>
      </c>
      <c r="M41" s="2">
        <v>0</v>
      </c>
      <c r="N41" s="2">
        <v>0</v>
      </c>
      <c r="O41" s="2">
        <v>0</v>
      </c>
      <c r="P41" s="2">
        <v>0</v>
      </c>
      <c r="Q41" s="2">
        <v>0</v>
      </c>
      <c r="R41" s="2">
        <v>0</v>
      </c>
      <c r="S41" s="2">
        <f t="shared" si="2"/>
        <v>0</v>
      </c>
      <c r="T41" s="2">
        <v>0</v>
      </c>
      <c r="U41" s="3">
        <f t="shared" si="3"/>
        <v>0</v>
      </c>
    </row>
    <row r="42" spans="1:21" x14ac:dyDescent="0.25">
      <c r="A42">
        <v>35</v>
      </c>
      <c r="B42" t="s">
        <v>108</v>
      </c>
      <c r="C42" s="2">
        <v>7030</v>
      </c>
      <c r="D42" s="2">
        <v>6263</v>
      </c>
      <c r="E42" s="2">
        <v>13293</v>
      </c>
      <c r="F42" s="2">
        <f t="shared" si="0"/>
        <v>0</v>
      </c>
      <c r="G42" s="2">
        <v>13760</v>
      </c>
      <c r="H42" s="2">
        <v>0</v>
      </c>
      <c r="I42" s="2">
        <v>664.65</v>
      </c>
      <c r="J42" s="2">
        <f t="shared" si="1"/>
        <v>0</v>
      </c>
      <c r="K42" s="2">
        <v>0</v>
      </c>
      <c r="L42" s="2">
        <v>0</v>
      </c>
      <c r="M42" s="2">
        <v>0</v>
      </c>
      <c r="N42" s="2">
        <v>0</v>
      </c>
      <c r="O42" s="2">
        <v>0</v>
      </c>
      <c r="P42" s="2">
        <v>0</v>
      </c>
      <c r="Q42" s="2">
        <v>0</v>
      </c>
      <c r="R42" s="2">
        <v>0</v>
      </c>
      <c r="S42" s="2">
        <f t="shared" si="2"/>
        <v>0</v>
      </c>
      <c r="T42" s="2">
        <v>0</v>
      </c>
      <c r="U42" s="3">
        <f t="shared" si="3"/>
        <v>0</v>
      </c>
    </row>
    <row r="43" spans="1:21" x14ac:dyDescent="0.25">
      <c r="A43">
        <v>36</v>
      </c>
      <c r="B43" t="s">
        <v>110</v>
      </c>
      <c r="C43" s="2">
        <v>742024</v>
      </c>
      <c r="D43" s="2">
        <v>677279</v>
      </c>
      <c r="E43" s="2">
        <v>1419303</v>
      </c>
      <c r="F43" s="2">
        <f t="shared" si="0"/>
        <v>0</v>
      </c>
      <c r="G43" s="2">
        <v>1365789</v>
      </c>
      <c r="H43" s="2">
        <v>186</v>
      </c>
      <c r="I43" s="2">
        <v>70965.149999999994</v>
      </c>
      <c r="J43" s="2">
        <f t="shared" si="1"/>
        <v>0</v>
      </c>
      <c r="K43" s="2">
        <v>42946</v>
      </c>
      <c r="L43" s="2">
        <v>42946</v>
      </c>
      <c r="M43" s="2">
        <v>0</v>
      </c>
      <c r="N43" s="2">
        <v>0</v>
      </c>
      <c r="O43" s="2">
        <v>1974</v>
      </c>
      <c r="P43" s="2">
        <v>800</v>
      </c>
      <c r="Q43" s="2">
        <v>0</v>
      </c>
      <c r="R43" s="2">
        <v>1174</v>
      </c>
      <c r="S43" s="2">
        <f t="shared" si="2"/>
        <v>0</v>
      </c>
      <c r="T43" s="2">
        <v>39.479999999999997</v>
      </c>
      <c r="U43" s="3">
        <f t="shared" si="3"/>
        <v>0</v>
      </c>
    </row>
    <row r="44" spans="1:21" x14ac:dyDescent="0.25">
      <c r="A44">
        <v>37</v>
      </c>
      <c r="B44" t="s">
        <v>112</v>
      </c>
      <c r="C44" s="2">
        <v>507663</v>
      </c>
      <c r="D44" s="2">
        <v>585367</v>
      </c>
      <c r="E44" s="2">
        <v>1093030</v>
      </c>
      <c r="F44" s="2">
        <f t="shared" si="0"/>
        <v>0</v>
      </c>
      <c r="G44" s="2">
        <v>884460</v>
      </c>
      <c r="H44" s="2">
        <v>215</v>
      </c>
      <c r="I44" s="2">
        <v>54651.5</v>
      </c>
      <c r="J44" s="2">
        <f t="shared" si="1"/>
        <v>0</v>
      </c>
      <c r="K44" s="2">
        <v>34966</v>
      </c>
      <c r="L44" s="2">
        <v>34966</v>
      </c>
      <c r="M44" s="2">
        <v>0</v>
      </c>
      <c r="N44" s="2">
        <v>0</v>
      </c>
      <c r="O44" s="2">
        <v>2200</v>
      </c>
      <c r="P44" s="2">
        <v>800</v>
      </c>
      <c r="Q44" s="2">
        <v>0</v>
      </c>
      <c r="R44" s="2">
        <v>1400</v>
      </c>
      <c r="S44" s="2">
        <f t="shared" si="2"/>
        <v>0</v>
      </c>
      <c r="T44" s="2">
        <v>44</v>
      </c>
      <c r="U44" s="3">
        <f t="shared" si="3"/>
        <v>0</v>
      </c>
    </row>
    <row r="45" spans="1:21" x14ac:dyDescent="0.25">
      <c r="A45">
        <v>38</v>
      </c>
      <c r="B45" t="s">
        <v>115</v>
      </c>
      <c r="C45" s="2">
        <v>76705</v>
      </c>
      <c r="D45" s="2">
        <v>90347</v>
      </c>
      <c r="E45" s="2">
        <v>167052</v>
      </c>
      <c r="F45" s="2">
        <f t="shared" si="0"/>
        <v>0</v>
      </c>
      <c r="G45" s="2">
        <v>140956</v>
      </c>
      <c r="H45" s="2">
        <v>0</v>
      </c>
      <c r="I45" s="2">
        <v>8352.6</v>
      </c>
      <c r="J45" s="2">
        <f t="shared" si="1"/>
        <v>0</v>
      </c>
      <c r="K45" s="2">
        <v>9195</v>
      </c>
      <c r="L45" s="2">
        <v>9195</v>
      </c>
      <c r="M45" s="2">
        <v>0</v>
      </c>
      <c r="N45" s="2">
        <v>0</v>
      </c>
      <c r="O45" s="2">
        <v>1300</v>
      </c>
      <c r="P45" s="2">
        <v>0</v>
      </c>
      <c r="Q45" s="2">
        <v>0</v>
      </c>
      <c r="R45" s="2">
        <v>1300</v>
      </c>
      <c r="S45" s="2">
        <f t="shared" si="2"/>
        <v>0</v>
      </c>
      <c r="T45" s="2">
        <v>26</v>
      </c>
      <c r="U45" s="3">
        <f t="shared" si="3"/>
        <v>0</v>
      </c>
    </row>
    <row r="46" spans="1:21" x14ac:dyDescent="0.25">
      <c r="A46">
        <v>39</v>
      </c>
      <c r="B46" t="s">
        <v>119</v>
      </c>
      <c r="C46" s="2">
        <v>311514</v>
      </c>
      <c r="D46" s="2">
        <v>354236</v>
      </c>
      <c r="E46" s="2">
        <v>665750</v>
      </c>
      <c r="F46" s="2">
        <f t="shared" si="0"/>
        <v>0</v>
      </c>
      <c r="G46" s="2">
        <v>594761</v>
      </c>
      <c r="H46" s="2">
        <v>300</v>
      </c>
      <c r="I46" s="2">
        <v>33287.5</v>
      </c>
      <c r="J46" s="2">
        <f t="shared" si="1"/>
        <v>0</v>
      </c>
      <c r="K46" s="2">
        <v>21786</v>
      </c>
      <c r="L46" s="2">
        <v>21486</v>
      </c>
      <c r="M46" s="2">
        <v>0</v>
      </c>
      <c r="N46" s="2">
        <v>0</v>
      </c>
      <c r="O46" s="2">
        <v>1140</v>
      </c>
      <c r="P46" s="2">
        <v>800</v>
      </c>
      <c r="Q46" s="2">
        <v>0</v>
      </c>
      <c r="R46" s="2">
        <v>340</v>
      </c>
      <c r="S46" s="2">
        <f t="shared" si="2"/>
        <v>0</v>
      </c>
      <c r="T46" s="2">
        <v>22.8</v>
      </c>
      <c r="U46" s="3">
        <f t="shared" si="3"/>
        <v>0</v>
      </c>
    </row>
    <row r="47" spans="1:21" x14ac:dyDescent="0.25">
      <c r="A47">
        <v>40</v>
      </c>
      <c r="B47" t="s">
        <v>121</v>
      </c>
      <c r="C47" s="2">
        <v>112905</v>
      </c>
      <c r="D47" s="2">
        <v>169391</v>
      </c>
      <c r="E47" s="2">
        <v>282296</v>
      </c>
      <c r="F47" s="2">
        <f t="shared" si="0"/>
        <v>0</v>
      </c>
      <c r="G47" s="2">
        <v>242846</v>
      </c>
      <c r="H47" s="2">
        <v>519</v>
      </c>
      <c r="I47" s="2">
        <v>14114.8</v>
      </c>
      <c r="J47" s="2">
        <f t="shared" si="1"/>
        <v>0</v>
      </c>
      <c r="K47" s="2">
        <v>6365</v>
      </c>
      <c r="L47" s="2">
        <v>6365</v>
      </c>
      <c r="M47" s="2">
        <v>0</v>
      </c>
      <c r="N47" s="2">
        <v>0</v>
      </c>
      <c r="O47" s="2">
        <v>283</v>
      </c>
      <c r="P47" s="2">
        <v>0</v>
      </c>
      <c r="Q47" s="2">
        <v>0</v>
      </c>
      <c r="R47" s="2">
        <v>283</v>
      </c>
      <c r="S47" s="2">
        <f t="shared" si="2"/>
        <v>0</v>
      </c>
      <c r="T47" s="2">
        <v>5.66</v>
      </c>
      <c r="U47" s="3">
        <f t="shared" si="3"/>
        <v>0</v>
      </c>
    </row>
    <row r="48" spans="1:21" x14ac:dyDescent="0.25">
      <c r="A48">
        <v>41</v>
      </c>
      <c r="B48" t="s">
        <v>122</v>
      </c>
      <c r="C48" s="2">
        <v>685422</v>
      </c>
      <c r="D48" s="2">
        <v>474827</v>
      </c>
      <c r="E48" s="2">
        <v>1160249</v>
      </c>
      <c r="F48" s="2">
        <f t="shared" si="0"/>
        <v>0</v>
      </c>
      <c r="G48" s="2">
        <v>1194800</v>
      </c>
      <c r="H48" s="2">
        <v>1330</v>
      </c>
      <c r="I48" s="2">
        <v>58012.45</v>
      </c>
      <c r="J48" s="2">
        <f t="shared" si="1"/>
        <v>0</v>
      </c>
      <c r="K48" s="2">
        <v>31355</v>
      </c>
      <c r="L48" s="2">
        <v>31085</v>
      </c>
      <c r="M48" s="2">
        <v>0</v>
      </c>
      <c r="N48" s="2">
        <v>0</v>
      </c>
      <c r="O48" s="2">
        <v>600</v>
      </c>
      <c r="P48" s="2">
        <v>0</v>
      </c>
      <c r="Q48" s="2">
        <v>0</v>
      </c>
      <c r="R48" s="2">
        <v>600</v>
      </c>
      <c r="S48" s="2">
        <f t="shared" si="2"/>
        <v>0</v>
      </c>
      <c r="T48" s="2">
        <v>12</v>
      </c>
      <c r="U48" s="3">
        <f t="shared" si="3"/>
        <v>0</v>
      </c>
    </row>
    <row r="49" spans="1:21" x14ac:dyDescent="0.25">
      <c r="A49">
        <v>42</v>
      </c>
      <c r="B49" t="s">
        <v>126</v>
      </c>
      <c r="C49" s="2">
        <v>399237</v>
      </c>
      <c r="D49" s="2">
        <v>344745</v>
      </c>
      <c r="E49" s="2">
        <v>743982</v>
      </c>
      <c r="F49" s="2">
        <f t="shared" si="0"/>
        <v>0</v>
      </c>
      <c r="G49" s="2">
        <v>630979</v>
      </c>
      <c r="H49" s="2">
        <v>100</v>
      </c>
      <c r="I49" s="2">
        <v>37199.1</v>
      </c>
      <c r="J49" s="2">
        <f t="shared" si="1"/>
        <v>0</v>
      </c>
      <c r="K49" s="2">
        <v>20932</v>
      </c>
      <c r="L49" s="2">
        <v>20832</v>
      </c>
      <c r="M49" s="2">
        <v>0</v>
      </c>
      <c r="N49" s="2">
        <v>0</v>
      </c>
      <c r="O49" s="2">
        <v>830</v>
      </c>
      <c r="P49" s="2">
        <v>0</v>
      </c>
      <c r="Q49" s="2">
        <v>0</v>
      </c>
      <c r="R49" s="2">
        <v>830</v>
      </c>
      <c r="S49" s="2">
        <f t="shared" si="2"/>
        <v>0</v>
      </c>
      <c r="T49" s="2">
        <v>16.600000000000001</v>
      </c>
      <c r="U49" s="3">
        <f t="shared" si="3"/>
        <v>0</v>
      </c>
    </row>
    <row r="50" spans="1:21" x14ac:dyDescent="0.25">
      <c r="A50">
        <v>43</v>
      </c>
      <c r="B50" t="s">
        <v>127</v>
      </c>
      <c r="C50" s="2">
        <v>589428</v>
      </c>
      <c r="D50" s="2">
        <v>535376</v>
      </c>
      <c r="E50" s="2">
        <v>1124804</v>
      </c>
      <c r="F50" s="2">
        <f t="shared" si="0"/>
        <v>0</v>
      </c>
      <c r="G50" s="2">
        <v>991006</v>
      </c>
      <c r="H50" s="2">
        <v>0</v>
      </c>
      <c r="I50" s="2">
        <v>56240.2</v>
      </c>
      <c r="J50" s="2">
        <f t="shared" si="1"/>
        <v>0</v>
      </c>
      <c r="K50" s="2">
        <v>49130</v>
      </c>
      <c r="L50" s="2">
        <v>49130</v>
      </c>
      <c r="M50" s="2">
        <v>0</v>
      </c>
      <c r="N50" s="2">
        <v>0</v>
      </c>
      <c r="O50" s="2">
        <v>1300</v>
      </c>
      <c r="P50" s="2">
        <v>0</v>
      </c>
      <c r="Q50" s="2">
        <v>0</v>
      </c>
      <c r="R50" s="2">
        <v>1300</v>
      </c>
      <c r="S50" s="2">
        <f t="shared" si="2"/>
        <v>0</v>
      </c>
      <c r="T50" s="2">
        <v>26</v>
      </c>
      <c r="U50" s="3">
        <f t="shared" si="3"/>
        <v>0</v>
      </c>
    </row>
    <row r="51" spans="1:21" x14ac:dyDescent="0.25">
      <c r="A51">
        <v>44</v>
      </c>
      <c r="B51" t="s">
        <v>129</v>
      </c>
      <c r="C51" s="2">
        <v>667827</v>
      </c>
      <c r="D51" s="2">
        <v>766175</v>
      </c>
      <c r="E51" s="2">
        <v>1434002</v>
      </c>
      <c r="F51" s="2">
        <f t="shared" si="0"/>
        <v>0</v>
      </c>
      <c r="G51" s="2">
        <v>1437185</v>
      </c>
      <c r="H51" s="2">
        <v>931</v>
      </c>
      <c r="I51" s="2">
        <v>71700.100000000006</v>
      </c>
      <c r="J51" s="2">
        <f t="shared" si="1"/>
        <v>0</v>
      </c>
      <c r="K51" s="2">
        <v>81237</v>
      </c>
      <c r="L51" s="2">
        <v>81237</v>
      </c>
      <c r="M51" s="2">
        <v>0</v>
      </c>
      <c r="N51" s="2">
        <v>0</v>
      </c>
      <c r="O51" s="2">
        <v>4400</v>
      </c>
      <c r="P51" s="2">
        <v>1600</v>
      </c>
      <c r="Q51" s="2">
        <v>0</v>
      </c>
      <c r="R51" s="2">
        <v>2800</v>
      </c>
      <c r="S51" s="2">
        <f t="shared" si="2"/>
        <v>0</v>
      </c>
      <c r="T51" s="2">
        <v>88</v>
      </c>
      <c r="U51" s="3">
        <f t="shared" si="3"/>
        <v>0</v>
      </c>
    </row>
    <row r="52" spans="1:21" x14ac:dyDescent="0.25">
      <c r="A52">
        <v>45</v>
      </c>
      <c r="B52" t="s">
        <v>132</v>
      </c>
      <c r="C52" s="2">
        <v>768784</v>
      </c>
      <c r="D52" s="2">
        <v>814292</v>
      </c>
      <c r="E52" s="2">
        <v>1583076</v>
      </c>
      <c r="F52" s="2">
        <f t="shared" si="0"/>
        <v>0</v>
      </c>
      <c r="G52" s="2">
        <v>1473415</v>
      </c>
      <c r="H52" s="2">
        <v>0</v>
      </c>
      <c r="I52" s="2">
        <v>79153.8</v>
      </c>
      <c r="J52" s="2">
        <f t="shared" si="1"/>
        <v>0</v>
      </c>
      <c r="K52" s="2">
        <v>68985</v>
      </c>
      <c r="L52" s="2">
        <v>68985</v>
      </c>
      <c r="M52" s="2">
        <v>0</v>
      </c>
      <c r="N52" s="2">
        <v>0</v>
      </c>
      <c r="O52" s="2">
        <v>4650</v>
      </c>
      <c r="P52" s="2">
        <v>2800</v>
      </c>
      <c r="Q52" s="2">
        <v>0</v>
      </c>
      <c r="R52" s="2">
        <v>1850</v>
      </c>
      <c r="S52" s="2">
        <f t="shared" si="2"/>
        <v>0</v>
      </c>
      <c r="T52" s="2">
        <v>93</v>
      </c>
      <c r="U52" s="3">
        <f t="shared" si="3"/>
        <v>0</v>
      </c>
    </row>
    <row r="53" spans="1:21" x14ac:dyDescent="0.25">
      <c r="A53">
        <v>46</v>
      </c>
      <c r="B53" t="s">
        <v>134</v>
      </c>
      <c r="C53" s="2">
        <v>607958</v>
      </c>
      <c r="D53" s="2">
        <v>673838</v>
      </c>
      <c r="E53" s="2">
        <v>1281796</v>
      </c>
      <c r="F53" s="2">
        <f t="shared" si="0"/>
        <v>0</v>
      </c>
      <c r="G53" s="2">
        <v>1187578</v>
      </c>
      <c r="H53" s="2">
        <v>0</v>
      </c>
      <c r="I53" s="2">
        <v>64089.8</v>
      </c>
      <c r="J53" s="2">
        <f t="shared" si="1"/>
        <v>0</v>
      </c>
      <c r="K53" s="2">
        <v>52595</v>
      </c>
      <c r="L53" s="2">
        <v>52595</v>
      </c>
      <c r="M53" s="2">
        <v>0</v>
      </c>
      <c r="N53" s="2">
        <v>0</v>
      </c>
      <c r="O53" s="2">
        <v>5360</v>
      </c>
      <c r="P53" s="2">
        <v>3520</v>
      </c>
      <c r="Q53" s="2">
        <v>0</v>
      </c>
      <c r="R53" s="2">
        <v>1840</v>
      </c>
      <c r="S53" s="2">
        <f t="shared" si="2"/>
        <v>0</v>
      </c>
      <c r="T53" s="2">
        <v>107.2</v>
      </c>
      <c r="U53" s="3">
        <f t="shared" si="3"/>
        <v>0</v>
      </c>
    </row>
    <row r="54" spans="1:21" x14ac:dyDescent="0.25">
      <c r="A54">
        <v>47</v>
      </c>
      <c r="B54" t="s">
        <v>136</v>
      </c>
      <c r="C54" s="2">
        <v>1394940</v>
      </c>
      <c r="D54" s="2">
        <v>1425823</v>
      </c>
      <c r="E54" s="2">
        <v>2820763</v>
      </c>
      <c r="F54" s="2">
        <f t="shared" si="0"/>
        <v>0</v>
      </c>
      <c r="G54" s="2">
        <v>2706373</v>
      </c>
      <c r="H54" s="2">
        <v>0</v>
      </c>
      <c r="I54" s="2">
        <v>141038.15</v>
      </c>
      <c r="J54" s="2">
        <f t="shared" si="1"/>
        <v>0</v>
      </c>
      <c r="K54" s="2">
        <v>85951</v>
      </c>
      <c r="L54" s="2">
        <v>85951</v>
      </c>
      <c r="M54" s="2">
        <v>0</v>
      </c>
      <c r="N54" s="2">
        <v>0</v>
      </c>
      <c r="O54" s="2">
        <v>2200</v>
      </c>
      <c r="P54" s="2">
        <v>0</v>
      </c>
      <c r="Q54" s="2">
        <v>0</v>
      </c>
      <c r="R54" s="2">
        <v>2200</v>
      </c>
      <c r="S54" s="2">
        <f t="shared" si="2"/>
        <v>0</v>
      </c>
      <c r="T54" s="2">
        <v>44</v>
      </c>
      <c r="U54" s="3">
        <f t="shared" si="3"/>
        <v>0</v>
      </c>
    </row>
    <row r="55" spans="1:21" x14ac:dyDescent="0.25">
      <c r="A55">
        <v>48</v>
      </c>
      <c r="B55" t="s">
        <v>137</v>
      </c>
      <c r="C55" s="2">
        <v>980536</v>
      </c>
      <c r="D55" s="2">
        <v>1279957</v>
      </c>
      <c r="E55" s="2">
        <v>2260493</v>
      </c>
      <c r="F55" s="2">
        <f t="shared" si="0"/>
        <v>0</v>
      </c>
      <c r="G55" s="2">
        <v>2076847</v>
      </c>
      <c r="H55" s="2">
        <v>431</v>
      </c>
      <c r="I55" s="2">
        <v>113024.65</v>
      </c>
      <c r="J55" s="2">
        <f t="shared" si="1"/>
        <v>0</v>
      </c>
      <c r="K55" s="2">
        <v>85281</v>
      </c>
      <c r="L55" s="2">
        <v>85281</v>
      </c>
      <c r="M55" s="2">
        <v>0</v>
      </c>
      <c r="N55" s="2">
        <v>0</v>
      </c>
      <c r="O55" s="2">
        <v>1320</v>
      </c>
      <c r="P55" s="2">
        <v>0</v>
      </c>
      <c r="Q55" s="2">
        <v>0</v>
      </c>
      <c r="R55" s="2">
        <v>1320</v>
      </c>
      <c r="S55" s="2">
        <f t="shared" si="2"/>
        <v>0</v>
      </c>
      <c r="T55" s="2">
        <v>26.4</v>
      </c>
      <c r="U55" s="3">
        <f t="shared" si="3"/>
        <v>0</v>
      </c>
    </row>
    <row r="56" spans="1:21" x14ac:dyDescent="0.25">
      <c r="A56">
        <v>49</v>
      </c>
      <c r="B56" t="s">
        <v>141</v>
      </c>
      <c r="C56" s="2">
        <v>642472</v>
      </c>
      <c r="D56" s="2">
        <v>817745</v>
      </c>
      <c r="E56" s="2">
        <v>1460217</v>
      </c>
      <c r="F56" s="2">
        <f t="shared" si="0"/>
        <v>0</v>
      </c>
      <c r="G56" s="2">
        <v>1439425</v>
      </c>
      <c r="H56" s="2">
        <v>329</v>
      </c>
      <c r="I56" s="2">
        <v>73010.850000000006</v>
      </c>
      <c r="J56" s="2">
        <f t="shared" si="1"/>
        <v>0</v>
      </c>
      <c r="K56" s="2">
        <v>46699</v>
      </c>
      <c r="L56" s="2">
        <v>46699</v>
      </c>
      <c r="M56" s="2">
        <v>0</v>
      </c>
      <c r="N56" s="2">
        <v>0</v>
      </c>
      <c r="O56" s="2">
        <v>5361</v>
      </c>
      <c r="P56" s="2">
        <v>1416</v>
      </c>
      <c r="Q56" s="2">
        <v>0</v>
      </c>
      <c r="R56" s="2">
        <v>3945</v>
      </c>
      <c r="S56" s="2">
        <f t="shared" si="2"/>
        <v>0</v>
      </c>
      <c r="T56" s="2">
        <v>107.22</v>
      </c>
      <c r="U56" s="3">
        <f t="shared" si="3"/>
        <v>0</v>
      </c>
    </row>
    <row r="57" spans="1:21" x14ac:dyDescent="0.25">
      <c r="A57">
        <v>50</v>
      </c>
      <c r="B57" t="s">
        <v>142</v>
      </c>
      <c r="C57" s="2">
        <v>651035</v>
      </c>
      <c r="D57" s="2">
        <v>749196</v>
      </c>
      <c r="E57" s="2">
        <v>1400231</v>
      </c>
      <c r="F57" s="2">
        <f t="shared" si="0"/>
        <v>0</v>
      </c>
      <c r="G57" s="2">
        <v>1301943</v>
      </c>
      <c r="H57" s="2">
        <v>1174</v>
      </c>
      <c r="I57" s="2">
        <v>70011.55</v>
      </c>
      <c r="J57" s="2">
        <f t="shared" si="1"/>
        <v>0</v>
      </c>
      <c r="K57" s="2">
        <v>32387</v>
      </c>
      <c r="L57" s="2">
        <v>31387</v>
      </c>
      <c r="M57" s="2">
        <v>0</v>
      </c>
      <c r="N57" s="2">
        <v>0</v>
      </c>
      <c r="O57" s="2">
        <v>1310</v>
      </c>
      <c r="P57" s="2">
        <v>800</v>
      </c>
      <c r="Q57" s="2">
        <v>0</v>
      </c>
      <c r="R57" s="2">
        <v>510</v>
      </c>
      <c r="S57" s="2">
        <f t="shared" si="2"/>
        <v>0</v>
      </c>
      <c r="T57" s="2">
        <v>26.2</v>
      </c>
      <c r="U57" s="3">
        <f t="shared" si="3"/>
        <v>0</v>
      </c>
    </row>
    <row r="58" spans="1:21" x14ac:dyDescent="0.25">
      <c r="A58">
        <v>51</v>
      </c>
      <c r="B58" t="s">
        <v>144</v>
      </c>
      <c r="C58" s="2">
        <v>761572</v>
      </c>
      <c r="D58" s="2">
        <v>937543</v>
      </c>
      <c r="E58" s="2">
        <v>1699115</v>
      </c>
      <c r="F58" s="2">
        <f t="shared" si="0"/>
        <v>0</v>
      </c>
      <c r="G58" s="2">
        <v>1529505</v>
      </c>
      <c r="H58" s="2">
        <v>335</v>
      </c>
      <c r="I58" s="2">
        <v>84955.75</v>
      </c>
      <c r="J58" s="2">
        <f t="shared" si="1"/>
        <v>0</v>
      </c>
      <c r="K58" s="2">
        <v>104719</v>
      </c>
      <c r="L58" s="2">
        <v>104719</v>
      </c>
      <c r="M58" s="2">
        <v>0</v>
      </c>
      <c r="N58" s="2">
        <v>0</v>
      </c>
      <c r="O58" s="2">
        <v>700</v>
      </c>
      <c r="P58" s="2">
        <v>0</v>
      </c>
      <c r="Q58" s="2">
        <v>0</v>
      </c>
      <c r="R58" s="2">
        <v>700</v>
      </c>
      <c r="S58" s="2">
        <f t="shared" si="2"/>
        <v>0</v>
      </c>
      <c r="T58" s="2">
        <v>14</v>
      </c>
      <c r="U58" s="3">
        <f t="shared" si="3"/>
        <v>0</v>
      </c>
    </row>
    <row r="59" spans="1:21" x14ac:dyDescent="0.25">
      <c r="A59">
        <v>52</v>
      </c>
      <c r="B59" t="s">
        <v>147</v>
      </c>
      <c r="C59" s="2">
        <v>1413203</v>
      </c>
      <c r="D59" s="2">
        <v>1165383</v>
      </c>
      <c r="E59" s="2">
        <v>2578586</v>
      </c>
      <c r="F59" s="2">
        <f t="shared" si="0"/>
        <v>0</v>
      </c>
      <c r="G59" s="2">
        <v>2499698</v>
      </c>
      <c r="H59" s="2">
        <v>0</v>
      </c>
      <c r="I59" s="2">
        <v>128929.3</v>
      </c>
      <c r="J59" s="2">
        <f t="shared" si="1"/>
        <v>0</v>
      </c>
      <c r="K59" s="2">
        <v>119525</v>
      </c>
      <c r="L59" s="2">
        <v>119525</v>
      </c>
      <c r="M59" s="2">
        <v>0</v>
      </c>
      <c r="N59" s="2">
        <v>0</v>
      </c>
      <c r="O59" s="2">
        <v>100</v>
      </c>
      <c r="P59" s="2">
        <v>0</v>
      </c>
      <c r="Q59" s="2">
        <v>0</v>
      </c>
      <c r="R59" s="2">
        <v>100</v>
      </c>
      <c r="S59" s="2">
        <f t="shared" si="2"/>
        <v>0</v>
      </c>
      <c r="T59" s="2">
        <v>2</v>
      </c>
      <c r="U59" s="3">
        <f t="shared" si="3"/>
        <v>0</v>
      </c>
    </row>
    <row r="60" spans="1:21" x14ac:dyDescent="0.25">
      <c r="A60">
        <v>53</v>
      </c>
      <c r="B60" t="s">
        <v>149</v>
      </c>
      <c r="C60" s="2">
        <v>958157</v>
      </c>
      <c r="D60" s="2">
        <v>855213</v>
      </c>
      <c r="E60" s="2">
        <v>1813370</v>
      </c>
      <c r="F60" s="2">
        <f t="shared" si="0"/>
        <v>0</v>
      </c>
      <c r="G60" s="2">
        <v>1824295</v>
      </c>
      <c r="H60" s="2">
        <v>0</v>
      </c>
      <c r="I60" s="2">
        <v>90668.5</v>
      </c>
      <c r="J60" s="2">
        <f t="shared" si="1"/>
        <v>0</v>
      </c>
      <c r="K60" s="2">
        <v>63559</v>
      </c>
      <c r="L60" s="2">
        <v>63559</v>
      </c>
      <c r="M60" s="2">
        <v>0</v>
      </c>
      <c r="N60" s="2">
        <v>0</v>
      </c>
      <c r="O60" s="2">
        <v>240</v>
      </c>
      <c r="P60" s="2">
        <v>0</v>
      </c>
      <c r="Q60" s="2">
        <v>0</v>
      </c>
      <c r="R60" s="2">
        <v>240</v>
      </c>
      <c r="S60" s="2">
        <f t="shared" si="2"/>
        <v>0</v>
      </c>
      <c r="T60" s="2">
        <v>4.8</v>
      </c>
      <c r="U60" s="3">
        <f t="shared" si="3"/>
        <v>0</v>
      </c>
    </row>
    <row r="61" spans="1:21" x14ac:dyDescent="0.25">
      <c r="A61">
        <v>54</v>
      </c>
      <c r="B61" t="s">
        <v>151</v>
      </c>
      <c r="C61" s="2">
        <v>975121</v>
      </c>
      <c r="D61" s="2">
        <v>711302</v>
      </c>
      <c r="E61" s="2">
        <v>1686423</v>
      </c>
      <c r="F61" s="2">
        <f t="shared" si="0"/>
        <v>0</v>
      </c>
      <c r="G61" s="2">
        <v>1561780</v>
      </c>
      <c r="H61" s="2">
        <v>0</v>
      </c>
      <c r="I61" s="2">
        <v>84321.15</v>
      </c>
      <c r="J61" s="2">
        <f t="shared" si="1"/>
        <v>0</v>
      </c>
      <c r="K61" s="2">
        <v>66322</v>
      </c>
      <c r="L61" s="2">
        <v>66322</v>
      </c>
      <c r="M61" s="2">
        <v>0</v>
      </c>
      <c r="N61" s="2">
        <v>0</v>
      </c>
      <c r="O61" s="2">
        <v>0</v>
      </c>
      <c r="P61" s="2">
        <v>0</v>
      </c>
      <c r="Q61" s="2">
        <v>0</v>
      </c>
      <c r="R61" s="2">
        <v>0</v>
      </c>
      <c r="S61" s="2">
        <f t="shared" si="2"/>
        <v>0</v>
      </c>
      <c r="T61" s="2">
        <v>0</v>
      </c>
      <c r="U61" s="3">
        <f t="shared" si="3"/>
        <v>0</v>
      </c>
    </row>
    <row r="62" spans="1:21" x14ac:dyDescent="0.25">
      <c r="A62">
        <v>55</v>
      </c>
      <c r="B62" t="s">
        <v>152</v>
      </c>
      <c r="C62" s="2">
        <v>409971</v>
      </c>
      <c r="D62" s="2">
        <v>400874</v>
      </c>
      <c r="E62" s="2">
        <v>810845</v>
      </c>
      <c r="F62" s="2">
        <f t="shared" si="0"/>
        <v>0</v>
      </c>
      <c r="G62" s="2">
        <v>756730</v>
      </c>
      <c r="H62" s="2">
        <v>0</v>
      </c>
      <c r="I62" s="2">
        <v>40542.25</v>
      </c>
      <c r="J62" s="2">
        <f t="shared" si="1"/>
        <v>0</v>
      </c>
      <c r="K62" s="2">
        <v>46810</v>
      </c>
      <c r="L62" s="2">
        <v>46810</v>
      </c>
      <c r="M62" s="2">
        <v>0</v>
      </c>
      <c r="N62" s="2">
        <v>0</v>
      </c>
      <c r="O62" s="2">
        <v>1320</v>
      </c>
      <c r="P62" s="2">
        <v>0</v>
      </c>
      <c r="Q62" s="2">
        <v>0</v>
      </c>
      <c r="R62" s="2">
        <v>1320</v>
      </c>
      <c r="S62" s="2">
        <f t="shared" si="2"/>
        <v>0</v>
      </c>
      <c r="T62" s="2">
        <v>26.4</v>
      </c>
      <c r="U62" s="3">
        <f t="shared" si="3"/>
        <v>0</v>
      </c>
    </row>
    <row r="63" spans="1:21" x14ac:dyDescent="0.25">
      <c r="A63">
        <v>56</v>
      </c>
      <c r="B63" t="s">
        <v>153</v>
      </c>
      <c r="C63" s="2">
        <v>1310508</v>
      </c>
      <c r="D63" s="2">
        <v>1438651</v>
      </c>
      <c r="E63" s="2">
        <v>2749159</v>
      </c>
      <c r="F63" s="2">
        <f t="shared" si="0"/>
        <v>0</v>
      </c>
      <c r="G63" s="2">
        <v>2684474</v>
      </c>
      <c r="H63" s="2">
        <v>0</v>
      </c>
      <c r="I63" s="2">
        <v>137457.95000000001</v>
      </c>
      <c r="J63" s="2">
        <f t="shared" si="1"/>
        <v>0</v>
      </c>
      <c r="K63" s="2">
        <v>120942</v>
      </c>
      <c r="L63" s="2">
        <v>120942</v>
      </c>
      <c r="M63" s="2">
        <v>0</v>
      </c>
      <c r="N63" s="2">
        <v>0</v>
      </c>
      <c r="O63" s="2">
        <v>10040</v>
      </c>
      <c r="P63" s="2">
        <v>2720</v>
      </c>
      <c r="Q63" s="2">
        <v>0</v>
      </c>
      <c r="R63" s="2">
        <v>7320</v>
      </c>
      <c r="S63" s="2">
        <f t="shared" si="2"/>
        <v>0</v>
      </c>
      <c r="T63" s="2">
        <v>200.8</v>
      </c>
      <c r="U63" s="3">
        <f t="shared" si="3"/>
        <v>0</v>
      </c>
    </row>
    <row r="64" spans="1:21" x14ac:dyDescent="0.25">
      <c r="A64">
        <v>57</v>
      </c>
      <c r="B64" t="s">
        <v>154</v>
      </c>
      <c r="C64" s="2">
        <v>597143</v>
      </c>
      <c r="D64" s="2">
        <v>599775</v>
      </c>
      <c r="E64" s="2">
        <v>1196918</v>
      </c>
      <c r="F64" s="2">
        <f t="shared" si="0"/>
        <v>0</v>
      </c>
      <c r="G64" s="2">
        <v>1178901</v>
      </c>
      <c r="H64" s="2">
        <v>1100</v>
      </c>
      <c r="I64" s="2">
        <v>59845.9</v>
      </c>
      <c r="J64" s="2">
        <f t="shared" si="1"/>
        <v>0</v>
      </c>
      <c r="K64" s="2">
        <v>45875</v>
      </c>
      <c r="L64" s="2">
        <v>45875</v>
      </c>
      <c r="M64" s="2">
        <v>0</v>
      </c>
      <c r="N64" s="2">
        <v>0</v>
      </c>
      <c r="O64" s="2">
        <v>2027</v>
      </c>
      <c r="P64" s="2">
        <v>0</v>
      </c>
      <c r="Q64" s="2">
        <v>0</v>
      </c>
      <c r="R64" s="2">
        <v>2027</v>
      </c>
      <c r="S64" s="2">
        <f t="shared" si="2"/>
        <v>0</v>
      </c>
      <c r="T64" s="2">
        <v>40.54</v>
      </c>
      <c r="U64" s="3">
        <f t="shared" si="3"/>
        <v>0</v>
      </c>
    </row>
    <row r="65" spans="1:21" x14ac:dyDescent="0.25">
      <c r="A65">
        <v>58</v>
      </c>
      <c r="B65" t="s">
        <v>157</v>
      </c>
      <c r="C65" s="2">
        <v>1199139</v>
      </c>
      <c r="D65" s="2">
        <v>1146343</v>
      </c>
      <c r="E65" s="2">
        <v>2345482</v>
      </c>
      <c r="F65" s="2">
        <f t="shared" si="0"/>
        <v>0</v>
      </c>
      <c r="G65" s="2">
        <v>2353084</v>
      </c>
      <c r="H65" s="2">
        <v>0</v>
      </c>
      <c r="I65" s="2">
        <v>117274.1</v>
      </c>
      <c r="J65" s="2">
        <f t="shared" si="1"/>
        <v>0</v>
      </c>
      <c r="K65" s="2">
        <v>127462</v>
      </c>
      <c r="L65" s="2">
        <v>127162</v>
      </c>
      <c r="M65" s="2">
        <v>300</v>
      </c>
      <c r="N65" s="2">
        <v>0</v>
      </c>
      <c r="O65" s="2">
        <v>8170</v>
      </c>
      <c r="P65" s="2">
        <v>2400</v>
      </c>
      <c r="Q65" s="2">
        <v>0</v>
      </c>
      <c r="R65" s="2">
        <v>5770</v>
      </c>
      <c r="S65" s="2">
        <f t="shared" si="2"/>
        <v>0</v>
      </c>
      <c r="T65" s="2">
        <v>163.4</v>
      </c>
      <c r="U65" s="3">
        <f t="shared" si="3"/>
        <v>0</v>
      </c>
    </row>
    <row r="66" spans="1:21" x14ac:dyDescent="0.25">
      <c r="A66">
        <v>59</v>
      </c>
      <c r="B66" t="s">
        <v>159</v>
      </c>
      <c r="C66" s="2">
        <v>24080</v>
      </c>
      <c r="D66" s="2">
        <v>31880</v>
      </c>
      <c r="E66" s="2">
        <v>55960</v>
      </c>
      <c r="F66" s="2">
        <f t="shared" si="0"/>
        <v>0</v>
      </c>
      <c r="G66" s="2">
        <v>49024</v>
      </c>
      <c r="H66" s="2">
        <v>0</v>
      </c>
      <c r="I66" s="2">
        <v>2798</v>
      </c>
      <c r="J66" s="2">
        <f t="shared" si="1"/>
        <v>0</v>
      </c>
      <c r="K66" s="2">
        <v>1650</v>
      </c>
      <c r="L66" s="2">
        <v>1650</v>
      </c>
      <c r="M66" s="2">
        <v>0</v>
      </c>
      <c r="N66" s="2">
        <v>0</v>
      </c>
      <c r="O66" s="2">
        <v>0</v>
      </c>
      <c r="P66" s="2">
        <v>0</v>
      </c>
      <c r="Q66" s="2">
        <v>0</v>
      </c>
      <c r="R66" s="2">
        <v>0</v>
      </c>
      <c r="S66" s="2">
        <f t="shared" si="2"/>
        <v>0</v>
      </c>
      <c r="T66" s="2">
        <v>0</v>
      </c>
      <c r="U66" s="3">
        <f t="shared" si="3"/>
        <v>0</v>
      </c>
    </row>
    <row r="67" spans="1:21" x14ac:dyDescent="0.25">
      <c r="A67">
        <v>60</v>
      </c>
      <c r="B67" t="s">
        <v>161</v>
      </c>
      <c r="C67" s="2">
        <v>180518</v>
      </c>
      <c r="D67" s="2">
        <v>161445</v>
      </c>
      <c r="E67" s="2">
        <v>341963</v>
      </c>
      <c r="F67" s="2">
        <f t="shared" si="0"/>
        <v>0</v>
      </c>
      <c r="G67" s="2">
        <v>317691</v>
      </c>
      <c r="H67" s="2">
        <v>0</v>
      </c>
      <c r="I67" s="2">
        <v>17098.150000000001</v>
      </c>
      <c r="J67" s="2">
        <f t="shared" si="1"/>
        <v>0</v>
      </c>
      <c r="K67" s="2">
        <v>15693</v>
      </c>
      <c r="L67" s="2">
        <v>15693</v>
      </c>
      <c r="M67" s="2">
        <v>0</v>
      </c>
      <c r="N67" s="2">
        <v>0</v>
      </c>
      <c r="O67" s="2">
        <v>100</v>
      </c>
      <c r="P67" s="2">
        <v>0</v>
      </c>
      <c r="Q67" s="2">
        <v>0</v>
      </c>
      <c r="R67" s="2">
        <v>100</v>
      </c>
      <c r="S67" s="2">
        <f t="shared" si="2"/>
        <v>0</v>
      </c>
      <c r="T67" s="2">
        <v>2</v>
      </c>
      <c r="U67" s="3">
        <f t="shared" si="3"/>
        <v>0</v>
      </c>
    </row>
    <row r="68" spans="1:21" x14ac:dyDescent="0.25">
      <c r="A68">
        <v>61</v>
      </c>
      <c r="B68" t="s">
        <v>162</v>
      </c>
      <c r="C68" s="2">
        <v>549209</v>
      </c>
      <c r="D68" s="2">
        <v>564337</v>
      </c>
      <c r="E68" s="2">
        <v>1113546</v>
      </c>
      <c r="F68" s="2">
        <f t="shared" si="0"/>
        <v>0</v>
      </c>
      <c r="G68" s="2">
        <v>1072238</v>
      </c>
      <c r="H68" s="2">
        <v>0</v>
      </c>
      <c r="I68" s="2">
        <v>55677.3</v>
      </c>
      <c r="J68" s="2">
        <f t="shared" si="1"/>
        <v>0</v>
      </c>
      <c r="K68" s="2">
        <v>49921</v>
      </c>
      <c r="L68" s="2">
        <v>49921</v>
      </c>
      <c r="M68" s="2">
        <v>0</v>
      </c>
      <c r="N68" s="2">
        <v>0</v>
      </c>
      <c r="O68" s="2">
        <v>1100</v>
      </c>
      <c r="P68" s="2">
        <v>0</v>
      </c>
      <c r="Q68" s="2">
        <v>0</v>
      </c>
      <c r="R68" s="2">
        <v>1100</v>
      </c>
      <c r="S68" s="2">
        <f t="shared" si="2"/>
        <v>0</v>
      </c>
      <c r="T68" s="2">
        <v>22</v>
      </c>
      <c r="U68" s="3">
        <f t="shared" si="3"/>
        <v>0</v>
      </c>
    </row>
    <row r="69" spans="1:21" x14ac:dyDescent="0.25">
      <c r="A69">
        <v>62</v>
      </c>
      <c r="B69" t="s">
        <v>165</v>
      </c>
      <c r="C69" s="2">
        <v>1527959</v>
      </c>
      <c r="D69" s="2">
        <v>1225130</v>
      </c>
      <c r="E69" s="2">
        <v>2753089</v>
      </c>
      <c r="F69" s="2">
        <f t="shared" si="0"/>
        <v>0</v>
      </c>
      <c r="G69" s="2">
        <v>2975652</v>
      </c>
      <c r="H69" s="2">
        <v>0</v>
      </c>
      <c r="I69" s="2">
        <v>137654.45000000001</v>
      </c>
      <c r="J69" s="2">
        <f t="shared" si="1"/>
        <v>0</v>
      </c>
      <c r="K69" s="2">
        <v>159585</v>
      </c>
      <c r="L69" s="2">
        <v>159585</v>
      </c>
      <c r="M69" s="2">
        <v>0</v>
      </c>
      <c r="N69" s="2">
        <v>0</v>
      </c>
      <c r="O69" s="2">
        <v>5340</v>
      </c>
      <c r="P69" s="2">
        <v>800</v>
      </c>
      <c r="Q69" s="2">
        <v>0</v>
      </c>
      <c r="R69" s="2">
        <v>4540</v>
      </c>
      <c r="S69" s="2">
        <f t="shared" si="2"/>
        <v>0</v>
      </c>
      <c r="T69" s="2">
        <v>106.8</v>
      </c>
      <c r="U69" s="3">
        <f t="shared" si="3"/>
        <v>0</v>
      </c>
    </row>
    <row r="70" spans="1:21" x14ac:dyDescent="0.25">
      <c r="A70">
        <v>63</v>
      </c>
      <c r="B70" t="s">
        <v>167</v>
      </c>
      <c r="C70" s="2">
        <v>1262590</v>
      </c>
      <c r="D70" s="2">
        <v>1120543</v>
      </c>
      <c r="E70" s="2">
        <v>2383133</v>
      </c>
      <c r="F70" s="2">
        <f t="shared" si="0"/>
        <v>0</v>
      </c>
      <c r="G70" s="2">
        <v>2356969</v>
      </c>
      <c r="H70" s="2">
        <v>0</v>
      </c>
      <c r="I70" s="2">
        <v>119156.65</v>
      </c>
      <c r="J70" s="2">
        <f t="shared" si="1"/>
        <v>0</v>
      </c>
      <c r="K70" s="2">
        <v>107206</v>
      </c>
      <c r="L70" s="2">
        <v>107206</v>
      </c>
      <c r="M70" s="2">
        <v>0</v>
      </c>
      <c r="N70" s="2">
        <v>0</v>
      </c>
      <c r="O70" s="2">
        <v>6760</v>
      </c>
      <c r="P70" s="2">
        <v>4000</v>
      </c>
      <c r="Q70" s="2">
        <v>0</v>
      </c>
      <c r="R70" s="2">
        <v>2760</v>
      </c>
      <c r="S70" s="2">
        <f t="shared" si="2"/>
        <v>0</v>
      </c>
      <c r="T70" s="2">
        <v>135.19999999999999</v>
      </c>
      <c r="U70" s="3">
        <f t="shared" si="3"/>
        <v>0</v>
      </c>
    </row>
    <row r="71" spans="1:21" x14ac:dyDescent="0.25">
      <c r="A71">
        <v>64</v>
      </c>
      <c r="B71" t="s">
        <v>168</v>
      </c>
      <c r="C71" s="2">
        <v>585374</v>
      </c>
      <c r="D71" s="2">
        <v>572692</v>
      </c>
      <c r="E71" s="2">
        <v>1158066</v>
      </c>
      <c r="F71" s="2">
        <f t="shared" si="0"/>
        <v>0</v>
      </c>
      <c r="G71" s="2">
        <v>1112313</v>
      </c>
      <c r="H71" s="2">
        <v>744</v>
      </c>
      <c r="I71" s="2">
        <v>57903.3</v>
      </c>
      <c r="J71" s="2">
        <f t="shared" si="1"/>
        <v>0</v>
      </c>
      <c r="K71" s="2">
        <v>47147</v>
      </c>
      <c r="L71" s="2">
        <v>47147</v>
      </c>
      <c r="M71" s="2">
        <v>0</v>
      </c>
      <c r="N71" s="2">
        <v>0</v>
      </c>
      <c r="O71" s="2">
        <v>1350</v>
      </c>
      <c r="P71" s="2">
        <v>0</v>
      </c>
      <c r="Q71" s="2">
        <v>0</v>
      </c>
      <c r="R71" s="2">
        <v>1350</v>
      </c>
      <c r="S71" s="2">
        <f t="shared" si="2"/>
        <v>0</v>
      </c>
      <c r="T71" s="2">
        <v>27</v>
      </c>
      <c r="U71" s="3">
        <f t="shared" si="3"/>
        <v>0</v>
      </c>
    </row>
    <row r="72" spans="1:21" x14ac:dyDescent="0.25">
      <c r="A72">
        <v>65</v>
      </c>
      <c r="B72" t="s">
        <v>171</v>
      </c>
      <c r="C72" s="2">
        <v>83927</v>
      </c>
      <c r="D72" s="2">
        <v>96327</v>
      </c>
      <c r="E72" s="2">
        <v>180254</v>
      </c>
      <c r="F72" s="2">
        <f t="shared" si="0"/>
        <v>0</v>
      </c>
      <c r="G72" s="2">
        <v>157636</v>
      </c>
      <c r="H72" s="2">
        <v>0</v>
      </c>
      <c r="I72" s="2">
        <v>9012.7000000000007</v>
      </c>
      <c r="J72" s="2">
        <f t="shared" si="1"/>
        <v>0</v>
      </c>
      <c r="K72" s="2">
        <v>8628</v>
      </c>
      <c r="L72" s="2">
        <v>8628</v>
      </c>
      <c r="M72" s="2">
        <v>0</v>
      </c>
      <c r="N72" s="2">
        <v>0</v>
      </c>
      <c r="O72" s="2">
        <v>0</v>
      </c>
      <c r="P72" s="2">
        <v>0</v>
      </c>
      <c r="Q72" s="2">
        <v>0</v>
      </c>
      <c r="R72" s="2">
        <v>0</v>
      </c>
      <c r="S72" s="2">
        <f t="shared" si="2"/>
        <v>0</v>
      </c>
      <c r="T72" s="2">
        <v>0</v>
      </c>
      <c r="U72" s="3">
        <f t="shared" si="3"/>
        <v>0</v>
      </c>
    </row>
    <row r="73" spans="1:21" x14ac:dyDescent="0.25">
      <c r="A73">
        <v>66</v>
      </c>
      <c r="B73" t="s">
        <v>173</v>
      </c>
      <c r="C73" s="2">
        <v>189606</v>
      </c>
      <c r="D73" s="2">
        <v>249391</v>
      </c>
      <c r="E73" s="2">
        <v>438997</v>
      </c>
      <c r="F73" s="2">
        <f t="shared" ref="F73:F95" si="4">C73+D73-E73</f>
        <v>0</v>
      </c>
      <c r="G73" s="2">
        <v>353779</v>
      </c>
      <c r="H73" s="2">
        <v>0</v>
      </c>
      <c r="I73" s="2">
        <v>21949.85</v>
      </c>
      <c r="J73" s="2">
        <f t="shared" ref="J73:J95" si="5">E73*0.05-I73</f>
        <v>0</v>
      </c>
      <c r="K73" s="2">
        <v>17664</v>
      </c>
      <c r="L73" s="2">
        <v>17664</v>
      </c>
      <c r="M73" s="2">
        <v>0</v>
      </c>
      <c r="N73" s="2">
        <v>0</v>
      </c>
      <c r="O73" s="2">
        <v>700</v>
      </c>
      <c r="P73" s="2">
        <v>1600</v>
      </c>
      <c r="Q73" s="2">
        <v>0</v>
      </c>
      <c r="R73" s="2">
        <v>-900</v>
      </c>
      <c r="S73" s="2">
        <f t="shared" ref="S73:S95" si="6">O73-P73+Q73-R73</f>
        <v>0</v>
      </c>
      <c r="T73" s="2">
        <v>14</v>
      </c>
      <c r="U73" s="3">
        <f t="shared" ref="U73:U95" si="7">O73*0.02-T73</f>
        <v>0</v>
      </c>
    </row>
    <row r="74" spans="1:21" x14ac:dyDescent="0.25">
      <c r="A74">
        <v>67</v>
      </c>
      <c r="B74" t="s">
        <v>176</v>
      </c>
      <c r="C74" s="2">
        <v>441447</v>
      </c>
      <c r="D74" s="2">
        <v>371004</v>
      </c>
      <c r="E74" s="2">
        <v>812451</v>
      </c>
      <c r="F74" s="2">
        <f t="shared" si="4"/>
        <v>0</v>
      </c>
      <c r="G74" s="2">
        <v>714498</v>
      </c>
      <c r="H74" s="2">
        <v>0</v>
      </c>
      <c r="I74" s="2">
        <v>40622.550000000003</v>
      </c>
      <c r="J74" s="2">
        <f t="shared" si="5"/>
        <v>0</v>
      </c>
      <c r="K74" s="2">
        <v>35556</v>
      </c>
      <c r="L74" s="2">
        <v>35556</v>
      </c>
      <c r="M74" s="2">
        <v>0</v>
      </c>
      <c r="N74" s="2">
        <v>0</v>
      </c>
      <c r="O74" s="2">
        <v>700</v>
      </c>
      <c r="P74" s="2">
        <v>0</v>
      </c>
      <c r="Q74" s="2">
        <v>0</v>
      </c>
      <c r="R74" s="2">
        <v>700</v>
      </c>
      <c r="S74" s="2">
        <f t="shared" si="6"/>
        <v>0</v>
      </c>
      <c r="T74" s="2">
        <v>14</v>
      </c>
      <c r="U74" s="3">
        <f t="shared" si="7"/>
        <v>0</v>
      </c>
    </row>
    <row r="75" spans="1:21" x14ac:dyDescent="0.25">
      <c r="A75">
        <v>68</v>
      </c>
      <c r="B75" t="s">
        <v>177</v>
      </c>
      <c r="C75" s="2">
        <v>899711</v>
      </c>
      <c r="D75" s="2">
        <v>943623</v>
      </c>
      <c r="E75" s="2">
        <v>1843334</v>
      </c>
      <c r="F75" s="2">
        <f t="shared" si="4"/>
        <v>0</v>
      </c>
      <c r="G75" s="2">
        <v>1780180</v>
      </c>
      <c r="H75" s="2">
        <v>886</v>
      </c>
      <c r="I75" s="2">
        <v>92166.7</v>
      </c>
      <c r="J75" s="2">
        <f t="shared" si="5"/>
        <v>0</v>
      </c>
      <c r="K75" s="2">
        <v>106446</v>
      </c>
      <c r="L75" s="2">
        <v>106446</v>
      </c>
      <c r="M75" s="2">
        <v>0</v>
      </c>
      <c r="N75" s="2">
        <v>0</v>
      </c>
      <c r="O75" s="2">
        <v>870</v>
      </c>
      <c r="P75" s="2">
        <v>800</v>
      </c>
      <c r="Q75" s="2">
        <v>0</v>
      </c>
      <c r="R75" s="2">
        <v>70</v>
      </c>
      <c r="S75" s="2">
        <f t="shared" si="6"/>
        <v>0</v>
      </c>
      <c r="T75" s="2">
        <v>17.399999999999999</v>
      </c>
      <c r="U75" s="3">
        <f t="shared" si="7"/>
        <v>0</v>
      </c>
    </row>
    <row r="76" spans="1:21" x14ac:dyDescent="0.25">
      <c r="A76">
        <v>69</v>
      </c>
      <c r="B76" t="s">
        <v>181</v>
      </c>
      <c r="C76" s="2">
        <v>467854</v>
      </c>
      <c r="D76" s="2">
        <v>536180</v>
      </c>
      <c r="E76" s="2">
        <v>1004034</v>
      </c>
      <c r="F76" s="2">
        <f t="shared" si="4"/>
        <v>0</v>
      </c>
      <c r="G76" s="2">
        <v>975653</v>
      </c>
      <c r="H76" s="2">
        <v>0</v>
      </c>
      <c r="I76" s="2">
        <v>50201.7</v>
      </c>
      <c r="J76" s="2">
        <f t="shared" si="5"/>
        <v>0</v>
      </c>
      <c r="K76" s="2">
        <v>44032</v>
      </c>
      <c r="L76" s="2">
        <v>44032</v>
      </c>
      <c r="M76" s="2">
        <v>0</v>
      </c>
      <c r="N76" s="2">
        <v>0</v>
      </c>
      <c r="O76" s="2">
        <v>1200</v>
      </c>
      <c r="P76" s="2">
        <v>800</v>
      </c>
      <c r="Q76" s="2">
        <v>0</v>
      </c>
      <c r="R76" s="2">
        <v>400</v>
      </c>
      <c r="S76" s="2">
        <f t="shared" si="6"/>
        <v>0</v>
      </c>
      <c r="T76" s="2">
        <v>24</v>
      </c>
      <c r="U76" s="3">
        <f t="shared" si="7"/>
        <v>0</v>
      </c>
    </row>
    <row r="77" spans="1:21" x14ac:dyDescent="0.25">
      <c r="A77">
        <v>70</v>
      </c>
      <c r="B77" t="s">
        <v>182</v>
      </c>
      <c r="C77" s="2">
        <v>20010546</v>
      </c>
      <c r="D77" s="2">
        <v>10252337</v>
      </c>
      <c r="E77" s="2">
        <v>30262883</v>
      </c>
      <c r="F77" s="2">
        <f t="shared" si="4"/>
        <v>0</v>
      </c>
      <c r="G77" s="2">
        <v>30294967</v>
      </c>
      <c r="H77" s="2">
        <v>352</v>
      </c>
      <c r="I77" s="2">
        <v>1513144.15</v>
      </c>
      <c r="J77" s="2">
        <f t="shared" si="5"/>
        <v>0</v>
      </c>
      <c r="K77" s="2">
        <v>1221091</v>
      </c>
      <c r="L77" s="2">
        <v>1221091</v>
      </c>
      <c r="M77" s="2">
        <v>0</v>
      </c>
      <c r="N77" s="2">
        <v>0</v>
      </c>
      <c r="O77" s="2">
        <v>200</v>
      </c>
      <c r="P77" s="2">
        <v>0</v>
      </c>
      <c r="Q77" s="2">
        <v>0</v>
      </c>
      <c r="R77" s="2">
        <v>200</v>
      </c>
      <c r="S77" s="2">
        <f t="shared" si="6"/>
        <v>0</v>
      </c>
      <c r="T77" s="2">
        <v>4</v>
      </c>
      <c r="U77" s="3">
        <f t="shared" si="7"/>
        <v>0</v>
      </c>
    </row>
    <row r="78" spans="1:21" x14ac:dyDescent="0.25">
      <c r="A78">
        <v>71</v>
      </c>
      <c r="B78" t="s">
        <v>183</v>
      </c>
      <c r="C78" s="2">
        <v>1766718</v>
      </c>
      <c r="D78" s="2">
        <v>1796893</v>
      </c>
      <c r="E78" s="2">
        <v>3563611</v>
      </c>
      <c r="F78" s="2">
        <f t="shared" si="4"/>
        <v>0</v>
      </c>
      <c r="G78" s="2">
        <v>3346509</v>
      </c>
      <c r="H78" s="2">
        <v>0</v>
      </c>
      <c r="I78" s="2">
        <v>178180.55</v>
      </c>
      <c r="J78" s="2">
        <f t="shared" si="5"/>
        <v>0</v>
      </c>
      <c r="K78" s="2">
        <v>183730</v>
      </c>
      <c r="L78" s="2">
        <v>183730</v>
      </c>
      <c r="M78" s="2">
        <v>0</v>
      </c>
      <c r="N78" s="2">
        <v>0</v>
      </c>
      <c r="O78" s="2">
        <v>0</v>
      </c>
      <c r="P78" s="2">
        <v>0</v>
      </c>
      <c r="Q78" s="2">
        <v>0</v>
      </c>
      <c r="R78" s="2">
        <v>0</v>
      </c>
      <c r="S78" s="2">
        <f t="shared" si="6"/>
        <v>0</v>
      </c>
      <c r="T78" s="2">
        <v>0</v>
      </c>
      <c r="U78" s="3">
        <f t="shared" si="7"/>
        <v>0</v>
      </c>
    </row>
    <row r="79" spans="1:21" x14ac:dyDescent="0.25">
      <c r="A79">
        <v>72</v>
      </c>
      <c r="B79" t="s">
        <v>184</v>
      </c>
      <c r="C79" s="2">
        <v>392552</v>
      </c>
      <c r="D79" s="2">
        <v>340520</v>
      </c>
      <c r="E79" s="2">
        <v>733072</v>
      </c>
      <c r="F79" s="2">
        <f t="shared" si="4"/>
        <v>0</v>
      </c>
      <c r="G79" s="2">
        <v>598544</v>
      </c>
      <c r="H79" s="2">
        <v>0</v>
      </c>
      <c r="I79" s="2">
        <v>36653.599999999999</v>
      </c>
      <c r="J79" s="2">
        <f t="shared" si="5"/>
        <v>0</v>
      </c>
      <c r="K79" s="2">
        <v>20748</v>
      </c>
      <c r="L79" s="2">
        <v>20748</v>
      </c>
      <c r="M79" s="2">
        <v>0</v>
      </c>
      <c r="N79" s="2">
        <v>0</v>
      </c>
      <c r="O79" s="2">
        <v>4600</v>
      </c>
      <c r="P79" s="2">
        <v>0</v>
      </c>
      <c r="Q79" s="2">
        <v>0</v>
      </c>
      <c r="R79" s="2">
        <v>4600</v>
      </c>
      <c r="S79" s="2">
        <f t="shared" si="6"/>
        <v>0</v>
      </c>
      <c r="T79" s="2">
        <v>92</v>
      </c>
      <c r="U79" s="3">
        <f t="shared" si="7"/>
        <v>0</v>
      </c>
    </row>
    <row r="80" spans="1:21" x14ac:dyDescent="0.25">
      <c r="A80">
        <v>73</v>
      </c>
      <c r="B80" t="s">
        <v>187</v>
      </c>
      <c r="C80" s="2">
        <v>686800</v>
      </c>
      <c r="D80" s="2">
        <v>815808</v>
      </c>
      <c r="E80" s="2">
        <v>1502608</v>
      </c>
      <c r="F80" s="2">
        <f t="shared" si="4"/>
        <v>0</v>
      </c>
      <c r="G80" s="2">
        <v>1488256</v>
      </c>
      <c r="H80" s="2">
        <v>0</v>
      </c>
      <c r="I80" s="2">
        <v>75130.399999999994</v>
      </c>
      <c r="J80" s="2">
        <f t="shared" si="5"/>
        <v>0</v>
      </c>
      <c r="K80" s="2">
        <v>68538</v>
      </c>
      <c r="L80" s="2">
        <v>68538</v>
      </c>
      <c r="M80" s="2">
        <v>0</v>
      </c>
      <c r="N80" s="2">
        <v>0</v>
      </c>
      <c r="O80" s="2">
        <v>2700</v>
      </c>
      <c r="P80" s="2">
        <v>1600</v>
      </c>
      <c r="Q80" s="2">
        <v>0</v>
      </c>
      <c r="R80" s="2">
        <v>1100</v>
      </c>
      <c r="S80" s="2">
        <f t="shared" si="6"/>
        <v>0</v>
      </c>
      <c r="T80" s="2">
        <v>54</v>
      </c>
      <c r="U80" s="3">
        <f t="shared" si="7"/>
        <v>0</v>
      </c>
    </row>
    <row r="81" spans="1:21" x14ac:dyDescent="0.25">
      <c r="A81">
        <v>74</v>
      </c>
      <c r="B81" t="s">
        <v>190</v>
      </c>
      <c r="C81" s="2">
        <v>8520592</v>
      </c>
      <c r="D81" s="2">
        <v>7552220</v>
      </c>
      <c r="E81" s="2">
        <v>16072812</v>
      </c>
      <c r="F81" s="2">
        <f t="shared" si="4"/>
        <v>0</v>
      </c>
      <c r="G81" s="2">
        <v>14683516</v>
      </c>
      <c r="H81" s="2">
        <v>0</v>
      </c>
      <c r="I81" s="2">
        <v>803640.6</v>
      </c>
      <c r="J81" s="2">
        <f t="shared" si="5"/>
        <v>0</v>
      </c>
      <c r="K81" s="2">
        <v>610730</v>
      </c>
      <c r="L81" s="2">
        <v>610730</v>
      </c>
      <c r="M81" s="2">
        <v>0</v>
      </c>
      <c r="N81" s="2">
        <v>0</v>
      </c>
      <c r="O81" s="2">
        <v>23310</v>
      </c>
      <c r="P81" s="2">
        <v>0</v>
      </c>
      <c r="Q81" s="2">
        <v>0</v>
      </c>
      <c r="R81" s="2">
        <v>23310</v>
      </c>
      <c r="S81" s="2">
        <f t="shared" si="6"/>
        <v>0</v>
      </c>
      <c r="T81" s="2">
        <v>466.2</v>
      </c>
      <c r="U81" s="3">
        <f t="shared" si="7"/>
        <v>0</v>
      </c>
    </row>
    <row r="82" spans="1:21" x14ac:dyDescent="0.25">
      <c r="A82">
        <v>75</v>
      </c>
      <c r="B82" t="s">
        <v>191</v>
      </c>
      <c r="C82" s="2">
        <v>69360</v>
      </c>
      <c r="D82" s="2">
        <v>86795</v>
      </c>
      <c r="E82" s="2">
        <v>156155</v>
      </c>
      <c r="F82" s="2">
        <f t="shared" si="4"/>
        <v>0</v>
      </c>
      <c r="G82" s="2">
        <v>149289</v>
      </c>
      <c r="H82" s="2">
        <v>0</v>
      </c>
      <c r="I82" s="2">
        <v>7807.75</v>
      </c>
      <c r="J82" s="2">
        <f t="shared" si="5"/>
        <v>0</v>
      </c>
      <c r="K82" s="2">
        <v>5405</v>
      </c>
      <c r="L82" s="2">
        <v>5405</v>
      </c>
      <c r="M82" s="2">
        <v>0</v>
      </c>
      <c r="N82" s="2">
        <v>0</v>
      </c>
      <c r="O82" s="2">
        <v>4600</v>
      </c>
      <c r="P82" s="2">
        <v>1600</v>
      </c>
      <c r="Q82" s="2">
        <v>0</v>
      </c>
      <c r="R82" s="2">
        <v>3000</v>
      </c>
      <c r="S82" s="2">
        <f t="shared" si="6"/>
        <v>0</v>
      </c>
      <c r="T82" s="2">
        <v>92</v>
      </c>
      <c r="U82" s="3">
        <f t="shared" si="7"/>
        <v>0</v>
      </c>
    </row>
    <row r="83" spans="1:21" x14ac:dyDescent="0.25">
      <c r="A83">
        <v>76</v>
      </c>
      <c r="B83" t="s">
        <v>192</v>
      </c>
      <c r="C83" s="2">
        <v>158563</v>
      </c>
      <c r="D83" s="2">
        <v>219515</v>
      </c>
      <c r="E83" s="2">
        <v>378078</v>
      </c>
      <c r="F83" s="2">
        <f t="shared" si="4"/>
        <v>0</v>
      </c>
      <c r="G83" s="2">
        <v>351827</v>
      </c>
      <c r="H83" s="2">
        <v>0</v>
      </c>
      <c r="I83" s="2">
        <v>18903.900000000001</v>
      </c>
      <c r="J83" s="2">
        <f t="shared" si="5"/>
        <v>0</v>
      </c>
      <c r="K83" s="2">
        <v>20764</v>
      </c>
      <c r="L83" s="2">
        <v>20764</v>
      </c>
      <c r="M83" s="2">
        <v>0</v>
      </c>
      <c r="N83" s="2">
        <v>0</v>
      </c>
      <c r="O83" s="2">
        <v>1336</v>
      </c>
      <c r="P83" s="2">
        <v>800</v>
      </c>
      <c r="Q83" s="2">
        <v>0</v>
      </c>
      <c r="R83" s="2">
        <v>536</v>
      </c>
      <c r="S83" s="2">
        <f t="shared" si="6"/>
        <v>0</v>
      </c>
      <c r="T83" s="2">
        <v>26.72</v>
      </c>
      <c r="U83" s="3">
        <f t="shared" si="7"/>
        <v>0</v>
      </c>
    </row>
    <row r="84" spans="1:21" x14ac:dyDescent="0.25">
      <c r="A84">
        <v>77</v>
      </c>
      <c r="B84" t="s">
        <v>193</v>
      </c>
      <c r="C84" s="2">
        <v>946310</v>
      </c>
      <c r="D84" s="2">
        <v>891254</v>
      </c>
      <c r="E84" s="2">
        <v>1837564</v>
      </c>
      <c r="F84" s="2">
        <f t="shared" si="4"/>
        <v>0</v>
      </c>
      <c r="G84" s="2">
        <v>1650343</v>
      </c>
      <c r="H84" s="2">
        <v>0</v>
      </c>
      <c r="I84" s="2">
        <v>91878.2</v>
      </c>
      <c r="J84" s="2">
        <f t="shared" si="5"/>
        <v>0</v>
      </c>
      <c r="K84" s="2">
        <v>115402</v>
      </c>
      <c r="L84" s="2">
        <v>115402</v>
      </c>
      <c r="M84" s="2">
        <v>0</v>
      </c>
      <c r="N84" s="2">
        <v>0</v>
      </c>
      <c r="O84" s="2">
        <v>600</v>
      </c>
      <c r="P84" s="2">
        <v>0</v>
      </c>
      <c r="Q84" s="2">
        <v>0</v>
      </c>
      <c r="R84" s="2">
        <v>600</v>
      </c>
      <c r="S84" s="2">
        <f t="shared" si="6"/>
        <v>0</v>
      </c>
      <c r="T84" s="2">
        <v>12</v>
      </c>
      <c r="U84" s="3">
        <f t="shared" si="7"/>
        <v>0</v>
      </c>
    </row>
    <row r="85" spans="1:21" x14ac:dyDescent="0.25">
      <c r="A85">
        <v>78</v>
      </c>
      <c r="B85" t="s">
        <v>194</v>
      </c>
      <c r="C85" s="2">
        <v>884374</v>
      </c>
      <c r="D85" s="2">
        <v>793991</v>
      </c>
      <c r="E85" s="2">
        <v>1678365</v>
      </c>
      <c r="F85" s="2">
        <f t="shared" si="4"/>
        <v>0</v>
      </c>
      <c r="G85" s="2">
        <v>1547712</v>
      </c>
      <c r="H85" s="2">
        <v>300</v>
      </c>
      <c r="I85" s="2">
        <v>83918.25</v>
      </c>
      <c r="J85" s="2">
        <f t="shared" si="5"/>
        <v>0</v>
      </c>
      <c r="K85" s="2">
        <v>69732</v>
      </c>
      <c r="L85" s="2">
        <v>69432</v>
      </c>
      <c r="M85" s="2">
        <v>0</v>
      </c>
      <c r="N85" s="2">
        <v>0</v>
      </c>
      <c r="O85" s="2">
        <v>1700</v>
      </c>
      <c r="P85" s="2">
        <v>0</v>
      </c>
      <c r="Q85" s="2">
        <v>0</v>
      </c>
      <c r="R85" s="2">
        <v>1700</v>
      </c>
      <c r="S85" s="2">
        <f t="shared" si="6"/>
        <v>0</v>
      </c>
      <c r="T85" s="2">
        <v>34</v>
      </c>
      <c r="U85" s="3">
        <f t="shared" si="7"/>
        <v>0</v>
      </c>
    </row>
    <row r="86" spans="1:21" x14ac:dyDescent="0.25">
      <c r="A86">
        <v>79</v>
      </c>
      <c r="B86" t="s">
        <v>197</v>
      </c>
      <c r="C86" s="2">
        <v>76655</v>
      </c>
      <c r="D86" s="2">
        <v>73008</v>
      </c>
      <c r="E86" s="2">
        <v>149663</v>
      </c>
      <c r="F86" s="2">
        <f t="shared" si="4"/>
        <v>0</v>
      </c>
      <c r="G86" s="2">
        <v>156519</v>
      </c>
      <c r="H86" s="2">
        <v>0</v>
      </c>
      <c r="I86" s="2">
        <v>7483.15</v>
      </c>
      <c r="J86" s="2">
        <f t="shared" si="5"/>
        <v>0</v>
      </c>
      <c r="K86" s="2">
        <v>4520</v>
      </c>
      <c r="L86" s="2">
        <v>4520</v>
      </c>
      <c r="M86" s="2">
        <v>0</v>
      </c>
      <c r="N86" s="2">
        <v>0</v>
      </c>
      <c r="O86" s="2">
        <v>0</v>
      </c>
      <c r="P86" s="2">
        <v>0</v>
      </c>
      <c r="Q86" s="2">
        <v>0</v>
      </c>
      <c r="R86" s="2">
        <v>0</v>
      </c>
      <c r="S86" s="2">
        <f t="shared" si="6"/>
        <v>0</v>
      </c>
      <c r="T86" s="2">
        <v>0</v>
      </c>
      <c r="U86" s="3">
        <f t="shared" si="7"/>
        <v>0</v>
      </c>
    </row>
    <row r="87" spans="1:21" x14ac:dyDescent="0.25">
      <c r="A87">
        <v>80</v>
      </c>
      <c r="B87" t="s">
        <v>198</v>
      </c>
      <c r="C87" s="2">
        <v>106738</v>
      </c>
      <c r="D87" s="2">
        <v>119150</v>
      </c>
      <c r="E87" s="2">
        <v>225888</v>
      </c>
      <c r="F87" s="2">
        <f t="shared" si="4"/>
        <v>0</v>
      </c>
      <c r="G87" s="2">
        <v>221408</v>
      </c>
      <c r="H87" s="2">
        <v>0</v>
      </c>
      <c r="I87" s="2">
        <v>11294.4</v>
      </c>
      <c r="J87" s="2">
        <f t="shared" si="5"/>
        <v>0</v>
      </c>
      <c r="K87" s="2">
        <v>7606</v>
      </c>
      <c r="L87" s="2">
        <v>7606</v>
      </c>
      <c r="M87" s="2">
        <v>0</v>
      </c>
      <c r="N87" s="2">
        <v>0</v>
      </c>
      <c r="O87" s="2">
        <v>200</v>
      </c>
      <c r="P87" s="2">
        <v>0</v>
      </c>
      <c r="Q87" s="2">
        <v>0</v>
      </c>
      <c r="R87" s="2">
        <v>200</v>
      </c>
      <c r="S87" s="2">
        <f t="shared" si="6"/>
        <v>0</v>
      </c>
      <c r="T87" s="2">
        <v>4</v>
      </c>
      <c r="U87" s="3">
        <f t="shared" si="7"/>
        <v>0</v>
      </c>
    </row>
    <row r="88" spans="1:21" x14ac:dyDescent="0.25">
      <c r="A88">
        <v>81</v>
      </c>
      <c r="B88" t="s">
        <v>199</v>
      </c>
      <c r="C88" s="2">
        <v>1274973</v>
      </c>
      <c r="D88" s="2">
        <v>989538</v>
      </c>
      <c r="E88" s="2">
        <v>2264511</v>
      </c>
      <c r="F88" s="2">
        <f t="shared" si="4"/>
        <v>0</v>
      </c>
      <c r="G88" s="2">
        <v>2174504</v>
      </c>
      <c r="H88" s="2">
        <v>395</v>
      </c>
      <c r="I88" s="2">
        <v>113225.55</v>
      </c>
      <c r="J88" s="2">
        <f t="shared" si="5"/>
        <v>0</v>
      </c>
      <c r="K88" s="2">
        <v>69197</v>
      </c>
      <c r="L88" s="2">
        <v>69197</v>
      </c>
      <c r="M88" s="2">
        <v>0</v>
      </c>
      <c r="N88" s="2">
        <v>0</v>
      </c>
      <c r="O88" s="2">
        <v>3800</v>
      </c>
      <c r="P88" s="2">
        <v>0</v>
      </c>
      <c r="Q88" s="2">
        <v>0</v>
      </c>
      <c r="R88" s="2">
        <v>3800</v>
      </c>
      <c r="S88" s="2">
        <f t="shared" si="6"/>
        <v>0</v>
      </c>
      <c r="T88" s="2">
        <v>76</v>
      </c>
      <c r="U88" s="3">
        <f t="shared" si="7"/>
        <v>0</v>
      </c>
    </row>
    <row r="89" spans="1:21" x14ac:dyDescent="0.25">
      <c r="A89">
        <v>82</v>
      </c>
      <c r="B89" t="s">
        <v>204</v>
      </c>
      <c r="C89" s="2">
        <v>592896</v>
      </c>
      <c r="D89" s="2">
        <v>1235438</v>
      </c>
      <c r="E89" s="2">
        <v>1828334</v>
      </c>
      <c r="F89" s="2">
        <f t="shared" si="4"/>
        <v>0</v>
      </c>
      <c r="G89" s="2">
        <v>1593481</v>
      </c>
      <c r="H89" s="2">
        <v>0</v>
      </c>
      <c r="I89" s="2">
        <v>91416.7</v>
      </c>
      <c r="J89" s="2">
        <f t="shared" si="5"/>
        <v>0</v>
      </c>
      <c r="K89" s="2">
        <v>101530</v>
      </c>
      <c r="L89" s="2">
        <v>101530</v>
      </c>
      <c r="M89" s="2">
        <v>0</v>
      </c>
      <c r="N89" s="2">
        <v>0</v>
      </c>
      <c r="O89" s="2">
        <v>0</v>
      </c>
      <c r="P89" s="2">
        <v>0</v>
      </c>
      <c r="Q89" s="2">
        <v>0</v>
      </c>
      <c r="R89" s="2">
        <v>0</v>
      </c>
      <c r="S89" s="2">
        <f t="shared" si="6"/>
        <v>0</v>
      </c>
      <c r="T89" s="2">
        <v>0</v>
      </c>
      <c r="U89" s="3">
        <f t="shared" si="7"/>
        <v>0</v>
      </c>
    </row>
    <row r="90" spans="1:21" x14ac:dyDescent="0.25">
      <c r="A90">
        <v>83</v>
      </c>
      <c r="B90" t="s">
        <v>205</v>
      </c>
      <c r="C90" s="2">
        <v>79863</v>
      </c>
      <c r="D90" s="2">
        <v>73078</v>
      </c>
      <c r="E90" s="2">
        <v>152941</v>
      </c>
      <c r="F90" s="2">
        <f t="shared" si="4"/>
        <v>0</v>
      </c>
      <c r="G90" s="2">
        <v>141810</v>
      </c>
      <c r="H90" s="2">
        <v>0</v>
      </c>
      <c r="I90" s="2">
        <v>7647.05</v>
      </c>
      <c r="J90" s="2">
        <f t="shared" si="5"/>
        <v>0</v>
      </c>
      <c r="K90" s="2">
        <v>2828</v>
      </c>
      <c r="L90" s="2">
        <v>2828</v>
      </c>
      <c r="M90" s="2">
        <v>0</v>
      </c>
      <c r="N90" s="2">
        <v>0</v>
      </c>
      <c r="O90" s="2">
        <v>400</v>
      </c>
      <c r="P90" s="2">
        <v>0</v>
      </c>
      <c r="Q90" s="2">
        <v>0</v>
      </c>
      <c r="R90" s="2">
        <v>400</v>
      </c>
      <c r="S90" s="2">
        <f t="shared" si="6"/>
        <v>0</v>
      </c>
      <c r="T90" s="2">
        <v>8</v>
      </c>
      <c r="U90" s="3">
        <f t="shared" si="7"/>
        <v>0</v>
      </c>
    </row>
    <row r="91" spans="1:21" x14ac:dyDescent="0.25">
      <c r="A91">
        <v>84</v>
      </c>
      <c r="B91" t="s">
        <v>206</v>
      </c>
      <c r="C91" s="2">
        <v>563807</v>
      </c>
      <c r="D91" s="2">
        <v>585471</v>
      </c>
      <c r="E91" s="2">
        <v>1149278</v>
      </c>
      <c r="F91" s="2">
        <f t="shared" si="4"/>
        <v>0</v>
      </c>
      <c r="G91" s="2">
        <v>1072347</v>
      </c>
      <c r="H91" s="2">
        <v>698</v>
      </c>
      <c r="I91" s="2">
        <v>57463.9</v>
      </c>
      <c r="J91" s="2">
        <f t="shared" si="5"/>
        <v>0</v>
      </c>
      <c r="K91" s="2">
        <v>50446</v>
      </c>
      <c r="L91" s="2">
        <v>50446</v>
      </c>
      <c r="M91" s="2">
        <v>0</v>
      </c>
      <c r="N91" s="2">
        <v>0</v>
      </c>
      <c r="O91" s="2">
        <v>600</v>
      </c>
      <c r="P91" s="2">
        <v>800</v>
      </c>
      <c r="Q91" s="2">
        <v>0</v>
      </c>
      <c r="R91" s="2">
        <v>-200</v>
      </c>
      <c r="S91" s="2">
        <f t="shared" si="6"/>
        <v>0</v>
      </c>
      <c r="T91" s="2">
        <v>12</v>
      </c>
      <c r="U91" s="3">
        <f t="shared" si="7"/>
        <v>0</v>
      </c>
    </row>
    <row r="92" spans="1:21" x14ac:dyDescent="0.25">
      <c r="A92">
        <v>85</v>
      </c>
      <c r="B92" t="s">
        <v>209</v>
      </c>
      <c r="C92" s="2">
        <v>94348</v>
      </c>
      <c r="D92" s="2">
        <v>116970</v>
      </c>
      <c r="E92" s="2">
        <v>211318</v>
      </c>
      <c r="F92" s="2">
        <f t="shared" si="4"/>
        <v>0</v>
      </c>
      <c r="G92" s="2">
        <v>188533</v>
      </c>
      <c r="H92" s="2">
        <v>0</v>
      </c>
      <c r="I92" s="2">
        <v>10565.9</v>
      </c>
      <c r="J92" s="2">
        <f t="shared" si="5"/>
        <v>0</v>
      </c>
      <c r="K92" s="2">
        <v>7770</v>
      </c>
      <c r="L92" s="2">
        <v>7770</v>
      </c>
      <c r="M92" s="2">
        <v>0</v>
      </c>
      <c r="N92" s="2">
        <v>0</v>
      </c>
      <c r="O92" s="2">
        <v>0</v>
      </c>
      <c r="P92" s="2">
        <v>0</v>
      </c>
      <c r="Q92" s="2">
        <v>0</v>
      </c>
      <c r="R92" s="2">
        <v>0</v>
      </c>
      <c r="S92" s="2">
        <f t="shared" si="6"/>
        <v>0</v>
      </c>
      <c r="T92" s="2">
        <v>0</v>
      </c>
      <c r="U92" s="3">
        <f t="shared" si="7"/>
        <v>0</v>
      </c>
    </row>
    <row r="93" spans="1:21" x14ac:dyDescent="0.25">
      <c r="A93">
        <v>86</v>
      </c>
      <c r="B93" t="s">
        <v>210</v>
      </c>
      <c r="C93" s="2">
        <v>318539</v>
      </c>
      <c r="D93" s="2">
        <v>245733</v>
      </c>
      <c r="E93" s="2">
        <v>564272</v>
      </c>
      <c r="F93" s="2">
        <f t="shared" si="4"/>
        <v>0</v>
      </c>
      <c r="G93" s="2">
        <v>562298</v>
      </c>
      <c r="H93" s="2">
        <v>0</v>
      </c>
      <c r="I93" s="2">
        <v>28213.599999999999</v>
      </c>
      <c r="J93" s="2">
        <f t="shared" si="5"/>
        <v>0</v>
      </c>
      <c r="K93" s="2">
        <v>47996</v>
      </c>
      <c r="L93" s="2">
        <v>47996</v>
      </c>
      <c r="M93" s="2">
        <v>0</v>
      </c>
      <c r="N93" s="2">
        <v>0</v>
      </c>
      <c r="O93" s="2">
        <v>0</v>
      </c>
      <c r="P93" s="2">
        <v>0</v>
      </c>
      <c r="Q93" s="2">
        <v>0</v>
      </c>
      <c r="R93" s="2">
        <v>0</v>
      </c>
      <c r="S93" s="2">
        <f t="shared" si="6"/>
        <v>0</v>
      </c>
      <c r="T93" s="2">
        <v>0</v>
      </c>
      <c r="U93" s="3">
        <f t="shared" si="7"/>
        <v>0</v>
      </c>
    </row>
    <row r="94" spans="1:21" x14ac:dyDescent="0.25">
      <c r="A94">
        <v>87</v>
      </c>
      <c r="B94" t="s">
        <v>211</v>
      </c>
      <c r="C94" s="2">
        <v>955749</v>
      </c>
      <c r="D94" s="2">
        <v>1055348</v>
      </c>
      <c r="E94" s="2">
        <v>2011097</v>
      </c>
      <c r="F94" s="2">
        <f t="shared" si="4"/>
        <v>0</v>
      </c>
      <c r="G94" s="2">
        <v>1842407</v>
      </c>
      <c r="H94" s="2">
        <v>1008</v>
      </c>
      <c r="I94" s="2">
        <v>100554.85</v>
      </c>
      <c r="J94" s="2">
        <f t="shared" si="5"/>
        <v>0</v>
      </c>
      <c r="K94" s="2">
        <v>69901</v>
      </c>
      <c r="L94" s="2">
        <v>69901</v>
      </c>
      <c r="M94" s="2">
        <v>0</v>
      </c>
      <c r="N94" s="2">
        <v>0</v>
      </c>
      <c r="O94" s="2">
        <v>1160</v>
      </c>
      <c r="P94" s="2">
        <v>0</v>
      </c>
      <c r="Q94" s="2">
        <v>0</v>
      </c>
      <c r="R94" s="2">
        <v>1160</v>
      </c>
      <c r="S94" s="2">
        <f t="shared" si="6"/>
        <v>0</v>
      </c>
      <c r="T94" s="2">
        <v>23.2</v>
      </c>
      <c r="U94" s="3">
        <f t="shared" si="7"/>
        <v>0</v>
      </c>
    </row>
    <row r="95" spans="1:21" x14ac:dyDescent="0.25">
      <c r="A95">
        <v>88</v>
      </c>
      <c r="B95" t="s">
        <v>215</v>
      </c>
      <c r="C95" s="2">
        <v>403528</v>
      </c>
      <c r="D95" s="2">
        <v>380192</v>
      </c>
      <c r="E95" s="2">
        <v>783720</v>
      </c>
      <c r="F95" s="2">
        <f t="shared" si="4"/>
        <v>0</v>
      </c>
      <c r="G95" s="2">
        <v>590425</v>
      </c>
      <c r="H95" s="2">
        <v>0</v>
      </c>
      <c r="I95" s="2">
        <v>39186</v>
      </c>
      <c r="J95" s="2">
        <f t="shared" si="5"/>
        <v>0</v>
      </c>
      <c r="K95" s="2">
        <v>31567</v>
      </c>
      <c r="L95" s="2">
        <v>31567</v>
      </c>
      <c r="M95" s="2">
        <v>0</v>
      </c>
      <c r="N95" s="2">
        <v>0</v>
      </c>
      <c r="O95" s="2">
        <v>0</v>
      </c>
      <c r="P95" s="2">
        <v>0</v>
      </c>
      <c r="Q95" s="2">
        <v>0</v>
      </c>
      <c r="R95" s="2">
        <v>0</v>
      </c>
      <c r="S95" s="2">
        <f t="shared" si="6"/>
        <v>0</v>
      </c>
      <c r="T95" s="2">
        <v>0</v>
      </c>
      <c r="U95" s="3">
        <f t="shared" si="7"/>
        <v>0</v>
      </c>
    </row>
    <row r="96" spans="1:21" x14ac:dyDescent="0.25">
      <c r="B96" t="s">
        <v>216</v>
      </c>
      <c r="C96" s="2">
        <v>80278448</v>
      </c>
      <c r="D96" s="2">
        <v>70270217</v>
      </c>
      <c r="E96" s="2">
        <v>150548665</v>
      </c>
      <c r="F96" s="2"/>
      <c r="G96" s="2">
        <v>143573378</v>
      </c>
      <c r="H96" s="2">
        <v>20645</v>
      </c>
      <c r="I96" s="2">
        <v>7527433.25</v>
      </c>
      <c r="J96" s="2"/>
      <c r="K96" s="2">
        <v>6406124</v>
      </c>
      <c r="L96" s="2">
        <v>6402437</v>
      </c>
      <c r="M96" s="2">
        <v>300</v>
      </c>
      <c r="N96" s="2">
        <v>0</v>
      </c>
      <c r="O96" s="2">
        <v>210324</v>
      </c>
      <c r="P96" s="2">
        <v>71536</v>
      </c>
      <c r="Q96" s="2">
        <v>0</v>
      </c>
      <c r="R96" s="2">
        <v>138788</v>
      </c>
      <c r="S96" s="2">
        <f>O96-P96+Q96-R96</f>
        <v>0</v>
      </c>
      <c r="T96" s="2">
        <v>4206.4799999999996</v>
      </c>
    </row>
    <row r="97" spans="1:21" x14ac:dyDescent="0.25">
      <c r="C97" s="2">
        <f>SUM(C8:C95)-C96</f>
        <v>0</v>
      </c>
      <c r="D97" s="2">
        <f t="shared" ref="D97:U97" si="8">SUM(D8:D95)-D96</f>
        <v>0</v>
      </c>
      <c r="E97" s="2">
        <f t="shared" si="8"/>
        <v>0</v>
      </c>
      <c r="F97" s="2">
        <f t="shared" si="8"/>
        <v>0</v>
      </c>
      <c r="G97" s="2">
        <f t="shared" si="8"/>
        <v>0</v>
      </c>
      <c r="H97" s="2">
        <f t="shared" si="8"/>
        <v>0</v>
      </c>
      <c r="I97" s="2">
        <f t="shared" si="8"/>
        <v>0</v>
      </c>
      <c r="J97" s="2">
        <f t="shared" si="8"/>
        <v>0</v>
      </c>
      <c r="K97" s="2">
        <f t="shared" si="8"/>
        <v>0</v>
      </c>
      <c r="L97" s="2">
        <f t="shared" si="8"/>
        <v>0</v>
      </c>
      <c r="M97" s="2">
        <f t="shared" si="8"/>
        <v>0</v>
      </c>
      <c r="N97" s="2">
        <f t="shared" si="8"/>
        <v>0</v>
      </c>
      <c r="O97" s="2">
        <f t="shared" si="8"/>
        <v>0</v>
      </c>
      <c r="P97" s="2">
        <f t="shared" si="8"/>
        <v>0</v>
      </c>
      <c r="Q97" s="2">
        <f t="shared" si="8"/>
        <v>0</v>
      </c>
      <c r="R97" s="2">
        <f t="shared" si="8"/>
        <v>0</v>
      </c>
      <c r="S97" s="2">
        <f t="shared" si="8"/>
        <v>0</v>
      </c>
      <c r="T97" s="2">
        <f t="shared" si="8"/>
        <v>0</v>
      </c>
      <c r="U97" s="2">
        <f t="shared" si="8"/>
        <v>0</v>
      </c>
    </row>
    <row r="98" spans="1:21" x14ac:dyDescent="0.25">
      <c r="C98" s="2"/>
      <c r="D98" s="2"/>
      <c r="E98" s="2"/>
      <c r="F98" s="2"/>
      <c r="G98" s="2"/>
      <c r="H98" s="2"/>
      <c r="I98" s="2"/>
      <c r="J98" s="2"/>
      <c r="K98" s="2"/>
      <c r="L98" s="2"/>
      <c r="M98" s="2"/>
      <c r="N98" s="2"/>
      <c r="O98" s="2"/>
      <c r="P98" s="2"/>
      <c r="Q98" s="2"/>
      <c r="R98" s="2"/>
      <c r="S98" s="2"/>
      <c r="T98" s="2"/>
    </row>
    <row r="99" spans="1:21" x14ac:dyDescent="0.25">
      <c r="A99" t="s">
        <v>6</v>
      </c>
      <c r="C99" s="2" t="s">
        <v>7</v>
      </c>
      <c r="D99" s="2" t="s">
        <v>8</v>
      </c>
      <c r="E99" s="2" t="s">
        <v>9</v>
      </c>
      <c r="F99" s="2"/>
      <c r="G99" s="2" t="s">
        <v>10</v>
      </c>
      <c r="H99" s="2" t="s">
        <v>11</v>
      </c>
      <c r="I99" s="2" t="s">
        <v>12</v>
      </c>
      <c r="J99" s="2"/>
      <c r="K99" s="2" t="s">
        <v>13</v>
      </c>
      <c r="L99" s="2" t="s">
        <v>14</v>
      </c>
      <c r="M99" s="2" t="s">
        <v>15</v>
      </c>
      <c r="N99" s="2" t="s">
        <v>16</v>
      </c>
      <c r="O99" s="2" t="s">
        <v>17</v>
      </c>
      <c r="P99" s="2" t="s">
        <v>18</v>
      </c>
      <c r="Q99" s="2" t="s">
        <v>19</v>
      </c>
      <c r="R99" s="2" t="s">
        <v>20</v>
      </c>
      <c r="S99" s="2"/>
      <c r="T99" s="2" t="s">
        <v>21</v>
      </c>
    </row>
    <row r="100" spans="1:21" x14ac:dyDescent="0.25">
      <c r="A100">
        <v>1</v>
      </c>
      <c r="B100" t="s">
        <v>219</v>
      </c>
      <c r="C100" s="2">
        <v>274300</v>
      </c>
      <c r="D100" s="2">
        <v>297317</v>
      </c>
      <c r="E100" s="2">
        <v>571617</v>
      </c>
      <c r="F100" s="2">
        <f>C100+D100-E100</f>
        <v>0</v>
      </c>
      <c r="G100" s="2">
        <v>520143</v>
      </c>
      <c r="H100" s="2">
        <v>0</v>
      </c>
      <c r="I100" s="2">
        <v>28580.85</v>
      </c>
      <c r="J100" s="2">
        <f t="shared" ref="J100:J163" si="9">E100*0.05-I100</f>
        <v>0</v>
      </c>
      <c r="K100" s="2">
        <v>18866</v>
      </c>
      <c r="L100" s="2">
        <v>18866</v>
      </c>
      <c r="M100" s="2">
        <v>0</v>
      </c>
      <c r="N100" s="2">
        <v>0</v>
      </c>
      <c r="O100" s="2">
        <v>2390</v>
      </c>
      <c r="P100" s="2">
        <v>0</v>
      </c>
      <c r="Q100" s="2">
        <v>0</v>
      </c>
      <c r="R100" s="2">
        <v>2390</v>
      </c>
      <c r="S100" s="2">
        <f t="shared" ref="S100:S163" si="10">O100-P100+Q100-R100</f>
        <v>0</v>
      </c>
      <c r="T100" s="2">
        <v>47.8</v>
      </c>
      <c r="U100" s="3">
        <f t="shared" ref="U100:U163" si="11">O100*0.02-T100</f>
        <v>0</v>
      </c>
    </row>
    <row r="101" spans="1:21" x14ac:dyDescent="0.25">
      <c r="A101">
        <v>2</v>
      </c>
      <c r="B101" t="s">
        <v>225</v>
      </c>
      <c r="C101" s="2">
        <v>574458</v>
      </c>
      <c r="D101" s="2">
        <v>534238</v>
      </c>
      <c r="E101" s="2">
        <v>1108696</v>
      </c>
      <c r="F101" s="2">
        <f t="shared" ref="F101:F164" si="12">C101+D101-E101</f>
        <v>0</v>
      </c>
      <c r="G101" s="2">
        <v>1018143</v>
      </c>
      <c r="H101" s="2">
        <v>0</v>
      </c>
      <c r="I101" s="2">
        <v>55434.8</v>
      </c>
      <c r="J101" s="2">
        <f t="shared" si="9"/>
        <v>0</v>
      </c>
      <c r="K101" s="2">
        <v>40429</v>
      </c>
      <c r="L101" s="2">
        <v>40429</v>
      </c>
      <c r="M101" s="2">
        <v>0</v>
      </c>
      <c r="N101" s="2">
        <v>0</v>
      </c>
      <c r="O101" s="2">
        <v>1740</v>
      </c>
      <c r="P101" s="2">
        <v>0</v>
      </c>
      <c r="Q101" s="2">
        <v>0</v>
      </c>
      <c r="R101" s="2">
        <v>1740</v>
      </c>
      <c r="S101" s="2">
        <f t="shared" si="10"/>
        <v>0</v>
      </c>
      <c r="T101" s="2">
        <v>34.799999999999997</v>
      </c>
      <c r="U101" s="3">
        <f t="shared" si="11"/>
        <v>0</v>
      </c>
    </row>
    <row r="102" spans="1:21" x14ac:dyDescent="0.25">
      <c r="A102">
        <v>3</v>
      </c>
      <c r="B102" t="s">
        <v>226</v>
      </c>
      <c r="C102" s="2">
        <v>808268</v>
      </c>
      <c r="D102" s="2">
        <v>762407</v>
      </c>
      <c r="E102" s="2">
        <v>1570675</v>
      </c>
      <c r="F102" s="2">
        <f t="shared" si="12"/>
        <v>0</v>
      </c>
      <c r="G102" s="2">
        <v>1276023</v>
      </c>
      <c r="H102" s="2">
        <v>0</v>
      </c>
      <c r="I102" s="2">
        <v>78533.75</v>
      </c>
      <c r="J102" s="2">
        <f t="shared" si="9"/>
        <v>0</v>
      </c>
      <c r="K102" s="2">
        <v>63382</v>
      </c>
      <c r="L102" s="2">
        <v>63382</v>
      </c>
      <c r="M102" s="2">
        <v>0</v>
      </c>
      <c r="N102" s="2">
        <v>0</v>
      </c>
      <c r="O102" s="2">
        <v>250</v>
      </c>
      <c r="P102" s="2">
        <v>0</v>
      </c>
      <c r="Q102" s="2">
        <v>0</v>
      </c>
      <c r="R102" s="2">
        <v>250</v>
      </c>
      <c r="S102" s="2">
        <f t="shared" si="10"/>
        <v>0</v>
      </c>
      <c r="T102" s="2">
        <v>5</v>
      </c>
      <c r="U102" s="3">
        <f t="shared" si="11"/>
        <v>0</v>
      </c>
    </row>
    <row r="103" spans="1:21" x14ac:dyDescent="0.25">
      <c r="A103">
        <v>4</v>
      </c>
      <c r="B103" t="s">
        <v>227</v>
      </c>
      <c r="C103" s="2">
        <v>648947</v>
      </c>
      <c r="D103" s="2">
        <v>751869</v>
      </c>
      <c r="E103" s="2">
        <v>1400816</v>
      </c>
      <c r="F103" s="2">
        <f t="shared" si="12"/>
        <v>0</v>
      </c>
      <c r="G103" s="2">
        <v>1381808</v>
      </c>
      <c r="H103" s="2">
        <v>202</v>
      </c>
      <c r="I103" s="2">
        <v>70040.800000000003</v>
      </c>
      <c r="J103" s="2">
        <f t="shared" si="9"/>
        <v>0</v>
      </c>
      <c r="K103" s="2">
        <v>60545</v>
      </c>
      <c r="L103" s="2">
        <v>60545</v>
      </c>
      <c r="M103" s="2">
        <v>0</v>
      </c>
      <c r="N103" s="2">
        <v>0</v>
      </c>
      <c r="O103" s="2">
        <v>1960</v>
      </c>
      <c r="P103" s="2">
        <v>0</v>
      </c>
      <c r="Q103" s="2">
        <v>0</v>
      </c>
      <c r="R103" s="2">
        <v>1960</v>
      </c>
      <c r="S103" s="2">
        <f t="shared" si="10"/>
        <v>0</v>
      </c>
      <c r="T103" s="2">
        <v>39.200000000000003</v>
      </c>
      <c r="U103" s="3">
        <f t="shared" si="11"/>
        <v>0</v>
      </c>
    </row>
    <row r="104" spans="1:21" x14ac:dyDescent="0.25">
      <c r="A104">
        <v>5</v>
      </c>
      <c r="B104" t="s">
        <v>228</v>
      </c>
      <c r="C104" s="2">
        <v>291034</v>
      </c>
      <c r="D104" s="2">
        <v>264961</v>
      </c>
      <c r="E104" s="2">
        <v>555995</v>
      </c>
      <c r="F104" s="2">
        <f t="shared" si="12"/>
        <v>0</v>
      </c>
      <c r="G104" s="2">
        <v>469369</v>
      </c>
      <c r="H104" s="2">
        <v>0</v>
      </c>
      <c r="I104" s="2">
        <v>27799.75</v>
      </c>
      <c r="J104" s="2">
        <f t="shared" si="9"/>
        <v>0</v>
      </c>
      <c r="K104" s="2">
        <v>24289</v>
      </c>
      <c r="L104" s="2">
        <v>24289</v>
      </c>
      <c r="M104" s="2">
        <v>0</v>
      </c>
      <c r="N104" s="2">
        <v>0</v>
      </c>
      <c r="O104" s="2">
        <v>3225</v>
      </c>
      <c r="P104" s="2">
        <v>2000</v>
      </c>
      <c r="Q104" s="2">
        <v>0</v>
      </c>
      <c r="R104" s="2">
        <v>1225</v>
      </c>
      <c r="S104" s="2">
        <f t="shared" si="10"/>
        <v>0</v>
      </c>
      <c r="T104" s="2">
        <v>64.5</v>
      </c>
      <c r="U104" s="3">
        <f t="shared" si="11"/>
        <v>0</v>
      </c>
    </row>
    <row r="105" spans="1:21" x14ac:dyDescent="0.25">
      <c r="A105">
        <v>6</v>
      </c>
      <c r="B105" t="s">
        <v>229</v>
      </c>
      <c r="C105" s="2">
        <v>357610</v>
      </c>
      <c r="D105" s="2">
        <v>412037</v>
      </c>
      <c r="E105" s="2">
        <v>769647</v>
      </c>
      <c r="F105" s="2">
        <f t="shared" si="12"/>
        <v>0</v>
      </c>
      <c r="G105" s="2">
        <v>741991</v>
      </c>
      <c r="H105" s="2">
        <v>0</v>
      </c>
      <c r="I105" s="2">
        <v>38482.35</v>
      </c>
      <c r="J105" s="2">
        <f t="shared" si="9"/>
        <v>0</v>
      </c>
      <c r="K105" s="2">
        <v>28707</v>
      </c>
      <c r="L105" s="2">
        <v>28707</v>
      </c>
      <c r="M105" s="2">
        <v>0</v>
      </c>
      <c r="N105" s="2">
        <v>0</v>
      </c>
      <c r="O105" s="2">
        <v>1380</v>
      </c>
      <c r="P105" s="2">
        <v>800</v>
      </c>
      <c r="Q105" s="2">
        <v>0</v>
      </c>
      <c r="R105" s="2">
        <v>580</v>
      </c>
      <c r="S105" s="2">
        <f t="shared" si="10"/>
        <v>0</v>
      </c>
      <c r="T105" s="2">
        <v>27.6</v>
      </c>
      <c r="U105" s="3">
        <f t="shared" si="11"/>
        <v>0</v>
      </c>
    </row>
    <row r="106" spans="1:21" x14ac:dyDescent="0.25">
      <c r="A106">
        <v>7</v>
      </c>
      <c r="B106" t="s">
        <v>230</v>
      </c>
      <c r="C106" s="2">
        <v>149545</v>
      </c>
      <c r="D106" s="2">
        <v>235967</v>
      </c>
      <c r="E106" s="2">
        <v>385512</v>
      </c>
      <c r="F106" s="2">
        <f t="shared" si="12"/>
        <v>0</v>
      </c>
      <c r="G106" s="2">
        <v>318159</v>
      </c>
      <c r="H106" s="2">
        <v>0</v>
      </c>
      <c r="I106" s="2">
        <v>19275.599999999999</v>
      </c>
      <c r="J106" s="2">
        <f t="shared" si="9"/>
        <v>0</v>
      </c>
      <c r="K106" s="2">
        <v>27483</v>
      </c>
      <c r="L106" s="2">
        <v>27483</v>
      </c>
      <c r="M106" s="2">
        <v>0</v>
      </c>
      <c r="N106" s="2">
        <v>0</v>
      </c>
      <c r="O106" s="2">
        <v>700</v>
      </c>
      <c r="P106" s="2">
        <v>0</v>
      </c>
      <c r="Q106" s="2">
        <v>0</v>
      </c>
      <c r="R106" s="2">
        <v>700</v>
      </c>
      <c r="S106" s="2">
        <f t="shared" si="10"/>
        <v>0</v>
      </c>
      <c r="T106" s="2">
        <v>14</v>
      </c>
      <c r="U106" s="3">
        <f t="shared" si="11"/>
        <v>0</v>
      </c>
    </row>
    <row r="107" spans="1:21" x14ac:dyDescent="0.25">
      <c r="A107">
        <v>8</v>
      </c>
      <c r="B107" t="s">
        <v>232</v>
      </c>
      <c r="C107" s="2">
        <v>297494</v>
      </c>
      <c r="D107" s="2">
        <v>345546</v>
      </c>
      <c r="E107" s="2">
        <v>643040</v>
      </c>
      <c r="F107" s="2">
        <f t="shared" si="12"/>
        <v>0</v>
      </c>
      <c r="G107" s="2">
        <v>578484</v>
      </c>
      <c r="H107" s="2">
        <v>383</v>
      </c>
      <c r="I107" s="2">
        <v>32152</v>
      </c>
      <c r="J107" s="2">
        <f t="shared" si="9"/>
        <v>0</v>
      </c>
      <c r="K107" s="2">
        <v>24665</v>
      </c>
      <c r="L107" s="2">
        <v>24565</v>
      </c>
      <c r="M107" s="2">
        <v>0</v>
      </c>
      <c r="N107" s="2">
        <v>0</v>
      </c>
      <c r="O107" s="2">
        <v>2940</v>
      </c>
      <c r="P107" s="2">
        <v>800</v>
      </c>
      <c r="Q107" s="2">
        <v>0</v>
      </c>
      <c r="R107" s="2">
        <v>2140</v>
      </c>
      <c r="S107" s="2">
        <f t="shared" si="10"/>
        <v>0</v>
      </c>
      <c r="T107" s="2">
        <v>58.8</v>
      </c>
      <c r="U107" s="3">
        <f t="shared" si="11"/>
        <v>0</v>
      </c>
    </row>
    <row r="108" spans="1:21" x14ac:dyDescent="0.25">
      <c r="A108">
        <v>9</v>
      </c>
      <c r="B108" t="s">
        <v>234</v>
      </c>
      <c r="C108" s="2">
        <v>754207</v>
      </c>
      <c r="D108" s="2">
        <v>804185</v>
      </c>
      <c r="E108" s="2">
        <v>1558392</v>
      </c>
      <c r="F108" s="2">
        <f t="shared" si="12"/>
        <v>0</v>
      </c>
      <c r="G108" s="2">
        <v>1503173</v>
      </c>
      <c r="H108" s="2">
        <v>0</v>
      </c>
      <c r="I108" s="2">
        <v>77919.600000000006</v>
      </c>
      <c r="J108" s="2">
        <f t="shared" si="9"/>
        <v>0</v>
      </c>
      <c r="K108" s="2">
        <v>68655</v>
      </c>
      <c r="L108" s="2">
        <v>68449</v>
      </c>
      <c r="M108" s="2">
        <v>206</v>
      </c>
      <c r="N108" s="2">
        <v>0</v>
      </c>
      <c r="O108" s="2">
        <v>3590</v>
      </c>
      <c r="P108" s="2">
        <v>0</v>
      </c>
      <c r="Q108" s="2">
        <v>0</v>
      </c>
      <c r="R108" s="2">
        <v>3590</v>
      </c>
      <c r="S108" s="2">
        <f t="shared" si="10"/>
        <v>0</v>
      </c>
      <c r="T108" s="2">
        <v>71.8</v>
      </c>
      <c r="U108" s="3">
        <f t="shared" si="11"/>
        <v>0</v>
      </c>
    </row>
    <row r="109" spans="1:21" x14ac:dyDescent="0.25">
      <c r="A109">
        <v>10</v>
      </c>
      <c r="B109" t="s">
        <v>235</v>
      </c>
      <c r="C109" s="2">
        <v>521394</v>
      </c>
      <c r="D109" s="2">
        <v>540659</v>
      </c>
      <c r="E109" s="2">
        <v>1062053</v>
      </c>
      <c r="F109" s="2">
        <f t="shared" si="12"/>
        <v>0</v>
      </c>
      <c r="G109" s="2">
        <v>1119933</v>
      </c>
      <c r="H109" s="2">
        <v>0</v>
      </c>
      <c r="I109" s="2">
        <v>53102.65</v>
      </c>
      <c r="J109" s="2">
        <f t="shared" si="9"/>
        <v>0</v>
      </c>
      <c r="K109" s="2">
        <v>44567</v>
      </c>
      <c r="L109" s="2">
        <v>44567</v>
      </c>
      <c r="M109" s="2">
        <v>0</v>
      </c>
      <c r="N109" s="2">
        <v>0</v>
      </c>
      <c r="O109" s="2">
        <v>8105</v>
      </c>
      <c r="P109" s="2">
        <v>0</v>
      </c>
      <c r="Q109" s="2">
        <v>0</v>
      </c>
      <c r="R109" s="2">
        <v>8105</v>
      </c>
      <c r="S109" s="2">
        <f t="shared" si="10"/>
        <v>0</v>
      </c>
      <c r="T109" s="2">
        <v>162.1</v>
      </c>
      <c r="U109" s="3">
        <f t="shared" si="11"/>
        <v>0</v>
      </c>
    </row>
    <row r="110" spans="1:21" x14ac:dyDescent="0.25">
      <c r="A110">
        <v>11</v>
      </c>
      <c r="B110" t="s">
        <v>237</v>
      </c>
      <c r="C110" s="2">
        <v>219840</v>
      </c>
      <c r="D110" s="2">
        <v>211538</v>
      </c>
      <c r="E110" s="2">
        <v>431378</v>
      </c>
      <c r="F110" s="2">
        <f t="shared" si="12"/>
        <v>0</v>
      </c>
      <c r="G110" s="2">
        <v>403939</v>
      </c>
      <c r="H110" s="2">
        <v>0</v>
      </c>
      <c r="I110" s="2">
        <v>21568.9</v>
      </c>
      <c r="J110" s="2">
        <f t="shared" si="9"/>
        <v>0</v>
      </c>
      <c r="K110" s="2">
        <v>18685</v>
      </c>
      <c r="L110" s="2">
        <v>18685</v>
      </c>
      <c r="M110" s="2">
        <v>0</v>
      </c>
      <c r="N110" s="2">
        <v>0</v>
      </c>
      <c r="O110" s="2">
        <v>2734</v>
      </c>
      <c r="P110" s="2">
        <v>960</v>
      </c>
      <c r="Q110" s="2">
        <v>0</v>
      </c>
      <c r="R110" s="2">
        <v>1774</v>
      </c>
      <c r="S110" s="2">
        <f t="shared" si="10"/>
        <v>0</v>
      </c>
      <c r="T110" s="2">
        <v>54.68</v>
      </c>
      <c r="U110" s="3">
        <f t="shared" si="11"/>
        <v>0</v>
      </c>
    </row>
    <row r="111" spans="1:21" x14ac:dyDescent="0.25">
      <c r="A111">
        <v>12</v>
      </c>
      <c r="B111" t="s">
        <v>238</v>
      </c>
      <c r="C111" s="2">
        <v>160599</v>
      </c>
      <c r="D111" s="2">
        <v>176324</v>
      </c>
      <c r="E111" s="2">
        <v>336923</v>
      </c>
      <c r="F111" s="2">
        <f t="shared" si="12"/>
        <v>0</v>
      </c>
      <c r="G111" s="2">
        <v>317261</v>
      </c>
      <c r="H111" s="2">
        <v>0</v>
      </c>
      <c r="I111" s="2">
        <v>16846.150000000001</v>
      </c>
      <c r="J111" s="2">
        <f t="shared" si="9"/>
        <v>0</v>
      </c>
      <c r="K111" s="2">
        <v>14860</v>
      </c>
      <c r="L111" s="2">
        <v>14860</v>
      </c>
      <c r="M111" s="2">
        <v>0</v>
      </c>
      <c r="N111" s="2">
        <v>0</v>
      </c>
      <c r="O111" s="2">
        <v>550</v>
      </c>
      <c r="P111" s="2">
        <v>0</v>
      </c>
      <c r="Q111" s="2">
        <v>0</v>
      </c>
      <c r="R111" s="2">
        <v>550</v>
      </c>
      <c r="S111" s="2">
        <f t="shared" si="10"/>
        <v>0</v>
      </c>
      <c r="T111" s="2">
        <v>11</v>
      </c>
      <c r="U111" s="3">
        <f t="shared" si="11"/>
        <v>0</v>
      </c>
    </row>
    <row r="112" spans="1:21" x14ac:dyDescent="0.25">
      <c r="A112">
        <v>13</v>
      </c>
      <c r="B112" t="s">
        <v>239</v>
      </c>
      <c r="C112" s="2">
        <v>215090</v>
      </c>
      <c r="D112" s="2">
        <v>239783</v>
      </c>
      <c r="E112" s="2">
        <v>454873</v>
      </c>
      <c r="F112" s="2">
        <f t="shared" si="12"/>
        <v>0</v>
      </c>
      <c r="G112" s="2">
        <v>422886</v>
      </c>
      <c r="H112" s="2">
        <v>1515</v>
      </c>
      <c r="I112" s="2">
        <v>22743.65</v>
      </c>
      <c r="J112" s="2">
        <f t="shared" si="9"/>
        <v>0</v>
      </c>
      <c r="K112" s="2">
        <v>20044</v>
      </c>
      <c r="L112" s="2">
        <v>20044</v>
      </c>
      <c r="M112" s="2">
        <v>0</v>
      </c>
      <c r="N112" s="2">
        <v>0</v>
      </c>
      <c r="O112" s="2">
        <v>100</v>
      </c>
      <c r="P112" s="2">
        <v>0</v>
      </c>
      <c r="Q112" s="2">
        <v>0</v>
      </c>
      <c r="R112" s="2">
        <v>100</v>
      </c>
      <c r="S112" s="2">
        <f t="shared" si="10"/>
        <v>0</v>
      </c>
      <c r="T112" s="2">
        <v>2</v>
      </c>
      <c r="U112" s="3">
        <f t="shared" si="11"/>
        <v>0</v>
      </c>
    </row>
    <row r="113" spans="1:21" x14ac:dyDescent="0.25">
      <c r="A113">
        <v>14</v>
      </c>
      <c r="B113" t="s">
        <v>240</v>
      </c>
      <c r="C113" s="2">
        <v>701150</v>
      </c>
      <c r="D113" s="2">
        <v>672971</v>
      </c>
      <c r="E113" s="2">
        <v>1374121</v>
      </c>
      <c r="F113" s="2">
        <f t="shared" si="12"/>
        <v>0</v>
      </c>
      <c r="G113" s="2">
        <v>1325414</v>
      </c>
      <c r="H113" s="2">
        <v>0</v>
      </c>
      <c r="I113" s="2">
        <v>68706.05</v>
      </c>
      <c r="J113" s="2">
        <f t="shared" si="9"/>
        <v>0</v>
      </c>
      <c r="K113" s="2">
        <v>61193</v>
      </c>
      <c r="L113" s="2">
        <v>61193</v>
      </c>
      <c r="M113" s="2">
        <v>0</v>
      </c>
      <c r="N113" s="2">
        <v>0</v>
      </c>
      <c r="O113" s="2">
        <v>3095</v>
      </c>
      <c r="P113" s="2">
        <v>1600</v>
      </c>
      <c r="Q113" s="2">
        <v>0</v>
      </c>
      <c r="R113" s="2">
        <v>1495</v>
      </c>
      <c r="S113" s="2">
        <f t="shared" si="10"/>
        <v>0</v>
      </c>
      <c r="T113" s="2">
        <v>61.9</v>
      </c>
      <c r="U113" s="3">
        <f t="shared" si="11"/>
        <v>0</v>
      </c>
    </row>
    <row r="114" spans="1:21" x14ac:dyDescent="0.25">
      <c r="A114">
        <v>15</v>
      </c>
      <c r="B114" t="s">
        <v>241</v>
      </c>
      <c r="C114" s="2">
        <v>521844</v>
      </c>
      <c r="D114" s="2">
        <v>308324</v>
      </c>
      <c r="E114" s="2">
        <v>830168</v>
      </c>
      <c r="F114" s="2">
        <f t="shared" si="12"/>
        <v>0</v>
      </c>
      <c r="G114" s="2">
        <v>875816</v>
      </c>
      <c r="H114" s="2">
        <v>318</v>
      </c>
      <c r="I114" s="2">
        <v>41508.400000000001</v>
      </c>
      <c r="J114" s="2">
        <f t="shared" si="9"/>
        <v>0</v>
      </c>
      <c r="K114" s="2">
        <v>34738</v>
      </c>
      <c r="L114" s="2">
        <v>34738</v>
      </c>
      <c r="M114" s="2">
        <v>0</v>
      </c>
      <c r="N114" s="2">
        <v>0</v>
      </c>
      <c r="O114" s="2">
        <v>2010</v>
      </c>
      <c r="P114" s="2">
        <v>800</v>
      </c>
      <c r="Q114" s="2">
        <v>0</v>
      </c>
      <c r="R114" s="2">
        <v>1210</v>
      </c>
      <c r="S114" s="2">
        <f t="shared" si="10"/>
        <v>0</v>
      </c>
      <c r="T114" s="2">
        <v>40.200000000000003</v>
      </c>
      <c r="U114" s="3">
        <f t="shared" si="11"/>
        <v>0</v>
      </c>
    </row>
    <row r="115" spans="1:21" x14ac:dyDescent="0.25">
      <c r="A115">
        <v>16</v>
      </c>
      <c r="B115" t="s">
        <v>242</v>
      </c>
      <c r="C115" s="2">
        <v>752062</v>
      </c>
      <c r="D115" s="2">
        <v>754618</v>
      </c>
      <c r="E115" s="2">
        <v>1506680</v>
      </c>
      <c r="F115" s="2">
        <f t="shared" si="12"/>
        <v>0</v>
      </c>
      <c r="G115" s="2">
        <v>1396769</v>
      </c>
      <c r="H115" s="2">
        <v>0</v>
      </c>
      <c r="I115" s="2">
        <v>75334</v>
      </c>
      <c r="J115" s="2">
        <f t="shared" si="9"/>
        <v>0</v>
      </c>
      <c r="K115" s="2">
        <v>66019</v>
      </c>
      <c r="L115" s="2">
        <v>66019</v>
      </c>
      <c r="M115" s="2">
        <v>0</v>
      </c>
      <c r="N115" s="2">
        <v>0</v>
      </c>
      <c r="O115" s="2">
        <v>1900</v>
      </c>
      <c r="P115" s="2">
        <v>800</v>
      </c>
      <c r="Q115" s="2">
        <v>0</v>
      </c>
      <c r="R115" s="2">
        <v>1100</v>
      </c>
      <c r="S115" s="2">
        <f t="shared" si="10"/>
        <v>0</v>
      </c>
      <c r="T115" s="2">
        <v>38</v>
      </c>
      <c r="U115" s="3">
        <f t="shared" si="11"/>
        <v>0</v>
      </c>
    </row>
    <row r="116" spans="1:21" x14ac:dyDescent="0.25">
      <c r="A116">
        <v>17</v>
      </c>
      <c r="B116" t="s">
        <v>243</v>
      </c>
      <c r="C116" s="2">
        <v>349164</v>
      </c>
      <c r="D116" s="2">
        <v>399604</v>
      </c>
      <c r="E116" s="2">
        <v>748768</v>
      </c>
      <c r="F116" s="2">
        <f t="shared" si="12"/>
        <v>0</v>
      </c>
      <c r="G116" s="2">
        <v>742998</v>
      </c>
      <c r="H116" s="2">
        <v>0</v>
      </c>
      <c r="I116" s="2">
        <v>37438.400000000001</v>
      </c>
      <c r="J116" s="2">
        <f t="shared" si="9"/>
        <v>0</v>
      </c>
      <c r="K116" s="2">
        <v>24660</v>
      </c>
      <c r="L116" s="2">
        <v>24660</v>
      </c>
      <c r="M116" s="2">
        <v>0</v>
      </c>
      <c r="N116" s="2">
        <v>0</v>
      </c>
      <c r="O116" s="2">
        <v>5524</v>
      </c>
      <c r="P116" s="2">
        <v>5120</v>
      </c>
      <c r="Q116" s="2">
        <v>0</v>
      </c>
      <c r="R116" s="2">
        <v>404</v>
      </c>
      <c r="S116" s="2">
        <f t="shared" si="10"/>
        <v>0</v>
      </c>
      <c r="T116" s="2">
        <v>110.48</v>
      </c>
      <c r="U116" s="3">
        <f t="shared" si="11"/>
        <v>0</v>
      </c>
    </row>
    <row r="117" spans="1:21" x14ac:dyDescent="0.25">
      <c r="A117">
        <v>18</v>
      </c>
      <c r="B117" t="s">
        <v>244</v>
      </c>
      <c r="C117" s="2">
        <v>406162</v>
      </c>
      <c r="D117" s="2">
        <v>512644</v>
      </c>
      <c r="E117" s="2">
        <v>918806</v>
      </c>
      <c r="F117" s="2">
        <f t="shared" si="12"/>
        <v>0</v>
      </c>
      <c r="G117" s="2">
        <v>948573</v>
      </c>
      <c r="H117" s="2">
        <v>513</v>
      </c>
      <c r="I117" s="2">
        <v>45940.3</v>
      </c>
      <c r="J117" s="2">
        <f t="shared" si="9"/>
        <v>0</v>
      </c>
      <c r="K117" s="2">
        <v>42317</v>
      </c>
      <c r="L117" s="2">
        <v>42317</v>
      </c>
      <c r="M117" s="2">
        <v>0</v>
      </c>
      <c r="N117" s="2">
        <v>0</v>
      </c>
      <c r="O117" s="2">
        <v>800</v>
      </c>
      <c r="P117" s="2">
        <v>0</v>
      </c>
      <c r="Q117" s="2">
        <v>0</v>
      </c>
      <c r="R117" s="2">
        <v>800</v>
      </c>
      <c r="S117" s="2">
        <f t="shared" si="10"/>
        <v>0</v>
      </c>
      <c r="T117" s="2">
        <v>16</v>
      </c>
      <c r="U117" s="3">
        <f t="shared" si="11"/>
        <v>0</v>
      </c>
    </row>
    <row r="118" spans="1:21" x14ac:dyDescent="0.25">
      <c r="A118">
        <v>19</v>
      </c>
      <c r="B118" t="s">
        <v>246</v>
      </c>
      <c r="C118" s="2">
        <v>610254</v>
      </c>
      <c r="D118" s="2">
        <v>532734</v>
      </c>
      <c r="E118" s="2">
        <v>1142988</v>
      </c>
      <c r="F118" s="2">
        <f t="shared" si="12"/>
        <v>0</v>
      </c>
      <c r="G118" s="2">
        <v>1146376</v>
      </c>
      <c r="H118" s="2">
        <v>500</v>
      </c>
      <c r="I118" s="2">
        <v>57149.4</v>
      </c>
      <c r="J118" s="2">
        <f t="shared" si="9"/>
        <v>0</v>
      </c>
      <c r="K118" s="2">
        <v>67661</v>
      </c>
      <c r="L118" s="2">
        <v>67161</v>
      </c>
      <c r="M118" s="2">
        <v>0</v>
      </c>
      <c r="N118" s="2">
        <v>0</v>
      </c>
      <c r="O118" s="2">
        <v>4245</v>
      </c>
      <c r="P118" s="2">
        <v>3200</v>
      </c>
      <c r="Q118" s="2">
        <v>0</v>
      </c>
      <c r="R118" s="2">
        <v>1045</v>
      </c>
      <c r="S118" s="2">
        <f t="shared" si="10"/>
        <v>0</v>
      </c>
      <c r="T118" s="2">
        <v>84.9</v>
      </c>
      <c r="U118" s="3">
        <f t="shared" si="11"/>
        <v>0</v>
      </c>
    </row>
    <row r="119" spans="1:21" x14ac:dyDescent="0.25">
      <c r="A119">
        <v>20</v>
      </c>
      <c r="B119" t="s">
        <v>248</v>
      </c>
      <c r="C119" s="2">
        <v>442776</v>
      </c>
      <c r="D119" s="2">
        <v>480592</v>
      </c>
      <c r="E119" s="2">
        <v>923368</v>
      </c>
      <c r="F119" s="2">
        <f t="shared" si="12"/>
        <v>0</v>
      </c>
      <c r="G119" s="2">
        <v>813234</v>
      </c>
      <c r="H119" s="2">
        <v>0</v>
      </c>
      <c r="I119" s="2">
        <v>46168.4</v>
      </c>
      <c r="J119" s="2">
        <f t="shared" si="9"/>
        <v>0</v>
      </c>
      <c r="K119" s="2">
        <v>38211</v>
      </c>
      <c r="L119" s="2">
        <v>38211</v>
      </c>
      <c r="M119" s="2">
        <v>0</v>
      </c>
      <c r="N119" s="2">
        <v>0</v>
      </c>
      <c r="O119" s="2">
        <v>800</v>
      </c>
      <c r="P119" s="2">
        <v>800</v>
      </c>
      <c r="Q119" s="2">
        <v>0</v>
      </c>
      <c r="R119" s="2">
        <v>0</v>
      </c>
      <c r="S119" s="2">
        <f t="shared" si="10"/>
        <v>0</v>
      </c>
      <c r="T119" s="2">
        <v>16</v>
      </c>
      <c r="U119" s="3">
        <f t="shared" si="11"/>
        <v>0</v>
      </c>
    </row>
    <row r="120" spans="1:21" x14ac:dyDescent="0.25">
      <c r="A120">
        <v>21</v>
      </c>
      <c r="B120" t="s">
        <v>249</v>
      </c>
      <c r="C120" s="2">
        <v>318496</v>
      </c>
      <c r="D120" s="2">
        <v>302689</v>
      </c>
      <c r="E120" s="2">
        <v>621185</v>
      </c>
      <c r="F120" s="2">
        <f t="shared" si="12"/>
        <v>0</v>
      </c>
      <c r="G120" s="2">
        <v>547136</v>
      </c>
      <c r="H120" s="2">
        <v>0</v>
      </c>
      <c r="I120" s="2">
        <v>31059.25</v>
      </c>
      <c r="J120" s="2">
        <f t="shared" si="9"/>
        <v>0</v>
      </c>
      <c r="K120" s="2">
        <v>24623</v>
      </c>
      <c r="L120" s="2">
        <v>24623</v>
      </c>
      <c r="M120" s="2">
        <v>0</v>
      </c>
      <c r="N120" s="2">
        <v>0</v>
      </c>
      <c r="O120" s="2">
        <v>700</v>
      </c>
      <c r="P120" s="2">
        <v>0</v>
      </c>
      <c r="Q120" s="2">
        <v>0</v>
      </c>
      <c r="R120" s="2">
        <v>700</v>
      </c>
      <c r="S120" s="2">
        <f t="shared" si="10"/>
        <v>0</v>
      </c>
      <c r="T120" s="2">
        <v>14</v>
      </c>
      <c r="U120" s="3">
        <f t="shared" si="11"/>
        <v>0</v>
      </c>
    </row>
    <row r="121" spans="1:21" x14ac:dyDescent="0.25">
      <c r="A121">
        <v>22</v>
      </c>
      <c r="B121" t="s">
        <v>250</v>
      </c>
      <c r="C121" s="2">
        <v>350450</v>
      </c>
      <c r="D121" s="2">
        <v>405242</v>
      </c>
      <c r="E121" s="2">
        <v>755692</v>
      </c>
      <c r="F121" s="2">
        <f t="shared" si="12"/>
        <v>0</v>
      </c>
      <c r="G121" s="2">
        <v>687373</v>
      </c>
      <c r="H121" s="2">
        <v>331</v>
      </c>
      <c r="I121" s="2">
        <v>37784.6</v>
      </c>
      <c r="J121" s="2">
        <f t="shared" si="9"/>
        <v>0</v>
      </c>
      <c r="K121" s="2">
        <v>37870</v>
      </c>
      <c r="L121" s="2">
        <v>37870</v>
      </c>
      <c r="M121" s="2">
        <v>0</v>
      </c>
      <c r="N121" s="2">
        <v>0</v>
      </c>
      <c r="O121" s="2">
        <v>1950</v>
      </c>
      <c r="P121" s="2">
        <v>0</v>
      </c>
      <c r="Q121" s="2">
        <v>0</v>
      </c>
      <c r="R121" s="2">
        <v>1950</v>
      </c>
      <c r="S121" s="2">
        <f t="shared" si="10"/>
        <v>0</v>
      </c>
      <c r="T121" s="2">
        <v>39</v>
      </c>
      <c r="U121" s="3">
        <f t="shared" si="11"/>
        <v>0</v>
      </c>
    </row>
    <row r="122" spans="1:21" x14ac:dyDescent="0.25">
      <c r="A122">
        <v>23</v>
      </c>
      <c r="B122" t="s">
        <v>251</v>
      </c>
      <c r="C122" s="2">
        <v>248608</v>
      </c>
      <c r="D122" s="2">
        <v>232225</v>
      </c>
      <c r="E122" s="2">
        <v>480833</v>
      </c>
      <c r="F122" s="2">
        <f t="shared" si="12"/>
        <v>0</v>
      </c>
      <c r="G122" s="2">
        <v>435450</v>
      </c>
      <c r="H122" s="2">
        <v>0</v>
      </c>
      <c r="I122" s="2">
        <v>24041.65</v>
      </c>
      <c r="J122" s="2">
        <f t="shared" si="9"/>
        <v>0</v>
      </c>
      <c r="K122" s="2">
        <v>19419</v>
      </c>
      <c r="L122" s="2">
        <v>19419</v>
      </c>
      <c r="M122" s="2">
        <v>0</v>
      </c>
      <c r="N122" s="2">
        <v>0</v>
      </c>
      <c r="O122" s="2">
        <v>1100</v>
      </c>
      <c r="P122" s="2">
        <v>800</v>
      </c>
      <c r="Q122" s="2">
        <v>0</v>
      </c>
      <c r="R122" s="2">
        <v>300</v>
      </c>
      <c r="S122" s="2">
        <f t="shared" si="10"/>
        <v>0</v>
      </c>
      <c r="T122" s="2">
        <v>22</v>
      </c>
      <c r="U122" s="3">
        <f t="shared" si="11"/>
        <v>0</v>
      </c>
    </row>
    <row r="123" spans="1:21" x14ac:dyDescent="0.25">
      <c r="A123">
        <v>24</v>
      </c>
      <c r="B123" t="s">
        <v>252</v>
      </c>
      <c r="C123" s="2">
        <v>285772</v>
      </c>
      <c r="D123" s="2">
        <v>281669</v>
      </c>
      <c r="E123" s="2">
        <v>567441</v>
      </c>
      <c r="F123" s="2">
        <f t="shared" si="12"/>
        <v>0</v>
      </c>
      <c r="G123" s="2">
        <v>547116</v>
      </c>
      <c r="H123" s="2">
        <v>0</v>
      </c>
      <c r="I123" s="2">
        <v>28372.05</v>
      </c>
      <c r="J123" s="2">
        <f t="shared" si="9"/>
        <v>0</v>
      </c>
      <c r="K123" s="2">
        <v>20403</v>
      </c>
      <c r="L123" s="2">
        <v>20403</v>
      </c>
      <c r="M123" s="2">
        <v>0</v>
      </c>
      <c r="N123" s="2">
        <v>0</v>
      </c>
      <c r="O123" s="2">
        <v>6050</v>
      </c>
      <c r="P123" s="2">
        <v>2560</v>
      </c>
      <c r="Q123" s="2">
        <v>0</v>
      </c>
      <c r="R123" s="2">
        <v>3490</v>
      </c>
      <c r="S123" s="2">
        <f t="shared" si="10"/>
        <v>0</v>
      </c>
      <c r="T123" s="2">
        <v>121</v>
      </c>
      <c r="U123" s="3">
        <f t="shared" si="11"/>
        <v>0</v>
      </c>
    </row>
    <row r="124" spans="1:21" x14ac:dyDescent="0.25">
      <c r="A124">
        <v>25</v>
      </c>
      <c r="B124" t="s">
        <v>254</v>
      </c>
      <c r="C124" s="2">
        <v>180825</v>
      </c>
      <c r="D124" s="2">
        <v>262801</v>
      </c>
      <c r="E124" s="2">
        <v>443626</v>
      </c>
      <c r="F124" s="2">
        <f t="shared" si="12"/>
        <v>0</v>
      </c>
      <c r="G124" s="2">
        <v>405774</v>
      </c>
      <c r="H124" s="2">
        <v>0</v>
      </c>
      <c r="I124" s="2">
        <v>22181.3</v>
      </c>
      <c r="J124" s="2">
        <f t="shared" si="9"/>
        <v>0</v>
      </c>
      <c r="K124" s="2">
        <v>16420</v>
      </c>
      <c r="L124" s="2">
        <v>16420</v>
      </c>
      <c r="M124" s="2">
        <v>0</v>
      </c>
      <c r="N124" s="2">
        <v>0</v>
      </c>
      <c r="O124" s="2">
        <v>650</v>
      </c>
      <c r="P124" s="2">
        <v>0</v>
      </c>
      <c r="Q124" s="2">
        <v>0</v>
      </c>
      <c r="R124" s="2">
        <v>650</v>
      </c>
      <c r="S124" s="2">
        <f t="shared" si="10"/>
        <v>0</v>
      </c>
      <c r="T124" s="2">
        <v>13</v>
      </c>
      <c r="U124" s="3">
        <f t="shared" si="11"/>
        <v>0</v>
      </c>
    </row>
    <row r="125" spans="1:21" x14ac:dyDescent="0.25">
      <c r="A125">
        <v>26</v>
      </c>
      <c r="B125" t="s">
        <v>255</v>
      </c>
      <c r="C125" s="2">
        <v>84401</v>
      </c>
      <c r="D125" s="2">
        <v>84845</v>
      </c>
      <c r="E125" s="2">
        <v>169246</v>
      </c>
      <c r="F125" s="2">
        <f t="shared" si="12"/>
        <v>0</v>
      </c>
      <c r="G125" s="2">
        <v>170141</v>
      </c>
      <c r="H125" s="2">
        <v>0</v>
      </c>
      <c r="I125" s="2">
        <v>8462.2999999999993</v>
      </c>
      <c r="J125" s="2">
        <f t="shared" si="9"/>
        <v>0</v>
      </c>
      <c r="K125" s="2">
        <v>3140</v>
      </c>
      <c r="L125" s="2">
        <v>3140</v>
      </c>
      <c r="M125" s="2">
        <v>0</v>
      </c>
      <c r="N125" s="2">
        <v>0</v>
      </c>
      <c r="O125" s="2">
        <v>0</v>
      </c>
      <c r="P125" s="2">
        <v>0</v>
      </c>
      <c r="Q125" s="2">
        <v>0</v>
      </c>
      <c r="R125" s="2">
        <v>0</v>
      </c>
      <c r="S125" s="2">
        <f t="shared" si="10"/>
        <v>0</v>
      </c>
      <c r="T125" s="2">
        <v>0</v>
      </c>
      <c r="U125" s="3">
        <f t="shared" si="11"/>
        <v>0</v>
      </c>
    </row>
    <row r="126" spans="1:21" x14ac:dyDescent="0.25">
      <c r="A126">
        <v>27</v>
      </c>
      <c r="B126" t="s">
        <v>257</v>
      </c>
      <c r="C126" s="2">
        <v>85522</v>
      </c>
      <c r="D126" s="2">
        <v>82894</v>
      </c>
      <c r="E126" s="2">
        <v>168416</v>
      </c>
      <c r="F126" s="2">
        <f t="shared" si="12"/>
        <v>0</v>
      </c>
      <c r="G126" s="2">
        <v>146291</v>
      </c>
      <c r="H126" s="2">
        <v>0</v>
      </c>
      <c r="I126" s="2">
        <v>8420.7999999999993</v>
      </c>
      <c r="J126" s="2">
        <f t="shared" si="9"/>
        <v>0</v>
      </c>
      <c r="K126" s="2">
        <v>6432</v>
      </c>
      <c r="L126" s="2">
        <v>6432</v>
      </c>
      <c r="M126" s="2">
        <v>0</v>
      </c>
      <c r="N126" s="2">
        <v>0</v>
      </c>
      <c r="O126" s="2">
        <v>0</v>
      </c>
      <c r="P126" s="2">
        <v>0</v>
      </c>
      <c r="Q126" s="2">
        <v>0</v>
      </c>
      <c r="R126" s="2">
        <v>0</v>
      </c>
      <c r="S126" s="2">
        <f t="shared" si="10"/>
        <v>0</v>
      </c>
      <c r="T126" s="2">
        <v>0</v>
      </c>
      <c r="U126" s="3">
        <f t="shared" si="11"/>
        <v>0</v>
      </c>
    </row>
    <row r="127" spans="1:21" x14ac:dyDescent="0.25">
      <c r="A127">
        <v>28</v>
      </c>
      <c r="B127" t="s">
        <v>258</v>
      </c>
      <c r="C127" s="2">
        <v>1036077</v>
      </c>
      <c r="D127" s="2">
        <v>1031678</v>
      </c>
      <c r="E127" s="2">
        <v>2067755</v>
      </c>
      <c r="F127" s="2">
        <f t="shared" si="12"/>
        <v>0</v>
      </c>
      <c r="G127" s="2">
        <v>1917935</v>
      </c>
      <c r="H127" s="2">
        <v>250</v>
      </c>
      <c r="I127" s="2">
        <v>103387.75</v>
      </c>
      <c r="J127" s="2">
        <f t="shared" si="9"/>
        <v>0</v>
      </c>
      <c r="K127" s="2">
        <v>58932</v>
      </c>
      <c r="L127" s="2">
        <v>58682</v>
      </c>
      <c r="M127" s="2">
        <v>0</v>
      </c>
      <c r="N127" s="2">
        <v>0</v>
      </c>
      <c r="O127" s="2">
        <v>1500</v>
      </c>
      <c r="P127" s="2">
        <v>0</v>
      </c>
      <c r="Q127" s="2">
        <v>0</v>
      </c>
      <c r="R127" s="2">
        <v>1500</v>
      </c>
      <c r="S127" s="2">
        <f t="shared" si="10"/>
        <v>0</v>
      </c>
      <c r="T127" s="2">
        <v>30</v>
      </c>
      <c r="U127" s="3">
        <f t="shared" si="11"/>
        <v>0</v>
      </c>
    </row>
    <row r="128" spans="1:21" x14ac:dyDescent="0.25">
      <c r="A128">
        <v>29</v>
      </c>
      <c r="B128" t="s">
        <v>260</v>
      </c>
      <c r="C128" s="2">
        <v>653850</v>
      </c>
      <c r="D128" s="2">
        <v>561716</v>
      </c>
      <c r="E128" s="2">
        <v>1215566</v>
      </c>
      <c r="F128" s="2">
        <f t="shared" si="12"/>
        <v>0</v>
      </c>
      <c r="G128" s="2">
        <v>1181945</v>
      </c>
      <c r="H128" s="2">
        <v>0</v>
      </c>
      <c r="I128" s="2">
        <v>60778.3</v>
      </c>
      <c r="J128" s="2">
        <f t="shared" si="9"/>
        <v>0</v>
      </c>
      <c r="K128" s="2">
        <v>54596</v>
      </c>
      <c r="L128" s="2">
        <v>54596</v>
      </c>
      <c r="M128" s="2">
        <v>0</v>
      </c>
      <c r="N128" s="2">
        <v>0</v>
      </c>
      <c r="O128" s="2">
        <v>2790</v>
      </c>
      <c r="P128" s="2">
        <v>0</v>
      </c>
      <c r="Q128" s="2">
        <v>0</v>
      </c>
      <c r="R128" s="2">
        <v>2790</v>
      </c>
      <c r="S128" s="2">
        <f t="shared" si="10"/>
        <v>0</v>
      </c>
      <c r="T128" s="2">
        <v>55.8</v>
      </c>
      <c r="U128" s="3">
        <f t="shared" si="11"/>
        <v>0</v>
      </c>
    </row>
    <row r="129" spans="1:21" x14ac:dyDescent="0.25">
      <c r="A129">
        <v>30</v>
      </c>
      <c r="B129" t="s">
        <v>261</v>
      </c>
      <c r="C129" s="2">
        <v>289117</v>
      </c>
      <c r="D129" s="2">
        <v>310752</v>
      </c>
      <c r="E129" s="2">
        <v>599869</v>
      </c>
      <c r="F129" s="2">
        <f t="shared" si="12"/>
        <v>0</v>
      </c>
      <c r="G129" s="2">
        <v>549211</v>
      </c>
      <c r="H129" s="2">
        <v>0</v>
      </c>
      <c r="I129" s="2">
        <v>29993.45</v>
      </c>
      <c r="J129" s="2">
        <f t="shared" si="9"/>
        <v>0</v>
      </c>
      <c r="K129" s="2">
        <v>26320</v>
      </c>
      <c r="L129" s="2">
        <v>26320</v>
      </c>
      <c r="M129" s="2">
        <v>0</v>
      </c>
      <c r="N129" s="2">
        <v>0</v>
      </c>
      <c r="O129" s="2">
        <v>0</v>
      </c>
      <c r="P129" s="2">
        <v>0</v>
      </c>
      <c r="Q129" s="2">
        <v>0</v>
      </c>
      <c r="R129" s="2">
        <v>0</v>
      </c>
      <c r="S129" s="2">
        <f t="shared" si="10"/>
        <v>0</v>
      </c>
      <c r="T129" s="2">
        <v>0</v>
      </c>
      <c r="U129" s="3">
        <f t="shared" si="11"/>
        <v>0</v>
      </c>
    </row>
    <row r="130" spans="1:21" x14ac:dyDescent="0.25">
      <c r="A130">
        <v>31</v>
      </c>
      <c r="B130" t="s">
        <v>263</v>
      </c>
      <c r="C130" s="2">
        <v>477956</v>
      </c>
      <c r="D130" s="2">
        <v>471721</v>
      </c>
      <c r="E130" s="2">
        <v>949677</v>
      </c>
      <c r="F130" s="2">
        <f t="shared" si="12"/>
        <v>0</v>
      </c>
      <c r="G130" s="2">
        <v>938790</v>
      </c>
      <c r="H130" s="2">
        <v>0</v>
      </c>
      <c r="I130" s="2">
        <v>47483.85</v>
      </c>
      <c r="J130" s="2">
        <f t="shared" si="9"/>
        <v>0</v>
      </c>
      <c r="K130" s="2">
        <v>34148</v>
      </c>
      <c r="L130" s="2">
        <v>34148</v>
      </c>
      <c r="M130" s="2">
        <v>0</v>
      </c>
      <c r="N130" s="2">
        <v>0</v>
      </c>
      <c r="O130" s="2">
        <v>1170</v>
      </c>
      <c r="P130" s="2">
        <v>0</v>
      </c>
      <c r="Q130" s="2">
        <v>0</v>
      </c>
      <c r="R130" s="2">
        <v>1170</v>
      </c>
      <c r="S130" s="2">
        <f t="shared" si="10"/>
        <v>0</v>
      </c>
      <c r="T130" s="2">
        <v>23.4</v>
      </c>
      <c r="U130" s="3">
        <f t="shared" si="11"/>
        <v>0</v>
      </c>
    </row>
    <row r="131" spans="1:21" x14ac:dyDescent="0.25">
      <c r="A131">
        <v>32</v>
      </c>
      <c r="B131" t="s">
        <v>264</v>
      </c>
      <c r="C131" s="2">
        <v>784766</v>
      </c>
      <c r="D131" s="2">
        <v>634298</v>
      </c>
      <c r="E131" s="2">
        <v>1419064</v>
      </c>
      <c r="F131" s="2">
        <f t="shared" si="12"/>
        <v>0</v>
      </c>
      <c r="G131" s="2">
        <v>1285643</v>
      </c>
      <c r="H131" s="2">
        <v>433</v>
      </c>
      <c r="I131" s="2">
        <v>70953.2</v>
      </c>
      <c r="J131" s="2">
        <f t="shared" si="9"/>
        <v>0</v>
      </c>
      <c r="K131" s="2">
        <v>46702</v>
      </c>
      <c r="L131" s="2">
        <v>46702</v>
      </c>
      <c r="M131" s="2">
        <v>0</v>
      </c>
      <c r="N131" s="2">
        <v>0</v>
      </c>
      <c r="O131" s="2">
        <v>1050</v>
      </c>
      <c r="P131" s="2">
        <v>0</v>
      </c>
      <c r="Q131" s="2">
        <v>0</v>
      </c>
      <c r="R131" s="2">
        <v>1050</v>
      </c>
      <c r="S131" s="2">
        <f t="shared" si="10"/>
        <v>0</v>
      </c>
      <c r="T131" s="2">
        <v>21</v>
      </c>
      <c r="U131" s="3">
        <f t="shared" si="11"/>
        <v>0</v>
      </c>
    </row>
    <row r="132" spans="1:21" x14ac:dyDescent="0.25">
      <c r="A132">
        <v>33</v>
      </c>
      <c r="B132" t="s">
        <v>265</v>
      </c>
      <c r="C132" s="2">
        <v>322312</v>
      </c>
      <c r="D132" s="2">
        <v>347022</v>
      </c>
      <c r="E132" s="2">
        <v>669334</v>
      </c>
      <c r="F132" s="2">
        <f t="shared" si="12"/>
        <v>0</v>
      </c>
      <c r="G132" s="2">
        <v>608917</v>
      </c>
      <c r="H132" s="2">
        <v>0</v>
      </c>
      <c r="I132" s="2">
        <v>33466.699999999997</v>
      </c>
      <c r="J132" s="2">
        <f t="shared" si="9"/>
        <v>0</v>
      </c>
      <c r="K132" s="2">
        <v>28912</v>
      </c>
      <c r="L132" s="2">
        <v>28912</v>
      </c>
      <c r="M132" s="2">
        <v>0</v>
      </c>
      <c r="N132" s="2">
        <v>0</v>
      </c>
      <c r="O132" s="2">
        <v>1600</v>
      </c>
      <c r="P132" s="2">
        <v>4800</v>
      </c>
      <c r="Q132" s="2">
        <v>0</v>
      </c>
      <c r="R132" s="2">
        <v>-3200</v>
      </c>
      <c r="S132" s="2">
        <f t="shared" si="10"/>
        <v>0</v>
      </c>
      <c r="T132" s="2">
        <v>32</v>
      </c>
      <c r="U132" s="3">
        <f t="shared" si="11"/>
        <v>0</v>
      </c>
    </row>
    <row r="133" spans="1:21" x14ac:dyDescent="0.25">
      <c r="A133">
        <v>34</v>
      </c>
      <c r="B133" t="s">
        <v>267</v>
      </c>
      <c r="C133" s="2">
        <v>297900</v>
      </c>
      <c r="D133" s="2">
        <v>289090</v>
      </c>
      <c r="E133" s="2">
        <v>586990</v>
      </c>
      <c r="F133" s="2">
        <f t="shared" si="12"/>
        <v>0</v>
      </c>
      <c r="G133" s="2">
        <v>574282</v>
      </c>
      <c r="H133" s="2">
        <v>1488</v>
      </c>
      <c r="I133" s="2">
        <v>29349.5</v>
      </c>
      <c r="J133" s="2">
        <f t="shared" si="9"/>
        <v>0</v>
      </c>
      <c r="K133" s="2">
        <v>24134</v>
      </c>
      <c r="L133" s="2">
        <v>24134</v>
      </c>
      <c r="M133" s="2">
        <v>0</v>
      </c>
      <c r="N133" s="2">
        <v>0</v>
      </c>
      <c r="O133" s="2">
        <v>100</v>
      </c>
      <c r="P133" s="2">
        <v>0</v>
      </c>
      <c r="Q133" s="2">
        <v>0</v>
      </c>
      <c r="R133" s="2">
        <v>100</v>
      </c>
      <c r="S133" s="2">
        <f t="shared" si="10"/>
        <v>0</v>
      </c>
      <c r="T133" s="2">
        <v>2</v>
      </c>
      <c r="U133" s="3">
        <f t="shared" si="11"/>
        <v>0</v>
      </c>
    </row>
    <row r="134" spans="1:21" x14ac:dyDescent="0.25">
      <c r="A134">
        <v>35</v>
      </c>
      <c r="B134" t="s">
        <v>268</v>
      </c>
      <c r="C134" s="2">
        <v>830290</v>
      </c>
      <c r="D134" s="2">
        <v>1404734</v>
      </c>
      <c r="E134" s="2">
        <v>2235024</v>
      </c>
      <c r="F134" s="2">
        <f t="shared" si="12"/>
        <v>0</v>
      </c>
      <c r="G134" s="2">
        <v>1839152</v>
      </c>
      <c r="H134" s="2">
        <v>240</v>
      </c>
      <c r="I134" s="2">
        <v>111751.2</v>
      </c>
      <c r="J134" s="2">
        <f t="shared" si="9"/>
        <v>0</v>
      </c>
      <c r="K134" s="2">
        <v>56167</v>
      </c>
      <c r="L134" s="2">
        <v>55927</v>
      </c>
      <c r="M134" s="2">
        <v>0</v>
      </c>
      <c r="N134" s="2">
        <v>0</v>
      </c>
      <c r="O134" s="2">
        <v>520</v>
      </c>
      <c r="P134" s="2">
        <v>0</v>
      </c>
      <c r="Q134" s="2">
        <v>0</v>
      </c>
      <c r="R134" s="2">
        <v>520</v>
      </c>
      <c r="S134" s="2">
        <f t="shared" si="10"/>
        <v>0</v>
      </c>
      <c r="T134" s="2">
        <v>10.4</v>
      </c>
      <c r="U134" s="3">
        <f t="shared" si="11"/>
        <v>0</v>
      </c>
    </row>
    <row r="135" spans="1:21" x14ac:dyDescent="0.25">
      <c r="A135">
        <v>36</v>
      </c>
      <c r="B135" t="s">
        <v>269</v>
      </c>
      <c r="C135" s="2">
        <v>732602</v>
      </c>
      <c r="D135" s="2">
        <v>665987</v>
      </c>
      <c r="E135" s="2">
        <v>1398589</v>
      </c>
      <c r="F135" s="2">
        <f t="shared" si="12"/>
        <v>0</v>
      </c>
      <c r="G135" s="2">
        <v>1225399</v>
      </c>
      <c r="H135" s="2">
        <v>0</v>
      </c>
      <c r="I135" s="2">
        <v>69929.45</v>
      </c>
      <c r="J135" s="2">
        <f t="shared" si="9"/>
        <v>0</v>
      </c>
      <c r="K135" s="2">
        <v>55265</v>
      </c>
      <c r="L135" s="2">
        <v>55265</v>
      </c>
      <c r="M135" s="2">
        <v>0</v>
      </c>
      <c r="N135" s="2">
        <v>0</v>
      </c>
      <c r="O135" s="2">
        <v>900</v>
      </c>
      <c r="P135" s="2">
        <v>800</v>
      </c>
      <c r="Q135" s="2">
        <v>0</v>
      </c>
      <c r="R135" s="2">
        <v>100</v>
      </c>
      <c r="S135" s="2">
        <f t="shared" si="10"/>
        <v>0</v>
      </c>
      <c r="T135" s="2">
        <v>18</v>
      </c>
      <c r="U135" s="3">
        <f t="shared" si="11"/>
        <v>0</v>
      </c>
    </row>
    <row r="136" spans="1:21" x14ac:dyDescent="0.25">
      <c r="A136">
        <v>37</v>
      </c>
      <c r="B136" t="s">
        <v>271</v>
      </c>
      <c r="C136" s="2">
        <v>311166</v>
      </c>
      <c r="D136" s="2">
        <v>390447</v>
      </c>
      <c r="E136" s="2">
        <v>701613</v>
      </c>
      <c r="F136" s="2">
        <f t="shared" si="12"/>
        <v>0</v>
      </c>
      <c r="G136" s="2">
        <v>673867</v>
      </c>
      <c r="H136" s="2">
        <v>0</v>
      </c>
      <c r="I136" s="2">
        <v>35080.65</v>
      </c>
      <c r="J136" s="2">
        <f t="shared" si="9"/>
        <v>0</v>
      </c>
      <c r="K136" s="2">
        <v>29304</v>
      </c>
      <c r="L136" s="2">
        <v>29304</v>
      </c>
      <c r="M136" s="2">
        <v>0</v>
      </c>
      <c r="N136" s="2">
        <v>0</v>
      </c>
      <c r="O136" s="2">
        <v>400</v>
      </c>
      <c r="P136" s="2">
        <v>0</v>
      </c>
      <c r="Q136" s="2">
        <v>0</v>
      </c>
      <c r="R136" s="2">
        <v>400</v>
      </c>
      <c r="S136" s="2">
        <f t="shared" si="10"/>
        <v>0</v>
      </c>
      <c r="T136" s="2">
        <v>8</v>
      </c>
      <c r="U136" s="3">
        <f t="shared" si="11"/>
        <v>0</v>
      </c>
    </row>
    <row r="137" spans="1:21" x14ac:dyDescent="0.25">
      <c r="A137">
        <v>38</v>
      </c>
      <c r="B137" t="s">
        <v>272</v>
      </c>
      <c r="C137" s="2">
        <v>162774</v>
      </c>
      <c r="D137" s="2">
        <v>187730</v>
      </c>
      <c r="E137" s="2">
        <v>350504</v>
      </c>
      <c r="F137" s="2">
        <f t="shared" si="12"/>
        <v>0</v>
      </c>
      <c r="G137" s="2">
        <v>363047</v>
      </c>
      <c r="H137" s="2">
        <v>0</v>
      </c>
      <c r="I137" s="2">
        <v>17525.2</v>
      </c>
      <c r="J137" s="2">
        <f t="shared" si="9"/>
        <v>0</v>
      </c>
      <c r="K137" s="2">
        <v>18896</v>
      </c>
      <c r="L137" s="2">
        <v>18896</v>
      </c>
      <c r="M137" s="2">
        <v>0</v>
      </c>
      <c r="N137" s="2">
        <v>0</v>
      </c>
      <c r="O137" s="2">
        <v>1000</v>
      </c>
      <c r="P137" s="2">
        <v>0</v>
      </c>
      <c r="Q137" s="2">
        <v>0</v>
      </c>
      <c r="R137" s="2">
        <v>1000</v>
      </c>
      <c r="S137" s="2">
        <f t="shared" si="10"/>
        <v>0</v>
      </c>
      <c r="T137" s="2">
        <v>20</v>
      </c>
      <c r="U137" s="3">
        <f t="shared" si="11"/>
        <v>0</v>
      </c>
    </row>
    <row r="138" spans="1:21" x14ac:dyDescent="0.25">
      <c r="A138">
        <v>39</v>
      </c>
      <c r="B138" t="s">
        <v>273</v>
      </c>
      <c r="C138" s="2">
        <v>464835</v>
      </c>
      <c r="D138" s="2">
        <v>464865</v>
      </c>
      <c r="E138" s="2">
        <v>929700</v>
      </c>
      <c r="F138" s="2">
        <f t="shared" si="12"/>
        <v>0</v>
      </c>
      <c r="G138" s="2">
        <v>814983</v>
      </c>
      <c r="H138" s="2">
        <v>0</v>
      </c>
      <c r="I138" s="2">
        <v>46485</v>
      </c>
      <c r="J138" s="2">
        <f t="shared" si="9"/>
        <v>0</v>
      </c>
      <c r="K138" s="2">
        <v>45065</v>
      </c>
      <c r="L138" s="2">
        <v>45065</v>
      </c>
      <c r="M138" s="2">
        <v>0</v>
      </c>
      <c r="N138" s="2">
        <v>0</v>
      </c>
      <c r="O138" s="2">
        <v>3490</v>
      </c>
      <c r="P138" s="2">
        <v>2320</v>
      </c>
      <c r="Q138" s="2">
        <v>0</v>
      </c>
      <c r="R138" s="2">
        <v>1170</v>
      </c>
      <c r="S138" s="2">
        <f t="shared" si="10"/>
        <v>0</v>
      </c>
      <c r="T138" s="2">
        <v>69.8</v>
      </c>
      <c r="U138" s="3">
        <f t="shared" si="11"/>
        <v>0</v>
      </c>
    </row>
    <row r="139" spans="1:21" x14ac:dyDescent="0.25">
      <c r="A139">
        <v>40</v>
      </c>
      <c r="B139" t="s">
        <v>274</v>
      </c>
      <c r="C139" s="2">
        <v>107503</v>
      </c>
      <c r="D139" s="2">
        <v>82015</v>
      </c>
      <c r="E139" s="2">
        <v>189518</v>
      </c>
      <c r="F139" s="2">
        <f t="shared" si="12"/>
        <v>0</v>
      </c>
      <c r="G139" s="2">
        <v>156109</v>
      </c>
      <c r="H139" s="2">
        <v>0</v>
      </c>
      <c r="I139" s="2">
        <v>9475.9</v>
      </c>
      <c r="J139" s="2">
        <f t="shared" si="9"/>
        <v>0</v>
      </c>
      <c r="K139" s="2">
        <v>8620</v>
      </c>
      <c r="L139" s="2">
        <v>8620</v>
      </c>
      <c r="M139" s="2">
        <v>0</v>
      </c>
      <c r="N139" s="2">
        <v>0</v>
      </c>
      <c r="O139" s="2">
        <v>0</v>
      </c>
      <c r="P139" s="2">
        <v>0</v>
      </c>
      <c r="Q139" s="2">
        <v>0</v>
      </c>
      <c r="R139" s="2">
        <v>0</v>
      </c>
      <c r="S139" s="2">
        <f t="shared" si="10"/>
        <v>0</v>
      </c>
      <c r="T139" s="2">
        <v>0</v>
      </c>
      <c r="U139" s="3">
        <f t="shared" si="11"/>
        <v>0</v>
      </c>
    </row>
    <row r="140" spans="1:21" x14ac:dyDescent="0.25">
      <c r="A140">
        <v>41</v>
      </c>
      <c r="B140" t="s">
        <v>275</v>
      </c>
      <c r="C140" s="2">
        <v>38001</v>
      </c>
      <c r="D140" s="2">
        <v>38419</v>
      </c>
      <c r="E140" s="2">
        <v>76420</v>
      </c>
      <c r="F140" s="2">
        <f t="shared" si="12"/>
        <v>0</v>
      </c>
      <c r="G140" s="2">
        <v>95013</v>
      </c>
      <c r="H140" s="2">
        <v>0</v>
      </c>
      <c r="I140" s="2">
        <v>3821</v>
      </c>
      <c r="J140" s="2">
        <f t="shared" si="9"/>
        <v>0</v>
      </c>
      <c r="K140" s="2">
        <v>650</v>
      </c>
      <c r="L140" s="2">
        <v>650</v>
      </c>
      <c r="M140" s="2">
        <v>0</v>
      </c>
      <c r="N140" s="2">
        <v>0</v>
      </c>
      <c r="O140" s="2">
        <v>550</v>
      </c>
      <c r="P140" s="2">
        <v>0</v>
      </c>
      <c r="Q140" s="2">
        <v>0</v>
      </c>
      <c r="R140" s="2">
        <v>550</v>
      </c>
      <c r="S140" s="2">
        <f t="shared" si="10"/>
        <v>0</v>
      </c>
      <c r="T140" s="2">
        <v>11</v>
      </c>
      <c r="U140" s="3">
        <f t="shared" si="11"/>
        <v>0</v>
      </c>
    </row>
    <row r="141" spans="1:21" x14ac:dyDescent="0.25">
      <c r="A141">
        <v>42</v>
      </c>
      <c r="B141" t="s">
        <v>276</v>
      </c>
      <c r="C141" s="2">
        <v>275995</v>
      </c>
      <c r="D141" s="2">
        <v>304560</v>
      </c>
      <c r="E141" s="2">
        <v>580555</v>
      </c>
      <c r="F141" s="2">
        <f t="shared" si="12"/>
        <v>0</v>
      </c>
      <c r="G141" s="2">
        <v>553879</v>
      </c>
      <c r="H141" s="2">
        <v>0</v>
      </c>
      <c r="I141" s="2">
        <v>29027.75</v>
      </c>
      <c r="J141" s="2">
        <f t="shared" si="9"/>
        <v>0</v>
      </c>
      <c r="K141" s="2">
        <v>35232</v>
      </c>
      <c r="L141" s="2">
        <v>35232</v>
      </c>
      <c r="M141" s="2">
        <v>0</v>
      </c>
      <c r="N141" s="2">
        <v>0</v>
      </c>
      <c r="O141" s="2">
        <v>380</v>
      </c>
      <c r="P141" s="2">
        <v>0</v>
      </c>
      <c r="Q141" s="2">
        <v>0</v>
      </c>
      <c r="R141" s="2">
        <v>380</v>
      </c>
      <c r="S141" s="2">
        <f t="shared" si="10"/>
        <v>0</v>
      </c>
      <c r="T141" s="2">
        <v>7.6</v>
      </c>
      <c r="U141" s="3">
        <f t="shared" si="11"/>
        <v>0</v>
      </c>
    </row>
    <row r="142" spans="1:21" x14ac:dyDescent="0.25">
      <c r="A142">
        <v>43</v>
      </c>
      <c r="B142" t="s">
        <v>278</v>
      </c>
      <c r="C142" s="2">
        <v>487949</v>
      </c>
      <c r="D142" s="2">
        <v>550267</v>
      </c>
      <c r="E142" s="2">
        <v>1038216</v>
      </c>
      <c r="F142" s="2">
        <f t="shared" si="12"/>
        <v>0</v>
      </c>
      <c r="G142" s="2">
        <v>950459</v>
      </c>
      <c r="H142" s="2">
        <v>0</v>
      </c>
      <c r="I142" s="2">
        <v>51910.8</v>
      </c>
      <c r="J142" s="2">
        <f t="shared" si="9"/>
        <v>0</v>
      </c>
      <c r="K142" s="2">
        <v>49921</v>
      </c>
      <c r="L142" s="2">
        <v>49921</v>
      </c>
      <c r="M142" s="2">
        <v>0</v>
      </c>
      <c r="N142" s="2">
        <v>0</v>
      </c>
      <c r="O142" s="2">
        <v>1400</v>
      </c>
      <c r="P142" s="2">
        <v>0</v>
      </c>
      <c r="Q142" s="2">
        <v>0</v>
      </c>
      <c r="R142" s="2">
        <v>1400</v>
      </c>
      <c r="S142" s="2">
        <f t="shared" si="10"/>
        <v>0</v>
      </c>
      <c r="T142" s="2">
        <v>28</v>
      </c>
      <c r="U142" s="3">
        <f t="shared" si="11"/>
        <v>0</v>
      </c>
    </row>
    <row r="143" spans="1:21" x14ac:dyDescent="0.25">
      <c r="A143">
        <v>44</v>
      </c>
      <c r="B143" t="s">
        <v>279</v>
      </c>
      <c r="C143" s="2">
        <v>1153187</v>
      </c>
      <c r="D143" s="2">
        <v>1355096</v>
      </c>
      <c r="E143" s="2">
        <v>2508283</v>
      </c>
      <c r="F143" s="2">
        <f t="shared" si="12"/>
        <v>0</v>
      </c>
      <c r="G143" s="2">
        <v>2265726</v>
      </c>
      <c r="H143" s="2">
        <v>0</v>
      </c>
      <c r="I143" s="2">
        <v>125414.15</v>
      </c>
      <c r="J143" s="2">
        <f t="shared" si="9"/>
        <v>0</v>
      </c>
      <c r="K143" s="2">
        <v>93881</v>
      </c>
      <c r="L143" s="2">
        <v>93881</v>
      </c>
      <c r="M143" s="2">
        <v>0</v>
      </c>
      <c r="N143" s="2">
        <v>0</v>
      </c>
      <c r="O143" s="2">
        <v>3705</v>
      </c>
      <c r="P143" s="2">
        <v>0</v>
      </c>
      <c r="Q143" s="2">
        <v>0</v>
      </c>
      <c r="R143" s="2">
        <v>3705</v>
      </c>
      <c r="S143" s="2">
        <f t="shared" si="10"/>
        <v>0</v>
      </c>
      <c r="T143" s="2">
        <v>74.099999999999994</v>
      </c>
      <c r="U143" s="3">
        <f t="shared" si="11"/>
        <v>0</v>
      </c>
    </row>
    <row r="144" spans="1:21" x14ac:dyDescent="0.25">
      <c r="A144">
        <v>45</v>
      </c>
      <c r="B144" t="s">
        <v>280</v>
      </c>
      <c r="C144" s="2">
        <v>1874894</v>
      </c>
      <c r="D144" s="2">
        <v>1906397</v>
      </c>
      <c r="E144" s="2">
        <v>3781291</v>
      </c>
      <c r="F144" s="2">
        <f t="shared" si="12"/>
        <v>0</v>
      </c>
      <c r="G144" s="2">
        <v>3353658</v>
      </c>
      <c r="H144" s="2">
        <v>100</v>
      </c>
      <c r="I144" s="2">
        <v>189064.55</v>
      </c>
      <c r="J144" s="2">
        <f t="shared" si="9"/>
        <v>0</v>
      </c>
      <c r="K144" s="2">
        <v>191969</v>
      </c>
      <c r="L144" s="2">
        <v>191869</v>
      </c>
      <c r="M144" s="2">
        <v>0</v>
      </c>
      <c r="N144" s="2">
        <v>0</v>
      </c>
      <c r="O144" s="2">
        <v>2750</v>
      </c>
      <c r="P144" s="2">
        <v>800</v>
      </c>
      <c r="Q144" s="2">
        <v>0</v>
      </c>
      <c r="R144" s="2">
        <v>1950</v>
      </c>
      <c r="S144" s="2">
        <f t="shared" si="10"/>
        <v>0</v>
      </c>
      <c r="T144" s="2">
        <v>55</v>
      </c>
      <c r="U144" s="3">
        <f t="shared" si="11"/>
        <v>0</v>
      </c>
    </row>
    <row r="145" spans="1:21" x14ac:dyDescent="0.25">
      <c r="A145">
        <v>46</v>
      </c>
      <c r="B145" t="s">
        <v>282</v>
      </c>
      <c r="C145" s="2">
        <v>1897030</v>
      </c>
      <c r="D145" s="2">
        <v>1814422</v>
      </c>
      <c r="E145" s="2">
        <v>3711452</v>
      </c>
      <c r="F145" s="2">
        <f t="shared" si="12"/>
        <v>0</v>
      </c>
      <c r="G145" s="2">
        <v>3254141</v>
      </c>
      <c r="H145" s="2">
        <v>876</v>
      </c>
      <c r="I145" s="2">
        <v>185572.6</v>
      </c>
      <c r="J145" s="2">
        <f t="shared" si="9"/>
        <v>0</v>
      </c>
      <c r="K145" s="2">
        <v>97157</v>
      </c>
      <c r="L145" s="2">
        <v>97157</v>
      </c>
      <c r="M145" s="2">
        <v>0</v>
      </c>
      <c r="N145" s="2">
        <v>0</v>
      </c>
      <c r="O145" s="2">
        <v>5285</v>
      </c>
      <c r="P145" s="2">
        <v>800</v>
      </c>
      <c r="Q145" s="2">
        <v>0</v>
      </c>
      <c r="R145" s="2">
        <v>4485</v>
      </c>
      <c r="S145" s="2">
        <f t="shared" si="10"/>
        <v>0</v>
      </c>
      <c r="T145" s="2">
        <v>105.7</v>
      </c>
      <c r="U145" s="3">
        <f t="shared" si="11"/>
        <v>0</v>
      </c>
    </row>
    <row r="146" spans="1:21" x14ac:dyDescent="0.25">
      <c r="A146">
        <v>47</v>
      </c>
      <c r="B146" t="s">
        <v>289</v>
      </c>
      <c r="C146" s="2">
        <v>264747</v>
      </c>
      <c r="D146" s="2">
        <v>325424</v>
      </c>
      <c r="E146" s="2">
        <v>590171</v>
      </c>
      <c r="F146" s="2">
        <f t="shared" si="12"/>
        <v>0</v>
      </c>
      <c r="G146" s="2">
        <v>530552</v>
      </c>
      <c r="H146" s="2">
        <v>0</v>
      </c>
      <c r="I146" s="2">
        <v>29508.55</v>
      </c>
      <c r="J146" s="2">
        <f t="shared" si="9"/>
        <v>0</v>
      </c>
      <c r="K146" s="2">
        <v>27784</v>
      </c>
      <c r="L146" s="2">
        <v>27784</v>
      </c>
      <c r="M146" s="2">
        <v>0</v>
      </c>
      <c r="N146" s="2">
        <v>0</v>
      </c>
      <c r="O146" s="2">
        <v>400</v>
      </c>
      <c r="P146" s="2">
        <v>0</v>
      </c>
      <c r="Q146" s="2">
        <v>0</v>
      </c>
      <c r="R146" s="2">
        <v>400</v>
      </c>
      <c r="S146" s="2">
        <f t="shared" si="10"/>
        <v>0</v>
      </c>
      <c r="T146" s="2">
        <v>8</v>
      </c>
      <c r="U146" s="3">
        <f t="shared" si="11"/>
        <v>0</v>
      </c>
    </row>
    <row r="147" spans="1:21" x14ac:dyDescent="0.25">
      <c r="A147">
        <v>48</v>
      </c>
      <c r="B147" t="s">
        <v>290</v>
      </c>
      <c r="C147" s="2">
        <v>873861</v>
      </c>
      <c r="D147" s="2">
        <v>468130</v>
      </c>
      <c r="E147" s="2">
        <v>1341991</v>
      </c>
      <c r="F147" s="2">
        <f t="shared" si="12"/>
        <v>0</v>
      </c>
      <c r="G147" s="2">
        <v>1380381</v>
      </c>
      <c r="H147" s="2">
        <v>0</v>
      </c>
      <c r="I147" s="2">
        <v>67099.55</v>
      </c>
      <c r="J147" s="2">
        <f t="shared" si="9"/>
        <v>0</v>
      </c>
      <c r="K147" s="2">
        <v>44358</v>
      </c>
      <c r="L147" s="2">
        <v>44358</v>
      </c>
      <c r="M147" s="2">
        <v>0</v>
      </c>
      <c r="N147" s="2">
        <v>0</v>
      </c>
      <c r="O147" s="2">
        <v>3290</v>
      </c>
      <c r="P147" s="2">
        <v>3600</v>
      </c>
      <c r="Q147" s="2">
        <v>0</v>
      </c>
      <c r="R147" s="2">
        <v>-310</v>
      </c>
      <c r="S147" s="2">
        <f t="shared" si="10"/>
        <v>0</v>
      </c>
      <c r="T147" s="2">
        <v>65.8</v>
      </c>
      <c r="U147" s="3">
        <f t="shared" si="11"/>
        <v>0</v>
      </c>
    </row>
    <row r="148" spans="1:21" x14ac:dyDescent="0.25">
      <c r="A148">
        <v>49</v>
      </c>
      <c r="B148" t="s">
        <v>291</v>
      </c>
      <c r="C148" s="2">
        <v>660868</v>
      </c>
      <c r="D148" s="2">
        <v>693327</v>
      </c>
      <c r="E148" s="2">
        <v>1354195</v>
      </c>
      <c r="F148" s="2">
        <f t="shared" si="12"/>
        <v>0</v>
      </c>
      <c r="G148" s="2">
        <v>1287036</v>
      </c>
      <c r="H148" s="2">
        <v>0</v>
      </c>
      <c r="I148" s="2">
        <v>67709.75</v>
      </c>
      <c r="J148" s="2">
        <f t="shared" si="9"/>
        <v>0</v>
      </c>
      <c r="K148" s="2">
        <v>52245</v>
      </c>
      <c r="L148" s="2">
        <v>52245</v>
      </c>
      <c r="M148" s="2">
        <v>0</v>
      </c>
      <c r="N148" s="2">
        <v>0</v>
      </c>
      <c r="O148" s="2">
        <v>1120</v>
      </c>
      <c r="P148" s="2">
        <v>1600</v>
      </c>
      <c r="Q148" s="2">
        <v>0</v>
      </c>
      <c r="R148" s="2">
        <v>-480</v>
      </c>
      <c r="S148" s="2">
        <f t="shared" si="10"/>
        <v>0</v>
      </c>
      <c r="T148" s="2">
        <v>22.4</v>
      </c>
      <c r="U148" s="3">
        <f t="shared" si="11"/>
        <v>0</v>
      </c>
    </row>
    <row r="149" spans="1:21" x14ac:dyDescent="0.25">
      <c r="A149">
        <v>50</v>
      </c>
      <c r="B149" t="s">
        <v>293</v>
      </c>
      <c r="C149" s="2">
        <v>281361</v>
      </c>
      <c r="D149" s="2">
        <v>331086</v>
      </c>
      <c r="E149" s="2">
        <v>612447</v>
      </c>
      <c r="F149" s="2">
        <f t="shared" si="12"/>
        <v>0</v>
      </c>
      <c r="G149" s="2">
        <v>602334</v>
      </c>
      <c r="H149" s="2">
        <v>173</v>
      </c>
      <c r="I149" s="2">
        <v>30622.35</v>
      </c>
      <c r="J149" s="2">
        <f t="shared" si="9"/>
        <v>0</v>
      </c>
      <c r="K149" s="2">
        <v>26300</v>
      </c>
      <c r="L149" s="2">
        <v>26300</v>
      </c>
      <c r="M149" s="2">
        <v>0</v>
      </c>
      <c r="N149" s="2">
        <v>0</v>
      </c>
      <c r="O149" s="2">
        <v>1170</v>
      </c>
      <c r="P149" s="2">
        <v>800</v>
      </c>
      <c r="Q149" s="2">
        <v>0</v>
      </c>
      <c r="R149" s="2">
        <v>370</v>
      </c>
      <c r="S149" s="2">
        <f t="shared" si="10"/>
        <v>0</v>
      </c>
      <c r="T149" s="2">
        <v>23.4</v>
      </c>
      <c r="U149" s="3">
        <f t="shared" si="11"/>
        <v>0</v>
      </c>
    </row>
    <row r="150" spans="1:21" x14ac:dyDescent="0.25">
      <c r="A150">
        <v>51</v>
      </c>
      <c r="B150" t="s">
        <v>294</v>
      </c>
      <c r="C150" s="2">
        <v>411945</v>
      </c>
      <c r="D150" s="2">
        <v>503734</v>
      </c>
      <c r="E150" s="2">
        <v>915679</v>
      </c>
      <c r="F150" s="2">
        <f t="shared" si="12"/>
        <v>0</v>
      </c>
      <c r="G150" s="2">
        <v>866859</v>
      </c>
      <c r="H150" s="2">
        <v>0</v>
      </c>
      <c r="I150" s="2">
        <v>45783.95</v>
      </c>
      <c r="J150" s="2">
        <f t="shared" si="9"/>
        <v>0</v>
      </c>
      <c r="K150" s="2">
        <v>35702</v>
      </c>
      <c r="L150" s="2">
        <v>35702</v>
      </c>
      <c r="M150" s="2">
        <v>0</v>
      </c>
      <c r="N150" s="2">
        <v>0</v>
      </c>
      <c r="O150" s="2">
        <v>1100</v>
      </c>
      <c r="P150" s="2">
        <v>800</v>
      </c>
      <c r="Q150" s="2">
        <v>0</v>
      </c>
      <c r="R150" s="2">
        <v>300</v>
      </c>
      <c r="S150" s="2">
        <f t="shared" si="10"/>
        <v>0</v>
      </c>
      <c r="T150" s="2">
        <v>22</v>
      </c>
      <c r="U150" s="3">
        <f t="shared" si="11"/>
        <v>0</v>
      </c>
    </row>
    <row r="151" spans="1:21" x14ac:dyDescent="0.25">
      <c r="A151">
        <v>52</v>
      </c>
      <c r="B151" t="s">
        <v>295</v>
      </c>
      <c r="C151" s="2">
        <v>367032</v>
      </c>
      <c r="D151" s="2">
        <v>374550</v>
      </c>
      <c r="E151" s="2">
        <v>741582</v>
      </c>
      <c r="F151" s="2">
        <f t="shared" si="12"/>
        <v>0</v>
      </c>
      <c r="G151" s="2">
        <v>752751</v>
      </c>
      <c r="H151" s="2">
        <v>288</v>
      </c>
      <c r="I151" s="2">
        <v>37079.1</v>
      </c>
      <c r="J151" s="2">
        <f t="shared" si="9"/>
        <v>0</v>
      </c>
      <c r="K151" s="2">
        <v>29408</v>
      </c>
      <c r="L151" s="2">
        <v>29408</v>
      </c>
      <c r="M151" s="2">
        <v>0</v>
      </c>
      <c r="N151" s="2">
        <v>0</v>
      </c>
      <c r="O151" s="2">
        <v>3930</v>
      </c>
      <c r="P151" s="2">
        <v>800</v>
      </c>
      <c r="Q151" s="2">
        <v>0</v>
      </c>
      <c r="R151" s="2">
        <v>3130</v>
      </c>
      <c r="S151" s="2">
        <f t="shared" si="10"/>
        <v>0</v>
      </c>
      <c r="T151" s="2">
        <v>78.599999999999994</v>
      </c>
      <c r="U151" s="3">
        <f t="shared" si="11"/>
        <v>0</v>
      </c>
    </row>
    <row r="152" spans="1:21" x14ac:dyDescent="0.25">
      <c r="A152">
        <v>53</v>
      </c>
      <c r="B152" t="s">
        <v>296</v>
      </c>
      <c r="C152" s="2">
        <v>722025</v>
      </c>
      <c r="D152" s="2">
        <v>744215</v>
      </c>
      <c r="E152" s="2">
        <v>1466240</v>
      </c>
      <c r="F152" s="2">
        <f t="shared" si="12"/>
        <v>0</v>
      </c>
      <c r="G152" s="2">
        <v>1335565</v>
      </c>
      <c r="H152" s="2">
        <v>0</v>
      </c>
      <c r="I152" s="2">
        <v>73312</v>
      </c>
      <c r="J152" s="2">
        <f t="shared" si="9"/>
        <v>0</v>
      </c>
      <c r="K152" s="2">
        <v>46301</v>
      </c>
      <c r="L152" s="2">
        <v>46301</v>
      </c>
      <c r="M152" s="2">
        <v>0</v>
      </c>
      <c r="N152" s="2">
        <v>0</v>
      </c>
      <c r="O152" s="2">
        <v>200</v>
      </c>
      <c r="P152" s="2">
        <v>0</v>
      </c>
      <c r="Q152" s="2">
        <v>0</v>
      </c>
      <c r="R152" s="2">
        <v>200</v>
      </c>
      <c r="S152" s="2">
        <f t="shared" si="10"/>
        <v>0</v>
      </c>
      <c r="T152" s="2">
        <v>4</v>
      </c>
      <c r="U152" s="3">
        <f t="shared" si="11"/>
        <v>0</v>
      </c>
    </row>
    <row r="153" spans="1:21" x14ac:dyDescent="0.25">
      <c r="A153">
        <v>54</v>
      </c>
      <c r="B153" t="s">
        <v>297</v>
      </c>
      <c r="C153" s="2">
        <v>1024931</v>
      </c>
      <c r="D153" s="2">
        <v>995910</v>
      </c>
      <c r="E153" s="2">
        <v>2020841</v>
      </c>
      <c r="F153" s="2">
        <f t="shared" si="12"/>
        <v>0</v>
      </c>
      <c r="G153" s="2">
        <v>1939928</v>
      </c>
      <c r="H153" s="2">
        <v>0</v>
      </c>
      <c r="I153" s="2">
        <v>101042.05</v>
      </c>
      <c r="J153" s="2">
        <f t="shared" si="9"/>
        <v>0</v>
      </c>
      <c r="K153" s="2">
        <v>49792</v>
      </c>
      <c r="L153" s="2">
        <v>49792</v>
      </c>
      <c r="M153" s="2">
        <v>0</v>
      </c>
      <c r="N153" s="2">
        <v>0</v>
      </c>
      <c r="O153" s="2">
        <v>6040</v>
      </c>
      <c r="P153" s="2">
        <v>800</v>
      </c>
      <c r="Q153" s="2">
        <v>0</v>
      </c>
      <c r="R153" s="2">
        <v>5240</v>
      </c>
      <c r="S153" s="2">
        <f t="shared" si="10"/>
        <v>0</v>
      </c>
      <c r="T153" s="2">
        <v>120.8</v>
      </c>
      <c r="U153" s="3">
        <f t="shared" si="11"/>
        <v>0</v>
      </c>
    </row>
    <row r="154" spans="1:21" x14ac:dyDescent="0.25">
      <c r="A154">
        <v>55</v>
      </c>
      <c r="B154" t="s">
        <v>298</v>
      </c>
      <c r="C154" s="2">
        <v>1065551</v>
      </c>
      <c r="D154" s="2">
        <v>1061847</v>
      </c>
      <c r="E154" s="2">
        <v>2127398</v>
      </c>
      <c r="F154" s="2">
        <f t="shared" si="12"/>
        <v>0</v>
      </c>
      <c r="G154" s="2">
        <v>1944147</v>
      </c>
      <c r="H154" s="2">
        <v>351</v>
      </c>
      <c r="I154" s="2">
        <v>106369.9</v>
      </c>
      <c r="J154" s="2">
        <f t="shared" si="9"/>
        <v>0</v>
      </c>
      <c r="K154" s="2">
        <v>114919</v>
      </c>
      <c r="L154" s="2">
        <v>114568</v>
      </c>
      <c r="M154" s="2">
        <v>0</v>
      </c>
      <c r="N154" s="2">
        <v>0</v>
      </c>
      <c r="O154" s="2">
        <v>1250</v>
      </c>
      <c r="P154" s="2">
        <v>0</v>
      </c>
      <c r="Q154" s="2">
        <v>0</v>
      </c>
      <c r="R154" s="2">
        <v>1250</v>
      </c>
      <c r="S154" s="2">
        <f t="shared" si="10"/>
        <v>0</v>
      </c>
      <c r="T154" s="2">
        <v>25</v>
      </c>
      <c r="U154" s="3">
        <f t="shared" si="11"/>
        <v>0</v>
      </c>
    </row>
    <row r="155" spans="1:21" x14ac:dyDescent="0.25">
      <c r="A155">
        <v>56</v>
      </c>
      <c r="B155" t="s">
        <v>299</v>
      </c>
      <c r="C155" s="2">
        <v>180287</v>
      </c>
      <c r="D155" s="2">
        <v>248118</v>
      </c>
      <c r="E155" s="2">
        <v>428405</v>
      </c>
      <c r="F155" s="2">
        <f t="shared" si="12"/>
        <v>0</v>
      </c>
      <c r="G155" s="2">
        <v>353439</v>
      </c>
      <c r="H155" s="2">
        <v>0</v>
      </c>
      <c r="I155" s="2">
        <v>21420.25</v>
      </c>
      <c r="J155" s="2">
        <f t="shared" si="9"/>
        <v>0</v>
      </c>
      <c r="K155" s="2">
        <v>11665</v>
      </c>
      <c r="L155" s="2">
        <v>11665</v>
      </c>
      <c r="M155" s="2">
        <v>0</v>
      </c>
      <c r="N155" s="2">
        <v>0</v>
      </c>
      <c r="O155" s="2">
        <v>400</v>
      </c>
      <c r="P155" s="2">
        <v>0</v>
      </c>
      <c r="Q155" s="2">
        <v>0</v>
      </c>
      <c r="R155" s="2">
        <v>400</v>
      </c>
      <c r="S155" s="2">
        <f t="shared" si="10"/>
        <v>0</v>
      </c>
      <c r="T155" s="2">
        <v>8</v>
      </c>
      <c r="U155" s="3">
        <f t="shared" si="11"/>
        <v>0</v>
      </c>
    </row>
    <row r="156" spans="1:21" x14ac:dyDescent="0.25">
      <c r="A156">
        <v>57</v>
      </c>
      <c r="B156" t="s">
        <v>300</v>
      </c>
      <c r="C156" s="2">
        <v>192827</v>
      </c>
      <c r="D156" s="2">
        <v>153591</v>
      </c>
      <c r="E156" s="2">
        <v>346418</v>
      </c>
      <c r="F156" s="2">
        <f t="shared" si="12"/>
        <v>0</v>
      </c>
      <c r="G156" s="2">
        <v>330036</v>
      </c>
      <c r="H156" s="2">
        <v>0</v>
      </c>
      <c r="I156" s="2">
        <v>17320.900000000001</v>
      </c>
      <c r="J156" s="2">
        <f t="shared" si="9"/>
        <v>0</v>
      </c>
      <c r="K156" s="2">
        <v>10627</v>
      </c>
      <c r="L156" s="2">
        <v>10627</v>
      </c>
      <c r="M156" s="2">
        <v>0</v>
      </c>
      <c r="N156" s="2">
        <v>0</v>
      </c>
      <c r="O156" s="2">
        <v>300</v>
      </c>
      <c r="P156" s="2">
        <v>0</v>
      </c>
      <c r="Q156" s="2">
        <v>0</v>
      </c>
      <c r="R156" s="2">
        <v>300</v>
      </c>
      <c r="S156" s="2">
        <f t="shared" si="10"/>
        <v>0</v>
      </c>
      <c r="T156" s="2">
        <v>6</v>
      </c>
      <c r="U156" s="3">
        <f t="shared" si="11"/>
        <v>0</v>
      </c>
    </row>
    <row r="157" spans="1:21" x14ac:dyDescent="0.25">
      <c r="A157">
        <v>58</v>
      </c>
      <c r="B157" t="s">
        <v>301</v>
      </c>
      <c r="C157" s="2">
        <v>797562</v>
      </c>
      <c r="D157" s="2">
        <v>758263</v>
      </c>
      <c r="E157" s="2">
        <v>1555825</v>
      </c>
      <c r="F157" s="2">
        <f t="shared" si="12"/>
        <v>0</v>
      </c>
      <c r="G157" s="2">
        <v>1551950</v>
      </c>
      <c r="H157" s="2">
        <v>0</v>
      </c>
      <c r="I157" s="2">
        <v>77791.25</v>
      </c>
      <c r="J157" s="2">
        <f t="shared" si="9"/>
        <v>0</v>
      </c>
      <c r="K157" s="2">
        <v>41289</v>
      </c>
      <c r="L157" s="2">
        <v>41289</v>
      </c>
      <c r="M157" s="2">
        <v>0</v>
      </c>
      <c r="N157" s="2">
        <v>0</v>
      </c>
      <c r="O157" s="2">
        <v>1620</v>
      </c>
      <c r="P157" s="2">
        <v>0</v>
      </c>
      <c r="Q157" s="2">
        <v>0</v>
      </c>
      <c r="R157" s="2">
        <v>1620</v>
      </c>
      <c r="S157" s="2">
        <f t="shared" si="10"/>
        <v>0</v>
      </c>
      <c r="T157" s="2">
        <v>32.4</v>
      </c>
      <c r="U157" s="3">
        <f t="shared" si="11"/>
        <v>0</v>
      </c>
    </row>
    <row r="158" spans="1:21" x14ac:dyDescent="0.25">
      <c r="A158">
        <v>59</v>
      </c>
      <c r="B158" t="s">
        <v>302</v>
      </c>
      <c r="C158" s="2">
        <v>1179600</v>
      </c>
      <c r="D158" s="2">
        <v>950913</v>
      </c>
      <c r="E158" s="2">
        <v>2130513</v>
      </c>
      <c r="F158" s="2">
        <f t="shared" si="12"/>
        <v>0</v>
      </c>
      <c r="G158" s="2">
        <v>2324182</v>
      </c>
      <c r="H158" s="2">
        <v>170</v>
      </c>
      <c r="I158" s="2">
        <v>106525.65</v>
      </c>
      <c r="J158" s="2">
        <f t="shared" si="9"/>
        <v>0</v>
      </c>
      <c r="K158" s="2">
        <v>81473</v>
      </c>
      <c r="L158" s="2">
        <v>81473</v>
      </c>
      <c r="M158" s="2">
        <v>0</v>
      </c>
      <c r="N158" s="2">
        <v>0</v>
      </c>
      <c r="O158" s="2">
        <v>800</v>
      </c>
      <c r="P158" s="2">
        <v>0</v>
      </c>
      <c r="Q158" s="2">
        <v>0</v>
      </c>
      <c r="R158" s="2">
        <v>800</v>
      </c>
      <c r="S158" s="2">
        <f t="shared" si="10"/>
        <v>0</v>
      </c>
      <c r="T158" s="2">
        <v>16</v>
      </c>
      <c r="U158" s="3">
        <f t="shared" si="11"/>
        <v>0</v>
      </c>
    </row>
    <row r="159" spans="1:21" x14ac:dyDescent="0.25">
      <c r="A159">
        <v>60</v>
      </c>
      <c r="B159" t="s">
        <v>304</v>
      </c>
      <c r="C159" s="2">
        <v>1432601</v>
      </c>
      <c r="D159" s="2">
        <v>1075379</v>
      </c>
      <c r="E159" s="2">
        <v>2507980</v>
      </c>
      <c r="F159" s="2">
        <f t="shared" si="12"/>
        <v>0</v>
      </c>
      <c r="G159" s="2">
        <v>2518636</v>
      </c>
      <c r="H159" s="2">
        <v>0</v>
      </c>
      <c r="I159" s="2">
        <v>125399</v>
      </c>
      <c r="J159" s="2">
        <f t="shared" si="9"/>
        <v>0</v>
      </c>
      <c r="K159" s="2">
        <v>98230</v>
      </c>
      <c r="L159" s="2">
        <v>98230</v>
      </c>
      <c r="M159" s="2">
        <v>0</v>
      </c>
      <c r="N159" s="2">
        <v>0</v>
      </c>
      <c r="O159" s="2">
        <v>750</v>
      </c>
      <c r="P159" s="2">
        <v>0</v>
      </c>
      <c r="Q159" s="2">
        <v>0</v>
      </c>
      <c r="R159" s="2">
        <v>750</v>
      </c>
      <c r="S159" s="2">
        <f t="shared" si="10"/>
        <v>0</v>
      </c>
      <c r="T159" s="2">
        <v>15</v>
      </c>
      <c r="U159" s="3">
        <f t="shared" si="11"/>
        <v>0</v>
      </c>
    </row>
    <row r="160" spans="1:21" x14ac:dyDescent="0.25">
      <c r="A160">
        <v>61</v>
      </c>
      <c r="B160" t="s">
        <v>306</v>
      </c>
      <c r="C160" s="2">
        <v>1087336</v>
      </c>
      <c r="D160" s="2">
        <v>1081737</v>
      </c>
      <c r="E160" s="2">
        <v>2169073</v>
      </c>
      <c r="F160" s="2">
        <f t="shared" si="12"/>
        <v>0</v>
      </c>
      <c r="G160" s="2">
        <v>2057125</v>
      </c>
      <c r="H160" s="2">
        <v>0</v>
      </c>
      <c r="I160" s="2">
        <v>108453.65</v>
      </c>
      <c r="J160" s="2">
        <f t="shared" si="9"/>
        <v>0</v>
      </c>
      <c r="K160" s="2">
        <v>60951</v>
      </c>
      <c r="L160" s="2">
        <v>60951</v>
      </c>
      <c r="M160" s="2">
        <v>0</v>
      </c>
      <c r="N160" s="2">
        <v>0</v>
      </c>
      <c r="O160" s="2">
        <v>24507</v>
      </c>
      <c r="P160" s="2">
        <v>0</v>
      </c>
      <c r="Q160" s="2">
        <v>0</v>
      </c>
      <c r="R160" s="2">
        <v>24507</v>
      </c>
      <c r="S160" s="2">
        <f t="shared" si="10"/>
        <v>0</v>
      </c>
      <c r="T160" s="2">
        <v>490.14</v>
      </c>
      <c r="U160" s="3">
        <f t="shared" si="11"/>
        <v>0</v>
      </c>
    </row>
    <row r="161" spans="1:21" x14ac:dyDescent="0.25">
      <c r="A161">
        <v>62</v>
      </c>
      <c r="B161" t="s">
        <v>312</v>
      </c>
      <c r="C161" s="2">
        <v>241293</v>
      </c>
      <c r="D161" s="2">
        <v>267868</v>
      </c>
      <c r="E161" s="2">
        <v>509161</v>
      </c>
      <c r="F161" s="2">
        <f t="shared" si="12"/>
        <v>0</v>
      </c>
      <c r="G161" s="2">
        <v>427869</v>
      </c>
      <c r="H161" s="2">
        <v>0</v>
      </c>
      <c r="I161" s="2">
        <v>25458.05</v>
      </c>
      <c r="J161" s="2">
        <f t="shared" si="9"/>
        <v>0</v>
      </c>
      <c r="K161" s="2">
        <v>23505</v>
      </c>
      <c r="L161" s="2">
        <v>23505</v>
      </c>
      <c r="M161" s="2">
        <v>0</v>
      </c>
      <c r="N161" s="2">
        <v>0</v>
      </c>
      <c r="O161" s="2">
        <v>770</v>
      </c>
      <c r="P161" s="2">
        <v>960</v>
      </c>
      <c r="Q161" s="2">
        <v>0</v>
      </c>
      <c r="R161" s="2">
        <v>-190</v>
      </c>
      <c r="S161" s="2">
        <f t="shared" si="10"/>
        <v>0</v>
      </c>
      <c r="T161" s="2">
        <v>15.4</v>
      </c>
      <c r="U161" s="3">
        <f t="shared" si="11"/>
        <v>0</v>
      </c>
    </row>
    <row r="162" spans="1:21" x14ac:dyDescent="0.25">
      <c r="A162">
        <v>63</v>
      </c>
      <c r="B162" t="s">
        <v>313</v>
      </c>
      <c r="C162" s="2">
        <v>446763</v>
      </c>
      <c r="D162" s="2">
        <v>634402</v>
      </c>
      <c r="E162" s="2">
        <v>1081165</v>
      </c>
      <c r="F162" s="2">
        <f t="shared" si="12"/>
        <v>0</v>
      </c>
      <c r="G162" s="2">
        <v>1121304</v>
      </c>
      <c r="H162" s="2">
        <v>0</v>
      </c>
      <c r="I162" s="2">
        <v>54058.25</v>
      </c>
      <c r="J162" s="2">
        <f t="shared" si="9"/>
        <v>0</v>
      </c>
      <c r="K162" s="2">
        <v>51394</v>
      </c>
      <c r="L162" s="2">
        <v>51394</v>
      </c>
      <c r="M162" s="2">
        <v>0</v>
      </c>
      <c r="N162" s="2">
        <v>0</v>
      </c>
      <c r="O162" s="2">
        <v>38230</v>
      </c>
      <c r="P162" s="2">
        <v>20800</v>
      </c>
      <c r="Q162" s="2">
        <v>0</v>
      </c>
      <c r="R162" s="2">
        <v>17430</v>
      </c>
      <c r="S162" s="2">
        <f t="shared" si="10"/>
        <v>0</v>
      </c>
      <c r="T162" s="2">
        <v>764.6</v>
      </c>
      <c r="U162" s="3">
        <f t="shared" si="11"/>
        <v>0</v>
      </c>
    </row>
    <row r="163" spans="1:21" x14ac:dyDescent="0.25">
      <c r="A163">
        <v>64</v>
      </c>
      <c r="B163" t="s">
        <v>314</v>
      </c>
      <c r="C163" s="2">
        <v>546539</v>
      </c>
      <c r="D163" s="2">
        <v>1150813</v>
      </c>
      <c r="E163" s="2">
        <v>1697352</v>
      </c>
      <c r="F163" s="2">
        <f t="shared" si="12"/>
        <v>0</v>
      </c>
      <c r="G163" s="2">
        <v>1509023</v>
      </c>
      <c r="H163" s="2">
        <v>30646</v>
      </c>
      <c r="I163" s="2">
        <v>84867.6</v>
      </c>
      <c r="J163" s="2">
        <f t="shared" si="9"/>
        <v>0</v>
      </c>
      <c r="K163" s="2">
        <v>98460</v>
      </c>
      <c r="L163" s="2">
        <v>68460</v>
      </c>
      <c r="M163" s="2">
        <v>0</v>
      </c>
      <c r="N163" s="2">
        <v>0</v>
      </c>
      <c r="O163" s="2">
        <v>300</v>
      </c>
      <c r="P163" s="2">
        <v>0</v>
      </c>
      <c r="Q163" s="2">
        <v>0</v>
      </c>
      <c r="R163" s="2">
        <v>300</v>
      </c>
      <c r="S163" s="2">
        <f t="shared" si="10"/>
        <v>0</v>
      </c>
      <c r="T163" s="2">
        <v>6</v>
      </c>
      <c r="U163" s="3">
        <f t="shared" si="11"/>
        <v>0</v>
      </c>
    </row>
    <row r="164" spans="1:21" x14ac:dyDescent="0.25">
      <c r="A164">
        <v>65</v>
      </c>
      <c r="B164" t="s">
        <v>315</v>
      </c>
      <c r="C164" s="2">
        <v>38985</v>
      </c>
      <c r="D164" s="2">
        <v>48141</v>
      </c>
      <c r="E164" s="2">
        <v>87126</v>
      </c>
      <c r="F164" s="2">
        <f t="shared" si="12"/>
        <v>0</v>
      </c>
      <c r="G164" s="2">
        <v>68033</v>
      </c>
      <c r="H164" s="2">
        <v>0</v>
      </c>
      <c r="I164" s="2">
        <v>4356.3</v>
      </c>
      <c r="J164" s="2">
        <f t="shared" ref="J164:J227" si="13">E164*0.05-I164</f>
        <v>0</v>
      </c>
      <c r="K164" s="2">
        <v>3398</v>
      </c>
      <c r="L164" s="2">
        <v>3398</v>
      </c>
      <c r="M164" s="2">
        <v>0</v>
      </c>
      <c r="N164" s="2">
        <v>0</v>
      </c>
      <c r="O164" s="2">
        <v>0</v>
      </c>
      <c r="P164" s="2">
        <v>0</v>
      </c>
      <c r="Q164" s="2">
        <v>0</v>
      </c>
      <c r="R164" s="2">
        <v>0</v>
      </c>
      <c r="S164" s="2">
        <f t="shared" ref="S164:S227" si="14">O164-P164+Q164-R164</f>
        <v>0</v>
      </c>
      <c r="T164" s="2">
        <v>0</v>
      </c>
      <c r="U164" s="3">
        <f t="shared" ref="U164:U227" si="15">O164*0.02-T164</f>
        <v>0</v>
      </c>
    </row>
    <row r="165" spans="1:21" x14ac:dyDescent="0.25">
      <c r="A165">
        <v>66</v>
      </c>
      <c r="B165" t="s">
        <v>316</v>
      </c>
      <c r="C165" s="2">
        <v>1349739</v>
      </c>
      <c r="D165" s="2">
        <v>1232922</v>
      </c>
      <c r="E165" s="2">
        <v>2582661</v>
      </c>
      <c r="F165" s="2">
        <f t="shared" ref="F165:F228" si="16">C165+D165-E165</f>
        <v>0</v>
      </c>
      <c r="G165" s="2">
        <v>2650413</v>
      </c>
      <c r="H165" s="2">
        <v>0</v>
      </c>
      <c r="I165" s="2">
        <v>129133.05</v>
      </c>
      <c r="J165" s="2">
        <f t="shared" si="13"/>
        <v>0</v>
      </c>
      <c r="K165" s="2">
        <v>87634</v>
      </c>
      <c r="L165" s="2">
        <v>87634</v>
      </c>
      <c r="M165" s="2">
        <v>0</v>
      </c>
      <c r="N165" s="2">
        <v>0</v>
      </c>
      <c r="O165" s="2">
        <v>6810</v>
      </c>
      <c r="P165" s="2">
        <v>2160</v>
      </c>
      <c r="Q165" s="2">
        <v>0</v>
      </c>
      <c r="R165" s="2">
        <v>4650</v>
      </c>
      <c r="S165" s="2">
        <f t="shared" si="14"/>
        <v>0</v>
      </c>
      <c r="T165" s="2">
        <v>136.19999999999999</v>
      </c>
      <c r="U165" s="3">
        <f t="shared" si="15"/>
        <v>0</v>
      </c>
    </row>
    <row r="166" spans="1:21" x14ac:dyDescent="0.25">
      <c r="A166">
        <v>67</v>
      </c>
      <c r="B166" t="s">
        <v>318</v>
      </c>
      <c r="C166" s="2">
        <v>346230</v>
      </c>
      <c r="D166" s="2">
        <v>516742</v>
      </c>
      <c r="E166" s="2">
        <v>862972</v>
      </c>
      <c r="F166" s="2">
        <f t="shared" si="16"/>
        <v>0</v>
      </c>
      <c r="G166" s="2">
        <v>710679</v>
      </c>
      <c r="H166" s="2">
        <v>0</v>
      </c>
      <c r="I166" s="2">
        <v>43148.6</v>
      </c>
      <c r="J166" s="2">
        <f t="shared" si="13"/>
        <v>0</v>
      </c>
      <c r="K166" s="2">
        <v>44340</v>
      </c>
      <c r="L166" s="2">
        <v>44340</v>
      </c>
      <c r="M166" s="2">
        <v>0</v>
      </c>
      <c r="N166" s="2">
        <v>0</v>
      </c>
      <c r="O166" s="2">
        <v>500</v>
      </c>
      <c r="P166" s="2">
        <v>0</v>
      </c>
      <c r="Q166" s="2">
        <v>0</v>
      </c>
      <c r="R166" s="2">
        <v>500</v>
      </c>
      <c r="S166" s="2">
        <f t="shared" si="14"/>
        <v>0</v>
      </c>
      <c r="T166" s="2">
        <v>10</v>
      </c>
      <c r="U166" s="3">
        <f t="shared" si="15"/>
        <v>0</v>
      </c>
    </row>
    <row r="167" spans="1:21" x14ac:dyDescent="0.25">
      <c r="A167">
        <v>68</v>
      </c>
      <c r="B167" t="s">
        <v>319</v>
      </c>
      <c r="C167" s="2">
        <v>252601</v>
      </c>
      <c r="D167" s="2">
        <v>325246</v>
      </c>
      <c r="E167" s="2">
        <v>577847</v>
      </c>
      <c r="F167" s="2">
        <f t="shared" si="16"/>
        <v>0</v>
      </c>
      <c r="G167" s="2">
        <v>513667</v>
      </c>
      <c r="H167" s="2">
        <v>0</v>
      </c>
      <c r="I167" s="2">
        <v>28892.35</v>
      </c>
      <c r="J167" s="2">
        <f t="shared" si="13"/>
        <v>0</v>
      </c>
      <c r="K167" s="2">
        <v>20465</v>
      </c>
      <c r="L167" s="2">
        <v>20465</v>
      </c>
      <c r="M167" s="2">
        <v>0</v>
      </c>
      <c r="N167" s="2">
        <v>0</v>
      </c>
      <c r="O167" s="2">
        <v>5100</v>
      </c>
      <c r="P167" s="2">
        <v>0</v>
      </c>
      <c r="Q167" s="2">
        <v>0</v>
      </c>
      <c r="R167" s="2">
        <v>5100</v>
      </c>
      <c r="S167" s="2">
        <f t="shared" si="14"/>
        <v>0</v>
      </c>
      <c r="T167" s="2">
        <v>102</v>
      </c>
      <c r="U167" s="3">
        <f t="shared" si="15"/>
        <v>0</v>
      </c>
    </row>
    <row r="168" spans="1:21" x14ac:dyDescent="0.25">
      <c r="A168">
        <v>69</v>
      </c>
      <c r="B168" t="s">
        <v>320</v>
      </c>
      <c r="C168" s="2">
        <v>1019956</v>
      </c>
      <c r="D168" s="2">
        <v>1030099</v>
      </c>
      <c r="E168" s="2">
        <v>2050055</v>
      </c>
      <c r="F168" s="2">
        <f t="shared" si="16"/>
        <v>0</v>
      </c>
      <c r="G168" s="2">
        <v>1946559</v>
      </c>
      <c r="H168" s="2">
        <v>708</v>
      </c>
      <c r="I168" s="2">
        <v>102502.75</v>
      </c>
      <c r="J168" s="2">
        <f t="shared" si="13"/>
        <v>0</v>
      </c>
      <c r="K168" s="2">
        <v>84501</v>
      </c>
      <c r="L168" s="2">
        <v>84501</v>
      </c>
      <c r="M168" s="2">
        <v>0</v>
      </c>
      <c r="N168" s="2">
        <v>0</v>
      </c>
      <c r="O168" s="2">
        <v>2310</v>
      </c>
      <c r="P168" s="2">
        <v>3440</v>
      </c>
      <c r="Q168" s="2">
        <v>0</v>
      </c>
      <c r="R168" s="2">
        <v>-1130</v>
      </c>
      <c r="S168" s="2">
        <f t="shared" si="14"/>
        <v>0</v>
      </c>
      <c r="T168" s="2">
        <v>46.2</v>
      </c>
      <c r="U168" s="3">
        <f t="shared" si="15"/>
        <v>0</v>
      </c>
    </row>
    <row r="169" spans="1:21" x14ac:dyDescent="0.25">
      <c r="A169">
        <v>70</v>
      </c>
      <c r="B169" t="s">
        <v>322</v>
      </c>
      <c r="C169" s="2">
        <v>618774</v>
      </c>
      <c r="D169" s="2">
        <v>525800</v>
      </c>
      <c r="E169" s="2">
        <v>1144574</v>
      </c>
      <c r="F169" s="2">
        <f t="shared" si="16"/>
        <v>0</v>
      </c>
      <c r="G169" s="2">
        <v>1051915</v>
      </c>
      <c r="H169" s="2">
        <v>50636</v>
      </c>
      <c r="I169" s="2">
        <v>57228.7</v>
      </c>
      <c r="J169" s="2">
        <f t="shared" si="13"/>
        <v>0</v>
      </c>
      <c r="K169" s="2">
        <v>43790</v>
      </c>
      <c r="L169" s="2">
        <v>43790</v>
      </c>
      <c r="M169" s="2">
        <v>0</v>
      </c>
      <c r="N169" s="2">
        <v>0</v>
      </c>
      <c r="O169" s="2">
        <v>420</v>
      </c>
      <c r="P169" s="2">
        <v>0</v>
      </c>
      <c r="Q169" s="2">
        <v>0</v>
      </c>
      <c r="R169" s="2">
        <v>420</v>
      </c>
      <c r="S169" s="2">
        <f t="shared" si="14"/>
        <v>0</v>
      </c>
      <c r="T169" s="2">
        <v>8.4</v>
      </c>
      <c r="U169" s="3">
        <f t="shared" si="15"/>
        <v>0</v>
      </c>
    </row>
    <row r="170" spans="1:21" x14ac:dyDescent="0.25">
      <c r="A170">
        <v>71</v>
      </c>
      <c r="B170" t="s">
        <v>324</v>
      </c>
      <c r="C170" s="2">
        <v>543021</v>
      </c>
      <c r="D170" s="2">
        <v>517646</v>
      </c>
      <c r="E170" s="2">
        <v>1060667</v>
      </c>
      <c r="F170" s="2">
        <f t="shared" si="16"/>
        <v>0</v>
      </c>
      <c r="G170" s="2">
        <v>1045716</v>
      </c>
      <c r="H170" s="2">
        <v>0</v>
      </c>
      <c r="I170" s="2">
        <v>53033.35</v>
      </c>
      <c r="J170" s="2">
        <f t="shared" si="13"/>
        <v>0</v>
      </c>
      <c r="K170" s="2">
        <v>45830</v>
      </c>
      <c r="L170" s="2">
        <v>45830</v>
      </c>
      <c r="M170" s="2">
        <v>0</v>
      </c>
      <c r="N170" s="2">
        <v>0</v>
      </c>
      <c r="O170" s="2">
        <v>5990</v>
      </c>
      <c r="P170" s="2">
        <v>1600</v>
      </c>
      <c r="Q170" s="2">
        <v>0</v>
      </c>
      <c r="R170" s="2">
        <v>4390</v>
      </c>
      <c r="S170" s="2">
        <f t="shared" si="14"/>
        <v>0</v>
      </c>
      <c r="T170" s="2">
        <v>119.8</v>
      </c>
      <c r="U170" s="3">
        <f t="shared" si="15"/>
        <v>0</v>
      </c>
    </row>
    <row r="171" spans="1:21" x14ac:dyDescent="0.25">
      <c r="A171">
        <v>72</v>
      </c>
      <c r="B171" t="s">
        <v>325</v>
      </c>
      <c r="C171" s="2">
        <v>299455</v>
      </c>
      <c r="D171" s="2">
        <v>251138</v>
      </c>
      <c r="E171" s="2">
        <v>550593</v>
      </c>
      <c r="F171" s="2">
        <f t="shared" si="16"/>
        <v>0</v>
      </c>
      <c r="G171" s="2">
        <v>469769</v>
      </c>
      <c r="H171" s="2">
        <v>0</v>
      </c>
      <c r="I171" s="2">
        <v>27529.65</v>
      </c>
      <c r="J171" s="2">
        <f t="shared" si="13"/>
        <v>0</v>
      </c>
      <c r="K171" s="2">
        <v>33477</v>
      </c>
      <c r="L171" s="2">
        <v>33477</v>
      </c>
      <c r="M171" s="2">
        <v>0</v>
      </c>
      <c r="N171" s="2">
        <v>0</v>
      </c>
      <c r="O171" s="2">
        <v>0</v>
      </c>
      <c r="P171" s="2">
        <v>0</v>
      </c>
      <c r="Q171" s="2">
        <v>0</v>
      </c>
      <c r="R171" s="2">
        <v>0</v>
      </c>
      <c r="S171" s="2">
        <f t="shared" si="14"/>
        <v>0</v>
      </c>
      <c r="T171" s="2">
        <v>0</v>
      </c>
      <c r="U171" s="3">
        <f t="shared" si="15"/>
        <v>0</v>
      </c>
    </row>
    <row r="172" spans="1:21" x14ac:dyDescent="0.25">
      <c r="A172">
        <v>73</v>
      </c>
      <c r="B172" t="s">
        <v>326</v>
      </c>
      <c r="C172" s="2">
        <v>654834</v>
      </c>
      <c r="D172" s="2">
        <v>637974</v>
      </c>
      <c r="E172" s="2">
        <v>1292808</v>
      </c>
      <c r="F172" s="2">
        <f t="shared" si="16"/>
        <v>0</v>
      </c>
      <c r="G172" s="2">
        <v>1206963</v>
      </c>
      <c r="H172" s="2">
        <v>0</v>
      </c>
      <c r="I172" s="2">
        <v>64640.4</v>
      </c>
      <c r="J172" s="2">
        <f t="shared" si="13"/>
        <v>0</v>
      </c>
      <c r="K172" s="2">
        <v>41685</v>
      </c>
      <c r="L172" s="2">
        <v>41685</v>
      </c>
      <c r="M172" s="2">
        <v>0</v>
      </c>
      <c r="N172" s="2">
        <v>0</v>
      </c>
      <c r="O172" s="2">
        <v>3000</v>
      </c>
      <c r="P172" s="2">
        <v>0</v>
      </c>
      <c r="Q172" s="2">
        <v>0</v>
      </c>
      <c r="R172" s="2">
        <v>3000</v>
      </c>
      <c r="S172" s="2">
        <f t="shared" si="14"/>
        <v>0</v>
      </c>
      <c r="T172" s="2">
        <v>60</v>
      </c>
      <c r="U172" s="3">
        <f t="shared" si="15"/>
        <v>0</v>
      </c>
    </row>
    <row r="173" spans="1:21" x14ac:dyDescent="0.25">
      <c r="A173">
        <v>74</v>
      </c>
      <c r="B173" t="s">
        <v>327</v>
      </c>
      <c r="C173" s="2">
        <v>308093</v>
      </c>
      <c r="D173" s="2">
        <v>321562</v>
      </c>
      <c r="E173" s="2">
        <v>629655</v>
      </c>
      <c r="F173" s="2">
        <f t="shared" si="16"/>
        <v>0</v>
      </c>
      <c r="G173" s="2">
        <v>649104</v>
      </c>
      <c r="H173" s="2">
        <v>390</v>
      </c>
      <c r="I173" s="2">
        <v>31482.75</v>
      </c>
      <c r="J173" s="2">
        <f t="shared" si="13"/>
        <v>0</v>
      </c>
      <c r="K173" s="2">
        <v>21880</v>
      </c>
      <c r="L173" s="2">
        <v>21490</v>
      </c>
      <c r="M173" s="2">
        <v>0</v>
      </c>
      <c r="N173" s="2">
        <v>0</v>
      </c>
      <c r="O173" s="2">
        <v>0</v>
      </c>
      <c r="P173" s="2">
        <v>0</v>
      </c>
      <c r="Q173" s="2">
        <v>0</v>
      </c>
      <c r="R173" s="2">
        <v>0</v>
      </c>
      <c r="S173" s="2">
        <f t="shared" si="14"/>
        <v>0</v>
      </c>
      <c r="T173" s="2">
        <v>0</v>
      </c>
      <c r="U173" s="3">
        <f t="shared" si="15"/>
        <v>0</v>
      </c>
    </row>
    <row r="174" spans="1:21" x14ac:dyDescent="0.25">
      <c r="A174">
        <v>75</v>
      </c>
      <c r="B174" t="s">
        <v>328</v>
      </c>
      <c r="C174" s="2">
        <v>573814</v>
      </c>
      <c r="D174" s="2">
        <v>718729</v>
      </c>
      <c r="E174" s="2">
        <v>1292543</v>
      </c>
      <c r="F174" s="2">
        <f t="shared" si="16"/>
        <v>0</v>
      </c>
      <c r="G174" s="2">
        <v>1231448</v>
      </c>
      <c r="H174" s="2">
        <v>811</v>
      </c>
      <c r="I174" s="2">
        <v>64627.15</v>
      </c>
      <c r="J174" s="2">
        <f t="shared" si="13"/>
        <v>0</v>
      </c>
      <c r="K174" s="2">
        <v>62190</v>
      </c>
      <c r="L174" s="2">
        <v>62050</v>
      </c>
      <c r="M174" s="2">
        <v>0</v>
      </c>
      <c r="N174" s="2">
        <v>0</v>
      </c>
      <c r="O174" s="2">
        <v>7300</v>
      </c>
      <c r="P174" s="2">
        <v>0</v>
      </c>
      <c r="Q174" s="2">
        <v>0</v>
      </c>
      <c r="R174" s="2">
        <v>7300</v>
      </c>
      <c r="S174" s="2">
        <f t="shared" si="14"/>
        <v>0</v>
      </c>
      <c r="T174" s="2">
        <v>146</v>
      </c>
      <c r="U174" s="3">
        <f t="shared" si="15"/>
        <v>0</v>
      </c>
    </row>
    <row r="175" spans="1:21" x14ac:dyDescent="0.25">
      <c r="A175">
        <v>76</v>
      </c>
      <c r="B175" t="s">
        <v>329</v>
      </c>
      <c r="C175" s="2">
        <v>664260</v>
      </c>
      <c r="D175" s="2">
        <v>1024320</v>
      </c>
      <c r="E175" s="2">
        <v>1688580</v>
      </c>
      <c r="F175" s="2">
        <f t="shared" si="16"/>
        <v>0</v>
      </c>
      <c r="G175" s="2">
        <v>1583297</v>
      </c>
      <c r="H175" s="2">
        <v>1025</v>
      </c>
      <c r="I175" s="2">
        <v>84429</v>
      </c>
      <c r="J175" s="2">
        <f t="shared" si="13"/>
        <v>0</v>
      </c>
      <c r="K175" s="2">
        <v>54761</v>
      </c>
      <c r="L175" s="2">
        <v>54761</v>
      </c>
      <c r="M175" s="2">
        <v>0</v>
      </c>
      <c r="N175" s="2">
        <v>0</v>
      </c>
      <c r="O175" s="2">
        <v>2280</v>
      </c>
      <c r="P175" s="2">
        <v>0</v>
      </c>
      <c r="Q175" s="2">
        <v>0</v>
      </c>
      <c r="R175" s="2">
        <v>2280</v>
      </c>
      <c r="S175" s="2">
        <f t="shared" si="14"/>
        <v>0</v>
      </c>
      <c r="T175" s="2">
        <v>45.6</v>
      </c>
      <c r="U175" s="3">
        <f t="shared" si="15"/>
        <v>0</v>
      </c>
    </row>
    <row r="176" spans="1:21" x14ac:dyDescent="0.25">
      <c r="A176">
        <v>77</v>
      </c>
      <c r="B176" t="s">
        <v>331</v>
      </c>
      <c r="C176" s="2">
        <v>401697</v>
      </c>
      <c r="D176" s="2">
        <v>432002</v>
      </c>
      <c r="E176" s="2">
        <v>833699</v>
      </c>
      <c r="F176" s="2">
        <f t="shared" si="16"/>
        <v>0</v>
      </c>
      <c r="G176" s="2">
        <v>852566</v>
      </c>
      <c r="H176" s="2">
        <v>0</v>
      </c>
      <c r="I176" s="2">
        <v>41684.949999999997</v>
      </c>
      <c r="J176" s="2">
        <f t="shared" si="13"/>
        <v>0</v>
      </c>
      <c r="K176" s="2">
        <v>23480</v>
      </c>
      <c r="L176" s="2">
        <v>23480</v>
      </c>
      <c r="M176" s="2">
        <v>0</v>
      </c>
      <c r="N176" s="2">
        <v>0</v>
      </c>
      <c r="O176" s="2">
        <v>1170</v>
      </c>
      <c r="P176" s="2">
        <v>1600</v>
      </c>
      <c r="Q176" s="2">
        <v>0</v>
      </c>
      <c r="R176" s="2">
        <v>-430</v>
      </c>
      <c r="S176" s="2">
        <f t="shared" si="14"/>
        <v>0</v>
      </c>
      <c r="T176" s="2">
        <v>23.4</v>
      </c>
      <c r="U176" s="3">
        <f t="shared" si="15"/>
        <v>0</v>
      </c>
    </row>
    <row r="177" spans="1:21" x14ac:dyDescent="0.25">
      <c r="A177">
        <v>78</v>
      </c>
      <c r="B177" t="s">
        <v>333</v>
      </c>
      <c r="C177" s="2">
        <v>2579468</v>
      </c>
      <c r="D177" s="2">
        <v>387524</v>
      </c>
      <c r="E177" s="2">
        <v>2966992</v>
      </c>
      <c r="F177" s="2">
        <f t="shared" si="16"/>
        <v>0</v>
      </c>
      <c r="G177" s="2">
        <v>2204247</v>
      </c>
      <c r="H177" s="2">
        <v>0</v>
      </c>
      <c r="I177" s="2">
        <v>148349.6</v>
      </c>
      <c r="J177" s="2">
        <f t="shared" si="13"/>
        <v>0</v>
      </c>
      <c r="K177" s="2">
        <v>48008</v>
      </c>
      <c r="L177" s="2">
        <v>48008</v>
      </c>
      <c r="M177" s="2">
        <v>0</v>
      </c>
      <c r="N177" s="2">
        <v>0</v>
      </c>
      <c r="O177" s="2">
        <v>720</v>
      </c>
      <c r="P177" s="2">
        <v>800</v>
      </c>
      <c r="Q177" s="2">
        <v>0</v>
      </c>
      <c r="R177" s="2">
        <v>-80</v>
      </c>
      <c r="S177" s="2">
        <f t="shared" si="14"/>
        <v>0</v>
      </c>
      <c r="T177" s="2">
        <v>14.4</v>
      </c>
      <c r="U177" s="3">
        <f t="shared" si="15"/>
        <v>0</v>
      </c>
    </row>
    <row r="178" spans="1:21" x14ac:dyDescent="0.25">
      <c r="A178">
        <v>79</v>
      </c>
      <c r="B178" t="s">
        <v>335</v>
      </c>
      <c r="C178" s="2">
        <v>347468</v>
      </c>
      <c r="D178" s="2">
        <v>521025</v>
      </c>
      <c r="E178" s="2">
        <v>868493</v>
      </c>
      <c r="F178" s="2">
        <f t="shared" si="16"/>
        <v>0</v>
      </c>
      <c r="G178" s="2">
        <v>842493</v>
      </c>
      <c r="H178" s="2">
        <v>0</v>
      </c>
      <c r="I178" s="2">
        <v>43424.65</v>
      </c>
      <c r="J178" s="2">
        <f t="shared" si="13"/>
        <v>0</v>
      </c>
      <c r="K178" s="2">
        <v>43725</v>
      </c>
      <c r="L178" s="2">
        <v>43725</v>
      </c>
      <c r="M178" s="2">
        <v>0</v>
      </c>
      <c r="N178" s="2">
        <v>0</v>
      </c>
      <c r="O178" s="2">
        <v>900</v>
      </c>
      <c r="P178" s="2">
        <v>0</v>
      </c>
      <c r="Q178" s="2">
        <v>0</v>
      </c>
      <c r="R178" s="2">
        <v>900</v>
      </c>
      <c r="S178" s="2">
        <f t="shared" si="14"/>
        <v>0</v>
      </c>
      <c r="T178" s="2">
        <v>18</v>
      </c>
      <c r="U178" s="3">
        <f t="shared" si="15"/>
        <v>0</v>
      </c>
    </row>
    <row r="179" spans="1:21" x14ac:dyDescent="0.25">
      <c r="A179">
        <v>80</v>
      </c>
      <c r="B179" t="s">
        <v>336</v>
      </c>
      <c r="C179" s="2">
        <v>1912038</v>
      </c>
      <c r="D179" s="2">
        <v>1978476</v>
      </c>
      <c r="E179" s="2">
        <v>3890514</v>
      </c>
      <c r="F179" s="2">
        <f t="shared" si="16"/>
        <v>0</v>
      </c>
      <c r="G179" s="2">
        <v>3846866</v>
      </c>
      <c r="H179" s="2">
        <v>0</v>
      </c>
      <c r="I179" s="2">
        <v>194525.7</v>
      </c>
      <c r="J179" s="2">
        <f t="shared" si="13"/>
        <v>0</v>
      </c>
      <c r="K179" s="2">
        <v>121995</v>
      </c>
      <c r="L179" s="2">
        <v>121995</v>
      </c>
      <c r="M179" s="2">
        <v>0</v>
      </c>
      <c r="N179" s="2">
        <v>0</v>
      </c>
      <c r="O179" s="2">
        <v>1900</v>
      </c>
      <c r="P179" s="2">
        <v>1600</v>
      </c>
      <c r="Q179" s="2">
        <v>0</v>
      </c>
      <c r="R179" s="2">
        <v>300</v>
      </c>
      <c r="S179" s="2">
        <f t="shared" si="14"/>
        <v>0</v>
      </c>
      <c r="T179" s="2">
        <v>38</v>
      </c>
      <c r="U179" s="3">
        <f t="shared" si="15"/>
        <v>0</v>
      </c>
    </row>
    <row r="180" spans="1:21" x14ac:dyDescent="0.25">
      <c r="A180">
        <v>81</v>
      </c>
      <c r="B180" t="s">
        <v>338</v>
      </c>
      <c r="C180" s="2">
        <v>522539</v>
      </c>
      <c r="D180" s="2">
        <v>436308</v>
      </c>
      <c r="E180" s="2">
        <v>958847</v>
      </c>
      <c r="F180" s="2">
        <f t="shared" si="16"/>
        <v>0</v>
      </c>
      <c r="G180" s="2">
        <v>1015869</v>
      </c>
      <c r="H180" s="2">
        <v>0</v>
      </c>
      <c r="I180" s="2">
        <v>47942.35</v>
      </c>
      <c r="J180" s="2">
        <f t="shared" si="13"/>
        <v>0</v>
      </c>
      <c r="K180" s="2">
        <v>20602</v>
      </c>
      <c r="L180" s="2">
        <v>20602</v>
      </c>
      <c r="M180" s="2">
        <v>0</v>
      </c>
      <c r="N180" s="2">
        <v>0</v>
      </c>
      <c r="O180" s="2">
        <v>420</v>
      </c>
      <c r="P180" s="2">
        <v>0</v>
      </c>
      <c r="Q180" s="2">
        <v>0</v>
      </c>
      <c r="R180" s="2">
        <v>420</v>
      </c>
      <c r="S180" s="2">
        <f t="shared" si="14"/>
        <v>0</v>
      </c>
      <c r="T180" s="2">
        <v>8.4</v>
      </c>
      <c r="U180" s="3">
        <f t="shared" si="15"/>
        <v>0</v>
      </c>
    </row>
    <row r="181" spans="1:21" x14ac:dyDescent="0.25">
      <c r="A181">
        <v>82</v>
      </c>
      <c r="B181" t="s">
        <v>339</v>
      </c>
      <c r="C181" s="2">
        <v>199688</v>
      </c>
      <c r="D181" s="2">
        <v>223494</v>
      </c>
      <c r="E181" s="2">
        <v>423182</v>
      </c>
      <c r="F181" s="2">
        <f t="shared" si="16"/>
        <v>0</v>
      </c>
      <c r="G181" s="2">
        <v>387849</v>
      </c>
      <c r="H181" s="2">
        <v>0</v>
      </c>
      <c r="I181" s="2">
        <v>21159.1</v>
      </c>
      <c r="J181" s="2">
        <f t="shared" si="13"/>
        <v>0</v>
      </c>
      <c r="K181" s="2">
        <v>12498</v>
      </c>
      <c r="L181" s="2">
        <v>12498</v>
      </c>
      <c r="M181" s="2">
        <v>0</v>
      </c>
      <c r="N181" s="2">
        <v>0</v>
      </c>
      <c r="O181" s="2">
        <v>700</v>
      </c>
      <c r="P181" s="2">
        <v>0</v>
      </c>
      <c r="Q181" s="2">
        <v>0</v>
      </c>
      <c r="R181" s="2">
        <v>700</v>
      </c>
      <c r="S181" s="2">
        <f t="shared" si="14"/>
        <v>0</v>
      </c>
      <c r="T181" s="2">
        <v>14</v>
      </c>
      <c r="U181" s="3">
        <f t="shared" si="15"/>
        <v>0</v>
      </c>
    </row>
    <row r="182" spans="1:21" x14ac:dyDescent="0.25">
      <c r="A182">
        <v>83</v>
      </c>
      <c r="B182" t="s">
        <v>340</v>
      </c>
      <c r="C182" s="2">
        <v>578299</v>
      </c>
      <c r="D182" s="2">
        <v>598505</v>
      </c>
      <c r="E182" s="2">
        <v>1176804</v>
      </c>
      <c r="F182" s="2">
        <f t="shared" si="16"/>
        <v>0</v>
      </c>
      <c r="G182" s="2">
        <v>1114442</v>
      </c>
      <c r="H182" s="2">
        <v>0</v>
      </c>
      <c r="I182" s="2">
        <v>58840.2</v>
      </c>
      <c r="J182" s="2">
        <f t="shared" si="13"/>
        <v>0</v>
      </c>
      <c r="K182" s="2">
        <v>51155</v>
      </c>
      <c r="L182" s="2">
        <v>51155</v>
      </c>
      <c r="M182" s="2">
        <v>0</v>
      </c>
      <c r="N182" s="2">
        <v>0</v>
      </c>
      <c r="O182" s="2">
        <v>3010</v>
      </c>
      <c r="P182" s="2">
        <v>800</v>
      </c>
      <c r="Q182" s="2">
        <v>0</v>
      </c>
      <c r="R182" s="2">
        <v>2210</v>
      </c>
      <c r="S182" s="2">
        <f t="shared" si="14"/>
        <v>0</v>
      </c>
      <c r="T182" s="2">
        <v>60.2</v>
      </c>
      <c r="U182" s="3">
        <f t="shared" si="15"/>
        <v>0</v>
      </c>
    </row>
    <row r="183" spans="1:21" x14ac:dyDescent="0.25">
      <c r="A183">
        <v>84</v>
      </c>
      <c r="B183" t="s">
        <v>341</v>
      </c>
      <c r="C183" s="2">
        <v>233105</v>
      </c>
      <c r="D183" s="2">
        <v>231894</v>
      </c>
      <c r="E183" s="2">
        <v>464999</v>
      </c>
      <c r="F183" s="2">
        <f t="shared" si="16"/>
        <v>0</v>
      </c>
      <c r="G183" s="2">
        <v>437710</v>
      </c>
      <c r="H183" s="2">
        <v>0</v>
      </c>
      <c r="I183" s="2">
        <v>23249.95</v>
      </c>
      <c r="J183" s="2">
        <f t="shared" si="13"/>
        <v>0</v>
      </c>
      <c r="K183" s="2">
        <v>21793</v>
      </c>
      <c r="L183" s="2">
        <v>21793</v>
      </c>
      <c r="M183" s="2">
        <v>0</v>
      </c>
      <c r="N183" s="2">
        <v>0</v>
      </c>
      <c r="O183" s="2">
        <v>770</v>
      </c>
      <c r="P183" s="2">
        <v>0</v>
      </c>
      <c r="Q183" s="2">
        <v>0</v>
      </c>
      <c r="R183" s="2">
        <v>770</v>
      </c>
      <c r="S183" s="2">
        <f t="shared" si="14"/>
        <v>0</v>
      </c>
      <c r="T183" s="2">
        <v>15.4</v>
      </c>
      <c r="U183" s="3">
        <f t="shared" si="15"/>
        <v>0</v>
      </c>
    </row>
    <row r="184" spans="1:21" x14ac:dyDescent="0.25">
      <c r="A184">
        <v>85</v>
      </c>
      <c r="B184" t="s">
        <v>343</v>
      </c>
      <c r="C184" s="2">
        <v>242140</v>
      </c>
      <c r="D184" s="2">
        <v>372671</v>
      </c>
      <c r="E184" s="2">
        <v>614811</v>
      </c>
      <c r="F184" s="2">
        <f t="shared" si="16"/>
        <v>0</v>
      </c>
      <c r="G184" s="2">
        <v>610999</v>
      </c>
      <c r="H184" s="2">
        <v>0</v>
      </c>
      <c r="I184" s="2">
        <v>30740.55</v>
      </c>
      <c r="J184" s="2">
        <f t="shared" si="13"/>
        <v>0</v>
      </c>
      <c r="K184" s="2">
        <v>28160</v>
      </c>
      <c r="L184" s="2">
        <v>28160</v>
      </c>
      <c r="M184" s="2">
        <v>0</v>
      </c>
      <c r="N184" s="2">
        <v>0</v>
      </c>
      <c r="O184" s="2">
        <v>200</v>
      </c>
      <c r="P184" s="2">
        <v>0</v>
      </c>
      <c r="Q184" s="2">
        <v>0</v>
      </c>
      <c r="R184" s="2">
        <v>200</v>
      </c>
      <c r="S184" s="2">
        <f t="shared" si="14"/>
        <v>0</v>
      </c>
      <c r="T184" s="2">
        <v>4</v>
      </c>
      <c r="U184" s="3">
        <f t="shared" si="15"/>
        <v>0</v>
      </c>
    </row>
    <row r="185" spans="1:21" x14ac:dyDescent="0.25">
      <c r="A185">
        <v>86</v>
      </c>
      <c r="B185" t="s">
        <v>345</v>
      </c>
      <c r="C185" s="2">
        <v>928533</v>
      </c>
      <c r="D185" s="2">
        <v>967704</v>
      </c>
      <c r="E185" s="2">
        <v>1896237</v>
      </c>
      <c r="F185" s="2">
        <f t="shared" si="16"/>
        <v>0</v>
      </c>
      <c r="G185" s="2">
        <v>1738672</v>
      </c>
      <c r="H185" s="2">
        <v>0</v>
      </c>
      <c r="I185" s="2">
        <v>94811.85</v>
      </c>
      <c r="J185" s="2">
        <f t="shared" si="13"/>
        <v>0</v>
      </c>
      <c r="K185" s="2">
        <v>90380</v>
      </c>
      <c r="L185" s="2">
        <v>90380</v>
      </c>
      <c r="M185" s="2">
        <v>0</v>
      </c>
      <c r="N185" s="2">
        <v>0</v>
      </c>
      <c r="O185" s="2">
        <v>8700</v>
      </c>
      <c r="P185" s="2">
        <v>0</v>
      </c>
      <c r="Q185" s="2">
        <v>0</v>
      </c>
      <c r="R185" s="2">
        <v>8700</v>
      </c>
      <c r="S185" s="2">
        <f t="shared" si="14"/>
        <v>0</v>
      </c>
      <c r="T185" s="2">
        <v>174</v>
      </c>
      <c r="U185" s="3">
        <f t="shared" si="15"/>
        <v>0</v>
      </c>
    </row>
    <row r="186" spans="1:21" x14ac:dyDescent="0.25">
      <c r="A186">
        <v>87</v>
      </c>
      <c r="B186" t="s">
        <v>346</v>
      </c>
      <c r="C186" s="2">
        <v>225412</v>
      </c>
      <c r="D186" s="2">
        <v>258674</v>
      </c>
      <c r="E186" s="2">
        <v>484086</v>
      </c>
      <c r="F186" s="2">
        <f t="shared" si="16"/>
        <v>0</v>
      </c>
      <c r="G186" s="2">
        <v>433645</v>
      </c>
      <c r="H186" s="2">
        <v>1397</v>
      </c>
      <c r="I186" s="2">
        <v>24204.3</v>
      </c>
      <c r="J186" s="2">
        <f t="shared" si="13"/>
        <v>0</v>
      </c>
      <c r="K186" s="2">
        <v>23970</v>
      </c>
      <c r="L186" s="2">
        <v>23970</v>
      </c>
      <c r="M186" s="2">
        <v>0</v>
      </c>
      <c r="N186" s="2">
        <v>0</v>
      </c>
      <c r="O186" s="2">
        <v>1250</v>
      </c>
      <c r="P186" s="2">
        <v>800</v>
      </c>
      <c r="Q186" s="2">
        <v>0</v>
      </c>
      <c r="R186" s="2">
        <v>450</v>
      </c>
      <c r="S186" s="2">
        <f t="shared" si="14"/>
        <v>0</v>
      </c>
      <c r="T186" s="2">
        <v>25</v>
      </c>
      <c r="U186" s="3">
        <f t="shared" si="15"/>
        <v>0</v>
      </c>
    </row>
    <row r="187" spans="1:21" x14ac:dyDescent="0.25">
      <c r="A187">
        <v>88</v>
      </c>
      <c r="B187" t="s">
        <v>347</v>
      </c>
      <c r="C187" s="2">
        <v>4760429</v>
      </c>
      <c r="D187" s="2">
        <v>4648070</v>
      </c>
      <c r="E187" s="2">
        <v>9408499</v>
      </c>
      <c r="F187" s="2">
        <f t="shared" si="16"/>
        <v>0</v>
      </c>
      <c r="G187" s="2">
        <v>8844131</v>
      </c>
      <c r="H187" s="2">
        <v>3758</v>
      </c>
      <c r="I187" s="2">
        <v>470424.95</v>
      </c>
      <c r="J187" s="2">
        <f t="shared" si="13"/>
        <v>0</v>
      </c>
      <c r="K187" s="2">
        <v>446787</v>
      </c>
      <c r="L187" s="2">
        <v>446787</v>
      </c>
      <c r="M187" s="2">
        <v>0</v>
      </c>
      <c r="N187" s="2">
        <v>0</v>
      </c>
      <c r="O187" s="2">
        <v>9050</v>
      </c>
      <c r="P187" s="2">
        <v>0</v>
      </c>
      <c r="Q187" s="2">
        <v>0</v>
      </c>
      <c r="R187" s="2">
        <v>9050</v>
      </c>
      <c r="S187" s="2">
        <f t="shared" si="14"/>
        <v>0</v>
      </c>
      <c r="T187" s="2">
        <v>181</v>
      </c>
      <c r="U187" s="3">
        <f t="shared" si="15"/>
        <v>0</v>
      </c>
    </row>
    <row r="188" spans="1:21" x14ac:dyDescent="0.25">
      <c r="A188">
        <v>89</v>
      </c>
      <c r="B188" t="s">
        <v>349</v>
      </c>
      <c r="C188" s="2">
        <v>456673</v>
      </c>
      <c r="D188" s="2">
        <v>579098</v>
      </c>
      <c r="E188" s="2">
        <v>1035771</v>
      </c>
      <c r="F188" s="2">
        <f t="shared" si="16"/>
        <v>0</v>
      </c>
      <c r="G188" s="2">
        <v>1000144</v>
      </c>
      <c r="H188" s="2">
        <v>0</v>
      </c>
      <c r="I188" s="2">
        <v>51788.55</v>
      </c>
      <c r="J188" s="2">
        <f t="shared" si="13"/>
        <v>0</v>
      </c>
      <c r="K188" s="2">
        <v>40626</v>
      </c>
      <c r="L188" s="2">
        <v>40626</v>
      </c>
      <c r="M188" s="2">
        <v>0</v>
      </c>
      <c r="N188" s="2">
        <v>0</v>
      </c>
      <c r="O188" s="2">
        <v>2890</v>
      </c>
      <c r="P188" s="2">
        <v>0</v>
      </c>
      <c r="Q188" s="2">
        <v>0</v>
      </c>
      <c r="R188" s="2">
        <v>2890</v>
      </c>
      <c r="S188" s="2">
        <f t="shared" si="14"/>
        <v>0</v>
      </c>
      <c r="T188" s="2">
        <v>57.8</v>
      </c>
      <c r="U188" s="3">
        <f t="shared" si="15"/>
        <v>0</v>
      </c>
    </row>
    <row r="189" spans="1:21" x14ac:dyDescent="0.25">
      <c r="A189">
        <v>90</v>
      </c>
      <c r="B189" t="s">
        <v>351</v>
      </c>
      <c r="C189" s="2">
        <v>187054</v>
      </c>
      <c r="D189" s="2">
        <v>215541</v>
      </c>
      <c r="E189" s="2">
        <v>402595</v>
      </c>
      <c r="F189" s="2">
        <f t="shared" si="16"/>
        <v>0</v>
      </c>
      <c r="G189" s="2">
        <v>372409</v>
      </c>
      <c r="H189" s="2">
        <v>0</v>
      </c>
      <c r="I189" s="2">
        <v>20129.75</v>
      </c>
      <c r="J189" s="2">
        <f t="shared" si="13"/>
        <v>0</v>
      </c>
      <c r="K189" s="2">
        <v>20687</v>
      </c>
      <c r="L189" s="2">
        <v>20687</v>
      </c>
      <c r="M189" s="2">
        <v>0</v>
      </c>
      <c r="N189" s="2">
        <v>0</v>
      </c>
      <c r="O189" s="2">
        <v>300</v>
      </c>
      <c r="P189" s="2">
        <v>0</v>
      </c>
      <c r="Q189" s="2">
        <v>0</v>
      </c>
      <c r="R189" s="2">
        <v>300</v>
      </c>
      <c r="S189" s="2">
        <f t="shared" si="14"/>
        <v>0</v>
      </c>
      <c r="T189" s="2">
        <v>6</v>
      </c>
      <c r="U189" s="3">
        <f t="shared" si="15"/>
        <v>0</v>
      </c>
    </row>
    <row r="190" spans="1:21" x14ac:dyDescent="0.25">
      <c r="A190">
        <v>91</v>
      </c>
      <c r="B190" t="s">
        <v>352</v>
      </c>
      <c r="C190" s="2">
        <v>746994</v>
      </c>
      <c r="D190" s="2">
        <v>756977</v>
      </c>
      <c r="E190" s="2">
        <v>1503971</v>
      </c>
      <c r="F190" s="2">
        <f t="shared" si="16"/>
        <v>0</v>
      </c>
      <c r="G190" s="2">
        <v>1412507</v>
      </c>
      <c r="H190" s="2">
        <v>0</v>
      </c>
      <c r="I190" s="2">
        <v>75198.55</v>
      </c>
      <c r="J190" s="2">
        <f t="shared" si="13"/>
        <v>0</v>
      </c>
      <c r="K190" s="2">
        <v>48479</v>
      </c>
      <c r="L190" s="2">
        <v>48479</v>
      </c>
      <c r="M190" s="2">
        <v>0</v>
      </c>
      <c r="N190" s="2">
        <v>0</v>
      </c>
      <c r="O190" s="2">
        <v>1100</v>
      </c>
      <c r="P190" s="2">
        <v>0</v>
      </c>
      <c r="Q190" s="2">
        <v>0</v>
      </c>
      <c r="R190" s="2">
        <v>1100</v>
      </c>
      <c r="S190" s="2">
        <f t="shared" si="14"/>
        <v>0</v>
      </c>
      <c r="T190" s="2">
        <v>22</v>
      </c>
      <c r="U190" s="3">
        <f t="shared" si="15"/>
        <v>0</v>
      </c>
    </row>
    <row r="191" spans="1:21" x14ac:dyDescent="0.25">
      <c r="A191">
        <v>92</v>
      </c>
      <c r="B191" t="s">
        <v>357</v>
      </c>
      <c r="C191" s="2">
        <v>46007</v>
      </c>
      <c r="D191" s="2">
        <v>53257</v>
      </c>
      <c r="E191" s="2">
        <v>99264</v>
      </c>
      <c r="F191" s="2">
        <f t="shared" si="16"/>
        <v>0</v>
      </c>
      <c r="G191" s="2">
        <v>85062</v>
      </c>
      <c r="H191" s="2">
        <v>0</v>
      </c>
      <c r="I191" s="2">
        <v>4963.2</v>
      </c>
      <c r="J191" s="2">
        <f t="shared" si="13"/>
        <v>0</v>
      </c>
      <c r="K191" s="2">
        <v>2900</v>
      </c>
      <c r="L191" s="2">
        <v>2900</v>
      </c>
      <c r="M191" s="2">
        <v>0</v>
      </c>
      <c r="N191" s="2">
        <v>0</v>
      </c>
      <c r="O191" s="2">
        <v>0</v>
      </c>
      <c r="P191" s="2">
        <v>0</v>
      </c>
      <c r="Q191" s="2">
        <v>0</v>
      </c>
      <c r="R191" s="2">
        <v>0</v>
      </c>
      <c r="S191" s="2">
        <f t="shared" si="14"/>
        <v>0</v>
      </c>
      <c r="T191" s="2">
        <v>0</v>
      </c>
      <c r="U191" s="3">
        <f t="shared" si="15"/>
        <v>0</v>
      </c>
    </row>
    <row r="192" spans="1:21" x14ac:dyDescent="0.25">
      <c r="A192">
        <v>93</v>
      </c>
      <c r="B192" t="s">
        <v>358</v>
      </c>
      <c r="C192" s="2">
        <v>107149</v>
      </c>
      <c r="D192" s="2">
        <v>114218</v>
      </c>
      <c r="E192" s="2">
        <v>221367</v>
      </c>
      <c r="F192" s="2">
        <f t="shared" si="16"/>
        <v>0</v>
      </c>
      <c r="G192" s="2">
        <v>219322</v>
      </c>
      <c r="H192" s="2">
        <v>0</v>
      </c>
      <c r="I192" s="2">
        <v>11068.35</v>
      </c>
      <c r="J192" s="2">
        <f t="shared" si="13"/>
        <v>0</v>
      </c>
      <c r="K192" s="2">
        <v>15988</v>
      </c>
      <c r="L192" s="2">
        <v>15988</v>
      </c>
      <c r="M192" s="2">
        <v>0</v>
      </c>
      <c r="N192" s="2">
        <v>0</v>
      </c>
      <c r="O192" s="2">
        <v>0</v>
      </c>
      <c r="P192" s="2">
        <v>0</v>
      </c>
      <c r="Q192" s="2">
        <v>0</v>
      </c>
      <c r="R192" s="2">
        <v>0</v>
      </c>
      <c r="S192" s="2">
        <f t="shared" si="14"/>
        <v>0</v>
      </c>
      <c r="T192" s="2">
        <v>0</v>
      </c>
      <c r="U192" s="3">
        <f t="shared" si="15"/>
        <v>0</v>
      </c>
    </row>
    <row r="193" spans="1:21" x14ac:dyDescent="0.25">
      <c r="A193">
        <v>94</v>
      </c>
      <c r="B193" t="s">
        <v>359</v>
      </c>
      <c r="C193" s="2">
        <v>543777</v>
      </c>
      <c r="D193" s="2">
        <v>534227</v>
      </c>
      <c r="E193" s="2">
        <v>1078004</v>
      </c>
      <c r="F193" s="2">
        <f t="shared" si="16"/>
        <v>0</v>
      </c>
      <c r="G193" s="2">
        <v>1003493</v>
      </c>
      <c r="H193" s="2">
        <v>0</v>
      </c>
      <c r="I193" s="2">
        <v>53900.2</v>
      </c>
      <c r="J193" s="2">
        <f t="shared" si="13"/>
        <v>0</v>
      </c>
      <c r="K193" s="2">
        <v>38410</v>
      </c>
      <c r="L193" s="2">
        <v>38410</v>
      </c>
      <c r="M193" s="2">
        <v>0</v>
      </c>
      <c r="N193" s="2">
        <v>0</v>
      </c>
      <c r="O193" s="2">
        <v>600</v>
      </c>
      <c r="P193" s="2">
        <v>1600</v>
      </c>
      <c r="Q193" s="2">
        <v>0</v>
      </c>
      <c r="R193" s="2">
        <v>-1000</v>
      </c>
      <c r="S193" s="2">
        <f t="shared" si="14"/>
        <v>0</v>
      </c>
      <c r="T193" s="2">
        <v>12</v>
      </c>
      <c r="U193" s="3">
        <f t="shared" si="15"/>
        <v>0</v>
      </c>
    </row>
    <row r="194" spans="1:21" x14ac:dyDescent="0.25">
      <c r="A194">
        <v>95</v>
      </c>
      <c r="B194" t="s">
        <v>361</v>
      </c>
      <c r="C194" s="2">
        <v>1399561</v>
      </c>
      <c r="D194" s="2">
        <v>1337241</v>
      </c>
      <c r="E194" s="2">
        <v>2736802</v>
      </c>
      <c r="F194" s="2">
        <f t="shared" si="16"/>
        <v>0</v>
      </c>
      <c r="G194" s="2">
        <v>2667477</v>
      </c>
      <c r="H194" s="2">
        <v>1005</v>
      </c>
      <c r="I194" s="2">
        <v>136840.1</v>
      </c>
      <c r="J194" s="2">
        <f t="shared" si="13"/>
        <v>0</v>
      </c>
      <c r="K194" s="2">
        <v>102830</v>
      </c>
      <c r="L194" s="2">
        <v>102430</v>
      </c>
      <c r="M194" s="2">
        <v>0</v>
      </c>
      <c r="N194" s="2">
        <v>0</v>
      </c>
      <c r="O194" s="2">
        <v>4940</v>
      </c>
      <c r="P194" s="2">
        <v>0</v>
      </c>
      <c r="Q194" s="2">
        <v>0</v>
      </c>
      <c r="R194" s="2">
        <v>4940</v>
      </c>
      <c r="S194" s="2">
        <f t="shared" si="14"/>
        <v>0</v>
      </c>
      <c r="T194" s="2">
        <v>98.8</v>
      </c>
      <c r="U194" s="3">
        <f t="shared" si="15"/>
        <v>0</v>
      </c>
    </row>
    <row r="195" spans="1:21" x14ac:dyDescent="0.25">
      <c r="A195">
        <v>96</v>
      </c>
      <c r="B195" t="s">
        <v>363</v>
      </c>
      <c r="C195" s="2">
        <v>456726</v>
      </c>
      <c r="D195" s="2">
        <v>433218</v>
      </c>
      <c r="E195" s="2">
        <v>889944</v>
      </c>
      <c r="F195" s="2">
        <f t="shared" si="16"/>
        <v>0</v>
      </c>
      <c r="G195" s="2">
        <v>884443</v>
      </c>
      <c r="H195" s="2">
        <v>672</v>
      </c>
      <c r="I195" s="2">
        <v>44497.2</v>
      </c>
      <c r="J195" s="2">
        <f t="shared" si="13"/>
        <v>0</v>
      </c>
      <c r="K195" s="2">
        <v>35227</v>
      </c>
      <c r="L195" s="2">
        <v>34927</v>
      </c>
      <c r="M195" s="2">
        <v>0</v>
      </c>
      <c r="N195" s="2">
        <v>0</v>
      </c>
      <c r="O195" s="2">
        <v>300</v>
      </c>
      <c r="P195" s="2">
        <v>0</v>
      </c>
      <c r="Q195" s="2">
        <v>0</v>
      </c>
      <c r="R195" s="2">
        <v>300</v>
      </c>
      <c r="S195" s="2">
        <f t="shared" si="14"/>
        <v>0</v>
      </c>
      <c r="T195" s="2">
        <v>6</v>
      </c>
      <c r="U195" s="3">
        <f t="shared" si="15"/>
        <v>0</v>
      </c>
    </row>
    <row r="196" spans="1:21" x14ac:dyDescent="0.25">
      <c r="A196">
        <v>97</v>
      </c>
      <c r="B196" t="s">
        <v>365</v>
      </c>
      <c r="C196" s="2">
        <v>360632</v>
      </c>
      <c r="D196" s="2">
        <v>387825</v>
      </c>
      <c r="E196" s="2">
        <v>748457</v>
      </c>
      <c r="F196" s="2">
        <f t="shared" si="16"/>
        <v>0</v>
      </c>
      <c r="G196" s="2">
        <v>664785</v>
      </c>
      <c r="H196" s="2">
        <v>0</v>
      </c>
      <c r="I196" s="2">
        <v>37422.85</v>
      </c>
      <c r="J196" s="2">
        <f t="shared" si="13"/>
        <v>0</v>
      </c>
      <c r="K196" s="2">
        <v>25765</v>
      </c>
      <c r="L196" s="2">
        <v>25765</v>
      </c>
      <c r="M196" s="2">
        <v>0</v>
      </c>
      <c r="N196" s="2">
        <v>0</v>
      </c>
      <c r="O196" s="2">
        <v>200</v>
      </c>
      <c r="P196" s="2">
        <v>0</v>
      </c>
      <c r="Q196" s="2">
        <v>0</v>
      </c>
      <c r="R196" s="2">
        <v>200</v>
      </c>
      <c r="S196" s="2">
        <f t="shared" si="14"/>
        <v>0</v>
      </c>
      <c r="T196" s="2">
        <v>4</v>
      </c>
      <c r="U196" s="3">
        <f t="shared" si="15"/>
        <v>0</v>
      </c>
    </row>
    <row r="197" spans="1:21" x14ac:dyDescent="0.25">
      <c r="A197">
        <v>98</v>
      </c>
      <c r="B197" t="s">
        <v>366</v>
      </c>
      <c r="C197" s="2">
        <v>139442</v>
      </c>
      <c r="D197" s="2">
        <v>127971</v>
      </c>
      <c r="E197" s="2">
        <v>267413</v>
      </c>
      <c r="F197" s="2">
        <f t="shared" si="16"/>
        <v>0</v>
      </c>
      <c r="G197" s="2">
        <v>290895</v>
      </c>
      <c r="H197" s="2">
        <v>0</v>
      </c>
      <c r="I197" s="2">
        <v>13370.65</v>
      </c>
      <c r="J197" s="2">
        <f t="shared" si="13"/>
        <v>0</v>
      </c>
      <c r="K197" s="2">
        <v>11707</v>
      </c>
      <c r="L197" s="2">
        <v>11707</v>
      </c>
      <c r="M197" s="2">
        <v>0</v>
      </c>
      <c r="N197" s="2">
        <v>0</v>
      </c>
      <c r="O197" s="2">
        <v>5890</v>
      </c>
      <c r="P197" s="2">
        <v>2400</v>
      </c>
      <c r="Q197" s="2">
        <v>0</v>
      </c>
      <c r="R197" s="2">
        <v>3490</v>
      </c>
      <c r="S197" s="2">
        <f t="shared" si="14"/>
        <v>0</v>
      </c>
      <c r="T197" s="2">
        <v>117.8</v>
      </c>
      <c r="U197" s="3">
        <f t="shared" si="15"/>
        <v>0</v>
      </c>
    </row>
    <row r="198" spans="1:21" x14ac:dyDescent="0.25">
      <c r="A198">
        <v>99</v>
      </c>
      <c r="B198" t="s">
        <v>368</v>
      </c>
      <c r="C198" s="2">
        <v>26798</v>
      </c>
      <c r="D198" s="2">
        <v>28279</v>
      </c>
      <c r="E198" s="2">
        <v>55077</v>
      </c>
      <c r="F198" s="2">
        <f t="shared" si="16"/>
        <v>0</v>
      </c>
      <c r="G198" s="2">
        <v>48320</v>
      </c>
      <c r="H198" s="2">
        <v>0</v>
      </c>
      <c r="I198" s="2">
        <v>2753.85</v>
      </c>
      <c r="J198" s="2">
        <f t="shared" si="13"/>
        <v>0</v>
      </c>
      <c r="K198" s="2">
        <v>1830</v>
      </c>
      <c r="L198" s="2">
        <v>1830</v>
      </c>
      <c r="M198" s="2">
        <v>0</v>
      </c>
      <c r="N198" s="2">
        <v>0</v>
      </c>
      <c r="O198" s="2">
        <v>0</v>
      </c>
      <c r="P198" s="2">
        <v>0</v>
      </c>
      <c r="Q198" s="2">
        <v>0</v>
      </c>
      <c r="R198" s="2">
        <v>0</v>
      </c>
      <c r="S198" s="2">
        <f t="shared" si="14"/>
        <v>0</v>
      </c>
      <c r="T198" s="2">
        <v>0</v>
      </c>
      <c r="U198" s="3">
        <f t="shared" si="15"/>
        <v>0</v>
      </c>
    </row>
    <row r="199" spans="1:21" x14ac:dyDescent="0.25">
      <c r="A199">
        <v>100</v>
      </c>
      <c r="B199" t="s">
        <v>370</v>
      </c>
      <c r="C199" s="2">
        <v>226422</v>
      </c>
      <c r="D199" s="2">
        <v>230519</v>
      </c>
      <c r="E199" s="2">
        <v>456941</v>
      </c>
      <c r="F199" s="2">
        <f t="shared" si="16"/>
        <v>0</v>
      </c>
      <c r="G199" s="2">
        <v>425429</v>
      </c>
      <c r="H199" s="2">
        <v>0</v>
      </c>
      <c r="I199" s="2">
        <v>22847.05</v>
      </c>
      <c r="J199" s="2">
        <f t="shared" si="13"/>
        <v>0</v>
      </c>
      <c r="K199" s="2">
        <v>19757</v>
      </c>
      <c r="L199" s="2">
        <v>19757</v>
      </c>
      <c r="M199" s="2">
        <v>0</v>
      </c>
      <c r="N199" s="2">
        <v>0</v>
      </c>
      <c r="O199" s="2">
        <v>100</v>
      </c>
      <c r="P199" s="2">
        <v>0</v>
      </c>
      <c r="Q199" s="2">
        <v>0</v>
      </c>
      <c r="R199" s="2">
        <v>100</v>
      </c>
      <c r="S199" s="2">
        <f t="shared" si="14"/>
        <v>0</v>
      </c>
      <c r="T199" s="2">
        <v>2</v>
      </c>
      <c r="U199" s="3">
        <f t="shared" si="15"/>
        <v>0</v>
      </c>
    </row>
    <row r="200" spans="1:21" x14ac:dyDescent="0.25">
      <c r="A200">
        <v>101</v>
      </c>
      <c r="B200" t="s">
        <v>371</v>
      </c>
      <c r="C200" s="2">
        <v>2532245</v>
      </c>
      <c r="D200" s="2">
        <v>1558631</v>
      </c>
      <c r="E200" s="2">
        <v>4090876</v>
      </c>
      <c r="F200" s="2">
        <f t="shared" si="16"/>
        <v>0</v>
      </c>
      <c r="G200" s="2">
        <v>4087364</v>
      </c>
      <c r="H200" s="2">
        <v>409</v>
      </c>
      <c r="I200" s="2">
        <v>204543.8</v>
      </c>
      <c r="J200" s="2">
        <f t="shared" si="13"/>
        <v>0</v>
      </c>
      <c r="K200" s="2">
        <v>106427</v>
      </c>
      <c r="L200" s="2">
        <v>106427</v>
      </c>
      <c r="M200" s="2">
        <v>0</v>
      </c>
      <c r="N200" s="2">
        <v>0</v>
      </c>
      <c r="O200" s="2">
        <v>2292</v>
      </c>
      <c r="P200" s="2">
        <v>800</v>
      </c>
      <c r="Q200" s="2">
        <v>0</v>
      </c>
      <c r="R200" s="2">
        <v>1492</v>
      </c>
      <c r="S200" s="2">
        <f t="shared" si="14"/>
        <v>0</v>
      </c>
      <c r="T200" s="2">
        <v>45.84</v>
      </c>
      <c r="U200" s="3">
        <f t="shared" si="15"/>
        <v>0</v>
      </c>
    </row>
    <row r="201" spans="1:21" x14ac:dyDescent="0.25">
      <c r="A201">
        <v>102</v>
      </c>
      <c r="B201" t="s">
        <v>373</v>
      </c>
      <c r="C201" s="2">
        <v>240757</v>
      </c>
      <c r="D201" s="2">
        <v>147484</v>
      </c>
      <c r="E201" s="2">
        <v>388241</v>
      </c>
      <c r="F201" s="2">
        <f t="shared" si="16"/>
        <v>0</v>
      </c>
      <c r="G201" s="2">
        <v>371073</v>
      </c>
      <c r="H201" s="2">
        <v>0</v>
      </c>
      <c r="I201" s="2">
        <v>19412.05</v>
      </c>
      <c r="J201" s="2">
        <f t="shared" si="13"/>
        <v>0</v>
      </c>
      <c r="K201" s="2">
        <v>19319</v>
      </c>
      <c r="L201" s="2">
        <v>19319</v>
      </c>
      <c r="M201" s="2">
        <v>0</v>
      </c>
      <c r="N201" s="2">
        <v>0</v>
      </c>
      <c r="O201" s="2">
        <v>0</v>
      </c>
      <c r="P201" s="2">
        <v>0</v>
      </c>
      <c r="Q201" s="2">
        <v>0</v>
      </c>
      <c r="R201" s="2">
        <v>0</v>
      </c>
      <c r="S201" s="2">
        <f t="shared" si="14"/>
        <v>0</v>
      </c>
      <c r="T201" s="2">
        <v>0</v>
      </c>
      <c r="U201" s="3">
        <f t="shared" si="15"/>
        <v>0</v>
      </c>
    </row>
    <row r="202" spans="1:21" x14ac:dyDescent="0.25">
      <c r="A202">
        <v>103</v>
      </c>
      <c r="B202" t="s">
        <v>374</v>
      </c>
      <c r="C202" s="2">
        <v>295140</v>
      </c>
      <c r="D202" s="2">
        <v>473103</v>
      </c>
      <c r="E202" s="2">
        <v>768243</v>
      </c>
      <c r="F202" s="2">
        <f t="shared" si="16"/>
        <v>0</v>
      </c>
      <c r="G202" s="2">
        <v>675535</v>
      </c>
      <c r="H202" s="2">
        <v>0</v>
      </c>
      <c r="I202" s="2">
        <v>38412.15</v>
      </c>
      <c r="J202" s="2">
        <f t="shared" si="13"/>
        <v>0</v>
      </c>
      <c r="K202" s="2">
        <v>30321</v>
      </c>
      <c r="L202" s="2">
        <v>30321</v>
      </c>
      <c r="M202" s="2">
        <v>0</v>
      </c>
      <c r="N202" s="2">
        <v>0</v>
      </c>
      <c r="O202" s="2">
        <v>200</v>
      </c>
      <c r="P202" s="2">
        <v>0</v>
      </c>
      <c r="Q202" s="2">
        <v>0</v>
      </c>
      <c r="R202" s="2">
        <v>200</v>
      </c>
      <c r="S202" s="2">
        <f t="shared" si="14"/>
        <v>0</v>
      </c>
      <c r="T202" s="2">
        <v>4</v>
      </c>
      <c r="U202" s="3">
        <f t="shared" si="15"/>
        <v>0</v>
      </c>
    </row>
    <row r="203" spans="1:21" x14ac:dyDescent="0.25">
      <c r="A203">
        <v>104</v>
      </c>
      <c r="B203" t="s">
        <v>375</v>
      </c>
      <c r="C203" s="2">
        <v>596989</v>
      </c>
      <c r="D203" s="2">
        <v>669374</v>
      </c>
      <c r="E203" s="2">
        <v>1266363</v>
      </c>
      <c r="F203" s="2">
        <f t="shared" si="16"/>
        <v>0</v>
      </c>
      <c r="G203" s="2">
        <v>1214781</v>
      </c>
      <c r="H203" s="2">
        <v>1099</v>
      </c>
      <c r="I203" s="2">
        <v>63318.15</v>
      </c>
      <c r="J203" s="2">
        <f t="shared" si="13"/>
        <v>0</v>
      </c>
      <c r="K203" s="2">
        <v>48711</v>
      </c>
      <c r="L203" s="2">
        <v>48546</v>
      </c>
      <c r="M203" s="2">
        <v>0</v>
      </c>
      <c r="N203" s="2">
        <v>0</v>
      </c>
      <c r="O203" s="2">
        <v>2480</v>
      </c>
      <c r="P203" s="2">
        <v>800</v>
      </c>
      <c r="Q203" s="2">
        <v>0</v>
      </c>
      <c r="R203" s="2">
        <v>1680</v>
      </c>
      <c r="S203" s="2">
        <f t="shared" si="14"/>
        <v>0</v>
      </c>
      <c r="T203" s="2">
        <v>49.6</v>
      </c>
      <c r="U203" s="3">
        <f t="shared" si="15"/>
        <v>0</v>
      </c>
    </row>
    <row r="204" spans="1:21" x14ac:dyDescent="0.25">
      <c r="A204">
        <v>105</v>
      </c>
      <c r="B204" t="s">
        <v>376</v>
      </c>
      <c r="C204" s="2">
        <v>320445</v>
      </c>
      <c r="D204" s="2">
        <v>396615</v>
      </c>
      <c r="E204" s="2">
        <v>717060</v>
      </c>
      <c r="F204" s="2">
        <f t="shared" si="16"/>
        <v>0</v>
      </c>
      <c r="G204" s="2">
        <v>685020</v>
      </c>
      <c r="H204" s="2">
        <v>190</v>
      </c>
      <c r="I204" s="2">
        <v>35853</v>
      </c>
      <c r="J204" s="2">
        <f t="shared" si="13"/>
        <v>0</v>
      </c>
      <c r="K204" s="2">
        <v>27808</v>
      </c>
      <c r="L204" s="2">
        <v>27808</v>
      </c>
      <c r="M204" s="2">
        <v>0</v>
      </c>
      <c r="N204" s="2">
        <v>0</v>
      </c>
      <c r="O204" s="2">
        <v>3080</v>
      </c>
      <c r="P204" s="2">
        <v>800</v>
      </c>
      <c r="Q204" s="2">
        <v>0</v>
      </c>
      <c r="R204" s="2">
        <v>2280</v>
      </c>
      <c r="S204" s="2">
        <f t="shared" si="14"/>
        <v>0</v>
      </c>
      <c r="T204" s="2">
        <v>61.6</v>
      </c>
      <c r="U204" s="3">
        <f t="shared" si="15"/>
        <v>0</v>
      </c>
    </row>
    <row r="205" spans="1:21" x14ac:dyDescent="0.25">
      <c r="A205">
        <v>106</v>
      </c>
      <c r="B205" t="s">
        <v>377</v>
      </c>
      <c r="C205" s="2">
        <v>647751</v>
      </c>
      <c r="D205" s="2">
        <v>988551</v>
      </c>
      <c r="E205" s="2">
        <v>1636302</v>
      </c>
      <c r="F205" s="2">
        <f t="shared" si="16"/>
        <v>0</v>
      </c>
      <c r="G205" s="2">
        <v>1529059</v>
      </c>
      <c r="H205" s="2">
        <v>900</v>
      </c>
      <c r="I205" s="2">
        <v>81815.100000000006</v>
      </c>
      <c r="J205" s="2">
        <f t="shared" si="13"/>
        <v>0</v>
      </c>
      <c r="K205" s="2">
        <v>64896</v>
      </c>
      <c r="L205" s="2">
        <v>64896</v>
      </c>
      <c r="M205" s="2">
        <v>0</v>
      </c>
      <c r="N205" s="2">
        <v>0</v>
      </c>
      <c r="O205" s="2">
        <v>5070</v>
      </c>
      <c r="P205" s="2">
        <v>3200</v>
      </c>
      <c r="Q205" s="2">
        <v>0</v>
      </c>
      <c r="R205" s="2">
        <v>1870</v>
      </c>
      <c r="S205" s="2">
        <f t="shared" si="14"/>
        <v>0</v>
      </c>
      <c r="T205" s="2">
        <v>101.4</v>
      </c>
      <c r="U205" s="3">
        <f t="shared" si="15"/>
        <v>0</v>
      </c>
    </row>
    <row r="206" spans="1:21" x14ac:dyDescent="0.25">
      <c r="A206">
        <v>107</v>
      </c>
      <c r="B206" t="s">
        <v>378</v>
      </c>
      <c r="C206" s="2">
        <v>233888</v>
      </c>
      <c r="D206" s="2">
        <v>233363</v>
      </c>
      <c r="E206" s="2">
        <v>467251</v>
      </c>
      <c r="F206" s="2">
        <f t="shared" si="16"/>
        <v>0</v>
      </c>
      <c r="G206" s="2">
        <v>416956</v>
      </c>
      <c r="H206" s="2">
        <v>0</v>
      </c>
      <c r="I206" s="2">
        <v>23362.55</v>
      </c>
      <c r="J206" s="2">
        <f t="shared" si="13"/>
        <v>0</v>
      </c>
      <c r="K206" s="2">
        <v>14512</v>
      </c>
      <c r="L206" s="2">
        <v>14512</v>
      </c>
      <c r="M206" s="2">
        <v>0</v>
      </c>
      <c r="N206" s="2">
        <v>0</v>
      </c>
      <c r="O206" s="2">
        <v>700</v>
      </c>
      <c r="P206" s="2">
        <v>800</v>
      </c>
      <c r="Q206" s="2">
        <v>0</v>
      </c>
      <c r="R206" s="2">
        <v>-100</v>
      </c>
      <c r="S206" s="2">
        <f t="shared" si="14"/>
        <v>0</v>
      </c>
      <c r="T206" s="2">
        <v>14</v>
      </c>
      <c r="U206" s="3">
        <f t="shared" si="15"/>
        <v>0</v>
      </c>
    </row>
    <row r="207" spans="1:21" x14ac:dyDescent="0.25">
      <c r="A207">
        <v>108</v>
      </c>
      <c r="B207" t="s">
        <v>379</v>
      </c>
      <c r="C207" s="2">
        <v>417167</v>
      </c>
      <c r="D207" s="2">
        <v>448964</v>
      </c>
      <c r="E207" s="2">
        <v>866131</v>
      </c>
      <c r="F207" s="2">
        <f t="shared" si="16"/>
        <v>0</v>
      </c>
      <c r="G207" s="2">
        <v>814681</v>
      </c>
      <c r="H207" s="2">
        <v>617</v>
      </c>
      <c r="I207" s="2">
        <v>43306.55</v>
      </c>
      <c r="J207" s="2">
        <f t="shared" si="13"/>
        <v>0</v>
      </c>
      <c r="K207" s="2">
        <v>36928</v>
      </c>
      <c r="L207" s="2">
        <v>36928</v>
      </c>
      <c r="M207" s="2">
        <v>0</v>
      </c>
      <c r="N207" s="2">
        <v>0</v>
      </c>
      <c r="O207" s="2">
        <v>3774</v>
      </c>
      <c r="P207" s="2">
        <v>800</v>
      </c>
      <c r="Q207" s="2">
        <v>0</v>
      </c>
      <c r="R207" s="2">
        <v>2974</v>
      </c>
      <c r="S207" s="2">
        <f t="shared" si="14"/>
        <v>0</v>
      </c>
      <c r="T207" s="2">
        <v>75.48</v>
      </c>
      <c r="U207" s="3">
        <f t="shared" si="15"/>
        <v>0</v>
      </c>
    </row>
    <row r="208" spans="1:21" x14ac:dyDescent="0.25">
      <c r="A208">
        <v>109</v>
      </c>
      <c r="B208" t="s">
        <v>385</v>
      </c>
      <c r="C208" s="2">
        <v>662070</v>
      </c>
      <c r="D208" s="2">
        <v>645593</v>
      </c>
      <c r="E208" s="2">
        <v>1307663</v>
      </c>
      <c r="F208" s="2">
        <f t="shared" si="16"/>
        <v>0</v>
      </c>
      <c r="G208" s="2">
        <v>1366229</v>
      </c>
      <c r="H208" s="2">
        <v>2413</v>
      </c>
      <c r="I208" s="2">
        <v>65383.15</v>
      </c>
      <c r="J208" s="2">
        <f t="shared" si="13"/>
        <v>0</v>
      </c>
      <c r="K208" s="2">
        <v>52746</v>
      </c>
      <c r="L208" s="2">
        <v>52746</v>
      </c>
      <c r="M208" s="2">
        <v>0</v>
      </c>
      <c r="N208" s="2">
        <v>0</v>
      </c>
      <c r="O208" s="2">
        <v>1230</v>
      </c>
      <c r="P208" s="2">
        <v>0</v>
      </c>
      <c r="Q208" s="2">
        <v>0</v>
      </c>
      <c r="R208" s="2">
        <v>1230</v>
      </c>
      <c r="S208" s="2">
        <f t="shared" si="14"/>
        <v>0</v>
      </c>
      <c r="T208" s="2">
        <v>24.6</v>
      </c>
      <c r="U208" s="3">
        <f t="shared" si="15"/>
        <v>0</v>
      </c>
    </row>
    <row r="209" spans="1:21" x14ac:dyDescent="0.25">
      <c r="A209">
        <v>110</v>
      </c>
      <c r="B209" t="s">
        <v>386</v>
      </c>
      <c r="C209" s="2">
        <v>200171</v>
      </c>
      <c r="D209" s="2">
        <v>197614</v>
      </c>
      <c r="E209" s="2">
        <v>397785</v>
      </c>
      <c r="F209" s="2">
        <f t="shared" si="16"/>
        <v>0</v>
      </c>
      <c r="G209" s="2">
        <v>396067</v>
      </c>
      <c r="H209" s="2">
        <v>179</v>
      </c>
      <c r="I209" s="2">
        <v>19889.25</v>
      </c>
      <c r="J209" s="2">
        <f t="shared" si="13"/>
        <v>0</v>
      </c>
      <c r="K209" s="2">
        <v>23812</v>
      </c>
      <c r="L209" s="2">
        <v>23812</v>
      </c>
      <c r="M209" s="2">
        <v>0</v>
      </c>
      <c r="N209" s="2">
        <v>0</v>
      </c>
      <c r="O209" s="2">
        <v>809</v>
      </c>
      <c r="P209" s="2">
        <v>800</v>
      </c>
      <c r="Q209" s="2">
        <v>0</v>
      </c>
      <c r="R209" s="2">
        <v>9</v>
      </c>
      <c r="S209" s="2">
        <f t="shared" si="14"/>
        <v>0</v>
      </c>
      <c r="T209" s="2">
        <v>16.18</v>
      </c>
      <c r="U209" s="3">
        <f t="shared" si="15"/>
        <v>0</v>
      </c>
    </row>
    <row r="210" spans="1:21" x14ac:dyDescent="0.25">
      <c r="A210">
        <v>111</v>
      </c>
      <c r="B210" t="s">
        <v>387</v>
      </c>
      <c r="C210" s="2">
        <v>166246</v>
      </c>
      <c r="D210" s="2">
        <v>198826</v>
      </c>
      <c r="E210" s="2">
        <v>365072</v>
      </c>
      <c r="F210" s="2">
        <f t="shared" si="16"/>
        <v>0</v>
      </c>
      <c r="G210" s="2">
        <v>334126</v>
      </c>
      <c r="H210" s="2">
        <v>0</v>
      </c>
      <c r="I210" s="2">
        <v>18253.599999999999</v>
      </c>
      <c r="J210" s="2">
        <f t="shared" si="13"/>
        <v>0</v>
      </c>
      <c r="K210" s="2">
        <v>15319</v>
      </c>
      <c r="L210" s="2">
        <v>15319</v>
      </c>
      <c r="M210" s="2">
        <v>0</v>
      </c>
      <c r="N210" s="2">
        <v>0</v>
      </c>
      <c r="O210" s="2">
        <v>800</v>
      </c>
      <c r="P210" s="2">
        <v>0</v>
      </c>
      <c r="Q210" s="2">
        <v>0</v>
      </c>
      <c r="R210" s="2">
        <v>800</v>
      </c>
      <c r="S210" s="2">
        <f t="shared" si="14"/>
        <v>0</v>
      </c>
      <c r="T210" s="2">
        <v>16</v>
      </c>
      <c r="U210" s="3">
        <f t="shared" si="15"/>
        <v>0</v>
      </c>
    </row>
    <row r="211" spans="1:21" x14ac:dyDescent="0.25">
      <c r="A211">
        <v>112</v>
      </c>
      <c r="B211" t="s">
        <v>388</v>
      </c>
      <c r="C211" s="2">
        <v>780835</v>
      </c>
      <c r="D211" s="2">
        <v>692956</v>
      </c>
      <c r="E211" s="2">
        <v>1473791</v>
      </c>
      <c r="F211" s="2">
        <f t="shared" si="16"/>
        <v>0</v>
      </c>
      <c r="G211" s="2">
        <v>1415343</v>
      </c>
      <c r="H211" s="2">
        <v>200</v>
      </c>
      <c r="I211" s="2">
        <v>73689.55</v>
      </c>
      <c r="J211" s="2">
        <f t="shared" si="13"/>
        <v>0</v>
      </c>
      <c r="K211" s="2">
        <v>79319</v>
      </c>
      <c r="L211" s="2">
        <v>79119</v>
      </c>
      <c r="M211" s="2">
        <v>0</v>
      </c>
      <c r="N211" s="2">
        <v>0</v>
      </c>
      <c r="O211" s="2">
        <v>1500</v>
      </c>
      <c r="P211" s="2">
        <v>800</v>
      </c>
      <c r="Q211" s="2">
        <v>0</v>
      </c>
      <c r="R211" s="2">
        <v>700</v>
      </c>
      <c r="S211" s="2">
        <f t="shared" si="14"/>
        <v>0</v>
      </c>
      <c r="T211" s="2">
        <v>30</v>
      </c>
      <c r="U211" s="3">
        <f t="shared" si="15"/>
        <v>0</v>
      </c>
    </row>
    <row r="212" spans="1:21" x14ac:dyDescent="0.25">
      <c r="A212">
        <v>113</v>
      </c>
      <c r="B212" t="s">
        <v>389</v>
      </c>
      <c r="C212" s="2">
        <v>424664</v>
      </c>
      <c r="D212" s="2">
        <v>559741</v>
      </c>
      <c r="E212" s="2">
        <v>984405</v>
      </c>
      <c r="F212" s="2">
        <f t="shared" si="16"/>
        <v>0</v>
      </c>
      <c r="G212" s="2">
        <v>939737</v>
      </c>
      <c r="H212" s="2">
        <v>0</v>
      </c>
      <c r="I212" s="2">
        <v>49220.25</v>
      </c>
      <c r="J212" s="2">
        <f t="shared" si="13"/>
        <v>0</v>
      </c>
      <c r="K212" s="2">
        <v>43283</v>
      </c>
      <c r="L212" s="2">
        <v>43283</v>
      </c>
      <c r="M212" s="2">
        <v>0</v>
      </c>
      <c r="N212" s="2">
        <v>0</v>
      </c>
      <c r="O212" s="2">
        <v>400</v>
      </c>
      <c r="P212" s="2">
        <v>0</v>
      </c>
      <c r="Q212" s="2">
        <v>0</v>
      </c>
      <c r="R212" s="2">
        <v>400</v>
      </c>
      <c r="S212" s="2">
        <f t="shared" si="14"/>
        <v>0</v>
      </c>
      <c r="T212" s="2">
        <v>8</v>
      </c>
      <c r="U212" s="3">
        <f t="shared" si="15"/>
        <v>0</v>
      </c>
    </row>
    <row r="213" spans="1:21" x14ac:dyDescent="0.25">
      <c r="A213">
        <v>114</v>
      </c>
      <c r="B213" t="s">
        <v>390</v>
      </c>
      <c r="C213" s="2">
        <v>155864</v>
      </c>
      <c r="D213" s="2">
        <v>194517</v>
      </c>
      <c r="E213" s="2">
        <v>350381</v>
      </c>
      <c r="F213" s="2">
        <f t="shared" si="16"/>
        <v>0</v>
      </c>
      <c r="G213" s="2">
        <v>311731</v>
      </c>
      <c r="H213" s="2">
        <v>728</v>
      </c>
      <c r="I213" s="2">
        <v>17519.05</v>
      </c>
      <c r="J213" s="2">
        <f t="shared" si="13"/>
        <v>0</v>
      </c>
      <c r="K213" s="2">
        <v>14289</v>
      </c>
      <c r="L213" s="2">
        <v>14289</v>
      </c>
      <c r="M213" s="2">
        <v>0</v>
      </c>
      <c r="N213" s="2">
        <v>0</v>
      </c>
      <c r="O213" s="2">
        <v>0</v>
      </c>
      <c r="P213" s="2">
        <v>0</v>
      </c>
      <c r="Q213" s="2">
        <v>0</v>
      </c>
      <c r="R213" s="2">
        <v>0</v>
      </c>
      <c r="S213" s="2">
        <f t="shared" si="14"/>
        <v>0</v>
      </c>
      <c r="T213" s="2">
        <v>0</v>
      </c>
      <c r="U213" s="3">
        <f t="shared" si="15"/>
        <v>0</v>
      </c>
    </row>
    <row r="214" spans="1:21" x14ac:dyDescent="0.25">
      <c r="A214">
        <v>115</v>
      </c>
      <c r="B214" t="s">
        <v>391</v>
      </c>
      <c r="C214" s="2">
        <v>490704</v>
      </c>
      <c r="D214" s="2">
        <v>446758</v>
      </c>
      <c r="E214" s="2">
        <v>937462</v>
      </c>
      <c r="F214" s="2">
        <f t="shared" si="16"/>
        <v>0</v>
      </c>
      <c r="G214" s="2">
        <v>932982</v>
      </c>
      <c r="H214" s="2">
        <v>574</v>
      </c>
      <c r="I214" s="2">
        <v>46873.1</v>
      </c>
      <c r="J214" s="2">
        <f t="shared" si="13"/>
        <v>0</v>
      </c>
      <c r="K214" s="2">
        <v>49761</v>
      </c>
      <c r="L214" s="2">
        <v>49761</v>
      </c>
      <c r="M214" s="2">
        <v>0</v>
      </c>
      <c r="N214" s="2">
        <v>0</v>
      </c>
      <c r="O214" s="2">
        <v>3600</v>
      </c>
      <c r="P214" s="2">
        <v>0</v>
      </c>
      <c r="Q214" s="2">
        <v>0</v>
      </c>
      <c r="R214" s="2">
        <v>3600</v>
      </c>
      <c r="S214" s="2">
        <f t="shared" si="14"/>
        <v>0</v>
      </c>
      <c r="T214" s="2">
        <v>72</v>
      </c>
      <c r="U214" s="3">
        <f t="shared" si="15"/>
        <v>0</v>
      </c>
    </row>
    <row r="215" spans="1:21" x14ac:dyDescent="0.25">
      <c r="A215">
        <v>116</v>
      </c>
      <c r="B215" t="s">
        <v>392</v>
      </c>
      <c r="C215" s="2">
        <v>369458</v>
      </c>
      <c r="D215" s="2">
        <v>340930</v>
      </c>
      <c r="E215" s="2">
        <v>710388</v>
      </c>
      <c r="F215" s="2">
        <f t="shared" si="16"/>
        <v>0</v>
      </c>
      <c r="G215" s="2">
        <v>675291</v>
      </c>
      <c r="H215" s="2">
        <v>0</v>
      </c>
      <c r="I215" s="2">
        <v>35519.4</v>
      </c>
      <c r="J215" s="2">
        <f t="shared" si="13"/>
        <v>0</v>
      </c>
      <c r="K215" s="2">
        <v>39391</v>
      </c>
      <c r="L215" s="2">
        <v>39391</v>
      </c>
      <c r="M215" s="2">
        <v>0</v>
      </c>
      <c r="N215" s="2">
        <v>0</v>
      </c>
      <c r="O215" s="2">
        <v>0</v>
      </c>
      <c r="P215" s="2">
        <v>0</v>
      </c>
      <c r="Q215" s="2">
        <v>0</v>
      </c>
      <c r="R215" s="2">
        <v>0</v>
      </c>
      <c r="S215" s="2">
        <f t="shared" si="14"/>
        <v>0</v>
      </c>
      <c r="T215" s="2">
        <v>0</v>
      </c>
      <c r="U215" s="3">
        <f t="shared" si="15"/>
        <v>0</v>
      </c>
    </row>
    <row r="216" spans="1:21" x14ac:dyDescent="0.25">
      <c r="A216">
        <v>117</v>
      </c>
      <c r="B216" t="s">
        <v>393</v>
      </c>
      <c r="C216" s="2">
        <v>172561</v>
      </c>
      <c r="D216" s="2">
        <v>213371</v>
      </c>
      <c r="E216" s="2">
        <v>385932</v>
      </c>
      <c r="F216" s="2">
        <f t="shared" si="16"/>
        <v>0</v>
      </c>
      <c r="G216" s="2">
        <v>344328</v>
      </c>
      <c r="H216" s="2">
        <v>1135</v>
      </c>
      <c r="I216" s="2">
        <v>19296.599999999999</v>
      </c>
      <c r="J216" s="2">
        <f t="shared" si="13"/>
        <v>0</v>
      </c>
      <c r="K216" s="2">
        <v>12417</v>
      </c>
      <c r="L216" s="2">
        <v>12247</v>
      </c>
      <c r="M216" s="2">
        <v>0</v>
      </c>
      <c r="N216" s="2">
        <v>0</v>
      </c>
      <c r="O216" s="2">
        <v>0</v>
      </c>
      <c r="P216" s="2">
        <v>0</v>
      </c>
      <c r="Q216" s="2">
        <v>0</v>
      </c>
      <c r="R216" s="2">
        <v>0</v>
      </c>
      <c r="S216" s="2">
        <f t="shared" si="14"/>
        <v>0</v>
      </c>
      <c r="T216" s="2">
        <v>0</v>
      </c>
      <c r="U216" s="3">
        <f t="shared" si="15"/>
        <v>0</v>
      </c>
    </row>
    <row r="217" spans="1:21" x14ac:dyDescent="0.25">
      <c r="A217">
        <v>118</v>
      </c>
      <c r="B217" t="s">
        <v>394</v>
      </c>
      <c r="C217" s="2">
        <v>121923</v>
      </c>
      <c r="D217" s="2">
        <v>164752</v>
      </c>
      <c r="E217" s="2">
        <v>286675</v>
      </c>
      <c r="F217" s="2">
        <f t="shared" si="16"/>
        <v>0</v>
      </c>
      <c r="G217" s="2">
        <v>253048</v>
      </c>
      <c r="H217" s="2">
        <v>0</v>
      </c>
      <c r="I217" s="2">
        <v>14333.75</v>
      </c>
      <c r="J217" s="2">
        <f t="shared" si="13"/>
        <v>0</v>
      </c>
      <c r="K217" s="2">
        <v>5663</v>
      </c>
      <c r="L217" s="2">
        <v>5663</v>
      </c>
      <c r="M217" s="2">
        <v>0</v>
      </c>
      <c r="N217" s="2">
        <v>0</v>
      </c>
      <c r="O217" s="2">
        <v>1000</v>
      </c>
      <c r="P217" s="2">
        <v>0</v>
      </c>
      <c r="Q217" s="2">
        <v>0</v>
      </c>
      <c r="R217" s="2">
        <v>1000</v>
      </c>
      <c r="S217" s="2">
        <f t="shared" si="14"/>
        <v>0</v>
      </c>
      <c r="T217" s="2">
        <v>20</v>
      </c>
      <c r="U217" s="3">
        <f t="shared" si="15"/>
        <v>0</v>
      </c>
    </row>
    <row r="218" spans="1:21" x14ac:dyDescent="0.25">
      <c r="A218">
        <v>119</v>
      </c>
      <c r="B218" t="s">
        <v>395</v>
      </c>
      <c r="C218" s="2">
        <v>196046</v>
      </c>
      <c r="D218" s="2">
        <v>179663</v>
      </c>
      <c r="E218" s="2">
        <v>375709</v>
      </c>
      <c r="F218" s="2">
        <f t="shared" si="16"/>
        <v>0</v>
      </c>
      <c r="G218" s="2">
        <v>336136</v>
      </c>
      <c r="H218" s="2">
        <v>0</v>
      </c>
      <c r="I218" s="2">
        <v>18785.45</v>
      </c>
      <c r="J218" s="2">
        <f t="shared" si="13"/>
        <v>0</v>
      </c>
      <c r="K218" s="2">
        <v>16691</v>
      </c>
      <c r="L218" s="2">
        <v>16691</v>
      </c>
      <c r="M218" s="2">
        <v>0</v>
      </c>
      <c r="N218" s="2">
        <v>0</v>
      </c>
      <c r="O218" s="2">
        <v>800</v>
      </c>
      <c r="P218" s="2">
        <v>800</v>
      </c>
      <c r="Q218" s="2">
        <v>0</v>
      </c>
      <c r="R218" s="2">
        <v>0</v>
      </c>
      <c r="S218" s="2">
        <f t="shared" si="14"/>
        <v>0</v>
      </c>
      <c r="T218" s="2">
        <v>16</v>
      </c>
      <c r="U218" s="3">
        <f t="shared" si="15"/>
        <v>0</v>
      </c>
    </row>
    <row r="219" spans="1:21" x14ac:dyDescent="0.25">
      <c r="A219">
        <v>120</v>
      </c>
      <c r="B219" t="s">
        <v>396</v>
      </c>
      <c r="C219" s="2">
        <v>113625</v>
      </c>
      <c r="D219" s="2">
        <v>161233</v>
      </c>
      <c r="E219" s="2">
        <v>274858</v>
      </c>
      <c r="F219" s="2">
        <f t="shared" si="16"/>
        <v>0</v>
      </c>
      <c r="G219" s="2">
        <v>247263</v>
      </c>
      <c r="H219" s="2">
        <v>0</v>
      </c>
      <c r="I219" s="2">
        <v>13742.9</v>
      </c>
      <c r="J219" s="2">
        <f t="shared" si="13"/>
        <v>0</v>
      </c>
      <c r="K219" s="2">
        <v>8000</v>
      </c>
      <c r="L219" s="2">
        <v>8000</v>
      </c>
      <c r="M219" s="2">
        <v>0</v>
      </c>
      <c r="N219" s="2">
        <v>0</v>
      </c>
      <c r="O219" s="2">
        <v>200</v>
      </c>
      <c r="P219" s="2">
        <v>800</v>
      </c>
      <c r="Q219" s="2">
        <v>0</v>
      </c>
      <c r="R219" s="2">
        <v>-600</v>
      </c>
      <c r="S219" s="2">
        <f t="shared" si="14"/>
        <v>0</v>
      </c>
      <c r="T219" s="2">
        <v>4</v>
      </c>
      <c r="U219" s="3">
        <f t="shared" si="15"/>
        <v>0</v>
      </c>
    </row>
    <row r="220" spans="1:21" x14ac:dyDescent="0.25">
      <c r="A220">
        <v>121</v>
      </c>
      <c r="B220" t="s">
        <v>397</v>
      </c>
      <c r="C220" s="2">
        <v>260328</v>
      </c>
      <c r="D220" s="2">
        <v>281498</v>
      </c>
      <c r="E220" s="2">
        <v>541826</v>
      </c>
      <c r="F220" s="2">
        <f t="shared" si="16"/>
        <v>0</v>
      </c>
      <c r="G220" s="2">
        <v>488277</v>
      </c>
      <c r="H220" s="2">
        <v>305</v>
      </c>
      <c r="I220" s="2">
        <v>27091.3</v>
      </c>
      <c r="J220" s="2">
        <f t="shared" si="13"/>
        <v>0</v>
      </c>
      <c r="K220" s="2">
        <v>24455</v>
      </c>
      <c r="L220" s="2">
        <v>24455</v>
      </c>
      <c r="M220" s="2">
        <v>0</v>
      </c>
      <c r="N220" s="2">
        <v>0</v>
      </c>
      <c r="O220" s="2">
        <v>870</v>
      </c>
      <c r="P220" s="2">
        <v>800</v>
      </c>
      <c r="Q220" s="2">
        <v>0</v>
      </c>
      <c r="R220" s="2">
        <v>70</v>
      </c>
      <c r="S220" s="2">
        <f t="shared" si="14"/>
        <v>0</v>
      </c>
      <c r="T220" s="2">
        <v>17.399999999999999</v>
      </c>
      <c r="U220" s="3">
        <f t="shared" si="15"/>
        <v>0</v>
      </c>
    </row>
    <row r="221" spans="1:21" x14ac:dyDescent="0.25">
      <c r="A221">
        <v>122</v>
      </c>
      <c r="B221" t="s">
        <v>398</v>
      </c>
      <c r="C221" s="2">
        <v>197556</v>
      </c>
      <c r="D221" s="2">
        <v>297817</v>
      </c>
      <c r="E221" s="2">
        <v>495373</v>
      </c>
      <c r="F221" s="2">
        <f t="shared" si="16"/>
        <v>0</v>
      </c>
      <c r="G221" s="2">
        <v>417677</v>
      </c>
      <c r="H221" s="2">
        <v>0</v>
      </c>
      <c r="I221" s="2">
        <v>24768.65</v>
      </c>
      <c r="J221" s="2">
        <f t="shared" si="13"/>
        <v>0</v>
      </c>
      <c r="K221" s="2">
        <v>18095</v>
      </c>
      <c r="L221" s="2">
        <v>18095</v>
      </c>
      <c r="M221" s="2">
        <v>0</v>
      </c>
      <c r="N221" s="2">
        <v>0</v>
      </c>
      <c r="O221" s="2">
        <v>1320</v>
      </c>
      <c r="P221" s="2">
        <v>0</v>
      </c>
      <c r="Q221" s="2">
        <v>0</v>
      </c>
      <c r="R221" s="2">
        <v>1320</v>
      </c>
      <c r="S221" s="2">
        <f t="shared" si="14"/>
        <v>0</v>
      </c>
      <c r="T221" s="2">
        <v>26.4</v>
      </c>
      <c r="U221" s="3">
        <f t="shared" si="15"/>
        <v>0</v>
      </c>
    </row>
    <row r="222" spans="1:21" x14ac:dyDescent="0.25">
      <c r="A222">
        <v>123</v>
      </c>
      <c r="B222" t="s">
        <v>404</v>
      </c>
      <c r="C222" s="2">
        <v>216988</v>
      </c>
      <c r="D222" s="2">
        <v>239943</v>
      </c>
      <c r="E222" s="2">
        <v>456931</v>
      </c>
      <c r="F222" s="2">
        <f t="shared" si="16"/>
        <v>0</v>
      </c>
      <c r="G222" s="2">
        <v>415189</v>
      </c>
      <c r="H222" s="2">
        <v>195</v>
      </c>
      <c r="I222" s="2">
        <v>22846.55</v>
      </c>
      <c r="J222" s="2">
        <f t="shared" si="13"/>
        <v>0</v>
      </c>
      <c r="K222" s="2">
        <v>17343</v>
      </c>
      <c r="L222" s="2">
        <v>17343</v>
      </c>
      <c r="M222" s="2">
        <v>0</v>
      </c>
      <c r="N222" s="2">
        <v>0</v>
      </c>
      <c r="O222" s="2">
        <v>700</v>
      </c>
      <c r="P222" s="2">
        <v>0</v>
      </c>
      <c r="Q222" s="2">
        <v>0</v>
      </c>
      <c r="R222" s="2">
        <v>700</v>
      </c>
      <c r="S222" s="2">
        <f t="shared" si="14"/>
        <v>0</v>
      </c>
      <c r="T222" s="2">
        <v>14</v>
      </c>
      <c r="U222" s="3">
        <f t="shared" si="15"/>
        <v>0</v>
      </c>
    </row>
    <row r="223" spans="1:21" x14ac:dyDescent="0.25">
      <c r="A223">
        <v>124</v>
      </c>
      <c r="B223" t="s">
        <v>405</v>
      </c>
      <c r="C223" s="2">
        <v>112261</v>
      </c>
      <c r="D223" s="2">
        <v>128613</v>
      </c>
      <c r="E223" s="2">
        <v>240874</v>
      </c>
      <c r="F223" s="2">
        <f t="shared" si="16"/>
        <v>0</v>
      </c>
      <c r="G223" s="2">
        <v>205003</v>
      </c>
      <c r="H223" s="2">
        <v>0</v>
      </c>
      <c r="I223" s="2">
        <v>12043.7</v>
      </c>
      <c r="J223" s="2">
        <f t="shared" si="13"/>
        <v>0</v>
      </c>
      <c r="K223" s="2">
        <v>11556</v>
      </c>
      <c r="L223" s="2">
        <v>11556</v>
      </c>
      <c r="M223" s="2">
        <v>0</v>
      </c>
      <c r="N223" s="2">
        <v>0</v>
      </c>
      <c r="O223" s="2">
        <v>1300</v>
      </c>
      <c r="P223" s="2">
        <v>0</v>
      </c>
      <c r="Q223" s="2">
        <v>0</v>
      </c>
      <c r="R223" s="2">
        <v>1300</v>
      </c>
      <c r="S223" s="2">
        <f t="shared" si="14"/>
        <v>0</v>
      </c>
      <c r="T223" s="2">
        <v>26</v>
      </c>
      <c r="U223" s="3">
        <f t="shared" si="15"/>
        <v>0</v>
      </c>
    </row>
    <row r="224" spans="1:21" x14ac:dyDescent="0.25">
      <c r="A224">
        <v>125</v>
      </c>
      <c r="B224" t="s">
        <v>406</v>
      </c>
      <c r="C224" s="2">
        <v>115181</v>
      </c>
      <c r="D224" s="2">
        <v>134166</v>
      </c>
      <c r="E224" s="2">
        <v>249347</v>
      </c>
      <c r="F224" s="2">
        <f t="shared" si="16"/>
        <v>0</v>
      </c>
      <c r="G224" s="2">
        <v>218761</v>
      </c>
      <c r="H224" s="2">
        <v>0</v>
      </c>
      <c r="I224" s="2">
        <v>12467.35</v>
      </c>
      <c r="J224" s="2">
        <f t="shared" si="13"/>
        <v>0</v>
      </c>
      <c r="K224" s="2">
        <v>10491</v>
      </c>
      <c r="L224" s="2">
        <v>10491</v>
      </c>
      <c r="M224" s="2">
        <v>0</v>
      </c>
      <c r="N224" s="2">
        <v>0</v>
      </c>
      <c r="O224" s="2">
        <v>1400</v>
      </c>
      <c r="P224" s="2">
        <v>0</v>
      </c>
      <c r="Q224" s="2">
        <v>0</v>
      </c>
      <c r="R224" s="2">
        <v>1400</v>
      </c>
      <c r="S224" s="2">
        <f t="shared" si="14"/>
        <v>0</v>
      </c>
      <c r="T224" s="2">
        <v>28</v>
      </c>
      <c r="U224" s="3">
        <f t="shared" si="15"/>
        <v>0</v>
      </c>
    </row>
    <row r="225" spans="1:21" x14ac:dyDescent="0.25">
      <c r="A225">
        <v>126</v>
      </c>
      <c r="B225" t="s">
        <v>407</v>
      </c>
      <c r="C225" s="2">
        <v>302894</v>
      </c>
      <c r="D225" s="2">
        <v>324216</v>
      </c>
      <c r="E225" s="2">
        <v>627110</v>
      </c>
      <c r="F225" s="2">
        <f t="shared" si="16"/>
        <v>0</v>
      </c>
      <c r="G225" s="2">
        <v>660170</v>
      </c>
      <c r="H225" s="2">
        <v>681</v>
      </c>
      <c r="I225" s="2">
        <v>31355.5</v>
      </c>
      <c r="J225" s="2">
        <f t="shared" si="13"/>
        <v>0</v>
      </c>
      <c r="K225" s="2">
        <v>31492</v>
      </c>
      <c r="L225" s="2">
        <v>31492</v>
      </c>
      <c r="M225" s="2">
        <v>0</v>
      </c>
      <c r="N225" s="2">
        <v>0</v>
      </c>
      <c r="O225" s="2">
        <v>1005</v>
      </c>
      <c r="P225" s="2">
        <v>0</v>
      </c>
      <c r="Q225" s="2">
        <v>0</v>
      </c>
      <c r="R225" s="2">
        <v>1005</v>
      </c>
      <c r="S225" s="2">
        <f t="shared" si="14"/>
        <v>0</v>
      </c>
      <c r="T225" s="2">
        <v>20.100000000000001</v>
      </c>
      <c r="U225" s="3">
        <f t="shared" si="15"/>
        <v>0</v>
      </c>
    </row>
    <row r="226" spans="1:21" x14ac:dyDescent="0.25">
      <c r="A226">
        <v>127</v>
      </c>
      <c r="B226" t="s">
        <v>408</v>
      </c>
      <c r="C226" s="2">
        <v>6920</v>
      </c>
      <c r="D226" s="2">
        <v>3930</v>
      </c>
      <c r="E226" s="2">
        <v>10850</v>
      </c>
      <c r="F226" s="2">
        <f t="shared" si="16"/>
        <v>0</v>
      </c>
      <c r="G226" s="2">
        <v>10124</v>
      </c>
      <c r="H226" s="2">
        <v>250</v>
      </c>
      <c r="I226" s="2">
        <v>542.5</v>
      </c>
      <c r="J226" s="2">
        <f t="shared" si="13"/>
        <v>0</v>
      </c>
      <c r="K226" s="2">
        <v>250</v>
      </c>
      <c r="L226" s="2">
        <v>0</v>
      </c>
      <c r="M226" s="2">
        <v>0</v>
      </c>
      <c r="N226" s="2">
        <v>0</v>
      </c>
      <c r="O226" s="2">
        <v>0</v>
      </c>
      <c r="P226" s="2">
        <v>0</v>
      </c>
      <c r="Q226" s="2">
        <v>0</v>
      </c>
      <c r="R226" s="2">
        <v>0</v>
      </c>
      <c r="S226" s="2">
        <f t="shared" si="14"/>
        <v>0</v>
      </c>
      <c r="T226" s="2">
        <v>0</v>
      </c>
      <c r="U226" s="3">
        <f t="shared" si="15"/>
        <v>0</v>
      </c>
    </row>
    <row r="227" spans="1:21" x14ac:dyDescent="0.25">
      <c r="A227">
        <v>128</v>
      </c>
      <c r="B227" t="s">
        <v>409</v>
      </c>
      <c r="C227" s="2">
        <v>311750</v>
      </c>
      <c r="D227" s="2">
        <v>369159</v>
      </c>
      <c r="E227" s="2">
        <v>680909</v>
      </c>
      <c r="F227" s="2">
        <f t="shared" si="16"/>
        <v>0</v>
      </c>
      <c r="G227" s="2">
        <v>582125</v>
      </c>
      <c r="H227" s="2">
        <v>0</v>
      </c>
      <c r="I227" s="2">
        <v>34045.449999999997</v>
      </c>
      <c r="J227" s="2">
        <f t="shared" si="13"/>
        <v>0</v>
      </c>
      <c r="K227" s="2">
        <v>24800</v>
      </c>
      <c r="L227" s="2">
        <v>24600</v>
      </c>
      <c r="M227" s="2">
        <v>200</v>
      </c>
      <c r="N227" s="2">
        <v>0</v>
      </c>
      <c r="O227" s="2">
        <v>400</v>
      </c>
      <c r="P227" s="2">
        <v>0</v>
      </c>
      <c r="Q227" s="2">
        <v>0</v>
      </c>
      <c r="R227" s="2">
        <v>400</v>
      </c>
      <c r="S227" s="2">
        <f t="shared" si="14"/>
        <v>0</v>
      </c>
      <c r="T227" s="2">
        <v>8</v>
      </c>
      <c r="U227" s="3">
        <f t="shared" si="15"/>
        <v>0</v>
      </c>
    </row>
    <row r="228" spans="1:21" x14ac:dyDescent="0.25">
      <c r="A228">
        <v>129</v>
      </c>
      <c r="B228" t="s">
        <v>410</v>
      </c>
      <c r="C228" s="2">
        <v>131447</v>
      </c>
      <c r="D228" s="2">
        <v>150621</v>
      </c>
      <c r="E228" s="2">
        <v>282068</v>
      </c>
      <c r="F228" s="2">
        <f t="shared" si="16"/>
        <v>0</v>
      </c>
      <c r="G228" s="2">
        <v>246767</v>
      </c>
      <c r="H228" s="2">
        <v>0</v>
      </c>
      <c r="I228" s="2">
        <v>14103.4</v>
      </c>
      <c r="J228" s="2">
        <f t="shared" ref="J228:J291" si="17">E228*0.05-I228</f>
        <v>0</v>
      </c>
      <c r="K228" s="2">
        <v>4352</v>
      </c>
      <c r="L228" s="2">
        <v>4352</v>
      </c>
      <c r="M228" s="2">
        <v>0</v>
      </c>
      <c r="N228" s="2">
        <v>0</v>
      </c>
      <c r="O228" s="2">
        <v>0</v>
      </c>
      <c r="P228" s="2">
        <v>0</v>
      </c>
      <c r="Q228" s="2">
        <v>0</v>
      </c>
      <c r="R228" s="2">
        <v>0</v>
      </c>
      <c r="S228" s="2">
        <f t="shared" ref="S228:S291" si="18">O228-P228+Q228-R228</f>
        <v>0</v>
      </c>
      <c r="T228" s="2">
        <v>0</v>
      </c>
      <c r="U228" s="3">
        <f t="shared" ref="U228:U291" si="19">O228*0.02-T228</f>
        <v>0</v>
      </c>
    </row>
    <row r="229" spans="1:21" x14ac:dyDescent="0.25">
      <c r="A229">
        <v>130</v>
      </c>
      <c r="B229" t="s">
        <v>411</v>
      </c>
      <c r="C229" s="2">
        <v>383157</v>
      </c>
      <c r="D229" s="2">
        <v>475764</v>
      </c>
      <c r="E229" s="2">
        <v>858921</v>
      </c>
      <c r="F229" s="2">
        <f t="shared" ref="F229:F292" si="20">C229+D229-E229</f>
        <v>0</v>
      </c>
      <c r="G229" s="2">
        <v>780703</v>
      </c>
      <c r="H229" s="2">
        <v>477</v>
      </c>
      <c r="I229" s="2">
        <v>42946.05</v>
      </c>
      <c r="J229" s="2">
        <f t="shared" si="17"/>
        <v>0</v>
      </c>
      <c r="K229" s="2">
        <v>38181</v>
      </c>
      <c r="L229" s="2">
        <v>38181</v>
      </c>
      <c r="M229" s="2">
        <v>0</v>
      </c>
      <c r="N229" s="2">
        <v>0</v>
      </c>
      <c r="O229" s="2">
        <v>831</v>
      </c>
      <c r="P229" s="2">
        <v>0</v>
      </c>
      <c r="Q229" s="2">
        <v>0</v>
      </c>
      <c r="R229" s="2">
        <v>831</v>
      </c>
      <c r="S229" s="2">
        <f t="shared" si="18"/>
        <v>0</v>
      </c>
      <c r="T229" s="2">
        <v>16.62</v>
      </c>
      <c r="U229" s="3">
        <f t="shared" si="19"/>
        <v>0</v>
      </c>
    </row>
    <row r="230" spans="1:21" x14ac:dyDescent="0.25">
      <c r="A230">
        <v>131</v>
      </c>
      <c r="B230" t="s">
        <v>412</v>
      </c>
      <c r="C230" s="2">
        <v>8690</v>
      </c>
      <c r="D230" s="2">
        <v>6665</v>
      </c>
      <c r="E230" s="2">
        <v>15355</v>
      </c>
      <c r="F230" s="2">
        <f t="shared" si="20"/>
        <v>0</v>
      </c>
      <c r="G230" s="2">
        <v>13411</v>
      </c>
      <c r="H230" s="2">
        <v>0</v>
      </c>
      <c r="I230" s="2">
        <v>767.75</v>
      </c>
      <c r="J230" s="2">
        <f t="shared" si="17"/>
        <v>0</v>
      </c>
      <c r="K230" s="2">
        <v>720</v>
      </c>
      <c r="L230" s="2">
        <v>720</v>
      </c>
      <c r="M230" s="2">
        <v>0</v>
      </c>
      <c r="N230" s="2">
        <v>0</v>
      </c>
      <c r="O230" s="2">
        <v>0</v>
      </c>
      <c r="P230" s="2">
        <v>0</v>
      </c>
      <c r="Q230" s="2">
        <v>0</v>
      </c>
      <c r="R230" s="2">
        <v>0</v>
      </c>
      <c r="S230" s="2">
        <f t="shared" si="18"/>
        <v>0</v>
      </c>
      <c r="T230" s="2">
        <v>0</v>
      </c>
      <c r="U230" s="3">
        <f t="shared" si="19"/>
        <v>0</v>
      </c>
    </row>
    <row r="231" spans="1:21" x14ac:dyDescent="0.25">
      <c r="A231">
        <v>132</v>
      </c>
      <c r="B231" t="s">
        <v>413</v>
      </c>
      <c r="C231" s="2">
        <v>154852</v>
      </c>
      <c r="D231" s="2">
        <v>127633</v>
      </c>
      <c r="E231" s="2">
        <v>282485</v>
      </c>
      <c r="F231" s="2">
        <f t="shared" si="20"/>
        <v>0</v>
      </c>
      <c r="G231" s="2">
        <v>267266</v>
      </c>
      <c r="H231" s="2">
        <v>1884</v>
      </c>
      <c r="I231" s="2">
        <v>14124.25</v>
      </c>
      <c r="J231" s="2">
        <f t="shared" si="17"/>
        <v>0</v>
      </c>
      <c r="K231" s="2">
        <v>9553</v>
      </c>
      <c r="L231" s="2">
        <v>9553</v>
      </c>
      <c r="M231" s="2">
        <v>0</v>
      </c>
      <c r="N231" s="2">
        <v>0</v>
      </c>
      <c r="O231" s="2">
        <v>200</v>
      </c>
      <c r="P231" s="2">
        <v>0</v>
      </c>
      <c r="Q231" s="2">
        <v>0</v>
      </c>
      <c r="R231" s="2">
        <v>200</v>
      </c>
      <c r="S231" s="2">
        <f t="shared" si="18"/>
        <v>0</v>
      </c>
      <c r="T231" s="2">
        <v>4</v>
      </c>
      <c r="U231" s="3">
        <f t="shared" si="19"/>
        <v>0</v>
      </c>
    </row>
    <row r="232" spans="1:21" x14ac:dyDescent="0.25">
      <c r="A232">
        <v>133</v>
      </c>
      <c r="B232" t="s">
        <v>414</v>
      </c>
      <c r="C232" s="2">
        <v>69770</v>
      </c>
      <c r="D232" s="2">
        <v>71413</v>
      </c>
      <c r="E232" s="2">
        <v>141183</v>
      </c>
      <c r="F232" s="2">
        <f t="shared" si="20"/>
        <v>0</v>
      </c>
      <c r="G232" s="2">
        <v>139696</v>
      </c>
      <c r="H232" s="2">
        <v>0</v>
      </c>
      <c r="I232" s="2">
        <v>7059.15</v>
      </c>
      <c r="J232" s="2">
        <f t="shared" si="17"/>
        <v>0</v>
      </c>
      <c r="K232" s="2">
        <v>4907</v>
      </c>
      <c r="L232" s="2">
        <v>4907</v>
      </c>
      <c r="M232" s="2">
        <v>0</v>
      </c>
      <c r="N232" s="2">
        <v>0</v>
      </c>
      <c r="O232" s="2">
        <v>0</v>
      </c>
      <c r="P232" s="2">
        <v>0</v>
      </c>
      <c r="Q232" s="2">
        <v>0</v>
      </c>
      <c r="R232" s="2">
        <v>0</v>
      </c>
      <c r="S232" s="2">
        <f t="shared" si="18"/>
        <v>0</v>
      </c>
      <c r="T232" s="2">
        <v>0</v>
      </c>
      <c r="U232" s="3">
        <f t="shared" si="19"/>
        <v>0</v>
      </c>
    </row>
    <row r="233" spans="1:21" x14ac:dyDescent="0.25">
      <c r="A233">
        <v>134</v>
      </c>
      <c r="B233" t="s">
        <v>415</v>
      </c>
      <c r="C233" s="2">
        <v>337342</v>
      </c>
      <c r="D233" s="2">
        <v>317203</v>
      </c>
      <c r="E233" s="2">
        <v>654545</v>
      </c>
      <c r="F233" s="2">
        <f t="shared" si="20"/>
        <v>0</v>
      </c>
      <c r="G233" s="2">
        <v>564225</v>
      </c>
      <c r="H233" s="2">
        <v>0</v>
      </c>
      <c r="I233" s="2">
        <v>32727.25</v>
      </c>
      <c r="J233" s="2">
        <f t="shared" si="17"/>
        <v>0</v>
      </c>
      <c r="K233" s="2">
        <v>13924</v>
      </c>
      <c r="L233" s="2">
        <v>13924</v>
      </c>
      <c r="M233" s="2">
        <v>0</v>
      </c>
      <c r="N233" s="2">
        <v>0</v>
      </c>
      <c r="O233" s="2">
        <v>1750</v>
      </c>
      <c r="P233" s="2">
        <v>0</v>
      </c>
      <c r="Q233" s="2">
        <v>0</v>
      </c>
      <c r="R233" s="2">
        <v>1750</v>
      </c>
      <c r="S233" s="2">
        <f t="shared" si="18"/>
        <v>0</v>
      </c>
      <c r="T233" s="2">
        <v>35</v>
      </c>
      <c r="U233" s="3">
        <f t="shared" si="19"/>
        <v>0</v>
      </c>
    </row>
    <row r="234" spans="1:21" x14ac:dyDescent="0.25">
      <c r="A234">
        <v>135</v>
      </c>
      <c r="B234" t="s">
        <v>416</v>
      </c>
      <c r="C234" s="2">
        <v>30378</v>
      </c>
      <c r="D234" s="2">
        <v>31166</v>
      </c>
      <c r="E234" s="2">
        <v>61544</v>
      </c>
      <c r="F234" s="2">
        <f t="shared" si="20"/>
        <v>0</v>
      </c>
      <c r="G234" s="2">
        <v>26817</v>
      </c>
      <c r="H234" s="2">
        <v>0</v>
      </c>
      <c r="I234" s="2">
        <v>3077.2</v>
      </c>
      <c r="J234" s="2">
        <f t="shared" si="17"/>
        <v>0</v>
      </c>
      <c r="K234" s="2">
        <v>0</v>
      </c>
      <c r="L234" s="2">
        <v>0</v>
      </c>
      <c r="M234" s="2">
        <v>0</v>
      </c>
      <c r="N234" s="2">
        <v>0</v>
      </c>
      <c r="O234" s="2">
        <v>500</v>
      </c>
      <c r="P234" s="2">
        <v>0</v>
      </c>
      <c r="Q234" s="2">
        <v>0</v>
      </c>
      <c r="R234" s="2">
        <v>500</v>
      </c>
      <c r="S234" s="2">
        <f t="shared" si="18"/>
        <v>0</v>
      </c>
      <c r="T234" s="2">
        <v>10</v>
      </c>
      <c r="U234" s="3">
        <f t="shared" si="19"/>
        <v>0</v>
      </c>
    </row>
    <row r="235" spans="1:21" x14ac:dyDescent="0.25">
      <c r="A235">
        <v>136</v>
      </c>
      <c r="B235" t="s">
        <v>417</v>
      </c>
      <c r="C235" s="2">
        <v>206301</v>
      </c>
      <c r="D235" s="2">
        <v>222878</v>
      </c>
      <c r="E235" s="2">
        <v>429179</v>
      </c>
      <c r="F235" s="2">
        <f t="shared" si="20"/>
        <v>0</v>
      </c>
      <c r="G235" s="2">
        <v>391580</v>
      </c>
      <c r="H235" s="2">
        <v>198</v>
      </c>
      <c r="I235" s="2">
        <v>21458.95</v>
      </c>
      <c r="J235" s="2">
        <f t="shared" si="17"/>
        <v>0</v>
      </c>
      <c r="K235" s="2">
        <v>14567</v>
      </c>
      <c r="L235" s="2">
        <v>14567</v>
      </c>
      <c r="M235" s="2">
        <v>0</v>
      </c>
      <c r="N235" s="2">
        <v>0</v>
      </c>
      <c r="O235" s="2">
        <v>4600</v>
      </c>
      <c r="P235" s="2">
        <v>2400</v>
      </c>
      <c r="Q235" s="2">
        <v>0</v>
      </c>
      <c r="R235" s="2">
        <v>2200</v>
      </c>
      <c r="S235" s="2">
        <f t="shared" si="18"/>
        <v>0</v>
      </c>
      <c r="T235" s="2">
        <v>92</v>
      </c>
      <c r="U235" s="3">
        <f t="shared" si="19"/>
        <v>0</v>
      </c>
    </row>
    <row r="236" spans="1:21" x14ac:dyDescent="0.25">
      <c r="A236">
        <v>137</v>
      </c>
      <c r="B236" t="s">
        <v>418</v>
      </c>
      <c r="C236" s="2">
        <v>894158</v>
      </c>
      <c r="D236" s="2">
        <v>942584</v>
      </c>
      <c r="E236" s="2">
        <v>1836742</v>
      </c>
      <c r="F236" s="2">
        <f t="shared" si="20"/>
        <v>0</v>
      </c>
      <c r="G236" s="2">
        <v>1714993</v>
      </c>
      <c r="H236" s="2">
        <v>0</v>
      </c>
      <c r="I236" s="2">
        <v>91837.1</v>
      </c>
      <c r="J236" s="2">
        <f t="shared" si="17"/>
        <v>0</v>
      </c>
      <c r="K236" s="2">
        <v>83850</v>
      </c>
      <c r="L236" s="2">
        <v>83850</v>
      </c>
      <c r="M236" s="2">
        <v>0</v>
      </c>
      <c r="N236" s="2">
        <v>0</v>
      </c>
      <c r="O236" s="2">
        <v>1975</v>
      </c>
      <c r="P236" s="2">
        <v>0</v>
      </c>
      <c r="Q236" s="2">
        <v>0</v>
      </c>
      <c r="R236" s="2">
        <v>1975</v>
      </c>
      <c r="S236" s="2">
        <f t="shared" si="18"/>
        <v>0</v>
      </c>
      <c r="T236" s="2">
        <v>39.5</v>
      </c>
      <c r="U236" s="3">
        <f t="shared" si="19"/>
        <v>0</v>
      </c>
    </row>
    <row r="237" spans="1:21" x14ac:dyDescent="0.25">
      <c r="A237">
        <v>138</v>
      </c>
      <c r="B237" t="s">
        <v>419</v>
      </c>
      <c r="C237" s="2">
        <v>609431</v>
      </c>
      <c r="D237" s="2">
        <v>638330</v>
      </c>
      <c r="E237" s="2">
        <v>1247761</v>
      </c>
      <c r="F237" s="2">
        <f t="shared" si="20"/>
        <v>0</v>
      </c>
      <c r="G237" s="2">
        <v>1186923</v>
      </c>
      <c r="H237" s="2">
        <v>2133</v>
      </c>
      <c r="I237" s="2">
        <v>62388.05</v>
      </c>
      <c r="J237" s="2">
        <f t="shared" si="17"/>
        <v>0</v>
      </c>
      <c r="K237" s="2">
        <v>51097</v>
      </c>
      <c r="L237" s="2">
        <v>51097</v>
      </c>
      <c r="M237" s="2">
        <v>0</v>
      </c>
      <c r="N237" s="2">
        <v>0</v>
      </c>
      <c r="O237" s="2">
        <v>3150</v>
      </c>
      <c r="P237" s="2">
        <v>1600</v>
      </c>
      <c r="Q237" s="2">
        <v>0</v>
      </c>
      <c r="R237" s="2">
        <v>1550</v>
      </c>
      <c r="S237" s="2">
        <f t="shared" si="18"/>
        <v>0</v>
      </c>
      <c r="T237" s="2">
        <v>63</v>
      </c>
      <c r="U237" s="3">
        <f t="shared" si="19"/>
        <v>0</v>
      </c>
    </row>
    <row r="238" spans="1:21" x14ac:dyDescent="0.25">
      <c r="A238">
        <v>139</v>
      </c>
      <c r="B238" t="s">
        <v>421</v>
      </c>
      <c r="C238" s="2">
        <v>1355874</v>
      </c>
      <c r="D238" s="2">
        <v>1387576</v>
      </c>
      <c r="E238" s="2">
        <v>2743450</v>
      </c>
      <c r="F238" s="2">
        <f t="shared" si="20"/>
        <v>0</v>
      </c>
      <c r="G238" s="2">
        <v>2499931</v>
      </c>
      <c r="H238" s="2">
        <v>626</v>
      </c>
      <c r="I238" s="2">
        <v>137172.5</v>
      </c>
      <c r="J238" s="2">
        <f t="shared" si="17"/>
        <v>0</v>
      </c>
      <c r="K238" s="2">
        <v>124746</v>
      </c>
      <c r="L238" s="2">
        <v>124746</v>
      </c>
      <c r="M238" s="2">
        <v>0</v>
      </c>
      <c r="N238" s="2">
        <v>0</v>
      </c>
      <c r="O238" s="2">
        <v>5630</v>
      </c>
      <c r="P238" s="2">
        <v>4000</v>
      </c>
      <c r="Q238" s="2">
        <v>0</v>
      </c>
      <c r="R238" s="2">
        <v>1630</v>
      </c>
      <c r="S238" s="2">
        <f t="shared" si="18"/>
        <v>0</v>
      </c>
      <c r="T238" s="2">
        <v>112.6</v>
      </c>
      <c r="U238" s="3">
        <f t="shared" si="19"/>
        <v>0</v>
      </c>
    </row>
    <row r="239" spans="1:21" x14ac:dyDescent="0.25">
      <c r="A239">
        <v>140</v>
      </c>
      <c r="B239" t="s">
        <v>422</v>
      </c>
      <c r="C239" s="2">
        <v>287228</v>
      </c>
      <c r="D239" s="2">
        <v>262801</v>
      </c>
      <c r="E239" s="2">
        <v>550029</v>
      </c>
      <c r="F239" s="2">
        <f t="shared" si="20"/>
        <v>0</v>
      </c>
      <c r="G239" s="2">
        <v>480913</v>
      </c>
      <c r="H239" s="2">
        <v>0</v>
      </c>
      <c r="I239" s="2">
        <v>27501.45</v>
      </c>
      <c r="J239" s="2">
        <f t="shared" si="17"/>
        <v>0</v>
      </c>
      <c r="K239" s="2">
        <v>21760</v>
      </c>
      <c r="L239" s="2">
        <v>21760</v>
      </c>
      <c r="M239" s="2">
        <v>0</v>
      </c>
      <c r="N239" s="2">
        <v>0</v>
      </c>
      <c r="O239" s="2">
        <v>660</v>
      </c>
      <c r="P239" s="2">
        <v>0</v>
      </c>
      <c r="Q239" s="2">
        <v>0</v>
      </c>
      <c r="R239" s="2">
        <v>660</v>
      </c>
      <c r="S239" s="2">
        <f t="shared" si="18"/>
        <v>0</v>
      </c>
      <c r="T239" s="2">
        <v>13.2</v>
      </c>
      <c r="U239" s="3">
        <f t="shared" si="19"/>
        <v>0</v>
      </c>
    </row>
    <row r="240" spans="1:21" x14ac:dyDescent="0.25">
      <c r="A240">
        <v>141</v>
      </c>
      <c r="B240" t="s">
        <v>423</v>
      </c>
      <c r="C240" s="2">
        <v>396530</v>
      </c>
      <c r="D240" s="2">
        <v>454520</v>
      </c>
      <c r="E240" s="2">
        <v>851050</v>
      </c>
      <c r="F240" s="2">
        <f t="shared" si="20"/>
        <v>0</v>
      </c>
      <c r="G240" s="2">
        <v>778711</v>
      </c>
      <c r="H240" s="2">
        <v>991</v>
      </c>
      <c r="I240" s="2">
        <v>42552.5</v>
      </c>
      <c r="J240" s="2">
        <f t="shared" si="17"/>
        <v>0</v>
      </c>
      <c r="K240" s="2">
        <v>38827</v>
      </c>
      <c r="L240" s="2">
        <v>38827</v>
      </c>
      <c r="M240" s="2">
        <v>0</v>
      </c>
      <c r="N240" s="2">
        <v>0</v>
      </c>
      <c r="O240" s="2">
        <v>400</v>
      </c>
      <c r="P240" s="2">
        <v>0</v>
      </c>
      <c r="Q240" s="2">
        <v>0</v>
      </c>
      <c r="R240" s="2">
        <v>400</v>
      </c>
      <c r="S240" s="2">
        <f t="shared" si="18"/>
        <v>0</v>
      </c>
      <c r="T240" s="2">
        <v>8</v>
      </c>
      <c r="U240" s="3">
        <f t="shared" si="19"/>
        <v>0</v>
      </c>
    </row>
    <row r="241" spans="1:21" x14ac:dyDescent="0.25">
      <c r="A241">
        <v>142</v>
      </c>
      <c r="B241" t="s">
        <v>424</v>
      </c>
      <c r="C241" s="2">
        <v>271272</v>
      </c>
      <c r="D241" s="2">
        <v>347810</v>
      </c>
      <c r="E241" s="2">
        <v>619082</v>
      </c>
      <c r="F241" s="2">
        <f t="shared" si="20"/>
        <v>0</v>
      </c>
      <c r="G241" s="2">
        <v>587363</v>
      </c>
      <c r="H241" s="2">
        <v>0</v>
      </c>
      <c r="I241" s="2">
        <v>30954.1</v>
      </c>
      <c r="J241" s="2">
        <f t="shared" si="17"/>
        <v>0</v>
      </c>
      <c r="K241" s="2">
        <v>24884</v>
      </c>
      <c r="L241" s="2">
        <v>24884</v>
      </c>
      <c r="M241" s="2">
        <v>0</v>
      </c>
      <c r="N241" s="2">
        <v>0</v>
      </c>
      <c r="O241" s="2">
        <v>2040</v>
      </c>
      <c r="P241" s="2">
        <v>0</v>
      </c>
      <c r="Q241" s="2">
        <v>0</v>
      </c>
      <c r="R241" s="2">
        <v>2040</v>
      </c>
      <c r="S241" s="2">
        <f t="shared" si="18"/>
        <v>0</v>
      </c>
      <c r="T241" s="2">
        <v>40.799999999999997</v>
      </c>
      <c r="U241" s="3">
        <f t="shared" si="19"/>
        <v>0</v>
      </c>
    </row>
    <row r="242" spans="1:21" x14ac:dyDescent="0.25">
      <c r="A242">
        <v>143</v>
      </c>
      <c r="B242" t="s">
        <v>425</v>
      </c>
      <c r="C242" s="2">
        <v>739127</v>
      </c>
      <c r="D242" s="2">
        <v>645024</v>
      </c>
      <c r="E242" s="2">
        <v>1384151</v>
      </c>
      <c r="F242" s="2">
        <f t="shared" si="20"/>
        <v>0</v>
      </c>
      <c r="G242" s="2">
        <v>1317017</v>
      </c>
      <c r="H242" s="2">
        <v>0</v>
      </c>
      <c r="I242" s="2">
        <v>69207.55</v>
      </c>
      <c r="J242" s="2">
        <f t="shared" si="17"/>
        <v>0</v>
      </c>
      <c r="K242" s="2">
        <v>69877</v>
      </c>
      <c r="L242" s="2">
        <v>69877</v>
      </c>
      <c r="M242" s="2">
        <v>0</v>
      </c>
      <c r="N242" s="2">
        <v>0</v>
      </c>
      <c r="O242" s="2">
        <v>900</v>
      </c>
      <c r="P242" s="2">
        <v>0</v>
      </c>
      <c r="Q242" s="2">
        <v>0</v>
      </c>
      <c r="R242" s="2">
        <v>900</v>
      </c>
      <c r="S242" s="2">
        <f t="shared" si="18"/>
        <v>0</v>
      </c>
      <c r="T242" s="2">
        <v>18</v>
      </c>
      <c r="U242" s="3">
        <f t="shared" si="19"/>
        <v>0</v>
      </c>
    </row>
    <row r="243" spans="1:21" x14ac:dyDescent="0.25">
      <c r="A243">
        <v>144</v>
      </c>
      <c r="B243" t="s">
        <v>427</v>
      </c>
      <c r="C243" s="2">
        <v>288633</v>
      </c>
      <c r="D243" s="2">
        <v>288327</v>
      </c>
      <c r="E243" s="2">
        <v>576960</v>
      </c>
      <c r="F243" s="2">
        <f t="shared" si="20"/>
        <v>0</v>
      </c>
      <c r="G243" s="2">
        <v>509488</v>
      </c>
      <c r="H243" s="2">
        <v>0</v>
      </c>
      <c r="I243" s="2">
        <v>28848</v>
      </c>
      <c r="J243" s="2">
        <f t="shared" si="17"/>
        <v>0</v>
      </c>
      <c r="K243" s="2">
        <v>22599</v>
      </c>
      <c r="L243" s="2">
        <v>22599</v>
      </c>
      <c r="M243" s="2">
        <v>0</v>
      </c>
      <c r="N243" s="2">
        <v>0</v>
      </c>
      <c r="O243" s="2">
        <v>0</v>
      </c>
      <c r="P243" s="2">
        <v>0</v>
      </c>
      <c r="Q243" s="2">
        <v>0</v>
      </c>
      <c r="R243" s="2">
        <v>0</v>
      </c>
      <c r="S243" s="2">
        <f t="shared" si="18"/>
        <v>0</v>
      </c>
      <c r="T243" s="2">
        <v>0</v>
      </c>
      <c r="U243" s="3">
        <f t="shared" si="19"/>
        <v>0</v>
      </c>
    </row>
    <row r="244" spans="1:21" x14ac:dyDescent="0.25">
      <c r="A244">
        <v>145</v>
      </c>
      <c r="B244" t="s">
        <v>428</v>
      </c>
      <c r="C244" s="2">
        <v>235770</v>
      </c>
      <c r="D244" s="2">
        <v>246861</v>
      </c>
      <c r="E244" s="2">
        <v>482631</v>
      </c>
      <c r="F244" s="2">
        <f t="shared" si="20"/>
        <v>0</v>
      </c>
      <c r="G244" s="2">
        <v>442019</v>
      </c>
      <c r="H244" s="2">
        <v>607</v>
      </c>
      <c r="I244" s="2">
        <v>24131.55</v>
      </c>
      <c r="J244" s="2">
        <f t="shared" si="17"/>
        <v>0</v>
      </c>
      <c r="K244" s="2">
        <v>26755</v>
      </c>
      <c r="L244" s="2">
        <v>26755</v>
      </c>
      <c r="M244" s="2">
        <v>0</v>
      </c>
      <c r="N244" s="2">
        <v>0</v>
      </c>
      <c r="O244" s="2">
        <v>150</v>
      </c>
      <c r="P244" s="2">
        <v>0</v>
      </c>
      <c r="Q244" s="2">
        <v>0</v>
      </c>
      <c r="R244" s="2">
        <v>150</v>
      </c>
      <c r="S244" s="2">
        <f t="shared" si="18"/>
        <v>0</v>
      </c>
      <c r="T244" s="2">
        <v>3</v>
      </c>
      <c r="U244" s="3">
        <f t="shared" si="19"/>
        <v>0</v>
      </c>
    </row>
    <row r="245" spans="1:21" x14ac:dyDescent="0.25">
      <c r="A245">
        <v>146</v>
      </c>
      <c r="B245" t="s">
        <v>430</v>
      </c>
      <c r="C245" s="2">
        <v>850518</v>
      </c>
      <c r="D245" s="2">
        <v>930665</v>
      </c>
      <c r="E245" s="2">
        <v>1781183</v>
      </c>
      <c r="F245" s="2">
        <f t="shared" si="20"/>
        <v>0</v>
      </c>
      <c r="G245" s="2">
        <v>1649813</v>
      </c>
      <c r="H245" s="2">
        <v>100</v>
      </c>
      <c r="I245" s="2">
        <v>89059.15</v>
      </c>
      <c r="J245" s="2">
        <f t="shared" si="17"/>
        <v>0</v>
      </c>
      <c r="K245" s="2">
        <v>84696</v>
      </c>
      <c r="L245" s="2">
        <v>84596</v>
      </c>
      <c r="M245" s="2">
        <v>0</v>
      </c>
      <c r="N245" s="2">
        <v>0</v>
      </c>
      <c r="O245" s="2">
        <v>2850</v>
      </c>
      <c r="P245" s="2">
        <v>0</v>
      </c>
      <c r="Q245" s="2">
        <v>0</v>
      </c>
      <c r="R245" s="2">
        <v>2850</v>
      </c>
      <c r="S245" s="2">
        <f t="shared" si="18"/>
        <v>0</v>
      </c>
      <c r="T245" s="2">
        <v>57</v>
      </c>
      <c r="U245" s="3">
        <f t="shared" si="19"/>
        <v>0</v>
      </c>
    </row>
    <row r="246" spans="1:21" x14ac:dyDescent="0.25">
      <c r="A246">
        <v>147</v>
      </c>
      <c r="B246" t="s">
        <v>431</v>
      </c>
      <c r="C246" s="2">
        <v>413773</v>
      </c>
      <c r="D246" s="2">
        <v>499542</v>
      </c>
      <c r="E246" s="2">
        <v>913315</v>
      </c>
      <c r="F246" s="2">
        <f t="shared" si="20"/>
        <v>0</v>
      </c>
      <c r="G246" s="2">
        <v>782277</v>
      </c>
      <c r="H246" s="2">
        <v>0</v>
      </c>
      <c r="I246" s="2">
        <v>45665.75</v>
      </c>
      <c r="J246" s="2">
        <f t="shared" si="17"/>
        <v>0</v>
      </c>
      <c r="K246" s="2">
        <v>39975</v>
      </c>
      <c r="L246" s="2">
        <v>39975</v>
      </c>
      <c r="M246" s="2">
        <v>0</v>
      </c>
      <c r="N246" s="2">
        <v>0</v>
      </c>
      <c r="O246" s="2">
        <v>3100</v>
      </c>
      <c r="P246" s="2">
        <v>0</v>
      </c>
      <c r="Q246" s="2">
        <v>0</v>
      </c>
      <c r="R246" s="2">
        <v>3100</v>
      </c>
      <c r="S246" s="2">
        <f t="shared" si="18"/>
        <v>0</v>
      </c>
      <c r="T246" s="2">
        <v>62</v>
      </c>
      <c r="U246" s="3">
        <f t="shared" si="19"/>
        <v>0</v>
      </c>
    </row>
    <row r="247" spans="1:21" x14ac:dyDescent="0.25">
      <c r="A247">
        <v>148</v>
      </c>
      <c r="B247" t="s">
        <v>432</v>
      </c>
      <c r="C247" s="2">
        <v>216457</v>
      </c>
      <c r="D247" s="2">
        <v>210841</v>
      </c>
      <c r="E247" s="2">
        <v>427298</v>
      </c>
      <c r="F247" s="2">
        <f t="shared" si="20"/>
        <v>0</v>
      </c>
      <c r="G247" s="2">
        <v>400138</v>
      </c>
      <c r="H247" s="2">
        <v>9237</v>
      </c>
      <c r="I247" s="2">
        <v>21364.9</v>
      </c>
      <c r="J247" s="2">
        <f t="shared" si="17"/>
        <v>0</v>
      </c>
      <c r="K247" s="2">
        <v>15264</v>
      </c>
      <c r="L247" s="2">
        <v>15164</v>
      </c>
      <c r="M247" s="2">
        <v>0</v>
      </c>
      <c r="N247" s="2">
        <v>0</v>
      </c>
      <c r="O247" s="2">
        <v>300</v>
      </c>
      <c r="P247" s="2">
        <v>800</v>
      </c>
      <c r="Q247" s="2">
        <v>0</v>
      </c>
      <c r="R247" s="2">
        <v>-500</v>
      </c>
      <c r="S247" s="2">
        <f t="shared" si="18"/>
        <v>0</v>
      </c>
      <c r="T247" s="2">
        <v>6</v>
      </c>
      <c r="U247" s="3">
        <f t="shared" si="19"/>
        <v>0</v>
      </c>
    </row>
    <row r="248" spans="1:21" x14ac:dyDescent="0.25">
      <c r="A248">
        <v>149</v>
      </c>
      <c r="B248" t="s">
        <v>433</v>
      </c>
      <c r="C248" s="2">
        <v>838608</v>
      </c>
      <c r="D248" s="2">
        <v>760946</v>
      </c>
      <c r="E248" s="2">
        <v>1599554</v>
      </c>
      <c r="F248" s="2">
        <f t="shared" si="20"/>
        <v>0</v>
      </c>
      <c r="G248" s="2">
        <v>1486474</v>
      </c>
      <c r="H248" s="2">
        <v>0</v>
      </c>
      <c r="I248" s="2">
        <v>79977.7</v>
      </c>
      <c r="J248" s="2">
        <f t="shared" si="17"/>
        <v>0</v>
      </c>
      <c r="K248" s="2">
        <v>71051</v>
      </c>
      <c r="L248" s="2">
        <v>71051</v>
      </c>
      <c r="M248" s="2">
        <v>0</v>
      </c>
      <c r="N248" s="2">
        <v>0</v>
      </c>
      <c r="O248" s="2">
        <v>500</v>
      </c>
      <c r="P248" s="2">
        <v>0</v>
      </c>
      <c r="Q248" s="2">
        <v>0</v>
      </c>
      <c r="R248" s="2">
        <v>500</v>
      </c>
      <c r="S248" s="2">
        <f t="shared" si="18"/>
        <v>0</v>
      </c>
      <c r="T248" s="2">
        <v>10</v>
      </c>
      <c r="U248" s="3">
        <f t="shared" si="19"/>
        <v>0</v>
      </c>
    </row>
    <row r="249" spans="1:21" x14ac:dyDescent="0.25">
      <c r="A249">
        <v>150</v>
      </c>
      <c r="B249" t="s">
        <v>434</v>
      </c>
      <c r="C249" s="2">
        <v>953412</v>
      </c>
      <c r="D249" s="2">
        <v>658713</v>
      </c>
      <c r="E249" s="2">
        <v>1612125</v>
      </c>
      <c r="F249" s="2">
        <f t="shared" si="20"/>
        <v>0</v>
      </c>
      <c r="G249" s="2">
        <v>1658772</v>
      </c>
      <c r="H249" s="2">
        <v>0</v>
      </c>
      <c r="I249" s="2">
        <v>80606.25</v>
      </c>
      <c r="J249" s="2">
        <f t="shared" si="17"/>
        <v>0</v>
      </c>
      <c r="K249" s="2">
        <v>77063</v>
      </c>
      <c r="L249" s="2">
        <v>77063</v>
      </c>
      <c r="M249" s="2">
        <v>0</v>
      </c>
      <c r="N249" s="2">
        <v>0</v>
      </c>
      <c r="O249" s="2">
        <v>2350</v>
      </c>
      <c r="P249" s="2">
        <v>0</v>
      </c>
      <c r="Q249" s="2">
        <v>0</v>
      </c>
      <c r="R249" s="2">
        <v>2350</v>
      </c>
      <c r="S249" s="2">
        <f t="shared" si="18"/>
        <v>0</v>
      </c>
      <c r="T249" s="2">
        <v>47</v>
      </c>
      <c r="U249" s="3">
        <f t="shared" si="19"/>
        <v>0</v>
      </c>
    </row>
    <row r="250" spans="1:21" x14ac:dyDescent="0.25">
      <c r="A250">
        <v>151</v>
      </c>
      <c r="B250" t="s">
        <v>435</v>
      </c>
      <c r="C250" s="2">
        <v>632267</v>
      </c>
      <c r="D250" s="2">
        <v>701803</v>
      </c>
      <c r="E250" s="2">
        <v>1334070</v>
      </c>
      <c r="F250" s="2">
        <f t="shared" si="20"/>
        <v>0</v>
      </c>
      <c r="G250" s="2">
        <v>1329692</v>
      </c>
      <c r="H250" s="2">
        <v>341</v>
      </c>
      <c r="I250" s="2">
        <v>66703.5</v>
      </c>
      <c r="J250" s="2">
        <f t="shared" si="17"/>
        <v>0</v>
      </c>
      <c r="K250" s="2">
        <v>60520</v>
      </c>
      <c r="L250" s="2">
        <v>60520</v>
      </c>
      <c r="M250" s="2">
        <v>0</v>
      </c>
      <c r="N250" s="2">
        <v>0</v>
      </c>
      <c r="O250" s="2">
        <v>8220</v>
      </c>
      <c r="P250" s="2">
        <v>2000</v>
      </c>
      <c r="Q250" s="2">
        <v>0</v>
      </c>
      <c r="R250" s="2">
        <v>6220</v>
      </c>
      <c r="S250" s="2">
        <f t="shared" si="18"/>
        <v>0</v>
      </c>
      <c r="T250" s="2">
        <v>164.4</v>
      </c>
      <c r="U250" s="3">
        <f t="shared" si="19"/>
        <v>0</v>
      </c>
    </row>
    <row r="251" spans="1:21" x14ac:dyDescent="0.25">
      <c r="A251">
        <v>152</v>
      </c>
      <c r="B251" t="s">
        <v>436</v>
      </c>
      <c r="C251" s="2">
        <v>1135230</v>
      </c>
      <c r="D251" s="2">
        <v>1247789</v>
      </c>
      <c r="E251" s="2">
        <v>2383019</v>
      </c>
      <c r="F251" s="2">
        <f t="shared" si="20"/>
        <v>0</v>
      </c>
      <c r="G251" s="2">
        <v>2316544</v>
      </c>
      <c r="H251" s="2">
        <v>0</v>
      </c>
      <c r="I251" s="2">
        <v>119150.95</v>
      </c>
      <c r="J251" s="2">
        <f t="shared" si="17"/>
        <v>0</v>
      </c>
      <c r="K251" s="2">
        <v>115614</v>
      </c>
      <c r="L251" s="2">
        <v>115614</v>
      </c>
      <c r="M251" s="2">
        <v>0</v>
      </c>
      <c r="N251" s="2">
        <v>0</v>
      </c>
      <c r="O251" s="2">
        <v>2825</v>
      </c>
      <c r="P251" s="2">
        <v>800</v>
      </c>
      <c r="Q251" s="2">
        <v>0</v>
      </c>
      <c r="R251" s="2">
        <v>2025</v>
      </c>
      <c r="S251" s="2">
        <f t="shared" si="18"/>
        <v>0</v>
      </c>
      <c r="T251" s="2">
        <v>56.5</v>
      </c>
      <c r="U251" s="3">
        <f t="shared" si="19"/>
        <v>0</v>
      </c>
    </row>
    <row r="252" spans="1:21" x14ac:dyDescent="0.25">
      <c r="A252">
        <v>153</v>
      </c>
      <c r="B252" t="s">
        <v>437</v>
      </c>
      <c r="C252" s="2">
        <v>198621</v>
      </c>
      <c r="D252" s="2">
        <v>241257</v>
      </c>
      <c r="E252" s="2">
        <v>439878</v>
      </c>
      <c r="F252" s="2">
        <f t="shared" si="20"/>
        <v>0</v>
      </c>
      <c r="G252" s="2">
        <v>419902</v>
      </c>
      <c r="H252" s="2">
        <v>317</v>
      </c>
      <c r="I252" s="2">
        <v>21993.9</v>
      </c>
      <c r="J252" s="2">
        <f t="shared" si="17"/>
        <v>0</v>
      </c>
      <c r="K252" s="2">
        <v>16708</v>
      </c>
      <c r="L252" s="2">
        <v>16708</v>
      </c>
      <c r="M252" s="2">
        <v>0</v>
      </c>
      <c r="N252" s="2">
        <v>0</v>
      </c>
      <c r="O252" s="2">
        <v>2130</v>
      </c>
      <c r="P252" s="2">
        <v>800</v>
      </c>
      <c r="Q252" s="2">
        <v>0</v>
      </c>
      <c r="R252" s="2">
        <v>1330</v>
      </c>
      <c r="S252" s="2">
        <f t="shared" si="18"/>
        <v>0</v>
      </c>
      <c r="T252" s="2">
        <v>42.6</v>
      </c>
      <c r="U252" s="3">
        <f t="shared" si="19"/>
        <v>0</v>
      </c>
    </row>
    <row r="253" spans="1:21" x14ac:dyDescent="0.25">
      <c r="A253">
        <v>154</v>
      </c>
      <c r="B253" t="s">
        <v>438</v>
      </c>
      <c r="C253" s="2">
        <v>683885</v>
      </c>
      <c r="D253" s="2">
        <v>760348</v>
      </c>
      <c r="E253" s="2">
        <v>1444233</v>
      </c>
      <c r="F253" s="2">
        <f t="shared" si="20"/>
        <v>0</v>
      </c>
      <c r="G253" s="2">
        <v>1375788</v>
      </c>
      <c r="H253" s="2">
        <v>1223</v>
      </c>
      <c r="I253" s="2">
        <v>72211.649999999994</v>
      </c>
      <c r="J253" s="2">
        <f t="shared" si="17"/>
        <v>0</v>
      </c>
      <c r="K253" s="2">
        <v>90899</v>
      </c>
      <c r="L253" s="2">
        <v>90479</v>
      </c>
      <c r="M253" s="2">
        <v>0</v>
      </c>
      <c r="N253" s="2">
        <v>0</v>
      </c>
      <c r="O253" s="2">
        <v>2410</v>
      </c>
      <c r="P253" s="2">
        <v>2400</v>
      </c>
      <c r="Q253" s="2">
        <v>0</v>
      </c>
      <c r="R253" s="2">
        <v>10</v>
      </c>
      <c r="S253" s="2">
        <f t="shared" si="18"/>
        <v>0</v>
      </c>
      <c r="T253" s="2">
        <v>48.2</v>
      </c>
      <c r="U253" s="3">
        <f t="shared" si="19"/>
        <v>0</v>
      </c>
    </row>
    <row r="254" spans="1:21" x14ac:dyDescent="0.25">
      <c r="A254">
        <v>155</v>
      </c>
      <c r="B254" t="s">
        <v>439</v>
      </c>
      <c r="C254" s="2">
        <v>708294</v>
      </c>
      <c r="D254" s="2">
        <v>833843</v>
      </c>
      <c r="E254" s="2">
        <v>1542137</v>
      </c>
      <c r="F254" s="2">
        <f t="shared" si="20"/>
        <v>0</v>
      </c>
      <c r="G254" s="2">
        <v>1542343</v>
      </c>
      <c r="H254" s="2">
        <v>0</v>
      </c>
      <c r="I254" s="2">
        <v>77106.850000000006</v>
      </c>
      <c r="J254" s="2">
        <f t="shared" si="17"/>
        <v>0</v>
      </c>
      <c r="K254" s="2">
        <v>80965</v>
      </c>
      <c r="L254" s="2">
        <v>80965</v>
      </c>
      <c r="M254" s="2">
        <v>0</v>
      </c>
      <c r="N254" s="2">
        <v>0</v>
      </c>
      <c r="O254" s="2">
        <v>2310</v>
      </c>
      <c r="P254" s="2">
        <v>800</v>
      </c>
      <c r="Q254" s="2">
        <v>0</v>
      </c>
      <c r="R254" s="2">
        <v>1510</v>
      </c>
      <c r="S254" s="2">
        <f t="shared" si="18"/>
        <v>0</v>
      </c>
      <c r="T254" s="2">
        <v>46.2</v>
      </c>
      <c r="U254" s="3">
        <f t="shared" si="19"/>
        <v>0</v>
      </c>
    </row>
    <row r="255" spans="1:21" x14ac:dyDescent="0.25">
      <c r="A255">
        <v>156</v>
      </c>
      <c r="B255" t="s">
        <v>440</v>
      </c>
      <c r="C255" s="2">
        <v>778600</v>
      </c>
      <c r="D255" s="2">
        <v>761950</v>
      </c>
      <c r="E255" s="2">
        <v>1540550</v>
      </c>
      <c r="F255" s="2">
        <f t="shared" si="20"/>
        <v>0</v>
      </c>
      <c r="G255" s="2">
        <v>1557183</v>
      </c>
      <c r="H255" s="2">
        <v>3145</v>
      </c>
      <c r="I255" s="2">
        <v>77027.5</v>
      </c>
      <c r="J255" s="2">
        <f t="shared" si="17"/>
        <v>0</v>
      </c>
      <c r="K255" s="2">
        <v>61891</v>
      </c>
      <c r="L255" s="2">
        <v>61741</v>
      </c>
      <c r="M255" s="2">
        <v>0</v>
      </c>
      <c r="N255" s="2">
        <v>0</v>
      </c>
      <c r="O255" s="2">
        <v>10230</v>
      </c>
      <c r="P255" s="2">
        <v>2560</v>
      </c>
      <c r="Q255" s="2">
        <v>0</v>
      </c>
      <c r="R255" s="2">
        <v>7670</v>
      </c>
      <c r="S255" s="2">
        <f t="shared" si="18"/>
        <v>0</v>
      </c>
      <c r="T255" s="2">
        <v>204.6</v>
      </c>
      <c r="U255" s="3">
        <f t="shared" si="19"/>
        <v>0</v>
      </c>
    </row>
    <row r="256" spans="1:21" x14ac:dyDescent="0.25">
      <c r="A256">
        <v>157</v>
      </c>
      <c r="B256" t="s">
        <v>441</v>
      </c>
      <c r="C256" s="2">
        <v>444007</v>
      </c>
      <c r="D256" s="2">
        <v>589862</v>
      </c>
      <c r="E256" s="2">
        <v>1033869</v>
      </c>
      <c r="F256" s="2">
        <f t="shared" si="20"/>
        <v>0</v>
      </c>
      <c r="G256" s="2">
        <v>941003</v>
      </c>
      <c r="H256" s="2">
        <v>1800</v>
      </c>
      <c r="I256" s="2">
        <v>51693.45</v>
      </c>
      <c r="J256" s="2">
        <f t="shared" si="17"/>
        <v>0</v>
      </c>
      <c r="K256" s="2">
        <v>33630</v>
      </c>
      <c r="L256" s="2">
        <v>31830</v>
      </c>
      <c r="M256" s="2">
        <v>0</v>
      </c>
      <c r="N256" s="2">
        <v>0</v>
      </c>
      <c r="O256" s="2">
        <v>1040</v>
      </c>
      <c r="P256" s="2">
        <v>0</v>
      </c>
      <c r="Q256" s="2">
        <v>0</v>
      </c>
      <c r="R256" s="2">
        <v>1040</v>
      </c>
      <c r="S256" s="2">
        <f t="shared" si="18"/>
        <v>0</v>
      </c>
      <c r="T256" s="2">
        <v>20.8</v>
      </c>
      <c r="U256" s="3">
        <f t="shared" si="19"/>
        <v>0</v>
      </c>
    </row>
    <row r="257" spans="1:21" x14ac:dyDescent="0.25">
      <c r="A257">
        <v>158</v>
      </c>
      <c r="B257" t="s">
        <v>442</v>
      </c>
      <c r="C257" s="2">
        <v>519821</v>
      </c>
      <c r="D257" s="2">
        <v>290756</v>
      </c>
      <c r="E257" s="2">
        <v>810577</v>
      </c>
      <c r="F257" s="2">
        <f t="shared" si="20"/>
        <v>0</v>
      </c>
      <c r="G257" s="2">
        <v>711743</v>
      </c>
      <c r="H257" s="2">
        <v>179</v>
      </c>
      <c r="I257" s="2">
        <v>40528.85</v>
      </c>
      <c r="J257" s="2">
        <f t="shared" si="17"/>
        <v>0</v>
      </c>
      <c r="K257" s="2">
        <v>40150</v>
      </c>
      <c r="L257" s="2">
        <v>40150</v>
      </c>
      <c r="M257" s="2">
        <v>0</v>
      </c>
      <c r="N257" s="2">
        <v>0</v>
      </c>
      <c r="O257" s="2">
        <v>3800</v>
      </c>
      <c r="P257" s="2">
        <v>800</v>
      </c>
      <c r="Q257" s="2">
        <v>0</v>
      </c>
      <c r="R257" s="2">
        <v>3000</v>
      </c>
      <c r="S257" s="2">
        <f t="shared" si="18"/>
        <v>0</v>
      </c>
      <c r="T257" s="2">
        <v>76</v>
      </c>
      <c r="U257" s="3">
        <f t="shared" si="19"/>
        <v>0</v>
      </c>
    </row>
    <row r="258" spans="1:21" x14ac:dyDescent="0.25">
      <c r="A258">
        <v>159</v>
      </c>
      <c r="B258" t="s">
        <v>444</v>
      </c>
      <c r="C258" s="2">
        <v>1000602</v>
      </c>
      <c r="D258" s="2">
        <v>1043068</v>
      </c>
      <c r="E258" s="2">
        <v>2043670</v>
      </c>
      <c r="F258" s="2">
        <f t="shared" si="20"/>
        <v>0</v>
      </c>
      <c r="G258" s="2">
        <v>1786339</v>
      </c>
      <c r="H258" s="2">
        <v>1362</v>
      </c>
      <c r="I258" s="2">
        <v>102183.5</v>
      </c>
      <c r="J258" s="2">
        <f t="shared" si="17"/>
        <v>0</v>
      </c>
      <c r="K258" s="2">
        <v>80518</v>
      </c>
      <c r="L258" s="2">
        <v>80278</v>
      </c>
      <c r="M258" s="2">
        <v>0</v>
      </c>
      <c r="N258" s="2">
        <v>0</v>
      </c>
      <c r="O258" s="2">
        <v>4500</v>
      </c>
      <c r="P258" s="2">
        <v>0</v>
      </c>
      <c r="Q258" s="2">
        <v>0</v>
      </c>
      <c r="R258" s="2">
        <v>4500</v>
      </c>
      <c r="S258" s="2">
        <f t="shared" si="18"/>
        <v>0</v>
      </c>
      <c r="T258" s="2">
        <v>90</v>
      </c>
      <c r="U258" s="3">
        <f t="shared" si="19"/>
        <v>0</v>
      </c>
    </row>
    <row r="259" spans="1:21" x14ac:dyDescent="0.25">
      <c r="A259">
        <v>160</v>
      </c>
      <c r="B259" t="s">
        <v>445</v>
      </c>
      <c r="C259" s="2">
        <v>275827</v>
      </c>
      <c r="D259" s="2">
        <v>302074</v>
      </c>
      <c r="E259" s="2">
        <v>577901</v>
      </c>
      <c r="F259" s="2">
        <f t="shared" si="20"/>
        <v>0</v>
      </c>
      <c r="G259" s="2">
        <v>532724</v>
      </c>
      <c r="H259" s="2">
        <v>1484</v>
      </c>
      <c r="I259" s="2">
        <v>28895.05</v>
      </c>
      <c r="J259" s="2">
        <f t="shared" si="17"/>
        <v>0</v>
      </c>
      <c r="K259" s="2">
        <v>26390</v>
      </c>
      <c r="L259" s="2">
        <v>26390</v>
      </c>
      <c r="M259" s="2">
        <v>0</v>
      </c>
      <c r="N259" s="2">
        <v>0</v>
      </c>
      <c r="O259" s="2">
        <v>0</v>
      </c>
      <c r="P259" s="2">
        <v>0</v>
      </c>
      <c r="Q259" s="2">
        <v>0</v>
      </c>
      <c r="R259" s="2">
        <v>0</v>
      </c>
      <c r="S259" s="2">
        <f t="shared" si="18"/>
        <v>0</v>
      </c>
      <c r="T259" s="2">
        <v>0</v>
      </c>
      <c r="U259" s="3">
        <f t="shared" si="19"/>
        <v>0</v>
      </c>
    </row>
    <row r="260" spans="1:21" x14ac:dyDescent="0.25">
      <c r="A260">
        <v>161</v>
      </c>
      <c r="B260" t="s">
        <v>446</v>
      </c>
      <c r="C260" s="2">
        <v>576194</v>
      </c>
      <c r="D260" s="2">
        <v>697506</v>
      </c>
      <c r="E260" s="2">
        <v>1273700</v>
      </c>
      <c r="F260" s="2">
        <f t="shared" si="20"/>
        <v>0</v>
      </c>
      <c r="G260" s="2">
        <v>1161338</v>
      </c>
      <c r="H260" s="2">
        <v>305</v>
      </c>
      <c r="I260" s="2">
        <v>63685</v>
      </c>
      <c r="J260" s="2">
        <f t="shared" si="17"/>
        <v>0</v>
      </c>
      <c r="K260" s="2">
        <v>46467</v>
      </c>
      <c r="L260" s="2">
        <v>46467</v>
      </c>
      <c r="M260" s="2">
        <v>0</v>
      </c>
      <c r="N260" s="2">
        <v>0</v>
      </c>
      <c r="O260" s="2">
        <v>3070</v>
      </c>
      <c r="P260" s="2">
        <v>0</v>
      </c>
      <c r="Q260" s="2">
        <v>0</v>
      </c>
      <c r="R260" s="2">
        <v>3070</v>
      </c>
      <c r="S260" s="2">
        <f t="shared" si="18"/>
        <v>0</v>
      </c>
      <c r="T260" s="2">
        <v>61.4</v>
      </c>
      <c r="U260" s="3">
        <f t="shared" si="19"/>
        <v>0</v>
      </c>
    </row>
    <row r="261" spans="1:21" x14ac:dyDescent="0.25">
      <c r="A261">
        <v>162</v>
      </c>
      <c r="B261" t="s">
        <v>447</v>
      </c>
      <c r="C261" s="2">
        <v>2148812</v>
      </c>
      <c r="D261" s="2">
        <v>2436114</v>
      </c>
      <c r="E261" s="2">
        <v>4584926</v>
      </c>
      <c r="F261" s="2">
        <f t="shared" si="20"/>
        <v>0</v>
      </c>
      <c r="G261" s="2">
        <v>4620452</v>
      </c>
      <c r="H261" s="2">
        <v>4060</v>
      </c>
      <c r="I261" s="2">
        <v>229246.3</v>
      </c>
      <c r="J261" s="2">
        <f t="shared" si="17"/>
        <v>0</v>
      </c>
      <c r="K261" s="2">
        <v>217481</v>
      </c>
      <c r="L261" s="2">
        <v>217381</v>
      </c>
      <c r="M261" s="2">
        <v>0</v>
      </c>
      <c r="N261" s="2">
        <v>0</v>
      </c>
      <c r="O261" s="2">
        <v>12930</v>
      </c>
      <c r="P261" s="2">
        <v>2400</v>
      </c>
      <c r="Q261" s="2">
        <v>0</v>
      </c>
      <c r="R261" s="2">
        <v>10530</v>
      </c>
      <c r="S261" s="2">
        <f t="shared" si="18"/>
        <v>0</v>
      </c>
      <c r="T261" s="2">
        <v>258.60000000000002</v>
      </c>
      <c r="U261" s="3">
        <f t="shared" si="19"/>
        <v>0</v>
      </c>
    </row>
    <row r="262" spans="1:21" x14ac:dyDescent="0.25">
      <c r="A262">
        <v>163</v>
      </c>
      <c r="B262" t="s">
        <v>449</v>
      </c>
      <c r="C262" s="2">
        <v>1108168</v>
      </c>
      <c r="D262" s="2">
        <v>1237798</v>
      </c>
      <c r="E262" s="2">
        <v>2345966</v>
      </c>
      <c r="F262" s="2">
        <f t="shared" si="20"/>
        <v>0</v>
      </c>
      <c r="G262" s="2">
        <v>2171614</v>
      </c>
      <c r="H262" s="2">
        <v>1894</v>
      </c>
      <c r="I262" s="2">
        <v>117298.3</v>
      </c>
      <c r="J262" s="2">
        <f t="shared" si="17"/>
        <v>0</v>
      </c>
      <c r="K262" s="2">
        <v>97303</v>
      </c>
      <c r="L262" s="2">
        <v>97303</v>
      </c>
      <c r="M262" s="2">
        <v>0</v>
      </c>
      <c r="N262" s="2">
        <v>0</v>
      </c>
      <c r="O262" s="2">
        <v>1500</v>
      </c>
      <c r="P262" s="2">
        <v>1600</v>
      </c>
      <c r="Q262" s="2">
        <v>0</v>
      </c>
      <c r="R262" s="2">
        <v>-100</v>
      </c>
      <c r="S262" s="2">
        <f t="shared" si="18"/>
        <v>0</v>
      </c>
      <c r="T262" s="2">
        <v>30</v>
      </c>
      <c r="U262" s="3">
        <f t="shared" si="19"/>
        <v>0</v>
      </c>
    </row>
    <row r="263" spans="1:21" x14ac:dyDescent="0.25">
      <c r="A263">
        <v>164</v>
      </c>
      <c r="B263" t="s">
        <v>450</v>
      </c>
      <c r="C263" s="2">
        <v>1074295</v>
      </c>
      <c r="D263" s="2">
        <v>1365893</v>
      </c>
      <c r="E263" s="2">
        <v>2440188</v>
      </c>
      <c r="F263" s="2">
        <f t="shared" si="20"/>
        <v>0</v>
      </c>
      <c r="G263" s="2">
        <v>2173826</v>
      </c>
      <c r="H263" s="2">
        <v>1547</v>
      </c>
      <c r="I263" s="2">
        <v>122009.4</v>
      </c>
      <c r="J263" s="2">
        <f t="shared" si="17"/>
        <v>0</v>
      </c>
      <c r="K263" s="2">
        <v>89162</v>
      </c>
      <c r="L263" s="2">
        <v>84162</v>
      </c>
      <c r="M263" s="2">
        <v>5000</v>
      </c>
      <c r="N263" s="2">
        <v>0</v>
      </c>
      <c r="O263" s="2">
        <v>6360</v>
      </c>
      <c r="P263" s="2">
        <v>800</v>
      </c>
      <c r="Q263" s="2">
        <v>0</v>
      </c>
      <c r="R263" s="2">
        <v>5560</v>
      </c>
      <c r="S263" s="2">
        <f t="shared" si="18"/>
        <v>0</v>
      </c>
      <c r="T263" s="2">
        <v>127.2</v>
      </c>
      <c r="U263" s="3">
        <f t="shared" si="19"/>
        <v>0</v>
      </c>
    </row>
    <row r="264" spans="1:21" x14ac:dyDescent="0.25">
      <c r="A264">
        <v>165</v>
      </c>
      <c r="B264" t="s">
        <v>451</v>
      </c>
      <c r="C264" s="2">
        <v>442565</v>
      </c>
      <c r="D264" s="2">
        <v>401695</v>
      </c>
      <c r="E264" s="2">
        <v>844260</v>
      </c>
      <c r="F264" s="2">
        <f t="shared" si="20"/>
        <v>0</v>
      </c>
      <c r="G264" s="2">
        <v>841541</v>
      </c>
      <c r="H264" s="2">
        <v>100</v>
      </c>
      <c r="I264" s="2">
        <v>42213</v>
      </c>
      <c r="J264" s="2">
        <f t="shared" si="17"/>
        <v>0</v>
      </c>
      <c r="K264" s="2">
        <v>33046</v>
      </c>
      <c r="L264" s="2">
        <v>32946</v>
      </c>
      <c r="M264" s="2">
        <v>0</v>
      </c>
      <c r="N264" s="2">
        <v>0</v>
      </c>
      <c r="O264" s="2">
        <v>6521</v>
      </c>
      <c r="P264" s="2">
        <v>4640</v>
      </c>
      <c r="Q264" s="2">
        <v>0</v>
      </c>
      <c r="R264" s="2">
        <v>1881</v>
      </c>
      <c r="S264" s="2">
        <f t="shared" si="18"/>
        <v>0</v>
      </c>
      <c r="T264" s="2">
        <v>130.41999999999999</v>
      </c>
      <c r="U264" s="3">
        <f t="shared" si="19"/>
        <v>0</v>
      </c>
    </row>
    <row r="265" spans="1:21" x14ac:dyDescent="0.25">
      <c r="A265">
        <v>166</v>
      </c>
      <c r="B265" t="s">
        <v>452</v>
      </c>
      <c r="C265" s="2">
        <v>426449</v>
      </c>
      <c r="D265" s="2">
        <v>463926</v>
      </c>
      <c r="E265" s="2">
        <v>890375</v>
      </c>
      <c r="F265" s="2">
        <f t="shared" si="20"/>
        <v>0</v>
      </c>
      <c r="G265" s="2">
        <v>797934</v>
      </c>
      <c r="H265" s="2">
        <v>0</v>
      </c>
      <c r="I265" s="2">
        <v>44518.75</v>
      </c>
      <c r="J265" s="2">
        <f t="shared" si="17"/>
        <v>0</v>
      </c>
      <c r="K265" s="2">
        <v>43297</v>
      </c>
      <c r="L265" s="2">
        <v>43297</v>
      </c>
      <c r="M265" s="2">
        <v>0</v>
      </c>
      <c r="N265" s="2">
        <v>0</v>
      </c>
      <c r="O265" s="2">
        <v>600</v>
      </c>
      <c r="P265" s="2">
        <v>0</v>
      </c>
      <c r="Q265" s="2">
        <v>0</v>
      </c>
      <c r="R265" s="2">
        <v>600</v>
      </c>
      <c r="S265" s="2">
        <f t="shared" si="18"/>
        <v>0</v>
      </c>
      <c r="T265" s="2">
        <v>12</v>
      </c>
      <c r="U265" s="3">
        <f t="shared" si="19"/>
        <v>0</v>
      </c>
    </row>
    <row r="266" spans="1:21" x14ac:dyDescent="0.25">
      <c r="A266">
        <v>167</v>
      </c>
      <c r="B266" t="s">
        <v>453</v>
      </c>
      <c r="C266" s="2">
        <v>810878</v>
      </c>
      <c r="D266" s="2">
        <v>957744</v>
      </c>
      <c r="E266" s="2">
        <v>1768622</v>
      </c>
      <c r="F266" s="2">
        <f t="shared" si="20"/>
        <v>0</v>
      </c>
      <c r="G266" s="2">
        <v>1601442</v>
      </c>
      <c r="H266" s="2">
        <v>0</v>
      </c>
      <c r="I266" s="2">
        <v>88431.1</v>
      </c>
      <c r="J266" s="2">
        <f t="shared" si="17"/>
        <v>0</v>
      </c>
      <c r="K266" s="2">
        <v>89899</v>
      </c>
      <c r="L266" s="2">
        <v>89899</v>
      </c>
      <c r="M266" s="2">
        <v>0</v>
      </c>
      <c r="N266" s="2">
        <v>0</v>
      </c>
      <c r="O266" s="2">
        <v>500</v>
      </c>
      <c r="P266" s="2">
        <v>0</v>
      </c>
      <c r="Q266" s="2">
        <v>0</v>
      </c>
      <c r="R266" s="2">
        <v>500</v>
      </c>
      <c r="S266" s="2">
        <f t="shared" si="18"/>
        <v>0</v>
      </c>
      <c r="T266" s="2">
        <v>10</v>
      </c>
      <c r="U266" s="3">
        <f t="shared" si="19"/>
        <v>0</v>
      </c>
    </row>
    <row r="267" spans="1:21" x14ac:dyDescent="0.25">
      <c r="A267">
        <v>168</v>
      </c>
      <c r="B267" t="s">
        <v>455</v>
      </c>
      <c r="C267" s="2">
        <v>776569</v>
      </c>
      <c r="D267" s="2">
        <v>833576</v>
      </c>
      <c r="E267" s="2">
        <v>1610145</v>
      </c>
      <c r="F267" s="2">
        <f t="shared" si="20"/>
        <v>0</v>
      </c>
      <c r="G267" s="2">
        <v>1511679</v>
      </c>
      <c r="H267" s="2">
        <v>0</v>
      </c>
      <c r="I267" s="2">
        <v>80507.25</v>
      </c>
      <c r="J267" s="2">
        <f t="shared" si="17"/>
        <v>0</v>
      </c>
      <c r="K267" s="2">
        <v>67560</v>
      </c>
      <c r="L267" s="2">
        <v>67560</v>
      </c>
      <c r="M267" s="2">
        <v>0</v>
      </c>
      <c r="N267" s="2">
        <v>0</v>
      </c>
      <c r="O267" s="2">
        <v>100</v>
      </c>
      <c r="P267" s="2">
        <v>0</v>
      </c>
      <c r="Q267" s="2">
        <v>0</v>
      </c>
      <c r="R267" s="2">
        <v>100</v>
      </c>
      <c r="S267" s="2">
        <f t="shared" si="18"/>
        <v>0</v>
      </c>
      <c r="T267" s="2">
        <v>2</v>
      </c>
      <c r="U267" s="3">
        <f t="shared" si="19"/>
        <v>0</v>
      </c>
    </row>
    <row r="268" spans="1:21" x14ac:dyDescent="0.25">
      <c r="A268">
        <v>169</v>
      </c>
      <c r="B268" t="s">
        <v>456</v>
      </c>
      <c r="C268" s="2">
        <v>300908</v>
      </c>
      <c r="D268" s="2">
        <v>323270</v>
      </c>
      <c r="E268" s="2">
        <v>624178</v>
      </c>
      <c r="F268" s="2">
        <f t="shared" si="20"/>
        <v>0</v>
      </c>
      <c r="G268" s="2">
        <v>521561</v>
      </c>
      <c r="H268" s="2">
        <v>0</v>
      </c>
      <c r="I268" s="2">
        <v>31208.9</v>
      </c>
      <c r="J268" s="2">
        <f t="shared" si="17"/>
        <v>0</v>
      </c>
      <c r="K268" s="2">
        <v>18790</v>
      </c>
      <c r="L268" s="2">
        <v>18790</v>
      </c>
      <c r="M268" s="2">
        <v>0</v>
      </c>
      <c r="N268" s="2">
        <v>0</v>
      </c>
      <c r="O268" s="2">
        <v>1100</v>
      </c>
      <c r="P268" s="2">
        <v>800</v>
      </c>
      <c r="Q268" s="2">
        <v>0</v>
      </c>
      <c r="R268" s="2">
        <v>300</v>
      </c>
      <c r="S268" s="2">
        <f t="shared" si="18"/>
        <v>0</v>
      </c>
      <c r="T268" s="2">
        <v>22</v>
      </c>
      <c r="U268" s="3">
        <f t="shared" si="19"/>
        <v>0</v>
      </c>
    </row>
    <row r="269" spans="1:21" x14ac:dyDescent="0.25">
      <c r="A269">
        <v>170</v>
      </c>
      <c r="B269" t="s">
        <v>457</v>
      </c>
      <c r="C269" s="2">
        <v>1033688</v>
      </c>
      <c r="D269" s="2">
        <v>1090546</v>
      </c>
      <c r="E269" s="2">
        <v>2124234</v>
      </c>
      <c r="F269" s="2">
        <f t="shared" si="20"/>
        <v>0</v>
      </c>
      <c r="G269" s="2">
        <v>2017587</v>
      </c>
      <c r="H269" s="2">
        <v>1439</v>
      </c>
      <c r="I269" s="2">
        <v>106211.7</v>
      </c>
      <c r="J269" s="2">
        <f t="shared" si="17"/>
        <v>0</v>
      </c>
      <c r="K269" s="2">
        <v>109966</v>
      </c>
      <c r="L269" s="2">
        <v>109966</v>
      </c>
      <c r="M269" s="2">
        <v>0</v>
      </c>
      <c r="N269" s="2">
        <v>0</v>
      </c>
      <c r="O269" s="2">
        <v>3260</v>
      </c>
      <c r="P269" s="2">
        <v>4160</v>
      </c>
      <c r="Q269" s="2">
        <v>0</v>
      </c>
      <c r="R269" s="2">
        <v>-900</v>
      </c>
      <c r="S269" s="2">
        <f t="shared" si="18"/>
        <v>0</v>
      </c>
      <c r="T269" s="2">
        <v>65.2</v>
      </c>
      <c r="U269" s="3">
        <f t="shared" si="19"/>
        <v>0</v>
      </c>
    </row>
    <row r="270" spans="1:21" x14ac:dyDescent="0.25">
      <c r="A270">
        <v>171</v>
      </c>
      <c r="B270" t="s">
        <v>458</v>
      </c>
      <c r="C270" s="2">
        <v>168600</v>
      </c>
      <c r="D270" s="2">
        <v>161119</v>
      </c>
      <c r="E270" s="2">
        <v>329719</v>
      </c>
      <c r="F270" s="2">
        <f t="shared" si="20"/>
        <v>0</v>
      </c>
      <c r="G270" s="2">
        <v>327309</v>
      </c>
      <c r="H270" s="2">
        <v>201</v>
      </c>
      <c r="I270" s="2">
        <v>16485.95</v>
      </c>
      <c r="J270" s="2">
        <f t="shared" si="17"/>
        <v>0</v>
      </c>
      <c r="K270" s="2">
        <v>21402</v>
      </c>
      <c r="L270" s="2">
        <v>21402</v>
      </c>
      <c r="M270" s="2">
        <v>0</v>
      </c>
      <c r="N270" s="2">
        <v>0</v>
      </c>
      <c r="O270" s="2">
        <v>300</v>
      </c>
      <c r="P270" s="2">
        <v>0</v>
      </c>
      <c r="Q270" s="2">
        <v>0</v>
      </c>
      <c r="R270" s="2">
        <v>300</v>
      </c>
      <c r="S270" s="2">
        <f t="shared" si="18"/>
        <v>0</v>
      </c>
      <c r="T270" s="2">
        <v>6</v>
      </c>
      <c r="U270" s="3">
        <f t="shared" si="19"/>
        <v>0</v>
      </c>
    </row>
    <row r="271" spans="1:21" x14ac:dyDescent="0.25">
      <c r="A271">
        <v>172</v>
      </c>
      <c r="B271" t="s">
        <v>459</v>
      </c>
      <c r="C271" s="2">
        <v>425915</v>
      </c>
      <c r="D271" s="2">
        <v>352544</v>
      </c>
      <c r="E271" s="2">
        <v>778459</v>
      </c>
      <c r="F271" s="2">
        <f t="shared" si="20"/>
        <v>0</v>
      </c>
      <c r="G271" s="2">
        <v>675530</v>
      </c>
      <c r="H271" s="2">
        <v>0</v>
      </c>
      <c r="I271" s="2">
        <v>38922.949999999997</v>
      </c>
      <c r="J271" s="2">
        <f t="shared" si="17"/>
        <v>0</v>
      </c>
      <c r="K271" s="2">
        <v>43315</v>
      </c>
      <c r="L271" s="2">
        <v>43315</v>
      </c>
      <c r="M271" s="2">
        <v>0</v>
      </c>
      <c r="N271" s="2">
        <v>0</v>
      </c>
      <c r="O271" s="2">
        <v>900</v>
      </c>
      <c r="P271" s="2">
        <v>0</v>
      </c>
      <c r="Q271" s="2">
        <v>0</v>
      </c>
      <c r="R271" s="2">
        <v>900</v>
      </c>
      <c r="S271" s="2">
        <f t="shared" si="18"/>
        <v>0</v>
      </c>
      <c r="T271" s="2">
        <v>18</v>
      </c>
      <c r="U271" s="3">
        <f t="shared" si="19"/>
        <v>0</v>
      </c>
    </row>
    <row r="272" spans="1:21" x14ac:dyDescent="0.25">
      <c r="A272">
        <v>173</v>
      </c>
      <c r="B272" t="s">
        <v>460</v>
      </c>
      <c r="C272" s="2">
        <v>649493</v>
      </c>
      <c r="D272" s="2">
        <v>691913</v>
      </c>
      <c r="E272" s="2">
        <v>1341406</v>
      </c>
      <c r="F272" s="2">
        <f t="shared" si="20"/>
        <v>0</v>
      </c>
      <c r="G272" s="2">
        <v>1258537</v>
      </c>
      <c r="H272" s="2">
        <v>0</v>
      </c>
      <c r="I272" s="2">
        <v>67070.3</v>
      </c>
      <c r="J272" s="2">
        <f t="shared" si="17"/>
        <v>0</v>
      </c>
      <c r="K272" s="2">
        <v>51931</v>
      </c>
      <c r="L272" s="2">
        <v>51931</v>
      </c>
      <c r="M272" s="2">
        <v>0</v>
      </c>
      <c r="N272" s="2">
        <v>0</v>
      </c>
      <c r="O272" s="2">
        <v>2405</v>
      </c>
      <c r="P272" s="2">
        <v>0</v>
      </c>
      <c r="Q272" s="2">
        <v>0</v>
      </c>
      <c r="R272" s="2">
        <v>2405</v>
      </c>
      <c r="S272" s="2">
        <f t="shared" si="18"/>
        <v>0</v>
      </c>
      <c r="T272" s="2">
        <v>48.1</v>
      </c>
      <c r="U272" s="3">
        <f t="shared" si="19"/>
        <v>0</v>
      </c>
    </row>
    <row r="273" spans="1:21" x14ac:dyDescent="0.25">
      <c r="A273">
        <v>174</v>
      </c>
      <c r="B273" t="s">
        <v>461</v>
      </c>
      <c r="C273" s="2">
        <v>783986</v>
      </c>
      <c r="D273" s="2">
        <v>869520</v>
      </c>
      <c r="E273" s="2">
        <v>1653506</v>
      </c>
      <c r="F273" s="2">
        <f t="shared" si="20"/>
        <v>0</v>
      </c>
      <c r="G273" s="2">
        <v>1635215</v>
      </c>
      <c r="H273" s="2">
        <v>0</v>
      </c>
      <c r="I273" s="2">
        <v>82675.3</v>
      </c>
      <c r="J273" s="2">
        <f t="shared" si="17"/>
        <v>0</v>
      </c>
      <c r="K273" s="2">
        <v>69847</v>
      </c>
      <c r="L273" s="2">
        <v>69847</v>
      </c>
      <c r="M273" s="2">
        <v>0</v>
      </c>
      <c r="N273" s="2">
        <v>0</v>
      </c>
      <c r="O273" s="2">
        <v>500</v>
      </c>
      <c r="P273" s="2">
        <v>0</v>
      </c>
      <c r="Q273" s="2">
        <v>0</v>
      </c>
      <c r="R273" s="2">
        <v>500</v>
      </c>
      <c r="S273" s="2">
        <f t="shared" si="18"/>
        <v>0</v>
      </c>
      <c r="T273" s="2">
        <v>10</v>
      </c>
      <c r="U273" s="3">
        <f t="shared" si="19"/>
        <v>0</v>
      </c>
    </row>
    <row r="274" spans="1:21" x14ac:dyDescent="0.25">
      <c r="A274">
        <v>175</v>
      </c>
      <c r="B274" t="s">
        <v>462</v>
      </c>
      <c r="C274" s="2">
        <v>375310</v>
      </c>
      <c r="D274" s="2">
        <v>191935</v>
      </c>
      <c r="E274" s="2">
        <v>567245</v>
      </c>
      <c r="F274" s="2">
        <f t="shared" si="20"/>
        <v>0</v>
      </c>
      <c r="G274" s="2">
        <v>628396</v>
      </c>
      <c r="H274" s="2">
        <v>0</v>
      </c>
      <c r="I274" s="2">
        <v>28362.25</v>
      </c>
      <c r="J274" s="2">
        <f t="shared" si="17"/>
        <v>0</v>
      </c>
      <c r="K274" s="2">
        <v>42211</v>
      </c>
      <c r="L274" s="2">
        <v>42211</v>
      </c>
      <c r="M274" s="2">
        <v>0</v>
      </c>
      <c r="N274" s="2">
        <v>0</v>
      </c>
      <c r="O274" s="2">
        <v>0</v>
      </c>
      <c r="P274" s="2">
        <v>0</v>
      </c>
      <c r="Q274" s="2">
        <v>0</v>
      </c>
      <c r="R274" s="2">
        <v>0</v>
      </c>
      <c r="S274" s="2">
        <f t="shared" si="18"/>
        <v>0</v>
      </c>
      <c r="T274" s="2">
        <v>0</v>
      </c>
      <c r="U274" s="3">
        <f t="shared" si="19"/>
        <v>0</v>
      </c>
    </row>
    <row r="275" spans="1:21" x14ac:dyDescent="0.25">
      <c r="A275">
        <v>176</v>
      </c>
      <c r="B275" t="s">
        <v>463</v>
      </c>
      <c r="C275" s="2">
        <v>617058</v>
      </c>
      <c r="D275" s="2">
        <v>491018</v>
      </c>
      <c r="E275" s="2">
        <v>1108076</v>
      </c>
      <c r="F275" s="2">
        <f t="shared" si="20"/>
        <v>0</v>
      </c>
      <c r="G275" s="2">
        <v>1033711</v>
      </c>
      <c r="H275" s="2">
        <v>698</v>
      </c>
      <c r="I275" s="2">
        <v>55403.8</v>
      </c>
      <c r="J275" s="2">
        <f t="shared" si="17"/>
        <v>0</v>
      </c>
      <c r="K275" s="2">
        <v>43913</v>
      </c>
      <c r="L275" s="2">
        <v>43913</v>
      </c>
      <c r="M275" s="2">
        <v>0</v>
      </c>
      <c r="N275" s="2">
        <v>0</v>
      </c>
      <c r="O275" s="2">
        <v>100</v>
      </c>
      <c r="P275" s="2">
        <v>0</v>
      </c>
      <c r="Q275" s="2">
        <v>0</v>
      </c>
      <c r="R275" s="2">
        <v>100</v>
      </c>
      <c r="S275" s="2">
        <f t="shared" si="18"/>
        <v>0</v>
      </c>
      <c r="T275" s="2">
        <v>2</v>
      </c>
      <c r="U275" s="3">
        <f t="shared" si="19"/>
        <v>0</v>
      </c>
    </row>
    <row r="276" spans="1:21" x14ac:dyDescent="0.25">
      <c r="A276">
        <v>177</v>
      </c>
      <c r="B276" t="s">
        <v>464</v>
      </c>
      <c r="C276" s="2">
        <v>434765</v>
      </c>
      <c r="D276" s="2">
        <v>378225</v>
      </c>
      <c r="E276" s="2">
        <v>812990</v>
      </c>
      <c r="F276" s="2">
        <f t="shared" si="20"/>
        <v>0</v>
      </c>
      <c r="G276" s="2">
        <v>730381</v>
      </c>
      <c r="H276" s="2">
        <v>386</v>
      </c>
      <c r="I276" s="2">
        <v>40649.5</v>
      </c>
      <c r="J276" s="2">
        <f t="shared" si="17"/>
        <v>0</v>
      </c>
      <c r="K276" s="2">
        <v>30900</v>
      </c>
      <c r="L276" s="2">
        <v>30700</v>
      </c>
      <c r="M276" s="2">
        <v>0</v>
      </c>
      <c r="N276" s="2">
        <v>0</v>
      </c>
      <c r="O276" s="2">
        <v>930</v>
      </c>
      <c r="P276" s="2">
        <v>800</v>
      </c>
      <c r="Q276" s="2">
        <v>0</v>
      </c>
      <c r="R276" s="2">
        <v>130</v>
      </c>
      <c r="S276" s="2">
        <f t="shared" si="18"/>
        <v>0</v>
      </c>
      <c r="T276" s="2">
        <v>18.600000000000001</v>
      </c>
      <c r="U276" s="3">
        <f t="shared" si="19"/>
        <v>0</v>
      </c>
    </row>
    <row r="277" spans="1:21" x14ac:dyDescent="0.25">
      <c r="A277">
        <v>178</v>
      </c>
      <c r="B277" t="s">
        <v>465</v>
      </c>
      <c r="C277" s="2">
        <v>624589</v>
      </c>
      <c r="D277" s="2">
        <v>714043</v>
      </c>
      <c r="E277" s="2">
        <v>1338632</v>
      </c>
      <c r="F277" s="2">
        <f t="shared" si="20"/>
        <v>0</v>
      </c>
      <c r="G277" s="2">
        <v>1280541</v>
      </c>
      <c r="H277" s="2">
        <v>0</v>
      </c>
      <c r="I277" s="2">
        <v>66931.600000000006</v>
      </c>
      <c r="J277" s="2">
        <f t="shared" si="17"/>
        <v>0</v>
      </c>
      <c r="K277" s="2">
        <v>53335</v>
      </c>
      <c r="L277" s="2">
        <v>53335</v>
      </c>
      <c r="M277" s="2">
        <v>0</v>
      </c>
      <c r="N277" s="2">
        <v>0</v>
      </c>
      <c r="O277" s="2">
        <v>2610</v>
      </c>
      <c r="P277" s="2">
        <v>800</v>
      </c>
      <c r="Q277" s="2">
        <v>0</v>
      </c>
      <c r="R277" s="2">
        <v>1810</v>
      </c>
      <c r="S277" s="2">
        <f t="shared" si="18"/>
        <v>0</v>
      </c>
      <c r="T277" s="2">
        <v>52.2</v>
      </c>
      <c r="U277" s="3">
        <f t="shared" si="19"/>
        <v>0</v>
      </c>
    </row>
    <row r="278" spans="1:21" x14ac:dyDescent="0.25">
      <c r="A278">
        <v>179</v>
      </c>
      <c r="B278" t="s">
        <v>466</v>
      </c>
      <c r="C278" s="2">
        <v>1569147</v>
      </c>
      <c r="D278" s="2">
        <v>1703206</v>
      </c>
      <c r="E278" s="2">
        <v>3272353</v>
      </c>
      <c r="F278" s="2">
        <f t="shared" si="20"/>
        <v>0</v>
      </c>
      <c r="G278" s="2">
        <v>3036834</v>
      </c>
      <c r="H278" s="2">
        <v>4089</v>
      </c>
      <c r="I278" s="2">
        <v>163617.65</v>
      </c>
      <c r="J278" s="2">
        <f t="shared" si="17"/>
        <v>0</v>
      </c>
      <c r="K278" s="2">
        <v>134706</v>
      </c>
      <c r="L278" s="2">
        <v>134456</v>
      </c>
      <c r="M278" s="2">
        <v>0</v>
      </c>
      <c r="N278" s="2">
        <v>0</v>
      </c>
      <c r="O278" s="2">
        <v>2810</v>
      </c>
      <c r="P278" s="2">
        <v>1600</v>
      </c>
      <c r="Q278" s="2">
        <v>0</v>
      </c>
      <c r="R278" s="2">
        <v>1210</v>
      </c>
      <c r="S278" s="2">
        <f t="shared" si="18"/>
        <v>0</v>
      </c>
      <c r="T278" s="2">
        <v>56.2</v>
      </c>
      <c r="U278" s="3">
        <f t="shared" si="19"/>
        <v>0</v>
      </c>
    </row>
    <row r="279" spans="1:21" x14ac:dyDescent="0.25">
      <c r="A279">
        <v>180</v>
      </c>
      <c r="B279" t="s">
        <v>467</v>
      </c>
      <c r="C279" s="2">
        <v>379357</v>
      </c>
      <c r="D279" s="2">
        <v>423498</v>
      </c>
      <c r="E279" s="2">
        <v>802855</v>
      </c>
      <c r="F279" s="2">
        <f t="shared" si="20"/>
        <v>0</v>
      </c>
      <c r="G279" s="2">
        <v>762363</v>
      </c>
      <c r="H279" s="2">
        <v>0</v>
      </c>
      <c r="I279" s="2">
        <v>40142.75</v>
      </c>
      <c r="J279" s="2">
        <f t="shared" si="17"/>
        <v>0</v>
      </c>
      <c r="K279" s="2">
        <v>37274</v>
      </c>
      <c r="L279" s="2">
        <v>37274</v>
      </c>
      <c r="M279" s="2">
        <v>0</v>
      </c>
      <c r="N279" s="2">
        <v>0</v>
      </c>
      <c r="O279" s="2">
        <v>400</v>
      </c>
      <c r="P279" s="2">
        <v>0</v>
      </c>
      <c r="Q279" s="2">
        <v>0</v>
      </c>
      <c r="R279" s="2">
        <v>400</v>
      </c>
      <c r="S279" s="2">
        <f t="shared" si="18"/>
        <v>0</v>
      </c>
      <c r="T279" s="2">
        <v>8</v>
      </c>
      <c r="U279" s="3">
        <f t="shared" si="19"/>
        <v>0</v>
      </c>
    </row>
    <row r="280" spans="1:21" x14ac:dyDescent="0.25">
      <c r="A280">
        <v>181</v>
      </c>
      <c r="B280" t="s">
        <v>468</v>
      </c>
      <c r="C280" s="2">
        <v>241684</v>
      </c>
      <c r="D280" s="2">
        <v>259738</v>
      </c>
      <c r="E280" s="2">
        <v>501422</v>
      </c>
      <c r="F280" s="2">
        <f t="shared" si="20"/>
        <v>0</v>
      </c>
      <c r="G280" s="2">
        <v>461052</v>
      </c>
      <c r="H280" s="2">
        <v>1891</v>
      </c>
      <c r="I280" s="2">
        <v>25071.1</v>
      </c>
      <c r="J280" s="2">
        <f t="shared" si="17"/>
        <v>0</v>
      </c>
      <c r="K280" s="2">
        <v>13844</v>
      </c>
      <c r="L280" s="2">
        <v>13844</v>
      </c>
      <c r="M280" s="2">
        <v>0</v>
      </c>
      <c r="N280" s="2">
        <v>0</v>
      </c>
      <c r="O280" s="2">
        <v>100</v>
      </c>
      <c r="P280" s="2">
        <v>0</v>
      </c>
      <c r="Q280" s="2">
        <v>0</v>
      </c>
      <c r="R280" s="2">
        <v>100</v>
      </c>
      <c r="S280" s="2">
        <f t="shared" si="18"/>
        <v>0</v>
      </c>
      <c r="T280" s="2">
        <v>2</v>
      </c>
      <c r="U280" s="3">
        <f t="shared" si="19"/>
        <v>0</v>
      </c>
    </row>
    <row r="281" spans="1:21" x14ac:dyDescent="0.25">
      <c r="A281">
        <v>182</v>
      </c>
      <c r="B281" t="s">
        <v>469</v>
      </c>
      <c r="C281" s="2">
        <v>67888</v>
      </c>
      <c r="D281" s="2">
        <v>70381</v>
      </c>
      <c r="E281" s="2">
        <v>138269</v>
      </c>
      <c r="F281" s="2">
        <f t="shared" si="20"/>
        <v>0</v>
      </c>
      <c r="G281" s="2">
        <v>124993</v>
      </c>
      <c r="H281" s="2">
        <v>0</v>
      </c>
      <c r="I281" s="2">
        <v>6913.45</v>
      </c>
      <c r="J281" s="2">
        <f t="shared" si="17"/>
        <v>0</v>
      </c>
      <c r="K281" s="2">
        <v>6068</v>
      </c>
      <c r="L281" s="2">
        <v>6068</v>
      </c>
      <c r="M281" s="2">
        <v>0</v>
      </c>
      <c r="N281" s="2">
        <v>0</v>
      </c>
      <c r="O281" s="2">
        <v>0</v>
      </c>
      <c r="P281" s="2">
        <v>0</v>
      </c>
      <c r="Q281" s="2">
        <v>0</v>
      </c>
      <c r="R281" s="2">
        <v>0</v>
      </c>
      <c r="S281" s="2">
        <f t="shared" si="18"/>
        <v>0</v>
      </c>
      <c r="T281" s="2">
        <v>0</v>
      </c>
      <c r="U281" s="3">
        <f t="shared" si="19"/>
        <v>0</v>
      </c>
    </row>
    <row r="282" spans="1:21" x14ac:dyDescent="0.25">
      <c r="A282">
        <v>183</v>
      </c>
      <c r="B282" t="s">
        <v>470</v>
      </c>
      <c r="C282" s="2">
        <v>590679</v>
      </c>
      <c r="D282" s="2">
        <v>513501</v>
      </c>
      <c r="E282" s="2">
        <v>1104180</v>
      </c>
      <c r="F282" s="2">
        <f t="shared" si="20"/>
        <v>0</v>
      </c>
      <c r="G282" s="2">
        <v>1071898</v>
      </c>
      <c r="H282" s="2">
        <v>645</v>
      </c>
      <c r="I282" s="2">
        <v>55209</v>
      </c>
      <c r="J282" s="2">
        <f t="shared" si="17"/>
        <v>0</v>
      </c>
      <c r="K282" s="2">
        <v>48829</v>
      </c>
      <c r="L282" s="2">
        <v>48829</v>
      </c>
      <c r="M282" s="2">
        <v>0</v>
      </c>
      <c r="N282" s="2">
        <v>0</v>
      </c>
      <c r="O282" s="2">
        <v>350</v>
      </c>
      <c r="P282" s="2">
        <v>0</v>
      </c>
      <c r="Q282" s="2">
        <v>0</v>
      </c>
      <c r="R282" s="2">
        <v>350</v>
      </c>
      <c r="S282" s="2">
        <f t="shared" si="18"/>
        <v>0</v>
      </c>
      <c r="T282" s="2">
        <v>7</v>
      </c>
      <c r="U282" s="3">
        <f t="shared" si="19"/>
        <v>0</v>
      </c>
    </row>
    <row r="283" spans="1:21" x14ac:dyDescent="0.25">
      <c r="A283">
        <v>184</v>
      </c>
      <c r="B283" t="s">
        <v>472</v>
      </c>
      <c r="C283" s="2">
        <v>309852</v>
      </c>
      <c r="D283" s="2">
        <v>246555</v>
      </c>
      <c r="E283" s="2">
        <v>556407</v>
      </c>
      <c r="F283" s="2">
        <f t="shared" si="20"/>
        <v>0</v>
      </c>
      <c r="G283" s="2">
        <v>546306</v>
      </c>
      <c r="H283" s="2">
        <v>150</v>
      </c>
      <c r="I283" s="2">
        <v>27820.35</v>
      </c>
      <c r="J283" s="2">
        <f t="shared" si="17"/>
        <v>0</v>
      </c>
      <c r="K283" s="2">
        <v>23981</v>
      </c>
      <c r="L283" s="2">
        <v>23831</v>
      </c>
      <c r="M283" s="2">
        <v>0</v>
      </c>
      <c r="N283" s="2">
        <v>0</v>
      </c>
      <c r="O283" s="2">
        <v>1700</v>
      </c>
      <c r="P283" s="2">
        <v>0</v>
      </c>
      <c r="Q283" s="2">
        <v>0</v>
      </c>
      <c r="R283" s="2">
        <v>1700</v>
      </c>
      <c r="S283" s="2">
        <f t="shared" si="18"/>
        <v>0</v>
      </c>
      <c r="T283" s="2">
        <v>34</v>
      </c>
      <c r="U283" s="3">
        <f t="shared" si="19"/>
        <v>0</v>
      </c>
    </row>
    <row r="284" spans="1:21" x14ac:dyDescent="0.25">
      <c r="A284">
        <v>185</v>
      </c>
      <c r="B284" t="s">
        <v>473</v>
      </c>
      <c r="C284" s="2">
        <v>298912</v>
      </c>
      <c r="D284" s="2">
        <v>294951</v>
      </c>
      <c r="E284" s="2">
        <v>593863</v>
      </c>
      <c r="F284" s="2">
        <f t="shared" si="20"/>
        <v>0</v>
      </c>
      <c r="G284" s="2">
        <v>488565</v>
      </c>
      <c r="H284" s="2">
        <v>0</v>
      </c>
      <c r="I284" s="2">
        <v>29693.15</v>
      </c>
      <c r="J284" s="2">
        <f t="shared" si="17"/>
        <v>0</v>
      </c>
      <c r="K284" s="2">
        <v>20626</v>
      </c>
      <c r="L284" s="2">
        <v>20626</v>
      </c>
      <c r="M284" s="2">
        <v>0</v>
      </c>
      <c r="N284" s="2">
        <v>0</v>
      </c>
      <c r="O284" s="2">
        <v>6045</v>
      </c>
      <c r="P284" s="2">
        <v>0</v>
      </c>
      <c r="Q284" s="2">
        <v>0</v>
      </c>
      <c r="R284" s="2">
        <v>6045</v>
      </c>
      <c r="S284" s="2">
        <f t="shared" si="18"/>
        <v>0</v>
      </c>
      <c r="T284" s="2">
        <v>120.9</v>
      </c>
      <c r="U284" s="3">
        <f t="shared" si="19"/>
        <v>0</v>
      </c>
    </row>
    <row r="285" spans="1:21" x14ac:dyDescent="0.25">
      <c r="A285">
        <v>186</v>
      </c>
      <c r="B285" t="s">
        <v>474</v>
      </c>
      <c r="C285" s="2">
        <v>613441</v>
      </c>
      <c r="D285" s="2">
        <v>703380</v>
      </c>
      <c r="E285" s="2">
        <v>1316821</v>
      </c>
      <c r="F285" s="2">
        <f t="shared" si="20"/>
        <v>0</v>
      </c>
      <c r="G285" s="2">
        <v>1225401</v>
      </c>
      <c r="H285" s="2">
        <v>2622</v>
      </c>
      <c r="I285" s="2">
        <v>65841.05</v>
      </c>
      <c r="J285" s="2">
        <f t="shared" si="17"/>
        <v>0</v>
      </c>
      <c r="K285" s="2">
        <v>47234</v>
      </c>
      <c r="L285" s="2">
        <v>46834</v>
      </c>
      <c r="M285" s="2">
        <v>0</v>
      </c>
      <c r="N285" s="2">
        <v>0</v>
      </c>
      <c r="O285" s="2">
        <v>900</v>
      </c>
      <c r="P285" s="2">
        <v>0</v>
      </c>
      <c r="Q285" s="2">
        <v>0</v>
      </c>
      <c r="R285" s="2">
        <v>900</v>
      </c>
      <c r="S285" s="2">
        <f t="shared" si="18"/>
        <v>0</v>
      </c>
      <c r="T285" s="2">
        <v>18</v>
      </c>
      <c r="U285" s="3">
        <f t="shared" si="19"/>
        <v>0</v>
      </c>
    </row>
    <row r="286" spans="1:21" x14ac:dyDescent="0.25">
      <c r="A286">
        <v>187</v>
      </c>
      <c r="B286" t="s">
        <v>475</v>
      </c>
      <c r="C286" s="2">
        <v>431902</v>
      </c>
      <c r="D286" s="2">
        <v>477372</v>
      </c>
      <c r="E286" s="2">
        <v>909274</v>
      </c>
      <c r="F286" s="2">
        <f t="shared" si="20"/>
        <v>0</v>
      </c>
      <c r="G286" s="2">
        <v>875915</v>
      </c>
      <c r="H286" s="2">
        <v>177</v>
      </c>
      <c r="I286" s="2">
        <v>45463.7</v>
      </c>
      <c r="J286" s="2">
        <f t="shared" si="17"/>
        <v>0</v>
      </c>
      <c r="K286" s="2">
        <v>47633</v>
      </c>
      <c r="L286" s="2">
        <v>47633</v>
      </c>
      <c r="M286" s="2">
        <v>0</v>
      </c>
      <c r="N286" s="2">
        <v>0</v>
      </c>
      <c r="O286" s="2">
        <v>450</v>
      </c>
      <c r="P286" s="2">
        <v>0</v>
      </c>
      <c r="Q286" s="2">
        <v>0</v>
      </c>
      <c r="R286" s="2">
        <v>450</v>
      </c>
      <c r="S286" s="2">
        <f t="shared" si="18"/>
        <v>0</v>
      </c>
      <c r="T286" s="2">
        <v>9</v>
      </c>
      <c r="U286" s="3">
        <f t="shared" si="19"/>
        <v>0</v>
      </c>
    </row>
    <row r="287" spans="1:21" x14ac:dyDescent="0.25">
      <c r="A287">
        <v>188</v>
      </c>
      <c r="B287" t="s">
        <v>476</v>
      </c>
      <c r="C287" s="2">
        <v>491172</v>
      </c>
      <c r="D287" s="2">
        <v>550256</v>
      </c>
      <c r="E287" s="2">
        <v>1041428</v>
      </c>
      <c r="F287" s="2">
        <f t="shared" si="20"/>
        <v>0</v>
      </c>
      <c r="G287" s="2">
        <v>973367</v>
      </c>
      <c r="H287" s="2">
        <v>0</v>
      </c>
      <c r="I287" s="2">
        <v>52071.4</v>
      </c>
      <c r="J287" s="2">
        <f t="shared" si="17"/>
        <v>0</v>
      </c>
      <c r="K287" s="2">
        <v>46001</v>
      </c>
      <c r="L287" s="2">
        <v>46001</v>
      </c>
      <c r="M287" s="2">
        <v>0</v>
      </c>
      <c r="N287" s="2">
        <v>0</v>
      </c>
      <c r="O287" s="2">
        <v>100</v>
      </c>
      <c r="P287" s="2">
        <v>0</v>
      </c>
      <c r="Q287" s="2">
        <v>0</v>
      </c>
      <c r="R287" s="2">
        <v>100</v>
      </c>
      <c r="S287" s="2">
        <f t="shared" si="18"/>
        <v>0</v>
      </c>
      <c r="T287" s="2">
        <v>2</v>
      </c>
      <c r="U287" s="3">
        <f t="shared" si="19"/>
        <v>0</v>
      </c>
    </row>
    <row r="288" spans="1:21" x14ac:dyDescent="0.25">
      <c r="A288">
        <v>189</v>
      </c>
      <c r="B288" t="s">
        <v>477</v>
      </c>
      <c r="C288" s="2">
        <v>626859</v>
      </c>
      <c r="D288" s="2">
        <v>543628</v>
      </c>
      <c r="E288" s="2">
        <v>1170487</v>
      </c>
      <c r="F288" s="2">
        <f t="shared" si="20"/>
        <v>0</v>
      </c>
      <c r="G288" s="2">
        <v>1127329</v>
      </c>
      <c r="H288" s="2">
        <v>0</v>
      </c>
      <c r="I288" s="2">
        <v>58524.35</v>
      </c>
      <c r="J288" s="2">
        <f t="shared" si="17"/>
        <v>0</v>
      </c>
      <c r="K288" s="2">
        <v>50402</v>
      </c>
      <c r="L288" s="2">
        <v>50402</v>
      </c>
      <c r="M288" s="2">
        <v>0</v>
      </c>
      <c r="N288" s="2">
        <v>0</v>
      </c>
      <c r="O288" s="2">
        <v>1100</v>
      </c>
      <c r="P288" s="2">
        <v>1600</v>
      </c>
      <c r="Q288" s="2">
        <v>0</v>
      </c>
      <c r="R288" s="2">
        <v>-500</v>
      </c>
      <c r="S288" s="2">
        <f t="shared" si="18"/>
        <v>0</v>
      </c>
      <c r="T288" s="2">
        <v>22</v>
      </c>
      <c r="U288" s="3">
        <f t="shared" si="19"/>
        <v>0</v>
      </c>
    </row>
    <row r="289" spans="1:21" x14ac:dyDescent="0.25">
      <c r="A289">
        <v>190</v>
      </c>
      <c r="B289" t="s">
        <v>478</v>
      </c>
      <c r="C289" s="2">
        <v>302077</v>
      </c>
      <c r="D289" s="2">
        <v>330702</v>
      </c>
      <c r="E289" s="2">
        <v>632779</v>
      </c>
      <c r="F289" s="2">
        <f t="shared" si="20"/>
        <v>0</v>
      </c>
      <c r="G289" s="2">
        <v>593539</v>
      </c>
      <c r="H289" s="2">
        <v>325</v>
      </c>
      <c r="I289" s="2">
        <v>31638.95</v>
      </c>
      <c r="J289" s="2">
        <f t="shared" si="17"/>
        <v>0</v>
      </c>
      <c r="K289" s="2">
        <v>34128</v>
      </c>
      <c r="L289" s="2">
        <v>34128</v>
      </c>
      <c r="M289" s="2">
        <v>0</v>
      </c>
      <c r="N289" s="2">
        <v>0</v>
      </c>
      <c r="O289" s="2">
        <v>100</v>
      </c>
      <c r="P289" s="2">
        <v>0</v>
      </c>
      <c r="Q289" s="2">
        <v>0</v>
      </c>
      <c r="R289" s="2">
        <v>100</v>
      </c>
      <c r="S289" s="2">
        <f t="shared" si="18"/>
        <v>0</v>
      </c>
      <c r="T289" s="2">
        <v>2</v>
      </c>
      <c r="U289" s="3">
        <f t="shared" si="19"/>
        <v>0</v>
      </c>
    </row>
    <row r="290" spans="1:21" x14ac:dyDescent="0.25">
      <c r="A290">
        <v>191</v>
      </c>
      <c r="B290" t="s">
        <v>479</v>
      </c>
      <c r="C290" s="2">
        <v>131191</v>
      </c>
      <c r="D290" s="2">
        <v>176725</v>
      </c>
      <c r="E290" s="2">
        <v>307916</v>
      </c>
      <c r="F290" s="2">
        <f t="shared" si="20"/>
        <v>0</v>
      </c>
      <c r="G290" s="2">
        <v>272601</v>
      </c>
      <c r="H290" s="2">
        <v>100</v>
      </c>
      <c r="I290" s="2">
        <v>15395.8</v>
      </c>
      <c r="J290" s="2">
        <f t="shared" si="17"/>
        <v>0</v>
      </c>
      <c r="K290" s="2">
        <v>8005</v>
      </c>
      <c r="L290" s="2">
        <v>7905</v>
      </c>
      <c r="M290" s="2">
        <v>0</v>
      </c>
      <c r="N290" s="2">
        <v>0</v>
      </c>
      <c r="O290" s="2">
        <v>100</v>
      </c>
      <c r="P290" s="2">
        <v>0</v>
      </c>
      <c r="Q290" s="2">
        <v>0</v>
      </c>
      <c r="R290" s="2">
        <v>100</v>
      </c>
      <c r="S290" s="2">
        <f t="shared" si="18"/>
        <v>0</v>
      </c>
      <c r="T290" s="2">
        <v>2</v>
      </c>
      <c r="U290" s="3">
        <f t="shared" si="19"/>
        <v>0</v>
      </c>
    </row>
    <row r="291" spans="1:21" x14ac:dyDescent="0.25">
      <c r="A291">
        <v>192</v>
      </c>
      <c r="B291" t="s">
        <v>480</v>
      </c>
      <c r="C291" s="2">
        <v>531300</v>
      </c>
      <c r="D291" s="2">
        <v>573625</v>
      </c>
      <c r="E291" s="2">
        <v>1104925</v>
      </c>
      <c r="F291" s="2">
        <f t="shared" si="20"/>
        <v>0</v>
      </c>
      <c r="G291" s="2">
        <v>1094918</v>
      </c>
      <c r="H291" s="2">
        <v>796</v>
      </c>
      <c r="I291" s="2">
        <v>55246.25</v>
      </c>
      <c r="J291" s="2">
        <f t="shared" si="17"/>
        <v>0</v>
      </c>
      <c r="K291" s="2">
        <v>52970</v>
      </c>
      <c r="L291" s="2">
        <v>52970</v>
      </c>
      <c r="M291" s="2">
        <v>0</v>
      </c>
      <c r="N291" s="2">
        <v>0</v>
      </c>
      <c r="O291" s="2">
        <v>1440</v>
      </c>
      <c r="P291" s="2">
        <v>800</v>
      </c>
      <c r="Q291" s="2">
        <v>0</v>
      </c>
      <c r="R291" s="2">
        <v>640</v>
      </c>
      <c r="S291" s="2">
        <f t="shared" si="18"/>
        <v>0</v>
      </c>
      <c r="T291" s="2">
        <v>28.8</v>
      </c>
      <c r="U291" s="3">
        <f t="shared" si="19"/>
        <v>0</v>
      </c>
    </row>
    <row r="292" spans="1:21" x14ac:dyDescent="0.25">
      <c r="A292">
        <v>193</v>
      </c>
      <c r="B292" t="s">
        <v>481</v>
      </c>
      <c r="C292" s="2">
        <v>1007889</v>
      </c>
      <c r="D292" s="2">
        <v>961178</v>
      </c>
      <c r="E292" s="2">
        <v>1969067</v>
      </c>
      <c r="F292" s="2">
        <f t="shared" si="20"/>
        <v>0</v>
      </c>
      <c r="G292" s="2">
        <v>1879964</v>
      </c>
      <c r="H292" s="2">
        <v>0</v>
      </c>
      <c r="I292" s="2">
        <v>98453.35</v>
      </c>
      <c r="J292" s="2">
        <f t="shared" ref="J292:J355" si="21">E292*0.05-I292</f>
        <v>0</v>
      </c>
      <c r="K292" s="2">
        <v>65088</v>
      </c>
      <c r="L292" s="2">
        <v>65088</v>
      </c>
      <c r="M292" s="2">
        <v>0</v>
      </c>
      <c r="N292" s="2">
        <v>0</v>
      </c>
      <c r="O292" s="2">
        <v>9450</v>
      </c>
      <c r="P292" s="2">
        <v>11200</v>
      </c>
      <c r="Q292" s="2">
        <v>0</v>
      </c>
      <c r="R292" s="2">
        <v>-1750</v>
      </c>
      <c r="S292" s="2">
        <f t="shared" ref="S292:S355" si="22">O292-P292+Q292-R292</f>
        <v>0</v>
      </c>
      <c r="T292" s="2">
        <v>189</v>
      </c>
      <c r="U292" s="3">
        <f t="shared" ref="U292:U355" si="23">O292*0.02-T292</f>
        <v>0</v>
      </c>
    </row>
    <row r="293" spans="1:21" x14ac:dyDescent="0.25">
      <c r="A293">
        <v>194</v>
      </c>
      <c r="B293" t="s">
        <v>483</v>
      </c>
      <c r="C293" s="2">
        <v>215925</v>
      </c>
      <c r="D293" s="2">
        <v>183290</v>
      </c>
      <c r="E293" s="2">
        <v>399215</v>
      </c>
      <c r="F293" s="2">
        <f t="shared" ref="F293:F356" si="24">C293+D293-E293</f>
        <v>0</v>
      </c>
      <c r="G293" s="2">
        <v>376913</v>
      </c>
      <c r="H293" s="2">
        <v>0</v>
      </c>
      <c r="I293" s="2">
        <v>19960.75</v>
      </c>
      <c r="J293" s="2">
        <f t="shared" si="21"/>
        <v>0</v>
      </c>
      <c r="K293" s="2">
        <v>21000</v>
      </c>
      <c r="L293" s="2">
        <v>21000</v>
      </c>
      <c r="M293" s="2">
        <v>0</v>
      </c>
      <c r="N293" s="2">
        <v>0</v>
      </c>
      <c r="O293" s="2">
        <v>800</v>
      </c>
      <c r="P293" s="2">
        <v>1600</v>
      </c>
      <c r="Q293" s="2">
        <v>0</v>
      </c>
      <c r="R293" s="2">
        <v>-800</v>
      </c>
      <c r="S293" s="2">
        <f t="shared" si="22"/>
        <v>0</v>
      </c>
      <c r="T293" s="2">
        <v>16</v>
      </c>
      <c r="U293" s="3">
        <f t="shared" si="23"/>
        <v>0</v>
      </c>
    </row>
    <row r="294" spans="1:21" x14ac:dyDescent="0.25">
      <c r="A294">
        <v>195</v>
      </c>
      <c r="B294" t="s">
        <v>485</v>
      </c>
      <c r="C294" s="2">
        <v>663434</v>
      </c>
      <c r="D294" s="2">
        <v>650792</v>
      </c>
      <c r="E294" s="2">
        <v>1314226</v>
      </c>
      <c r="F294" s="2">
        <f t="shared" si="24"/>
        <v>0</v>
      </c>
      <c r="G294" s="2">
        <v>1230181</v>
      </c>
      <c r="H294" s="2">
        <v>426</v>
      </c>
      <c r="I294" s="2">
        <v>65711.3</v>
      </c>
      <c r="J294" s="2">
        <f t="shared" si="21"/>
        <v>0</v>
      </c>
      <c r="K294" s="2">
        <v>65680</v>
      </c>
      <c r="L294" s="2">
        <v>65442</v>
      </c>
      <c r="M294" s="2">
        <v>0</v>
      </c>
      <c r="N294" s="2">
        <v>0</v>
      </c>
      <c r="O294" s="2">
        <v>3420</v>
      </c>
      <c r="P294" s="2">
        <v>2400</v>
      </c>
      <c r="Q294" s="2">
        <v>0</v>
      </c>
      <c r="R294" s="2">
        <v>1020</v>
      </c>
      <c r="S294" s="2">
        <f t="shared" si="22"/>
        <v>0</v>
      </c>
      <c r="T294" s="2">
        <v>68.400000000000006</v>
      </c>
      <c r="U294" s="3">
        <f t="shared" si="23"/>
        <v>0</v>
      </c>
    </row>
    <row r="295" spans="1:21" x14ac:dyDescent="0.25">
      <c r="A295">
        <v>196</v>
      </c>
      <c r="B295" t="s">
        <v>486</v>
      </c>
      <c r="C295" s="2">
        <v>568140</v>
      </c>
      <c r="D295" s="2">
        <v>522807</v>
      </c>
      <c r="E295" s="2">
        <v>1090947</v>
      </c>
      <c r="F295" s="2">
        <f t="shared" si="24"/>
        <v>0</v>
      </c>
      <c r="G295" s="2">
        <v>1100000</v>
      </c>
      <c r="H295" s="2">
        <v>0</v>
      </c>
      <c r="I295" s="2">
        <v>54547.35</v>
      </c>
      <c r="J295" s="2">
        <f t="shared" si="21"/>
        <v>0</v>
      </c>
      <c r="K295" s="2">
        <v>100248</v>
      </c>
      <c r="L295" s="2">
        <v>100248</v>
      </c>
      <c r="M295" s="2">
        <v>0</v>
      </c>
      <c r="N295" s="2">
        <v>0</v>
      </c>
      <c r="O295" s="2">
        <v>3600</v>
      </c>
      <c r="P295" s="2">
        <v>0</v>
      </c>
      <c r="Q295" s="2">
        <v>0</v>
      </c>
      <c r="R295" s="2">
        <v>3600</v>
      </c>
      <c r="S295" s="2">
        <f t="shared" si="22"/>
        <v>0</v>
      </c>
      <c r="T295" s="2">
        <v>72</v>
      </c>
      <c r="U295" s="3">
        <f t="shared" si="23"/>
        <v>0</v>
      </c>
    </row>
    <row r="296" spans="1:21" x14ac:dyDescent="0.25">
      <c r="A296">
        <v>197</v>
      </c>
      <c r="B296" t="s">
        <v>487</v>
      </c>
      <c r="C296" s="2">
        <v>277411</v>
      </c>
      <c r="D296" s="2">
        <v>259895</v>
      </c>
      <c r="E296" s="2">
        <v>537306</v>
      </c>
      <c r="F296" s="2">
        <f t="shared" si="24"/>
        <v>0</v>
      </c>
      <c r="G296" s="2">
        <v>525296</v>
      </c>
      <c r="H296" s="2">
        <v>562</v>
      </c>
      <c r="I296" s="2">
        <v>26865.3</v>
      </c>
      <c r="J296" s="2">
        <f t="shared" si="21"/>
        <v>0</v>
      </c>
      <c r="K296" s="2">
        <v>42198</v>
      </c>
      <c r="L296" s="2">
        <v>42198</v>
      </c>
      <c r="M296" s="2">
        <v>0</v>
      </c>
      <c r="N296" s="2">
        <v>0</v>
      </c>
      <c r="O296" s="2">
        <v>1350</v>
      </c>
      <c r="P296" s="2">
        <v>1600</v>
      </c>
      <c r="Q296" s="2">
        <v>0</v>
      </c>
      <c r="R296" s="2">
        <v>-250</v>
      </c>
      <c r="S296" s="2">
        <f t="shared" si="22"/>
        <v>0</v>
      </c>
      <c r="T296" s="2">
        <v>27</v>
      </c>
      <c r="U296" s="3">
        <f t="shared" si="23"/>
        <v>0</v>
      </c>
    </row>
    <row r="297" spans="1:21" x14ac:dyDescent="0.25">
      <c r="A297">
        <v>198</v>
      </c>
      <c r="B297" t="s">
        <v>488</v>
      </c>
      <c r="C297" s="2">
        <v>446458</v>
      </c>
      <c r="D297" s="2">
        <v>404653</v>
      </c>
      <c r="E297" s="2">
        <v>851111</v>
      </c>
      <c r="F297" s="2">
        <f t="shared" si="24"/>
        <v>0</v>
      </c>
      <c r="G297" s="2">
        <v>790959</v>
      </c>
      <c r="H297" s="2">
        <v>1373</v>
      </c>
      <c r="I297" s="2">
        <v>42555.55</v>
      </c>
      <c r="J297" s="2">
        <f t="shared" si="21"/>
        <v>0</v>
      </c>
      <c r="K297" s="2">
        <v>41183</v>
      </c>
      <c r="L297" s="2">
        <v>40778</v>
      </c>
      <c r="M297" s="2">
        <v>0</v>
      </c>
      <c r="N297" s="2">
        <v>0</v>
      </c>
      <c r="O297" s="2">
        <v>1750</v>
      </c>
      <c r="P297" s="2">
        <v>2400</v>
      </c>
      <c r="Q297" s="2">
        <v>0</v>
      </c>
      <c r="R297" s="2">
        <v>-650</v>
      </c>
      <c r="S297" s="2">
        <f t="shared" si="22"/>
        <v>0</v>
      </c>
      <c r="T297" s="2">
        <v>35</v>
      </c>
      <c r="U297" s="3">
        <f t="shared" si="23"/>
        <v>0</v>
      </c>
    </row>
    <row r="298" spans="1:21" x14ac:dyDescent="0.25">
      <c r="A298">
        <v>199</v>
      </c>
      <c r="B298" t="s">
        <v>492</v>
      </c>
      <c r="C298" s="2">
        <v>353003</v>
      </c>
      <c r="D298" s="2">
        <v>350839</v>
      </c>
      <c r="E298" s="2">
        <v>703842</v>
      </c>
      <c r="F298" s="2">
        <f t="shared" si="24"/>
        <v>0</v>
      </c>
      <c r="G298" s="2">
        <v>679680</v>
      </c>
      <c r="H298" s="2">
        <v>913</v>
      </c>
      <c r="I298" s="2">
        <v>35192.1</v>
      </c>
      <c r="J298" s="2">
        <f t="shared" si="21"/>
        <v>0</v>
      </c>
      <c r="K298" s="2">
        <v>29514</v>
      </c>
      <c r="L298" s="2">
        <v>29514</v>
      </c>
      <c r="M298" s="2">
        <v>0</v>
      </c>
      <c r="N298" s="2">
        <v>0</v>
      </c>
      <c r="O298" s="2">
        <v>870</v>
      </c>
      <c r="P298" s="2">
        <v>0</v>
      </c>
      <c r="Q298" s="2">
        <v>0</v>
      </c>
      <c r="R298" s="2">
        <v>870</v>
      </c>
      <c r="S298" s="2">
        <f t="shared" si="22"/>
        <v>0</v>
      </c>
      <c r="T298" s="2">
        <v>17.399999999999999</v>
      </c>
      <c r="U298" s="3">
        <f t="shared" si="23"/>
        <v>0</v>
      </c>
    </row>
    <row r="299" spans="1:21" x14ac:dyDescent="0.25">
      <c r="A299">
        <v>200</v>
      </c>
      <c r="B299" t="s">
        <v>493</v>
      </c>
      <c r="C299" s="2">
        <v>719664</v>
      </c>
      <c r="D299" s="2">
        <v>789538</v>
      </c>
      <c r="E299" s="2">
        <v>1509202</v>
      </c>
      <c r="F299" s="2">
        <f t="shared" si="24"/>
        <v>0</v>
      </c>
      <c r="G299" s="2">
        <v>1424694</v>
      </c>
      <c r="H299" s="2">
        <v>921</v>
      </c>
      <c r="I299" s="2">
        <v>75460.100000000006</v>
      </c>
      <c r="J299" s="2">
        <f t="shared" si="21"/>
        <v>0</v>
      </c>
      <c r="K299" s="2">
        <v>79144</v>
      </c>
      <c r="L299" s="2">
        <v>79144</v>
      </c>
      <c r="M299" s="2">
        <v>0</v>
      </c>
      <c r="N299" s="2">
        <v>0</v>
      </c>
      <c r="O299" s="2">
        <v>1700</v>
      </c>
      <c r="P299" s="2">
        <v>1600</v>
      </c>
      <c r="Q299" s="2">
        <v>0</v>
      </c>
      <c r="R299" s="2">
        <v>100</v>
      </c>
      <c r="S299" s="2">
        <f t="shared" si="22"/>
        <v>0</v>
      </c>
      <c r="T299" s="2">
        <v>34</v>
      </c>
      <c r="U299" s="3">
        <f t="shared" si="23"/>
        <v>0</v>
      </c>
    </row>
    <row r="300" spans="1:21" x14ac:dyDescent="0.25">
      <c r="A300">
        <v>201</v>
      </c>
      <c r="B300" t="s">
        <v>494</v>
      </c>
      <c r="C300" s="2">
        <v>593718</v>
      </c>
      <c r="D300" s="2">
        <v>622323</v>
      </c>
      <c r="E300" s="2">
        <v>1216041</v>
      </c>
      <c r="F300" s="2">
        <f t="shared" si="24"/>
        <v>0</v>
      </c>
      <c r="G300" s="2">
        <v>1074118</v>
      </c>
      <c r="H300" s="2">
        <v>0</v>
      </c>
      <c r="I300" s="2">
        <v>60802.05</v>
      </c>
      <c r="J300" s="2">
        <f t="shared" si="21"/>
        <v>0</v>
      </c>
      <c r="K300" s="2">
        <v>54666</v>
      </c>
      <c r="L300" s="2">
        <v>54666</v>
      </c>
      <c r="M300" s="2">
        <v>0</v>
      </c>
      <c r="N300" s="2">
        <v>0</v>
      </c>
      <c r="O300" s="2">
        <v>3950</v>
      </c>
      <c r="P300" s="2">
        <v>800</v>
      </c>
      <c r="Q300" s="2">
        <v>0</v>
      </c>
      <c r="R300" s="2">
        <v>3150</v>
      </c>
      <c r="S300" s="2">
        <f t="shared" si="22"/>
        <v>0</v>
      </c>
      <c r="T300" s="2">
        <v>79</v>
      </c>
      <c r="U300" s="3">
        <f t="shared" si="23"/>
        <v>0</v>
      </c>
    </row>
    <row r="301" spans="1:21" x14ac:dyDescent="0.25">
      <c r="A301">
        <v>202</v>
      </c>
      <c r="B301" t="s">
        <v>495</v>
      </c>
      <c r="C301" s="2">
        <v>1472453</v>
      </c>
      <c r="D301" s="2">
        <v>1778718</v>
      </c>
      <c r="E301" s="2">
        <v>3251171</v>
      </c>
      <c r="F301" s="2">
        <f t="shared" si="24"/>
        <v>0</v>
      </c>
      <c r="G301" s="2">
        <v>3038044</v>
      </c>
      <c r="H301" s="2">
        <v>1342</v>
      </c>
      <c r="I301" s="2">
        <v>162558.54999999999</v>
      </c>
      <c r="J301" s="2">
        <f t="shared" si="21"/>
        <v>0</v>
      </c>
      <c r="K301" s="2">
        <v>143888</v>
      </c>
      <c r="L301" s="2">
        <v>143388</v>
      </c>
      <c r="M301" s="2">
        <v>0</v>
      </c>
      <c r="N301" s="2">
        <v>0</v>
      </c>
      <c r="O301" s="2">
        <v>1320</v>
      </c>
      <c r="P301" s="2">
        <v>0</v>
      </c>
      <c r="Q301" s="2">
        <v>0</v>
      </c>
      <c r="R301" s="2">
        <v>1320</v>
      </c>
      <c r="S301" s="2">
        <f t="shared" si="22"/>
        <v>0</v>
      </c>
      <c r="T301" s="2">
        <v>26.4</v>
      </c>
      <c r="U301" s="3">
        <f t="shared" si="23"/>
        <v>0</v>
      </c>
    </row>
    <row r="302" spans="1:21" x14ac:dyDescent="0.25">
      <c r="A302">
        <v>203</v>
      </c>
      <c r="B302" t="s">
        <v>496</v>
      </c>
      <c r="C302" s="2">
        <v>500849</v>
      </c>
      <c r="D302" s="2">
        <v>468285</v>
      </c>
      <c r="E302" s="2">
        <v>969134</v>
      </c>
      <c r="F302" s="2">
        <f t="shared" si="24"/>
        <v>0</v>
      </c>
      <c r="G302" s="2">
        <v>877458</v>
      </c>
      <c r="H302" s="2">
        <v>8031</v>
      </c>
      <c r="I302" s="2">
        <v>48456.7</v>
      </c>
      <c r="J302" s="2">
        <f t="shared" si="21"/>
        <v>0</v>
      </c>
      <c r="K302" s="2">
        <v>46290</v>
      </c>
      <c r="L302" s="2">
        <v>46290</v>
      </c>
      <c r="M302" s="2">
        <v>0</v>
      </c>
      <c r="N302" s="2">
        <v>0</v>
      </c>
      <c r="O302" s="2">
        <v>200</v>
      </c>
      <c r="P302" s="2">
        <v>0</v>
      </c>
      <c r="Q302" s="2">
        <v>0</v>
      </c>
      <c r="R302" s="2">
        <v>200</v>
      </c>
      <c r="S302" s="2">
        <f t="shared" si="22"/>
        <v>0</v>
      </c>
      <c r="T302" s="2">
        <v>4</v>
      </c>
      <c r="U302" s="3">
        <f t="shared" si="23"/>
        <v>0</v>
      </c>
    </row>
    <row r="303" spans="1:21" x14ac:dyDescent="0.25">
      <c r="A303">
        <v>204</v>
      </c>
      <c r="B303" t="s">
        <v>498</v>
      </c>
      <c r="C303" s="2">
        <v>283098</v>
      </c>
      <c r="D303" s="2">
        <v>269058</v>
      </c>
      <c r="E303" s="2">
        <v>552156</v>
      </c>
      <c r="F303" s="2">
        <f t="shared" si="24"/>
        <v>0</v>
      </c>
      <c r="G303" s="2">
        <v>550225</v>
      </c>
      <c r="H303" s="2">
        <v>4122</v>
      </c>
      <c r="I303" s="2">
        <v>27607.8</v>
      </c>
      <c r="J303" s="2">
        <f t="shared" si="21"/>
        <v>0</v>
      </c>
      <c r="K303" s="2">
        <v>22965</v>
      </c>
      <c r="L303" s="2">
        <v>22965</v>
      </c>
      <c r="M303" s="2">
        <v>0</v>
      </c>
      <c r="N303" s="2">
        <v>0</v>
      </c>
      <c r="O303" s="2">
        <v>700</v>
      </c>
      <c r="P303" s="2">
        <v>800</v>
      </c>
      <c r="Q303" s="2">
        <v>0</v>
      </c>
      <c r="R303" s="2">
        <v>-100</v>
      </c>
      <c r="S303" s="2">
        <f t="shared" si="22"/>
        <v>0</v>
      </c>
      <c r="T303" s="2">
        <v>14</v>
      </c>
      <c r="U303" s="3">
        <f t="shared" si="23"/>
        <v>0</v>
      </c>
    </row>
    <row r="304" spans="1:21" x14ac:dyDescent="0.25">
      <c r="A304">
        <v>205</v>
      </c>
      <c r="B304" t="s">
        <v>499</v>
      </c>
      <c r="C304" s="2">
        <v>1195905</v>
      </c>
      <c r="D304" s="2">
        <v>1465843</v>
      </c>
      <c r="E304" s="2">
        <v>2661748</v>
      </c>
      <c r="F304" s="2">
        <f t="shared" si="24"/>
        <v>0</v>
      </c>
      <c r="G304" s="2">
        <v>2457855</v>
      </c>
      <c r="H304" s="2">
        <v>8879</v>
      </c>
      <c r="I304" s="2">
        <v>133087.4</v>
      </c>
      <c r="J304" s="2">
        <f t="shared" si="21"/>
        <v>0</v>
      </c>
      <c r="K304" s="2">
        <v>66560</v>
      </c>
      <c r="L304" s="2">
        <v>66360</v>
      </c>
      <c r="M304" s="2">
        <v>0</v>
      </c>
      <c r="N304" s="2">
        <v>0</v>
      </c>
      <c r="O304" s="2">
        <v>3300</v>
      </c>
      <c r="P304" s="2">
        <v>0</v>
      </c>
      <c r="Q304" s="2">
        <v>0</v>
      </c>
      <c r="R304" s="2">
        <v>3300</v>
      </c>
      <c r="S304" s="2">
        <f t="shared" si="22"/>
        <v>0</v>
      </c>
      <c r="T304" s="2">
        <v>66</v>
      </c>
      <c r="U304" s="3">
        <f t="shared" si="23"/>
        <v>0</v>
      </c>
    </row>
    <row r="305" spans="1:21" x14ac:dyDescent="0.25">
      <c r="A305">
        <v>206</v>
      </c>
      <c r="B305" t="s">
        <v>500</v>
      </c>
      <c r="C305" s="2">
        <v>615623</v>
      </c>
      <c r="D305" s="2">
        <v>559024</v>
      </c>
      <c r="E305" s="2">
        <v>1174647</v>
      </c>
      <c r="F305" s="2">
        <f t="shared" si="24"/>
        <v>0</v>
      </c>
      <c r="G305" s="2">
        <v>1149252</v>
      </c>
      <c r="H305" s="2">
        <v>173</v>
      </c>
      <c r="I305" s="2">
        <v>58732.35</v>
      </c>
      <c r="J305" s="2">
        <f t="shared" si="21"/>
        <v>0</v>
      </c>
      <c r="K305" s="2">
        <v>55566</v>
      </c>
      <c r="L305" s="2">
        <v>55566</v>
      </c>
      <c r="M305" s="2">
        <v>0</v>
      </c>
      <c r="N305" s="2">
        <v>0</v>
      </c>
      <c r="O305" s="2">
        <v>1460</v>
      </c>
      <c r="P305" s="2">
        <v>0</v>
      </c>
      <c r="Q305" s="2">
        <v>0</v>
      </c>
      <c r="R305" s="2">
        <v>1460</v>
      </c>
      <c r="S305" s="2">
        <f t="shared" si="22"/>
        <v>0</v>
      </c>
      <c r="T305" s="2">
        <v>29.2</v>
      </c>
      <c r="U305" s="3">
        <f t="shared" si="23"/>
        <v>0</v>
      </c>
    </row>
    <row r="306" spans="1:21" x14ac:dyDescent="0.25">
      <c r="A306">
        <v>207</v>
      </c>
      <c r="B306" t="s">
        <v>502</v>
      </c>
      <c r="C306" s="2">
        <v>2951862</v>
      </c>
      <c r="D306" s="2">
        <v>4257537</v>
      </c>
      <c r="E306" s="2">
        <v>7209399</v>
      </c>
      <c r="F306" s="2">
        <f t="shared" si="24"/>
        <v>0</v>
      </c>
      <c r="G306" s="2">
        <v>6057705</v>
      </c>
      <c r="H306" s="2">
        <v>518</v>
      </c>
      <c r="I306" s="2">
        <v>360469.95</v>
      </c>
      <c r="J306" s="2">
        <f t="shared" si="21"/>
        <v>0</v>
      </c>
      <c r="K306" s="2">
        <v>232845</v>
      </c>
      <c r="L306" s="2">
        <v>232845</v>
      </c>
      <c r="M306" s="2">
        <v>0</v>
      </c>
      <c r="N306" s="2">
        <v>0</v>
      </c>
      <c r="O306" s="2">
        <v>4670</v>
      </c>
      <c r="P306" s="2">
        <v>2400</v>
      </c>
      <c r="Q306" s="2">
        <v>0</v>
      </c>
      <c r="R306" s="2">
        <v>2270</v>
      </c>
      <c r="S306" s="2">
        <f t="shared" si="22"/>
        <v>0</v>
      </c>
      <c r="T306" s="2">
        <v>93.4</v>
      </c>
      <c r="U306" s="3">
        <f t="shared" si="23"/>
        <v>0</v>
      </c>
    </row>
    <row r="307" spans="1:21" x14ac:dyDescent="0.25">
      <c r="A307">
        <v>208</v>
      </c>
      <c r="B307" t="s">
        <v>504</v>
      </c>
      <c r="C307" s="2">
        <v>649043</v>
      </c>
      <c r="D307" s="2">
        <v>862152</v>
      </c>
      <c r="E307" s="2">
        <v>1511195</v>
      </c>
      <c r="F307" s="2">
        <f t="shared" si="24"/>
        <v>0</v>
      </c>
      <c r="G307" s="2">
        <v>1355616</v>
      </c>
      <c r="H307" s="2">
        <v>0</v>
      </c>
      <c r="I307" s="2">
        <v>75559.75</v>
      </c>
      <c r="J307" s="2">
        <f t="shared" si="21"/>
        <v>0</v>
      </c>
      <c r="K307" s="2">
        <v>54415</v>
      </c>
      <c r="L307" s="2">
        <v>54415</v>
      </c>
      <c r="M307" s="2">
        <v>0</v>
      </c>
      <c r="N307" s="2">
        <v>0</v>
      </c>
      <c r="O307" s="2">
        <v>2450</v>
      </c>
      <c r="P307" s="2">
        <v>800</v>
      </c>
      <c r="Q307" s="2">
        <v>0</v>
      </c>
      <c r="R307" s="2">
        <v>1650</v>
      </c>
      <c r="S307" s="2">
        <f t="shared" si="22"/>
        <v>0</v>
      </c>
      <c r="T307" s="2">
        <v>49</v>
      </c>
      <c r="U307" s="3">
        <f t="shared" si="23"/>
        <v>0</v>
      </c>
    </row>
    <row r="308" spans="1:21" x14ac:dyDescent="0.25">
      <c r="A308">
        <v>209</v>
      </c>
      <c r="B308" t="s">
        <v>505</v>
      </c>
      <c r="C308" s="2">
        <v>2098380</v>
      </c>
      <c r="D308" s="2">
        <v>2448039</v>
      </c>
      <c r="E308" s="2">
        <v>4546419</v>
      </c>
      <c r="F308" s="2">
        <f t="shared" si="24"/>
        <v>0</v>
      </c>
      <c r="G308" s="2">
        <v>4814829</v>
      </c>
      <c r="H308" s="2">
        <v>0</v>
      </c>
      <c r="I308" s="2">
        <v>227320.95</v>
      </c>
      <c r="J308" s="2">
        <f t="shared" si="21"/>
        <v>0</v>
      </c>
      <c r="K308" s="2">
        <v>98105</v>
      </c>
      <c r="L308" s="2">
        <v>98105</v>
      </c>
      <c r="M308" s="2">
        <v>0</v>
      </c>
      <c r="N308" s="2">
        <v>0</v>
      </c>
      <c r="O308" s="2">
        <v>2350</v>
      </c>
      <c r="P308" s="2">
        <v>1600</v>
      </c>
      <c r="Q308" s="2">
        <v>0</v>
      </c>
      <c r="R308" s="2">
        <v>750</v>
      </c>
      <c r="S308" s="2">
        <f t="shared" si="22"/>
        <v>0</v>
      </c>
      <c r="T308" s="2">
        <v>47</v>
      </c>
      <c r="U308" s="3">
        <f t="shared" si="23"/>
        <v>0</v>
      </c>
    </row>
    <row r="309" spans="1:21" x14ac:dyDescent="0.25">
      <c r="A309">
        <v>210</v>
      </c>
      <c r="B309" t="s">
        <v>510</v>
      </c>
      <c r="C309" s="2">
        <v>790541</v>
      </c>
      <c r="D309" s="2">
        <v>872469</v>
      </c>
      <c r="E309" s="2">
        <v>1663010</v>
      </c>
      <c r="F309" s="2">
        <f t="shared" si="24"/>
        <v>0</v>
      </c>
      <c r="G309" s="2">
        <v>1601995</v>
      </c>
      <c r="H309" s="2">
        <v>0</v>
      </c>
      <c r="I309" s="2">
        <v>83150.5</v>
      </c>
      <c r="J309" s="2">
        <f t="shared" si="21"/>
        <v>0</v>
      </c>
      <c r="K309" s="2">
        <v>77427</v>
      </c>
      <c r="L309" s="2">
        <v>77427</v>
      </c>
      <c r="M309" s="2">
        <v>0</v>
      </c>
      <c r="N309" s="2">
        <v>0</v>
      </c>
      <c r="O309" s="2">
        <v>1350</v>
      </c>
      <c r="P309" s="2">
        <v>0</v>
      </c>
      <c r="Q309" s="2">
        <v>0</v>
      </c>
      <c r="R309" s="2">
        <v>1350</v>
      </c>
      <c r="S309" s="2">
        <f t="shared" si="22"/>
        <v>0</v>
      </c>
      <c r="T309" s="2">
        <v>27</v>
      </c>
      <c r="U309" s="3">
        <f t="shared" si="23"/>
        <v>0</v>
      </c>
    </row>
    <row r="310" spans="1:21" x14ac:dyDescent="0.25">
      <c r="A310">
        <v>211</v>
      </c>
      <c r="B310" t="s">
        <v>517</v>
      </c>
      <c r="C310" s="2">
        <v>1071020</v>
      </c>
      <c r="D310" s="2">
        <v>923021</v>
      </c>
      <c r="E310" s="2">
        <v>1994041</v>
      </c>
      <c r="F310" s="2">
        <f t="shared" si="24"/>
        <v>0</v>
      </c>
      <c r="G310" s="2">
        <v>1924422</v>
      </c>
      <c r="H310" s="2">
        <v>3425</v>
      </c>
      <c r="I310" s="2">
        <v>99702.05</v>
      </c>
      <c r="J310" s="2">
        <f t="shared" si="21"/>
        <v>0</v>
      </c>
      <c r="K310" s="2">
        <v>113340</v>
      </c>
      <c r="L310" s="2">
        <v>113340</v>
      </c>
      <c r="M310" s="2">
        <v>0</v>
      </c>
      <c r="N310" s="2">
        <v>0</v>
      </c>
      <c r="O310" s="2">
        <v>3750</v>
      </c>
      <c r="P310" s="2">
        <v>0</v>
      </c>
      <c r="Q310" s="2">
        <v>0</v>
      </c>
      <c r="R310" s="2">
        <v>3750</v>
      </c>
      <c r="S310" s="2">
        <f t="shared" si="22"/>
        <v>0</v>
      </c>
      <c r="T310" s="2">
        <v>75</v>
      </c>
      <c r="U310" s="3">
        <f t="shared" si="23"/>
        <v>0</v>
      </c>
    </row>
    <row r="311" spans="1:21" x14ac:dyDescent="0.25">
      <c r="A311">
        <v>212</v>
      </c>
      <c r="B311" t="s">
        <v>518</v>
      </c>
      <c r="C311" s="2">
        <v>1513031</v>
      </c>
      <c r="D311" s="2">
        <v>1887687</v>
      </c>
      <c r="E311" s="2">
        <v>3400718</v>
      </c>
      <c r="F311" s="2">
        <f t="shared" si="24"/>
        <v>0</v>
      </c>
      <c r="G311" s="2">
        <v>3101630</v>
      </c>
      <c r="H311" s="2">
        <v>1132</v>
      </c>
      <c r="I311" s="2">
        <v>170035.9</v>
      </c>
      <c r="J311" s="2">
        <f t="shared" si="21"/>
        <v>0</v>
      </c>
      <c r="K311" s="2">
        <v>133376</v>
      </c>
      <c r="L311" s="2">
        <v>133376</v>
      </c>
      <c r="M311" s="2">
        <v>0</v>
      </c>
      <c r="N311" s="2">
        <v>0</v>
      </c>
      <c r="O311" s="2">
        <v>4244</v>
      </c>
      <c r="P311" s="2">
        <v>0</v>
      </c>
      <c r="Q311" s="2">
        <v>0</v>
      </c>
      <c r="R311" s="2">
        <v>4244</v>
      </c>
      <c r="S311" s="2">
        <f t="shared" si="22"/>
        <v>0</v>
      </c>
      <c r="T311" s="2">
        <v>84.88</v>
      </c>
      <c r="U311" s="3">
        <f t="shared" si="23"/>
        <v>0</v>
      </c>
    </row>
    <row r="312" spans="1:21" x14ac:dyDescent="0.25">
      <c r="A312">
        <v>213</v>
      </c>
      <c r="B312" t="s">
        <v>520</v>
      </c>
      <c r="C312" s="2">
        <v>1691830</v>
      </c>
      <c r="D312" s="2">
        <v>1740382</v>
      </c>
      <c r="E312" s="2">
        <v>3432212</v>
      </c>
      <c r="F312" s="2">
        <f t="shared" si="24"/>
        <v>0</v>
      </c>
      <c r="G312" s="2">
        <v>3191482</v>
      </c>
      <c r="H312" s="2">
        <v>0</v>
      </c>
      <c r="I312" s="2">
        <v>171610.6</v>
      </c>
      <c r="J312" s="2">
        <f t="shared" si="21"/>
        <v>0</v>
      </c>
      <c r="K312" s="2">
        <v>142745</v>
      </c>
      <c r="L312" s="2">
        <v>142745</v>
      </c>
      <c r="M312" s="2">
        <v>0</v>
      </c>
      <c r="N312" s="2">
        <v>0</v>
      </c>
      <c r="O312" s="2">
        <v>10490</v>
      </c>
      <c r="P312" s="2">
        <v>0</v>
      </c>
      <c r="Q312" s="2">
        <v>0</v>
      </c>
      <c r="R312" s="2">
        <v>10490</v>
      </c>
      <c r="S312" s="2">
        <f t="shared" si="22"/>
        <v>0</v>
      </c>
      <c r="T312" s="2">
        <v>209.8</v>
      </c>
      <c r="U312" s="3">
        <f t="shared" si="23"/>
        <v>0</v>
      </c>
    </row>
    <row r="313" spans="1:21" x14ac:dyDescent="0.25">
      <c r="A313">
        <v>214</v>
      </c>
      <c r="B313" t="s">
        <v>528</v>
      </c>
      <c r="C313" s="2">
        <v>627211</v>
      </c>
      <c r="D313" s="2">
        <v>715035</v>
      </c>
      <c r="E313" s="2">
        <v>1342246</v>
      </c>
      <c r="F313" s="2">
        <f t="shared" si="24"/>
        <v>0</v>
      </c>
      <c r="G313" s="2">
        <v>1539887</v>
      </c>
      <c r="H313" s="2">
        <v>989</v>
      </c>
      <c r="I313" s="2">
        <v>67112.3</v>
      </c>
      <c r="J313" s="2">
        <f t="shared" si="21"/>
        <v>0</v>
      </c>
      <c r="K313" s="2">
        <v>58440</v>
      </c>
      <c r="L313" s="2">
        <v>58440</v>
      </c>
      <c r="M313" s="2">
        <v>0</v>
      </c>
      <c r="N313" s="2">
        <v>0</v>
      </c>
      <c r="O313" s="2">
        <v>300</v>
      </c>
      <c r="P313" s="2">
        <v>0</v>
      </c>
      <c r="Q313" s="2">
        <v>0</v>
      </c>
      <c r="R313" s="2">
        <v>300</v>
      </c>
      <c r="S313" s="2">
        <f t="shared" si="22"/>
        <v>0</v>
      </c>
      <c r="T313" s="2">
        <v>6</v>
      </c>
      <c r="U313" s="3">
        <f t="shared" si="23"/>
        <v>0</v>
      </c>
    </row>
    <row r="314" spans="1:21" x14ac:dyDescent="0.25">
      <c r="A314">
        <v>215</v>
      </c>
      <c r="B314" t="s">
        <v>530</v>
      </c>
      <c r="C314" s="2">
        <v>708313</v>
      </c>
      <c r="D314" s="2">
        <v>889080</v>
      </c>
      <c r="E314" s="2">
        <v>1597393</v>
      </c>
      <c r="F314" s="2">
        <f t="shared" si="24"/>
        <v>0</v>
      </c>
      <c r="G314" s="2">
        <v>1473005</v>
      </c>
      <c r="H314" s="2">
        <v>872</v>
      </c>
      <c r="I314" s="2">
        <v>79869.649999999994</v>
      </c>
      <c r="J314" s="2">
        <f t="shared" si="21"/>
        <v>0</v>
      </c>
      <c r="K314" s="2">
        <v>82362</v>
      </c>
      <c r="L314" s="2">
        <v>82362</v>
      </c>
      <c r="M314" s="2">
        <v>0</v>
      </c>
      <c r="N314" s="2">
        <v>0</v>
      </c>
      <c r="O314" s="2">
        <v>5150</v>
      </c>
      <c r="P314" s="2">
        <v>800</v>
      </c>
      <c r="Q314" s="2">
        <v>0</v>
      </c>
      <c r="R314" s="2">
        <v>4350</v>
      </c>
      <c r="S314" s="2">
        <f t="shared" si="22"/>
        <v>0</v>
      </c>
      <c r="T314" s="2">
        <v>103</v>
      </c>
      <c r="U314" s="3">
        <f t="shared" si="23"/>
        <v>0</v>
      </c>
    </row>
    <row r="315" spans="1:21" x14ac:dyDescent="0.25">
      <c r="A315">
        <v>216</v>
      </c>
      <c r="B315" t="s">
        <v>531</v>
      </c>
      <c r="C315" s="2">
        <v>1727928</v>
      </c>
      <c r="D315" s="2">
        <v>2119942</v>
      </c>
      <c r="E315" s="2">
        <v>3847870</v>
      </c>
      <c r="F315" s="2">
        <f t="shared" si="24"/>
        <v>0</v>
      </c>
      <c r="G315" s="2">
        <v>3754921</v>
      </c>
      <c r="H315" s="2">
        <v>0</v>
      </c>
      <c r="I315" s="2">
        <v>192393.5</v>
      </c>
      <c r="J315" s="2">
        <f t="shared" si="21"/>
        <v>0</v>
      </c>
      <c r="K315" s="2">
        <v>142530</v>
      </c>
      <c r="L315" s="2">
        <v>142530</v>
      </c>
      <c r="M315" s="2">
        <v>0</v>
      </c>
      <c r="N315" s="2">
        <v>0</v>
      </c>
      <c r="O315" s="2">
        <v>840</v>
      </c>
      <c r="P315" s="2">
        <v>0</v>
      </c>
      <c r="Q315" s="2">
        <v>0</v>
      </c>
      <c r="R315" s="2">
        <v>840</v>
      </c>
      <c r="S315" s="2">
        <f t="shared" si="22"/>
        <v>0</v>
      </c>
      <c r="T315" s="2">
        <v>16.8</v>
      </c>
      <c r="U315" s="3">
        <f t="shared" si="23"/>
        <v>0</v>
      </c>
    </row>
    <row r="316" spans="1:21" x14ac:dyDescent="0.25">
      <c r="A316">
        <v>217</v>
      </c>
      <c r="B316" t="s">
        <v>533</v>
      </c>
      <c r="C316" s="2">
        <v>553710</v>
      </c>
      <c r="D316" s="2">
        <v>681892</v>
      </c>
      <c r="E316" s="2">
        <v>1235602</v>
      </c>
      <c r="F316" s="2">
        <f t="shared" si="24"/>
        <v>0</v>
      </c>
      <c r="G316" s="2">
        <v>1174677</v>
      </c>
      <c r="H316" s="2">
        <v>3689</v>
      </c>
      <c r="I316" s="2">
        <v>61780.1</v>
      </c>
      <c r="J316" s="2">
        <f t="shared" si="21"/>
        <v>0</v>
      </c>
      <c r="K316" s="2">
        <v>41495</v>
      </c>
      <c r="L316" s="2">
        <v>41495</v>
      </c>
      <c r="M316" s="2">
        <v>0</v>
      </c>
      <c r="N316" s="2">
        <v>0</v>
      </c>
      <c r="O316" s="2">
        <v>805</v>
      </c>
      <c r="P316" s="2">
        <v>840</v>
      </c>
      <c r="Q316" s="2">
        <v>0</v>
      </c>
      <c r="R316" s="2">
        <v>-35</v>
      </c>
      <c r="S316" s="2">
        <f t="shared" si="22"/>
        <v>0</v>
      </c>
      <c r="T316" s="2">
        <v>16.100000000000001</v>
      </c>
      <c r="U316" s="3">
        <f t="shared" si="23"/>
        <v>0</v>
      </c>
    </row>
    <row r="317" spans="1:21" x14ac:dyDescent="0.25">
      <c r="A317">
        <v>218</v>
      </c>
      <c r="B317" t="s">
        <v>539</v>
      </c>
      <c r="C317" s="2">
        <v>595222</v>
      </c>
      <c r="D317" s="2">
        <v>618962</v>
      </c>
      <c r="E317" s="2">
        <v>1214184</v>
      </c>
      <c r="F317" s="2">
        <f t="shared" si="24"/>
        <v>0</v>
      </c>
      <c r="G317" s="2">
        <v>1149970</v>
      </c>
      <c r="H317" s="2">
        <v>375</v>
      </c>
      <c r="I317" s="2">
        <v>60709.2</v>
      </c>
      <c r="J317" s="2">
        <f t="shared" si="21"/>
        <v>0</v>
      </c>
      <c r="K317" s="2">
        <v>41765</v>
      </c>
      <c r="L317" s="2">
        <v>41765</v>
      </c>
      <c r="M317" s="2">
        <v>0</v>
      </c>
      <c r="N317" s="2">
        <v>0</v>
      </c>
      <c r="O317" s="2">
        <v>900</v>
      </c>
      <c r="P317" s="2">
        <v>0</v>
      </c>
      <c r="Q317" s="2">
        <v>0</v>
      </c>
      <c r="R317" s="2">
        <v>900</v>
      </c>
      <c r="S317" s="2">
        <f t="shared" si="22"/>
        <v>0</v>
      </c>
      <c r="T317" s="2">
        <v>18</v>
      </c>
      <c r="U317" s="3">
        <f t="shared" si="23"/>
        <v>0</v>
      </c>
    </row>
    <row r="318" spans="1:21" x14ac:dyDescent="0.25">
      <c r="A318">
        <v>219</v>
      </c>
      <c r="B318" t="s">
        <v>548</v>
      </c>
      <c r="C318" s="2">
        <v>522509</v>
      </c>
      <c r="D318" s="2">
        <v>493478</v>
      </c>
      <c r="E318" s="2">
        <v>1015987</v>
      </c>
      <c r="F318" s="2">
        <f t="shared" si="24"/>
        <v>0</v>
      </c>
      <c r="G318" s="2">
        <v>1086752</v>
      </c>
      <c r="H318" s="2">
        <v>0</v>
      </c>
      <c r="I318" s="2">
        <v>50799.35</v>
      </c>
      <c r="J318" s="2">
        <f t="shared" si="21"/>
        <v>0</v>
      </c>
      <c r="K318" s="2">
        <v>24610</v>
      </c>
      <c r="L318" s="2">
        <v>24610</v>
      </c>
      <c r="M318" s="2">
        <v>0</v>
      </c>
      <c r="N318" s="2">
        <v>0</v>
      </c>
      <c r="O318" s="2">
        <v>700</v>
      </c>
      <c r="P318" s="2">
        <v>0</v>
      </c>
      <c r="Q318" s="2">
        <v>0</v>
      </c>
      <c r="R318" s="2">
        <v>700</v>
      </c>
      <c r="S318" s="2">
        <f t="shared" si="22"/>
        <v>0</v>
      </c>
      <c r="T318" s="2">
        <v>14</v>
      </c>
      <c r="U318" s="3">
        <f t="shared" si="23"/>
        <v>0</v>
      </c>
    </row>
    <row r="319" spans="1:21" x14ac:dyDescent="0.25">
      <c r="A319">
        <v>220</v>
      </c>
      <c r="B319" t="s">
        <v>549</v>
      </c>
      <c r="C319" s="2">
        <v>815658</v>
      </c>
      <c r="D319" s="2">
        <v>951223</v>
      </c>
      <c r="E319" s="2">
        <v>1766881</v>
      </c>
      <c r="F319" s="2">
        <f t="shared" si="24"/>
        <v>0</v>
      </c>
      <c r="G319" s="2">
        <v>1622961</v>
      </c>
      <c r="H319" s="2">
        <v>0</v>
      </c>
      <c r="I319" s="2">
        <v>88344.05</v>
      </c>
      <c r="J319" s="2">
        <f t="shared" si="21"/>
        <v>0</v>
      </c>
      <c r="K319" s="2">
        <v>67259</v>
      </c>
      <c r="L319" s="2">
        <v>67159</v>
      </c>
      <c r="M319" s="2">
        <v>100</v>
      </c>
      <c r="N319" s="2">
        <v>0</v>
      </c>
      <c r="O319" s="2">
        <v>1770</v>
      </c>
      <c r="P319" s="2">
        <v>800</v>
      </c>
      <c r="Q319" s="2">
        <v>0</v>
      </c>
      <c r="R319" s="2">
        <v>970</v>
      </c>
      <c r="S319" s="2">
        <f t="shared" si="22"/>
        <v>0</v>
      </c>
      <c r="T319" s="2">
        <v>35.4</v>
      </c>
      <c r="U319" s="3">
        <f t="shared" si="23"/>
        <v>0</v>
      </c>
    </row>
    <row r="320" spans="1:21" x14ac:dyDescent="0.25">
      <c r="A320">
        <v>221</v>
      </c>
      <c r="B320" t="s">
        <v>556</v>
      </c>
      <c r="C320" s="2">
        <v>1699077</v>
      </c>
      <c r="D320" s="2">
        <v>1602007</v>
      </c>
      <c r="E320" s="2">
        <v>3301084</v>
      </c>
      <c r="F320" s="2">
        <f t="shared" si="24"/>
        <v>0</v>
      </c>
      <c r="G320" s="2">
        <v>3065336</v>
      </c>
      <c r="H320" s="2">
        <v>2305</v>
      </c>
      <c r="I320" s="2">
        <v>165054.20000000001</v>
      </c>
      <c r="J320" s="2">
        <f t="shared" si="21"/>
        <v>0</v>
      </c>
      <c r="K320" s="2">
        <v>172981</v>
      </c>
      <c r="L320" s="2">
        <v>172981</v>
      </c>
      <c r="M320" s="2">
        <v>0</v>
      </c>
      <c r="N320" s="2">
        <v>0</v>
      </c>
      <c r="O320" s="2">
        <v>1290</v>
      </c>
      <c r="P320" s="2">
        <v>0</v>
      </c>
      <c r="Q320" s="2">
        <v>0</v>
      </c>
      <c r="R320" s="2">
        <v>1290</v>
      </c>
      <c r="S320" s="2">
        <f t="shared" si="22"/>
        <v>0</v>
      </c>
      <c r="T320" s="2">
        <v>25.8</v>
      </c>
      <c r="U320" s="3">
        <f t="shared" si="23"/>
        <v>0</v>
      </c>
    </row>
    <row r="321" spans="1:21" x14ac:dyDescent="0.25">
      <c r="A321">
        <v>222</v>
      </c>
      <c r="B321" t="s">
        <v>558</v>
      </c>
      <c r="C321" s="2">
        <v>1578873</v>
      </c>
      <c r="D321" s="2">
        <v>1758120</v>
      </c>
      <c r="E321" s="2">
        <v>3336993</v>
      </c>
      <c r="F321" s="2">
        <f t="shared" si="24"/>
        <v>0</v>
      </c>
      <c r="G321" s="2">
        <v>3261253</v>
      </c>
      <c r="H321" s="2">
        <v>500</v>
      </c>
      <c r="I321" s="2">
        <v>166849.65</v>
      </c>
      <c r="J321" s="2">
        <f t="shared" si="21"/>
        <v>0</v>
      </c>
      <c r="K321" s="2">
        <v>147305</v>
      </c>
      <c r="L321" s="2">
        <v>146805</v>
      </c>
      <c r="M321" s="2">
        <v>0</v>
      </c>
      <c r="N321" s="2">
        <v>0</v>
      </c>
      <c r="O321" s="2">
        <v>1800</v>
      </c>
      <c r="P321" s="2">
        <v>0</v>
      </c>
      <c r="Q321" s="2">
        <v>0</v>
      </c>
      <c r="R321" s="2">
        <v>1800</v>
      </c>
      <c r="S321" s="2">
        <f t="shared" si="22"/>
        <v>0</v>
      </c>
      <c r="T321" s="2">
        <v>36</v>
      </c>
      <c r="U321" s="3">
        <f t="shared" si="23"/>
        <v>0</v>
      </c>
    </row>
    <row r="322" spans="1:21" x14ac:dyDescent="0.25">
      <c r="A322">
        <v>223</v>
      </c>
      <c r="B322" t="s">
        <v>560</v>
      </c>
      <c r="C322" s="2">
        <v>382055</v>
      </c>
      <c r="D322" s="2">
        <v>404086</v>
      </c>
      <c r="E322" s="2">
        <v>786141</v>
      </c>
      <c r="F322" s="2">
        <f t="shared" si="24"/>
        <v>0</v>
      </c>
      <c r="G322" s="2">
        <v>808078</v>
      </c>
      <c r="H322" s="2">
        <v>0</v>
      </c>
      <c r="I322" s="2">
        <v>39307.050000000003</v>
      </c>
      <c r="J322" s="2">
        <f t="shared" si="21"/>
        <v>0</v>
      </c>
      <c r="K322" s="2">
        <v>34905</v>
      </c>
      <c r="L322" s="2">
        <v>34905</v>
      </c>
      <c r="M322" s="2">
        <v>0</v>
      </c>
      <c r="N322" s="2">
        <v>0</v>
      </c>
      <c r="O322" s="2">
        <v>470</v>
      </c>
      <c r="P322" s="2">
        <v>0</v>
      </c>
      <c r="Q322" s="2">
        <v>0</v>
      </c>
      <c r="R322" s="2">
        <v>470</v>
      </c>
      <c r="S322" s="2">
        <f t="shared" si="22"/>
        <v>0</v>
      </c>
      <c r="T322" s="2">
        <v>9.4</v>
      </c>
      <c r="U322" s="3">
        <f t="shared" si="23"/>
        <v>0</v>
      </c>
    </row>
    <row r="323" spans="1:21" x14ac:dyDescent="0.25">
      <c r="A323">
        <v>224</v>
      </c>
      <c r="B323" t="s">
        <v>561</v>
      </c>
      <c r="C323" s="2">
        <v>1009309</v>
      </c>
      <c r="D323" s="2">
        <v>929175</v>
      </c>
      <c r="E323" s="2">
        <v>1938484</v>
      </c>
      <c r="F323" s="2">
        <f t="shared" si="24"/>
        <v>0</v>
      </c>
      <c r="G323" s="2">
        <v>1830702</v>
      </c>
      <c r="H323" s="2">
        <v>452</v>
      </c>
      <c r="I323" s="2">
        <v>96924.2</v>
      </c>
      <c r="J323" s="2">
        <f t="shared" si="21"/>
        <v>0</v>
      </c>
      <c r="K323" s="2">
        <v>90680</v>
      </c>
      <c r="L323" s="2">
        <v>90680</v>
      </c>
      <c r="M323" s="2">
        <v>0</v>
      </c>
      <c r="N323" s="2">
        <v>0</v>
      </c>
      <c r="O323" s="2">
        <v>8570</v>
      </c>
      <c r="P323" s="2">
        <v>0</v>
      </c>
      <c r="Q323" s="2">
        <v>0</v>
      </c>
      <c r="R323" s="2">
        <v>8570</v>
      </c>
      <c r="S323" s="2">
        <f t="shared" si="22"/>
        <v>0</v>
      </c>
      <c r="T323" s="2">
        <v>171.4</v>
      </c>
      <c r="U323" s="3">
        <f t="shared" si="23"/>
        <v>0</v>
      </c>
    </row>
    <row r="324" spans="1:21" x14ac:dyDescent="0.25">
      <c r="A324">
        <v>225</v>
      </c>
      <c r="B324" t="s">
        <v>562</v>
      </c>
      <c r="C324" s="2">
        <v>1064091</v>
      </c>
      <c r="D324" s="2">
        <v>1215992</v>
      </c>
      <c r="E324" s="2">
        <v>2280083</v>
      </c>
      <c r="F324" s="2">
        <f t="shared" si="24"/>
        <v>0</v>
      </c>
      <c r="G324" s="2">
        <v>1756369</v>
      </c>
      <c r="H324" s="2">
        <v>803</v>
      </c>
      <c r="I324" s="2">
        <v>114004.15</v>
      </c>
      <c r="J324" s="2">
        <f t="shared" si="21"/>
        <v>0</v>
      </c>
      <c r="K324" s="2">
        <v>66970</v>
      </c>
      <c r="L324" s="2">
        <v>66970</v>
      </c>
      <c r="M324" s="2">
        <v>0</v>
      </c>
      <c r="N324" s="2">
        <v>0</v>
      </c>
      <c r="O324" s="2">
        <v>750</v>
      </c>
      <c r="P324" s="2">
        <v>0</v>
      </c>
      <c r="Q324" s="2">
        <v>0</v>
      </c>
      <c r="R324" s="2">
        <v>750</v>
      </c>
      <c r="S324" s="2">
        <f t="shared" si="22"/>
        <v>0</v>
      </c>
      <c r="T324" s="2">
        <v>15</v>
      </c>
      <c r="U324" s="3">
        <f t="shared" si="23"/>
        <v>0</v>
      </c>
    </row>
    <row r="325" spans="1:21" x14ac:dyDescent="0.25">
      <c r="A325">
        <v>226</v>
      </c>
      <c r="B325" t="s">
        <v>568</v>
      </c>
      <c r="C325" s="2">
        <v>1420058</v>
      </c>
      <c r="D325" s="2">
        <v>1422259</v>
      </c>
      <c r="E325" s="2">
        <v>2842317</v>
      </c>
      <c r="F325" s="2">
        <f t="shared" si="24"/>
        <v>0</v>
      </c>
      <c r="G325" s="2">
        <v>2587719</v>
      </c>
      <c r="H325" s="2">
        <v>560</v>
      </c>
      <c r="I325" s="2">
        <v>142115.85</v>
      </c>
      <c r="J325" s="2">
        <f t="shared" si="21"/>
        <v>0</v>
      </c>
      <c r="K325" s="2">
        <v>110799</v>
      </c>
      <c r="L325" s="2">
        <v>110799</v>
      </c>
      <c r="M325" s="2">
        <v>0</v>
      </c>
      <c r="N325" s="2">
        <v>0</v>
      </c>
      <c r="O325" s="2">
        <v>1370</v>
      </c>
      <c r="P325" s="2">
        <v>0</v>
      </c>
      <c r="Q325" s="2">
        <v>0</v>
      </c>
      <c r="R325" s="2">
        <v>1370</v>
      </c>
      <c r="S325" s="2">
        <f t="shared" si="22"/>
        <v>0</v>
      </c>
      <c r="T325" s="2">
        <v>27.4</v>
      </c>
      <c r="U325" s="3">
        <f t="shared" si="23"/>
        <v>0</v>
      </c>
    </row>
    <row r="326" spans="1:21" x14ac:dyDescent="0.25">
      <c r="A326">
        <v>227</v>
      </c>
      <c r="B326" t="s">
        <v>569</v>
      </c>
      <c r="C326" s="2">
        <v>1283199</v>
      </c>
      <c r="D326" s="2">
        <v>1356225</v>
      </c>
      <c r="E326" s="2">
        <v>2639424</v>
      </c>
      <c r="F326" s="2">
        <f t="shared" si="24"/>
        <v>0</v>
      </c>
      <c r="G326" s="2">
        <v>2532451</v>
      </c>
      <c r="H326" s="2">
        <v>3098</v>
      </c>
      <c r="I326" s="2">
        <v>131971.20000000001</v>
      </c>
      <c r="J326" s="2">
        <f t="shared" si="21"/>
        <v>0</v>
      </c>
      <c r="K326" s="2">
        <v>112127</v>
      </c>
      <c r="L326" s="2">
        <v>112127</v>
      </c>
      <c r="M326" s="2">
        <v>0</v>
      </c>
      <c r="N326" s="2">
        <v>0</v>
      </c>
      <c r="O326" s="2">
        <v>1100</v>
      </c>
      <c r="P326" s="2">
        <v>0</v>
      </c>
      <c r="Q326" s="2">
        <v>0</v>
      </c>
      <c r="R326" s="2">
        <v>1100</v>
      </c>
      <c r="S326" s="2">
        <f t="shared" si="22"/>
        <v>0</v>
      </c>
      <c r="T326" s="2">
        <v>22</v>
      </c>
      <c r="U326" s="3">
        <f t="shared" si="23"/>
        <v>0</v>
      </c>
    </row>
    <row r="327" spans="1:21" x14ac:dyDescent="0.25">
      <c r="A327">
        <v>228</v>
      </c>
      <c r="B327" t="s">
        <v>570</v>
      </c>
      <c r="C327" s="2">
        <v>43210</v>
      </c>
      <c r="D327" s="2">
        <v>56736</v>
      </c>
      <c r="E327" s="2">
        <v>99946</v>
      </c>
      <c r="F327" s="2">
        <f t="shared" si="24"/>
        <v>0</v>
      </c>
      <c r="G327" s="2">
        <v>93302</v>
      </c>
      <c r="H327" s="2">
        <v>0</v>
      </c>
      <c r="I327" s="2">
        <v>4997.3</v>
      </c>
      <c r="J327" s="2">
        <f t="shared" si="21"/>
        <v>0</v>
      </c>
      <c r="K327" s="2">
        <v>2029</v>
      </c>
      <c r="L327" s="2">
        <v>2029</v>
      </c>
      <c r="M327" s="2">
        <v>0</v>
      </c>
      <c r="N327" s="2">
        <v>0</v>
      </c>
      <c r="O327" s="2">
        <v>1000</v>
      </c>
      <c r="P327" s="2">
        <v>0</v>
      </c>
      <c r="Q327" s="2">
        <v>0</v>
      </c>
      <c r="R327" s="2">
        <v>1000</v>
      </c>
      <c r="S327" s="2">
        <f t="shared" si="22"/>
        <v>0</v>
      </c>
      <c r="T327" s="2">
        <v>20</v>
      </c>
      <c r="U327" s="3">
        <f t="shared" si="23"/>
        <v>0</v>
      </c>
    </row>
    <row r="328" spans="1:21" x14ac:dyDescent="0.25">
      <c r="A328">
        <v>229</v>
      </c>
      <c r="B328" t="s">
        <v>571</v>
      </c>
      <c r="C328" s="2">
        <v>7900</v>
      </c>
      <c r="D328" s="2">
        <v>12050</v>
      </c>
      <c r="E328" s="2">
        <v>19950</v>
      </c>
      <c r="F328" s="2">
        <f t="shared" si="24"/>
        <v>0</v>
      </c>
      <c r="G328" s="2">
        <v>21299</v>
      </c>
      <c r="H328" s="2">
        <v>0</v>
      </c>
      <c r="I328" s="2">
        <v>997.5</v>
      </c>
      <c r="J328" s="2">
        <f t="shared" si="21"/>
        <v>0</v>
      </c>
      <c r="K328" s="2">
        <v>2500</v>
      </c>
      <c r="L328" s="2">
        <v>2500</v>
      </c>
      <c r="M328" s="2">
        <v>0</v>
      </c>
      <c r="N328" s="2">
        <v>0</v>
      </c>
      <c r="O328" s="2">
        <v>0</v>
      </c>
      <c r="P328" s="2">
        <v>0</v>
      </c>
      <c r="Q328" s="2">
        <v>0</v>
      </c>
      <c r="R328" s="2">
        <v>0</v>
      </c>
      <c r="S328" s="2">
        <f t="shared" si="22"/>
        <v>0</v>
      </c>
      <c r="T328" s="2">
        <v>0</v>
      </c>
      <c r="U328" s="3">
        <f t="shared" si="23"/>
        <v>0</v>
      </c>
    </row>
    <row r="329" spans="1:21" x14ac:dyDescent="0.25">
      <c r="A329">
        <v>230</v>
      </c>
      <c r="B329" t="s">
        <v>572</v>
      </c>
      <c r="C329" s="2">
        <v>6427</v>
      </c>
      <c r="D329" s="2">
        <v>7792</v>
      </c>
      <c r="E329" s="2">
        <v>14219</v>
      </c>
      <c r="F329" s="2">
        <f t="shared" si="24"/>
        <v>0</v>
      </c>
      <c r="G329" s="2">
        <v>15108</v>
      </c>
      <c r="H329" s="2">
        <v>0</v>
      </c>
      <c r="I329" s="2">
        <v>710.95</v>
      </c>
      <c r="J329" s="2">
        <f t="shared" si="21"/>
        <v>0</v>
      </c>
      <c r="K329" s="2">
        <v>707</v>
      </c>
      <c r="L329" s="2">
        <v>707</v>
      </c>
      <c r="M329" s="2">
        <v>0</v>
      </c>
      <c r="N329" s="2">
        <v>0</v>
      </c>
      <c r="O329" s="2">
        <v>0</v>
      </c>
      <c r="P329" s="2">
        <v>0</v>
      </c>
      <c r="Q329" s="2">
        <v>0</v>
      </c>
      <c r="R329" s="2">
        <v>0</v>
      </c>
      <c r="S329" s="2">
        <f t="shared" si="22"/>
        <v>0</v>
      </c>
      <c r="T329" s="2">
        <v>0</v>
      </c>
      <c r="U329" s="3">
        <f t="shared" si="23"/>
        <v>0</v>
      </c>
    </row>
    <row r="330" spans="1:21" x14ac:dyDescent="0.25">
      <c r="A330">
        <v>231</v>
      </c>
      <c r="B330" t="s">
        <v>573</v>
      </c>
      <c r="C330" s="2">
        <v>834055</v>
      </c>
      <c r="D330" s="2">
        <v>1017884</v>
      </c>
      <c r="E330" s="2">
        <v>1851939</v>
      </c>
      <c r="F330" s="2">
        <f t="shared" si="24"/>
        <v>0</v>
      </c>
      <c r="G330" s="2">
        <v>1642980</v>
      </c>
      <c r="H330" s="2">
        <v>861</v>
      </c>
      <c r="I330" s="2">
        <v>92596.95</v>
      </c>
      <c r="J330" s="2">
        <f t="shared" si="21"/>
        <v>0</v>
      </c>
      <c r="K330" s="2">
        <v>75795</v>
      </c>
      <c r="L330" s="2">
        <v>75795</v>
      </c>
      <c r="M330" s="2">
        <v>0</v>
      </c>
      <c r="N330" s="2">
        <v>0</v>
      </c>
      <c r="O330" s="2">
        <v>2300</v>
      </c>
      <c r="P330" s="2">
        <v>800</v>
      </c>
      <c r="Q330" s="2">
        <v>0</v>
      </c>
      <c r="R330" s="2">
        <v>1500</v>
      </c>
      <c r="S330" s="2">
        <f t="shared" si="22"/>
        <v>0</v>
      </c>
      <c r="T330" s="2">
        <v>46</v>
      </c>
      <c r="U330" s="3">
        <f t="shared" si="23"/>
        <v>0</v>
      </c>
    </row>
    <row r="331" spans="1:21" x14ac:dyDescent="0.25">
      <c r="A331">
        <v>232</v>
      </c>
      <c r="B331" t="s">
        <v>579</v>
      </c>
      <c r="C331" s="2">
        <v>864125</v>
      </c>
      <c r="D331" s="2">
        <v>1030712</v>
      </c>
      <c r="E331" s="2">
        <v>1894837</v>
      </c>
      <c r="F331" s="2">
        <f t="shared" si="24"/>
        <v>0</v>
      </c>
      <c r="G331" s="2">
        <v>1680263</v>
      </c>
      <c r="H331" s="2">
        <v>0</v>
      </c>
      <c r="I331" s="2">
        <v>94741.85</v>
      </c>
      <c r="J331" s="2">
        <f t="shared" si="21"/>
        <v>0</v>
      </c>
      <c r="K331" s="2">
        <v>83580</v>
      </c>
      <c r="L331" s="2">
        <v>83580</v>
      </c>
      <c r="M331" s="2">
        <v>0</v>
      </c>
      <c r="N331" s="2">
        <v>0</v>
      </c>
      <c r="O331" s="2">
        <v>1270</v>
      </c>
      <c r="P331" s="2">
        <v>0</v>
      </c>
      <c r="Q331" s="2">
        <v>0</v>
      </c>
      <c r="R331" s="2">
        <v>1270</v>
      </c>
      <c r="S331" s="2">
        <f t="shared" si="22"/>
        <v>0</v>
      </c>
      <c r="T331" s="2">
        <v>25.4</v>
      </c>
      <c r="U331" s="3">
        <f t="shared" si="23"/>
        <v>0</v>
      </c>
    </row>
    <row r="332" spans="1:21" x14ac:dyDescent="0.25">
      <c r="A332">
        <v>233</v>
      </c>
      <c r="B332" t="s">
        <v>580</v>
      </c>
      <c r="C332" s="2">
        <v>846971</v>
      </c>
      <c r="D332" s="2">
        <v>823472</v>
      </c>
      <c r="E332" s="2">
        <v>1670443</v>
      </c>
      <c r="F332" s="2">
        <f t="shared" si="24"/>
        <v>0</v>
      </c>
      <c r="G332" s="2">
        <v>1473335</v>
      </c>
      <c r="H332" s="2">
        <v>0</v>
      </c>
      <c r="I332" s="2">
        <v>83522.149999999994</v>
      </c>
      <c r="J332" s="2">
        <f t="shared" si="21"/>
        <v>0</v>
      </c>
      <c r="K332" s="2">
        <v>112148</v>
      </c>
      <c r="L332" s="2">
        <v>112148</v>
      </c>
      <c r="M332" s="2">
        <v>0</v>
      </c>
      <c r="N332" s="2">
        <v>0</v>
      </c>
      <c r="O332" s="2">
        <v>800</v>
      </c>
      <c r="P332" s="2">
        <v>800</v>
      </c>
      <c r="Q332" s="2">
        <v>0</v>
      </c>
      <c r="R332" s="2">
        <v>0</v>
      </c>
      <c r="S332" s="2">
        <f t="shared" si="22"/>
        <v>0</v>
      </c>
      <c r="T332" s="2">
        <v>16</v>
      </c>
      <c r="U332" s="3">
        <f t="shared" si="23"/>
        <v>0</v>
      </c>
    </row>
    <row r="333" spans="1:21" x14ac:dyDescent="0.25">
      <c r="A333">
        <v>234</v>
      </c>
      <c r="B333" t="s">
        <v>581</v>
      </c>
      <c r="C333" s="2">
        <v>138778</v>
      </c>
      <c r="D333" s="2">
        <v>137981</v>
      </c>
      <c r="E333" s="2">
        <v>276759</v>
      </c>
      <c r="F333" s="2">
        <f t="shared" si="24"/>
        <v>0</v>
      </c>
      <c r="G333" s="2">
        <v>246952</v>
      </c>
      <c r="H333" s="2">
        <v>0</v>
      </c>
      <c r="I333" s="2">
        <v>13837.95</v>
      </c>
      <c r="J333" s="2">
        <f t="shared" si="21"/>
        <v>0</v>
      </c>
      <c r="K333" s="2">
        <v>11193</v>
      </c>
      <c r="L333" s="2">
        <v>11193</v>
      </c>
      <c r="M333" s="2">
        <v>0</v>
      </c>
      <c r="N333" s="2">
        <v>0</v>
      </c>
      <c r="O333" s="2">
        <v>0</v>
      </c>
      <c r="P333" s="2">
        <v>0</v>
      </c>
      <c r="Q333" s="2">
        <v>0</v>
      </c>
      <c r="R333" s="2">
        <v>0</v>
      </c>
      <c r="S333" s="2">
        <f t="shared" si="22"/>
        <v>0</v>
      </c>
      <c r="T333" s="2">
        <v>0</v>
      </c>
      <c r="U333" s="3">
        <f t="shared" si="23"/>
        <v>0</v>
      </c>
    </row>
    <row r="334" spans="1:21" x14ac:dyDescent="0.25">
      <c r="A334">
        <v>235</v>
      </c>
      <c r="B334" t="s">
        <v>582</v>
      </c>
      <c r="C334" s="2">
        <v>32562</v>
      </c>
      <c r="D334" s="2">
        <v>33859</v>
      </c>
      <c r="E334" s="2">
        <v>66421</v>
      </c>
      <c r="F334" s="2">
        <f t="shared" si="24"/>
        <v>0</v>
      </c>
      <c r="G334" s="2">
        <v>52801</v>
      </c>
      <c r="H334" s="2">
        <v>0</v>
      </c>
      <c r="I334" s="2">
        <v>3321.05</v>
      </c>
      <c r="J334" s="2">
        <f t="shared" si="21"/>
        <v>0</v>
      </c>
      <c r="K334" s="2">
        <v>2540</v>
      </c>
      <c r="L334" s="2">
        <v>2540</v>
      </c>
      <c r="M334" s="2">
        <v>0</v>
      </c>
      <c r="N334" s="2">
        <v>0</v>
      </c>
      <c r="O334" s="2">
        <v>300</v>
      </c>
      <c r="P334" s="2">
        <v>0</v>
      </c>
      <c r="Q334" s="2">
        <v>0</v>
      </c>
      <c r="R334" s="2">
        <v>300</v>
      </c>
      <c r="S334" s="2">
        <f t="shared" si="22"/>
        <v>0</v>
      </c>
      <c r="T334" s="2">
        <v>6</v>
      </c>
      <c r="U334" s="3">
        <f t="shared" si="23"/>
        <v>0</v>
      </c>
    </row>
    <row r="335" spans="1:21" x14ac:dyDescent="0.25">
      <c r="A335">
        <v>236</v>
      </c>
      <c r="B335" t="s">
        <v>583</v>
      </c>
      <c r="C335" s="2">
        <v>57332</v>
      </c>
      <c r="D335" s="2">
        <v>67065</v>
      </c>
      <c r="E335" s="2">
        <v>124397</v>
      </c>
      <c r="F335" s="2">
        <f t="shared" si="24"/>
        <v>0</v>
      </c>
      <c r="G335" s="2">
        <v>103588</v>
      </c>
      <c r="H335" s="2">
        <v>0</v>
      </c>
      <c r="I335" s="2">
        <v>6219.85</v>
      </c>
      <c r="J335" s="2">
        <f t="shared" si="21"/>
        <v>0</v>
      </c>
      <c r="K335" s="2">
        <v>6935</v>
      </c>
      <c r="L335" s="2">
        <v>6935</v>
      </c>
      <c r="M335" s="2">
        <v>0</v>
      </c>
      <c r="N335" s="2">
        <v>0</v>
      </c>
      <c r="O335" s="2">
        <v>300</v>
      </c>
      <c r="P335" s="2">
        <v>0</v>
      </c>
      <c r="Q335" s="2">
        <v>0</v>
      </c>
      <c r="R335" s="2">
        <v>300</v>
      </c>
      <c r="S335" s="2">
        <f t="shared" si="22"/>
        <v>0</v>
      </c>
      <c r="T335" s="2">
        <v>6</v>
      </c>
      <c r="U335" s="3">
        <f t="shared" si="23"/>
        <v>0</v>
      </c>
    </row>
    <row r="336" spans="1:21" x14ac:dyDescent="0.25">
      <c r="A336">
        <v>237</v>
      </c>
      <c r="B336" t="s">
        <v>584</v>
      </c>
      <c r="C336" s="2">
        <v>477619</v>
      </c>
      <c r="D336" s="2">
        <v>518129</v>
      </c>
      <c r="E336" s="2">
        <v>995748</v>
      </c>
      <c r="F336" s="2">
        <f t="shared" si="24"/>
        <v>0</v>
      </c>
      <c r="G336" s="2">
        <v>890847</v>
      </c>
      <c r="H336" s="2">
        <v>0</v>
      </c>
      <c r="I336" s="2">
        <v>49787.4</v>
      </c>
      <c r="J336" s="2">
        <f t="shared" si="21"/>
        <v>0</v>
      </c>
      <c r="K336" s="2">
        <v>61173</v>
      </c>
      <c r="L336" s="2">
        <v>61173</v>
      </c>
      <c r="M336" s="2">
        <v>0</v>
      </c>
      <c r="N336" s="2">
        <v>0</v>
      </c>
      <c r="O336" s="2">
        <v>100</v>
      </c>
      <c r="P336" s="2">
        <v>0</v>
      </c>
      <c r="Q336" s="2">
        <v>0</v>
      </c>
      <c r="R336" s="2">
        <v>100</v>
      </c>
      <c r="S336" s="2">
        <f t="shared" si="22"/>
        <v>0</v>
      </c>
      <c r="T336" s="2">
        <v>2</v>
      </c>
      <c r="U336" s="3">
        <f t="shared" si="23"/>
        <v>0</v>
      </c>
    </row>
    <row r="337" spans="1:21" x14ac:dyDescent="0.25">
      <c r="A337">
        <v>238</v>
      </c>
      <c r="B337" t="s">
        <v>585</v>
      </c>
      <c r="C337" s="2">
        <v>175956</v>
      </c>
      <c r="D337" s="2">
        <v>169460</v>
      </c>
      <c r="E337" s="2">
        <v>345416</v>
      </c>
      <c r="F337" s="2">
        <f t="shared" si="24"/>
        <v>0</v>
      </c>
      <c r="G337" s="2">
        <v>324240</v>
      </c>
      <c r="H337" s="2">
        <v>0</v>
      </c>
      <c r="I337" s="2">
        <v>17270.8</v>
      </c>
      <c r="J337" s="2">
        <f t="shared" si="21"/>
        <v>0</v>
      </c>
      <c r="K337" s="2">
        <v>10563</v>
      </c>
      <c r="L337" s="2">
        <v>10563</v>
      </c>
      <c r="M337" s="2">
        <v>0</v>
      </c>
      <c r="N337" s="2">
        <v>0</v>
      </c>
      <c r="O337" s="2">
        <v>200</v>
      </c>
      <c r="P337" s="2">
        <v>0</v>
      </c>
      <c r="Q337" s="2">
        <v>0</v>
      </c>
      <c r="R337" s="2">
        <v>200</v>
      </c>
      <c r="S337" s="2">
        <f t="shared" si="22"/>
        <v>0</v>
      </c>
      <c r="T337" s="2">
        <v>4</v>
      </c>
      <c r="U337" s="3">
        <f t="shared" si="23"/>
        <v>0</v>
      </c>
    </row>
    <row r="338" spans="1:21" x14ac:dyDescent="0.25">
      <c r="A338">
        <v>239</v>
      </c>
      <c r="B338" t="s">
        <v>586</v>
      </c>
      <c r="C338" s="2">
        <v>374149</v>
      </c>
      <c r="D338" s="2">
        <v>445223</v>
      </c>
      <c r="E338" s="2">
        <v>819372</v>
      </c>
      <c r="F338" s="2">
        <f t="shared" si="24"/>
        <v>0</v>
      </c>
      <c r="G338" s="2">
        <v>793428</v>
      </c>
      <c r="H338" s="2">
        <v>258</v>
      </c>
      <c r="I338" s="2">
        <v>40968.6</v>
      </c>
      <c r="J338" s="2">
        <f t="shared" si="21"/>
        <v>0</v>
      </c>
      <c r="K338" s="2">
        <v>31553</v>
      </c>
      <c r="L338" s="2">
        <v>31553</v>
      </c>
      <c r="M338" s="2">
        <v>0</v>
      </c>
      <c r="N338" s="2">
        <v>0</v>
      </c>
      <c r="O338" s="2">
        <v>700</v>
      </c>
      <c r="P338" s="2">
        <v>0</v>
      </c>
      <c r="Q338" s="2">
        <v>0</v>
      </c>
      <c r="R338" s="2">
        <v>700</v>
      </c>
      <c r="S338" s="2">
        <f t="shared" si="22"/>
        <v>0</v>
      </c>
      <c r="T338" s="2">
        <v>14</v>
      </c>
      <c r="U338" s="3">
        <f t="shared" si="23"/>
        <v>0</v>
      </c>
    </row>
    <row r="339" spans="1:21" x14ac:dyDescent="0.25">
      <c r="A339">
        <v>240</v>
      </c>
      <c r="B339" t="s">
        <v>587</v>
      </c>
      <c r="C339" s="2">
        <v>164242</v>
      </c>
      <c r="D339" s="2">
        <v>186037</v>
      </c>
      <c r="E339" s="2">
        <v>350279</v>
      </c>
      <c r="F339" s="2">
        <f t="shared" si="24"/>
        <v>0</v>
      </c>
      <c r="G339" s="2">
        <v>300966</v>
      </c>
      <c r="H339" s="2">
        <v>0</v>
      </c>
      <c r="I339" s="2">
        <v>17513.95</v>
      </c>
      <c r="J339" s="2">
        <f t="shared" si="21"/>
        <v>0</v>
      </c>
      <c r="K339" s="2">
        <v>8944</v>
      </c>
      <c r="L339" s="2">
        <v>8944</v>
      </c>
      <c r="M339" s="2">
        <v>0</v>
      </c>
      <c r="N339" s="2">
        <v>0</v>
      </c>
      <c r="O339" s="2">
        <v>500</v>
      </c>
      <c r="P339" s="2">
        <v>0</v>
      </c>
      <c r="Q339" s="2">
        <v>0</v>
      </c>
      <c r="R339" s="2">
        <v>500</v>
      </c>
      <c r="S339" s="2">
        <f t="shared" si="22"/>
        <v>0</v>
      </c>
      <c r="T339" s="2">
        <v>10</v>
      </c>
      <c r="U339" s="3">
        <f t="shared" si="23"/>
        <v>0</v>
      </c>
    </row>
    <row r="340" spans="1:21" x14ac:dyDescent="0.25">
      <c r="A340">
        <v>241</v>
      </c>
      <c r="B340" t="s">
        <v>588</v>
      </c>
      <c r="C340" s="2">
        <v>482841</v>
      </c>
      <c r="D340" s="2">
        <v>574474</v>
      </c>
      <c r="E340" s="2">
        <v>1057315</v>
      </c>
      <c r="F340" s="2">
        <f t="shared" si="24"/>
        <v>0</v>
      </c>
      <c r="G340" s="2">
        <v>1013051</v>
      </c>
      <c r="H340" s="2">
        <v>0</v>
      </c>
      <c r="I340" s="2">
        <v>52865.75</v>
      </c>
      <c r="J340" s="2">
        <f t="shared" si="21"/>
        <v>0</v>
      </c>
      <c r="K340" s="2">
        <v>40511</v>
      </c>
      <c r="L340" s="2">
        <v>40511</v>
      </c>
      <c r="M340" s="2">
        <v>0</v>
      </c>
      <c r="N340" s="2">
        <v>0</v>
      </c>
      <c r="O340" s="2">
        <v>1760</v>
      </c>
      <c r="P340" s="2">
        <v>0</v>
      </c>
      <c r="Q340" s="2">
        <v>0</v>
      </c>
      <c r="R340" s="2">
        <v>1760</v>
      </c>
      <c r="S340" s="2">
        <f t="shared" si="22"/>
        <v>0</v>
      </c>
      <c r="T340" s="2">
        <v>35.200000000000003</v>
      </c>
      <c r="U340" s="3">
        <f t="shared" si="23"/>
        <v>0</v>
      </c>
    </row>
    <row r="341" spans="1:21" x14ac:dyDescent="0.25">
      <c r="A341">
        <v>242</v>
      </c>
      <c r="B341" t="s">
        <v>589</v>
      </c>
      <c r="C341" s="2">
        <v>275611</v>
      </c>
      <c r="D341" s="2">
        <v>334035</v>
      </c>
      <c r="E341" s="2">
        <v>609646</v>
      </c>
      <c r="F341" s="2">
        <f t="shared" si="24"/>
        <v>0</v>
      </c>
      <c r="G341" s="2">
        <v>569504</v>
      </c>
      <c r="H341" s="2">
        <v>0</v>
      </c>
      <c r="I341" s="2">
        <v>30482.3</v>
      </c>
      <c r="J341" s="2">
        <f t="shared" si="21"/>
        <v>0</v>
      </c>
      <c r="K341" s="2">
        <v>20772</v>
      </c>
      <c r="L341" s="2">
        <v>20772</v>
      </c>
      <c r="M341" s="2">
        <v>0</v>
      </c>
      <c r="N341" s="2">
        <v>0</v>
      </c>
      <c r="O341" s="2">
        <v>2580</v>
      </c>
      <c r="P341" s="2">
        <v>0</v>
      </c>
      <c r="Q341" s="2">
        <v>0</v>
      </c>
      <c r="R341" s="2">
        <v>2580</v>
      </c>
      <c r="S341" s="2">
        <f t="shared" si="22"/>
        <v>0</v>
      </c>
      <c r="T341" s="2">
        <v>51.6</v>
      </c>
      <c r="U341" s="3">
        <f t="shared" si="23"/>
        <v>0</v>
      </c>
    </row>
    <row r="342" spans="1:21" x14ac:dyDescent="0.25">
      <c r="A342">
        <v>243</v>
      </c>
      <c r="B342" t="s">
        <v>590</v>
      </c>
      <c r="C342" s="2">
        <v>314218</v>
      </c>
      <c r="D342" s="2">
        <v>404114</v>
      </c>
      <c r="E342" s="2">
        <v>718332</v>
      </c>
      <c r="F342" s="2">
        <f t="shared" si="24"/>
        <v>0</v>
      </c>
      <c r="G342" s="2">
        <v>709745</v>
      </c>
      <c r="H342" s="2">
        <v>0</v>
      </c>
      <c r="I342" s="2">
        <v>35916.6</v>
      </c>
      <c r="J342" s="2">
        <f t="shared" si="21"/>
        <v>0</v>
      </c>
      <c r="K342" s="2">
        <v>30005</v>
      </c>
      <c r="L342" s="2">
        <v>30005</v>
      </c>
      <c r="M342" s="2">
        <v>0</v>
      </c>
      <c r="N342" s="2">
        <v>0</v>
      </c>
      <c r="O342" s="2">
        <v>1040</v>
      </c>
      <c r="P342" s="2">
        <v>0</v>
      </c>
      <c r="Q342" s="2">
        <v>0</v>
      </c>
      <c r="R342" s="2">
        <v>1040</v>
      </c>
      <c r="S342" s="2">
        <f t="shared" si="22"/>
        <v>0</v>
      </c>
      <c r="T342" s="2">
        <v>20.8</v>
      </c>
      <c r="U342" s="3">
        <f t="shared" si="23"/>
        <v>0</v>
      </c>
    </row>
    <row r="343" spans="1:21" x14ac:dyDescent="0.25">
      <c r="A343">
        <v>244</v>
      </c>
      <c r="B343" t="s">
        <v>591</v>
      </c>
      <c r="C343" s="2">
        <v>622555</v>
      </c>
      <c r="D343" s="2">
        <v>651305</v>
      </c>
      <c r="E343" s="2">
        <v>1273860</v>
      </c>
      <c r="F343" s="2">
        <f t="shared" si="24"/>
        <v>0</v>
      </c>
      <c r="G343" s="2">
        <v>1228828</v>
      </c>
      <c r="H343" s="2">
        <v>0</v>
      </c>
      <c r="I343" s="2">
        <v>63693</v>
      </c>
      <c r="J343" s="2">
        <f t="shared" si="21"/>
        <v>0</v>
      </c>
      <c r="K343" s="2">
        <v>39850</v>
      </c>
      <c r="L343" s="2">
        <v>39850</v>
      </c>
      <c r="M343" s="2">
        <v>0</v>
      </c>
      <c r="N343" s="2">
        <v>0</v>
      </c>
      <c r="O343" s="2">
        <v>2280</v>
      </c>
      <c r="P343" s="2">
        <v>800</v>
      </c>
      <c r="Q343" s="2">
        <v>0</v>
      </c>
      <c r="R343" s="2">
        <v>1480</v>
      </c>
      <c r="S343" s="2">
        <f t="shared" si="22"/>
        <v>0</v>
      </c>
      <c r="T343" s="2">
        <v>45.6</v>
      </c>
      <c r="U343" s="3">
        <f t="shared" si="23"/>
        <v>0</v>
      </c>
    </row>
    <row r="344" spans="1:21" x14ac:dyDescent="0.25">
      <c r="A344">
        <v>245</v>
      </c>
      <c r="B344" t="s">
        <v>592</v>
      </c>
      <c r="C344" s="2">
        <v>282930</v>
      </c>
      <c r="D344" s="2">
        <v>248670</v>
      </c>
      <c r="E344" s="2">
        <v>531600</v>
      </c>
      <c r="F344" s="2">
        <f t="shared" si="24"/>
        <v>0</v>
      </c>
      <c r="G344" s="2">
        <v>565763</v>
      </c>
      <c r="H344" s="2">
        <v>0</v>
      </c>
      <c r="I344" s="2">
        <v>26580</v>
      </c>
      <c r="J344" s="2">
        <f t="shared" si="21"/>
        <v>0</v>
      </c>
      <c r="K344" s="2">
        <v>29845</v>
      </c>
      <c r="L344" s="2">
        <v>29845</v>
      </c>
      <c r="M344" s="2">
        <v>0</v>
      </c>
      <c r="N344" s="2">
        <v>0</v>
      </c>
      <c r="O344" s="2">
        <v>1345</v>
      </c>
      <c r="P344" s="2">
        <v>0</v>
      </c>
      <c r="Q344" s="2">
        <v>0</v>
      </c>
      <c r="R344" s="2">
        <v>1345</v>
      </c>
      <c r="S344" s="2">
        <f t="shared" si="22"/>
        <v>0</v>
      </c>
      <c r="T344" s="2">
        <v>26.9</v>
      </c>
      <c r="U344" s="3">
        <f t="shared" si="23"/>
        <v>0</v>
      </c>
    </row>
    <row r="345" spans="1:21" x14ac:dyDescent="0.25">
      <c r="A345">
        <v>246</v>
      </c>
      <c r="B345" t="s">
        <v>593</v>
      </c>
      <c r="C345" s="2">
        <v>143614</v>
      </c>
      <c r="D345" s="2">
        <v>149857</v>
      </c>
      <c r="E345" s="2">
        <v>293471</v>
      </c>
      <c r="F345" s="2">
        <f t="shared" si="24"/>
        <v>0</v>
      </c>
      <c r="G345" s="2">
        <v>294842</v>
      </c>
      <c r="H345" s="2">
        <v>0</v>
      </c>
      <c r="I345" s="2">
        <v>14673.55</v>
      </c>
      <c r="J345" s="2">
        <f t="shared" si="21"/>
        <v>0</v>
      </c>
      <c r="K345" s="2">
        <v>10107</v>
      </c>
      <c r="L345" s="2">
        <v>10107</v>
      </c>
      <c r="M345" s="2">
        <v>0</v>
      </c>
      <c r="N345" s="2">
        <v>0</v>
      </c>
      <c r="O345" s="2">
        <v>100</v>
      </c>
      <c r="P345" s="2">
        <v>0</v>
      </c>
      <c r="Q345" s="2">
        <v>0</v>
      </c>
      <c r="R345" s="2">
        <v>100</v>
      </c>
      <c r="S345" s="2">
        <f t="shared" si="22"/>
        <v>0</v>
      </c>
      <c r="T345" s="2">
        <v>2</v>
      </c>
      <c r="U345" s="3">
        <f t="shared" si="23"/>
        <v>0</v>
      </c>
    </row>
    <row r="346" spans="1:21" x14ac:dyDescent="0.25">
      <c r="A346">
        <v>247</v>
      </c>
      <c r="B346" t="s">
        <v>594</v>
      </c>
      <c r="C346" s="2">
        <v>530409</v>
      </c>
      <c r="D346" s="2">
        <v>530072</v>
      </c>
      <c r="E346" s="2">
        <v>1060481</v>
      </c>
      <c r="F346" s="2">
        <f t="shared" si="24"/>
        <v>0</v>
      </c>
      <c r="G346" s="2">
        <v>1017562</v>
      </c>
      <c r="H346" s="2">
        <v>419</v>
      </c>
      <c r="I346" s="2">
        <v>53024.05</v>
      </c>
      <c r="J346" s="2">
        <f t="shared" si="21"/>
        <v>0</v>
      </c>
      <c r="K346" s="2">
        <v>43457</v>
      </c>
      <c r="L346" s="2">
        <v>43457</v>
      </c>
      <c r="M346" s="2">
        <v>0</v>
      </c>
      <c r="N346" s="2">
        <v>0</v>
      </c>
      <c r="O346" s="2">
        <v>2000</v>
      </c>
      <c r="P346" s="2">
        <v>800</v>
      </c>
      <c r="Q346" s="2">
        <v>0</v>
      </c>
      <c r="R346" s="2">
        <v>1200</v>
      </c>
      <c r="S346" s="2">
        <f t="shared" si="22"/>
        <v>0</v>
      </c>
      <c r="T346" s="2">
        <v>40</v>
      </c>
      <c r="U346" s="3">
        <f t="shared" si="23"/>
        <v>0</v>
      </c>
    </row>
    <row r="347" spans="1:21" x14ac:dyDescent="0.25">
      <c r="A347">
        <v>248</v>
      </c>
      <c r="B347" t="s">
        <v>595</v>
      </c>
      <c r="C347" s="2">
        <v>201206</v>
      </c>
      <c r="D347" s="2">
        <v>169147</v>
      </c>
      <c r="E347" s="2">
        <v>370353</v>
      </c>
      <c r="F347" s="2">
        <f t="shared" si="24"/>
        <v>0</v>
      </c>
      <c r="G347" s="2">
        <v>350860</v>
      </c>
      <c r="H347" s="2">
        <v>494</v>
      </c>
      <c r="I347" s="2">
        <v>18517.650000000001</v>
      </c>
      <c r="J347" s="2">
        <f t="shared" si="21"/>
        <v>0</v>
      </c>
      <c r="K347" s="2">
        <v>15079</v>
      </c>
      <c r="L347" s="2">
        <v>15079</v>
      </c>
      <c r="M347" s="2">
        <v>0</v>
      </c>
      <c r="N347" s="2">
        <v>0</v>
      </c>
      <c r="O347" s="2">
        <v>1920</v>
      </c>
      <c r="P347" s="2">
        <v>800</v>
      </c>
      <c r="Q347" s="2">
        <v>0</v>
      </c>
      <c r="R347" s="2">
        <v>1120</v>
      </c>
      <c r="S347" s="2">
        <f t="shared" si="22"/>
        <v>0</v>
      </c>
      <c r="T347" s="2">
        <v>38.4</v>
      </c>
      <c r="U347" s="3">
        <f t="shared" si="23"/>
        <v>0</v>
      </c>
    </row>
    <row r="348" spans="1:21" x14ac:dyDescent="0.25">
      <c r="A348">
        <v>249</v>
      </c>
      <c r="B348" t="s">
        <v>596</v>
      </c>
      <c r="C348" s="2">
        <v>134285</v>
      </c>
      <c r="D348" s="2">
        <v>159787</v>
      </c>
      <c r="E348" s="2">
        <v>294072</v>
      </c>
      <c r="F348" s="2">
        <f t="shared" si="24"/>
        <v>0</v>
      </c>
      <c r="G348" s="2">
        <v>286143</v>
      </c>
      <c r="H348" s="2">
        <v>0</v>
      </c>
      <c r="I348" s="2">
        <v>14703.6</v>
      </c>
      <c r="J348" s="2">
        <f t="shared" si="21"/>
        <v>0</v>
      </c>
      <c r="K348" s="2">
        <v>11150</v>
      </c>
      <c r="L348" s="2">
        <v>11150</v>
      </c>
      <c r="M348" s="2">
        <v>0</v>
      </c>
      <c r="N348" s="2">
        <v>0</v>
      </c>
      <c r="O348" s="2">
        <v>500</v>
      </c>
      <c r="P348" s="2">
        <v>800</v>
      </c>
      <c r="Q348" s="2">
        <v>0</v>
      </c>
      <c r="R348" s="2">
        <v>-300</v>
      </c>
      <c r="S348" s="2">
        <f t="shared" si="22"/>
        <v>0</v>
      </c>
      <c r="T348" s="2">
        <v>10</v>
      </c>
      <c r="U348" s="3">
        <f t="shared" si="23"/>
        <v>0</v>
      </c>
    </row>
    <row r="349" spans="1:21" x14ac:dyDescent="0.25">
      <c r="A349">
        <v>250</v>
      </c>
      <c r="B349" t="s">
        <v>597</v>
      </c>
      <c r="C349" s="2">
        <v>400925</v>
      </c>
      <c r="D349" s="2">
        <v>394803</v>
      </c>
      <c r="E349" s="2">
        <v>795728</v>
      </c>
      <c r="F349" s="2">
        <f t="shared" si="24"/>
        <v>0</v>
      </c>
      <c r="G349" s="2">
        <v>788359</v>
      </c>
      <c r="H349" s="2">
        <v>848</v>
      </c>
      <c r="I349" s="2">
        <v>39786.400000000001</v>
      </c>
      <c r="J349" s="2">
        <f t="shared" si="21"/>
        <v>0</v>
      </c>
      <c r="K349" s="2">
        <v>32613</v>
      </c>
      <c r="L349" s="2">
        <v>32613</v>
      </c>
      <c r="M349" s="2">
        <v>0</v>
      </c>
      <c r="N349" s="2">
        <v>0</v>
      </c>
      <c r="O349" s="2">
        <v>200</v>
      </c>
      <c r="P349" s="2">
        <v>0</v>
      </c>
      <c r="Q349" s="2">
        <v>0</v>
      </c>
      <c r="R349" s="2">
        <v>200</v>
      </c>
      <c r="S349" s="2">
        <f t="shared" si="22"/>
        <v>0</v>
      </c>
      <c r="T349" s="2">
        <v>4</v>
      </c>
      <c r="U349" s="3">
        <f t="shared" si="23"/>
        <v>0</v>
      </c>
    </row>
    <row r="350" spans="1:21" x14ac:dyDescent="0.25">
      <c r="A350">
        <v>251</v>
      </c>
      <c r="B350" t="s">
        <v>598</v>
      </c>
      <c r="C350" s="2">
        <v>61640</v>
      </c>
      <c r="D350" s="2">
        <v>82667</v>
      </c>
      <c r="E350" s="2">
        <v>144307</v>
      </c>
      <c r="F350" s="2">
        <f t="shared" si="24"/>
        <v>0</v>
      </c>
      <c r="G350" s="2">
        <v>133168</v>
      </c>
      <c r="H350" s="2">
        <v>0</v>
      </c>
      <c r="I350" s="2">
        <v>7215.35</v>
      </c>
      <c r="J350" s="2">
        <f t="shared" si="21"/>
        <v>0</v>
      </c>
      <c r="K350" s="2">
        <v>4530</v>
      </c>
      <c r="L350" s="2">
        <v>4530</v>
      </c>
      <c r="M350" s="2">
        <v>0</v>
      </c>
      <c r="N350" s="2">
        <v>0</v>
      </c>
      <c r="O350" s="2">
        <v>0</v>
      </c>
      <c r="P350" s="2">
        <v>0</v>
      </c>
      <c r="Q350" s="2">
        <v>0</v>
      </c>
      <c r="R350" s="2">
        <v>0</v>
      </c>
      <c r="S350" s="2">
        <f t="shared" si="22"/>
        <v>0</v>
      </c>
      <c r="T350" s="2">
        <v>0</v>
      </c>
      <c r="U350" s="3">
        <f t="shared" si="23"/>
        <v>0</v>
      </c>
    </row>
    <row r="351" spans="1:21" x14ac:dyDescent="0.25">
      <c r="A351">
        <v>252</v>
      </c>
      <c r="B351" t="s">
        <v>599</v>
      </c>
      <c r="C351" s="2">
        <v>418271</v>
      </c>
      <c r="D351" s="2">
        <v>450812</v>
      </c>
      <c r="E351" s="2">
        <v>869083</v>
      </c>
      <c r="F351" s="2">
        <f t="shared" si="24"/>
        <v>0</v>
      </c>
      <c r="G351" s="2">
        <v>859518</v>
      </c>
      <c r="H351" s="2">
        <v>0</v>
      </c>
      <c r="I351" s="2">
        <v>43454.15</v>
      </c>
      <c r="J351" s="2">
        <f t="shared" si="21"/>
        <v>0</v>
      </c>
      <c r="K351" s="2">
        <v>20899</v>
      </c>
      <c r="L351" s="2">
        <v>20899</v>
      </c>
      <c r="M351" s="2">
        <v>0</v>
      </c>
      <c r="N351" s="2">
        <v>0</v>
      </c>
      <c r="O351" s="2">
        <v>1530</v>
      </c>
      <c r="P351" s="2">
        <v>0</v>
      </c>
      <c r="Q351" s="2">
        <v>0</v>
      </c>
      <c r="R351" s="2">
        <v>1530</v>
      </c>
      <c r="S351" s="2">
        <f t="shared" si="22"/>
        <v>0</v>
      </c>
      <c r="T351" s="2">
        <v>30.6</v>
      </c>
      <c r="U351" s="3">
        <f t="shared" si="23"/>
        <v>0</v>
      </c>
    </row>
    <row r="352" spans="1:21" x14ac:dyDescent="0.25">
      <c r="A352">
        <v>253</v>
      </c>
      <c r="B352" t="s">
        <v>600</v>
      </c>
      <c r="C352" s="2">
        <v>492540</v>
      </c>
      <c r="D352" s="2">
        <v>451091</v>
      </c>
      <c r="E352" s="2">
        <v>943631</v>
      </c>
      <c r="F352" s="2">
        <f t="shared" si="24"/>
        <v>0</v>
      </c>
      <c r="G352" s="2">
        <v>866004</v>
      </c>
      <c r="H352" s="2">
        <v>1677</v>
      </c>
      <c r="I352" s="2">
        <v>47181.55</v>
      </c>
      <c r="J352" s="2">
        <f t="shared" si="21"/>
        <v>0</v>
      </c>
      <c r="K352" s="2">
        <v>47175</v>
      </c>
      <c r="L352" s="2">
        <v>47175</v>
      </c>
      <c r="M352" s="2">
        <v>0</v>
      </c>
      <c r="N352" s="2">
        <v>0</v>
      </c>
      <c r="O352" s="2">
        <v>1100</v>
      </c>
      <c r="P352" s="2">
        <v>0</v>
      </c>
      <c r="Q352" s="2">
        <v>0</v>
      </c>
      <c r="R352" s="2">
        <v>1100</v>
      </c>
      <c r="S352" s="2">
        <f t="shared" si="22"/>
        <v>0</v>
      </c>
      <c r="T352" s="2">
        <v>22</v>
      </c>
      <c r="U352" s="3">
        <f t="shared" si="23"/>
        <v>0</v>
      </c>
    </row>
    <row r="353" spans="1:21" x14ac:dyDescent="0.25">
      <c r="A353">
        <v>254</v>
      </c>
      <c r="B353" t="s">
        <v>601</v>
      </c>
      <c r="C353" s="2">
        <v>511371</v>
      </c>
      <c r="D353" s="2">
        <v>553886</v>
      </c>
      <c r="E353" s="2">
        <v>1065257</v>
      </c>
      <c r="F353" s="2">
        <f t="shared" si="24"/>
        <v>0</v>
      </c>
      <c r="G353" s="2">
        <v>1070922</v>
      </c>
      <c r="H353" s="2">
        <v>0</v>
      </c>
      <c r="I353" s="2">
        <v>53262.85</v>
      </c>
      <c r="J353" s="2">
        <f t="shared" si="21"/>
        <v>0</v>
      </c>
      <c r="K353" s="2">
        <v>38813</v>
      </c>
      <c r="L353" s="2">
        <v>38813</v>
      </c>
      <c r="M353" s="2">
        <v>0</v>
      </c>
      <c r="N353" s="2">
        <v>0</v>
      </c>
      <c r="O353" s="2">
        <v>1100</v>
      </c>
      <c r="P353" s="2">
        <v>0</v>
      </c>
      <c r="Q353" s="2">
        <v>0</v>
      </c>
      <c r="R353" s="2">
        <v>1100</v>
      </c>
      <c r="S353" s="2">
        <f t="shared" si="22"/>
        <v>0</v>
      </c>
      <c r="T353" s="2">
        <v>22</v>
      </c>
      <c r="U353" s="3">
        <f t="shared" si="23"/>
        <v>0</v>
      </c>
    </row>
    <row r="354" spans="1:21" x14ac:dyDescent="0.25">
      <c r="A354">
        <v>255</v>
      </c>
      <c r="B354" t="s">
        <v>602</v>
      </c>
      <c r="C354" s="2">
        <v>2483174</v>
      </c>
      <c r="D354" s="2">
        <v>1821330</v>
      </c>
      <c r="E354" s="2">
        <v>4304504</v>
      </c>
      <c r="F354" s="2">
        <f t="shared" si="24"/>
        <v>0</v>
      </c>
      <c r="G354" s="2">
        <v>4559831</v>
      </c>
      <c r="H354" s="2">
        <v>746</v>
      </c>
      <c r="I354" s="2">
        <v>215225.2</v>
      </c>
      <c r="J354" s="2">
        <f t="shared" si="21"/>
        <v>0</v>
      </c>
      <c r="K354" s="2">
        <v>163084</v>
      </c>
      <c r="L354" s="2">
        <v>163084</v>
      </c>
      <c r="M354" s="2">
        <v>0</v>
      </c>
      <c r="N354" s="2">
        <v>0</v>
      </c>
      <c r="O354" s="2">
        <v>5400</v>
      </c>
      <c r="P354" s="2">
        <v>0</v>
      </c>
      <c r="Q354" s="2">
        <v>0</v>
      </c>
      <c r="R354" s="2">
        <v>5400</v>
      </c>
      <c r="S354" s="2">
        <f t="shared" si="22"/>
        <v>0</v>
      </c>
      <c r="T354" s="2">
        <v>108</v>
      </c>
      <c r="U354" s="3">
        <f t="shared" si="23"/>
        <v>0</v>
      </c>
    </row>
    <row r="355" spans="1:21" x14ac:dyDescent="0.25">
      <c r="A355">
        <v>256</v>
      </c>
      <c r="B355" t="s">
        <v>604</v>
      </c>
      <c r="C355" s="2">
        <v>290900</v>
      </c>
      <c r="D355" s="2">
        <v>278417</v>
      </c>
      <c r="E355" s="2">
        <v>569317</v>
      </c>
      <c r="F355" s="2">
        <f t="shared" si="24"/>
        <v>0</v>
      </c>
      <c r="G355" s="2">
        <v>553329</v>
      </c>
      <c r="H355" s="2">
        <v>0</v>
      </c>
      <c r="I355" s="2">
        <v>28465.85</v>
      </c>
      <c r="J355" s="2">
        <f t="shared" si="21"/>
        <v>0</v>
      </c>
      <c r="K355" s="2">
        <v>26446</v>
      </c>
      <c r="L355" s="2">
        <v>26446</v>
      </c>
      <c r="M355" s="2">
        <v>0</v>
      </c>
      <c r="N355" s="2">
        <v>0</v>
      </c>
      <c r="O355" s="2">
        <v>200</v>
      </c>
      <c r="P355" s="2">
        <v>0</v>
      </c>
      <c r="Q355" s="2">
        <v>0</v>
      </c>
      <c r="R355" s="2">
        <v>200</v>
      </c>
      <c r="S355" s="2">
        <f t="shared" si="22"/>
        <v>0</v>
      </c>
      <c r="T355" s="2">
        <v>4</v>
      </c>
      <c r="U355" s="3">
        <f t="shared" si="23"/>
        <v>0</v>
      </c>
    </row>
    <row r="356" spans="1:21" x14ac:dyDescent="0.25">
      <c r="A356">
        <v>257</v>
      </c>
      <c r="B356" t="s">
        <v>605</v>
      </c>
      <c r="C356" s="2">
        <v>116529</v>
      </c>
      <c r="D356" s="2">
        <v>107751</v>
      </c>
      <c r="E356" s="2">
        <v>224280</v>
      </c>
      <c r="F356" s="2">
        <f t="shared" si="24"/>
        <v>0</v>
      </c>
      <c r="G356" s="2">
        <v>231008</v>
      </c>
      <c r="H356" s="2">
        <v>0</v>
      </c>
      <c r="I356" s="2">
        <v>11214</v>
      </c>
      <c r="J356" s="2">
        <f t="shared" ref="J356:J419" si="25">E356*0.05-I356</f>
        <v>0</v>
      </c>
      <c r="K356" s="2">
        <v>13075</v>
      </c>
      <c r="L356" s="2">
        <v>13075</v>
      </c>
      <c r="M356" s="2">
        <v>0</v>
      </c>
      <c r="N356" s="2">
        <v>0</v>
      </c>
      <c r="O356" s="2">
        <v>0</v>
      </c>
      <c r="P356" s="2">
        <v>0</v>
      </c>
      <c r="Q356" s="2">
        <v>0</v>
      </c>
      <c r="R356" s="2">
        <v>0</v>
      </c>
      <c r="S356" s="2">
        <f t="shared" ref="S356:S419" si="26">O356-P356+Q356-R356</f>
        <v>0</v>
      </c>
      <c r="T356" s="2">
        <v>0</v>
      </c>
      <c r="U356" s="3">
        <f t="shared" ref="U356:U419" si="27">O356*0.02-T356</f>
        <v>0</v>
      </c>
    </row>
    <row r="357" spans="1:21" x14ac:dyDescent="0.25">
      <c r="A357">
        <v>258</v>
      </c>
      <c r="B357" t="s">
        <v>606</v>
      </c>
      <c r="C357" s="2">
        <v>369917</v>
      </c>
      <c r="D357" s="2">
        <v>423435</v>
      </c>
      <c r="E357" s="2">
        <v>793352</v>
      </c>
      <c r="F357" s="2">
        <f t="shared" ref="F357:F420" si="28">C357+D357-E357</f>
        <v>0</v>
      </c>
      <c r="G357" s="2">
        <v>751627</v>
      </c>
      <c r="H357" s="2">
        <v>1190</v>
      </c>
      <c r="I357" s="2">
        <v>39667.599999999999</v>
      </c>
      <c r="J357" s="2">
        <f t="shared" si="25"/>
        <v>0</v>
      </c>
      <c r="K357" s="2">
        <v>47824</v>
      </c>
      <c r="L357" s="2">
        <v>46634</v>
      </c>
      <c r="M357" s="2">
        <v>0</v>
      </c>
      <c r="N357" s="2">
        <v>0</v>
      </c>
      <c r="O357" s="2">
        <v>4970</v>
      </c>
      <c r="P357" s="2">
        <v>1600</v>
      </c>
      <c r="Q357" s="2">
        <v>0</v>
      </c>
      <c r="R357" s="2">
        <v>3370</v>
      </c>
      <c r="S357" s="2">
        <f t="shared" si="26"/>
        <v>0</v>
      </c>
      <c r="T357" s="2">
        <v>99.4</v>
      </c>
      <c r="U357" s="3">
        <f t="shared" si="27"/>
        <v>0</v>
      </c>
    </row>
    <row r="358" spans="1:21" x14ac:dyDescent="0.25">
      <c r="A358">
        <v>259</v>
      </c>
      <c r="B358" t="s">
        <v>607</v>
      </c>
      <c r="C358" s="2">
        <v>1409809</v>
      </c>
      <c r="D358" s="2">
        <v>1202816</v>
      </c>
      <c r="E358" s="2">
        <v>2612625</v>
      </c>
      <c r="F358" s="2">
        <f t="shared" si="28"/>
        <v>0</v>
      </c>
      <c r="G358" s="2">
        <v>2596240</v>
      </c>
      <c r="H358" s="2">
        <v>0</v>
      </c>
      <c r="I358" s="2">
        <v>130631.25</v>
      </c>
      <c r="J358" s="2">
        <f t="shared" si="25"/>
        <v>0</v>
      </c>
      <c r="K358" s="2">
        <v>112826</v>
      </c>
      <c r="L358" s="2">
        <v>112826</v>
      </c>
      <c r="M358" s="2">
        <v>0</v>
      </c>
      <c r="N358" s="2">
        <v>0</v>
      </c>
      <c r="O358" s="2">
        <v>5270</v>
      </c>
      <c r="P358" s="2">
        <v>0</v>
      </c>
      <c r="Q358" s="2">
        <v>0</v>
      </c>
      <c r="R358" s="2">
        <v>5270</v>
      </c>
      <c r="S358" s="2">
        <f t="shared" si="26"/>
        <v>0</v>
      </c>
      <c r="T358" s="2">
        <v>105.4</v>
      </c>
      <c r="U358" s="3">
        <f t="shared" si="27"/>
        <v>0</v>
      </c>
    </row>
    <row r="359" spans="1:21" x14ac:dyDescent="0.25">
      <c r="A359">
        <v>260</v>
      </c>
      <c r="B359" t="s">
        <v>609</v>
      </c>
      <c r="C359" s="2">
        <v>208270</v>
      </c>
      <c r="D359" s="2">
        <v>165380</v>
      </c>
      <c r="E359" s="2">
        <v>373650</v>
      </c>
      <c r="F359" s="2">
        <f t="shared" si="28"/>
        <v>0</v>
      </c>
      <c r="G359" s="2">
        <v>328509</v>
      </c>
      <c r="H359" s="2">
        <v>0</v>
      </c>
      <c r="I359" s="2">
        <v>18682.5</v>
      </c>
      <c r="J359" s="2">
        <f t="shared" si="25"/>
        <v>0</v>
      </c>
      <c r="K359" s="2">
        <v>13160</v>
      </c>
      <c r="L359" s="2">
        <v>13160</v>
      </c>
      <c r="M359" s="2">
        <v>0</v>
      </c>
      <c r="N359" s="2">
        <v>0</v>
      </c>
      <c r="O359" s="2">
        <v>300</v>
      </c>
      <c r="P359" s="2">
        <v>0</v>
      </c>
      <c r="Q359" s="2">
        <v>0</v>
      </c>
      <c r="R359" s="2">
        <v>300</v>
      </c>
      <c r="S359" s="2">
        <f t="shared" si="26"/>
        <v>0</v>
      </c>
      <c r="T359" s="2">
        <v>6</v>
      </c>
      <c r="U359" s="3">
        <f t="shared" si="27"/>
        <v>0</v>
      </c>
    </row>
    <row r="360" spans="1:21" x14ac:dyDescent="0.25">
      <c r="A360">
        <v>261</v>
      </c>
      <c r="B360" t="s">
        <v>610</v>
      </c>
      <c r="C360" s="2">
        <v>314660</v>
      </c>
      <c r="D360" s="2">
        <v>303805</v>
      </c>
      <c r="E360" s="2">
        <v>618465</v>
      </c>
      <c r="F360" s="2">
        <f t="shared" si="28"/>
        <v>0</v>
      </c>
      <c r="G360" s="2">
        <v>497140</v>
      </c>
      <c r="H360" s="2">
        <v>0</v>
      </c>
      <c r="I360" s="2">
        <v>30923.25</v>
      </c>
      <c r="J360" s="2">
        <f t="shared" si="25"/>
        <v>0</v>
      </c>
      <c r="K360" s="2">
        <v>34904</v>
      </c>
      <c r="L360" s="2">
        <v>34904</v>
      </c>
      <c r="M360" s="2">
        <v>0</v>
      </c>
      <c r="N360" s="2">
        <v>0</v>
      </c>
      <c r="O360" s="2">
        <v>200</v>
      </c>
      <c r="P360" s="2">
        <v>0</v>
      </c>
      <c r="Q360" s="2">
        <v>0</v>
      </c>
      <c r="R360" s="2">
        <v>200</v>
      </c>
      <c r="S360" s="2">
        <f t="shared" si="26"/>
        <v>0</v>
      </c>
      <c r="T360" s="2">
        <v>4</v>
      </c>
      <c r="U360" s="3">
        <f t="shared" si="27"/>
        <v>0</v>
      </c>
    </row>
    <row r="361" spans="1:21" x14ac:dyDescent="0.25">
      <c r="A361">
        <v>262</v>
      </c>
      <c r="B361" t="s">
        <v>611</v>
      </c>
      <c r="C361" s="2">
        <v>120043</v>
      </c>
      <c r="D361" s="2">
        <v>157517</v>
      </c>
      <c r="E361" s="2">
        <v>277560</v>
      </c>
      <c r="F361" s="2">
        <f t="shared" si="28"/>
        <v>0</v>
      </c>
      <c r="G361" s="2">
        <v>271210</v>
      </c>
      <c r="H361" s="2">
        <v>0</v>
      </c>
      <c r="I361" s="2">
        <v>13878</v>
      </c>
      <c r="J361" s="2">
        <f t="shared" si="25"/>
        <v>0</v>
      </c>
      <c r="K361" s="2">
        <v>11625</v>
      </c>
      <c r="L361" s="2">
        <v>11625</v>
      </c>
      <c r="M361" s="2">
        <v>0</v>
      </c>
      <c r="N361" s="2">
        <v>0</v>
      </c>
      <c r="O361" s="2">
        <v>1923</v>
      </c>
      <c r="P361" s="2">
        <v>1120</v>
      </c>
      <c r="Q361" s="2">
        <v>0</v>
      </c>
      <c r="R361" s="2">
        <v>803</v>
      </c>
      <c r="S361" s="2">
        <f t="shared" si="26"/>
        <v>0</v>
      </c>
      <c r="T361" s="2">
        <v>38.46</v>
      </c>
      <c r="U361" s="3">
        <f t="shared" si="27"/>
        <v>0</v>
      </c>
    </row>
    <row r="362" spans="1:21" x14ac:dyDescent="0.25">
      <c r="A362">
        <v>263</v>
      </c>
      <c r="B362" t="s">
        <v>612</v>
      </c>
      <c r="C362" s="2">
        <v>357668</v>
      </c>
      <c r="D362" s="2">
        <v>364302</v>
      </c>
      <c r="E362" s="2">
        <v>721970</v>
      </c>
      <c r="F362" s="2">
        <f t="shared" si="28"/>
        <v>0</v>
      </c>
      <c r="G362" s="2">
        <v>711523</v>
      </c>
      <c r="H362" s="2">
        <v>0</v>
      </c>
      <c r="I362" s="2">
        <v>36098.5</v>
      </c>
      <c r="J362" s="2">
        <f t="shared" si="25"/>
        <v>0</v>
      </c>
      <c r="K362" s="2">
        <v>29466</v>
      </c>
      <c r="L362" s="2">
        <v>29466</v>
      </c>
      <c r="M362" s="2">
        <v>0</v>
      </c>
      <c r="N362" s="2">
        <v>0</v>
      </c>
      <c r="O362" s="2">
        <v>900</v>
      </c>
      <c r="P362" s="2">
        <v>0</v>
      </c>
      <c r="Q362" s="2">
        <v>0</v>
      </c>
      <c r="R362" s="2">
        <v>900</v>
      </c>
      <c r="S362" s="2">
        <f t="shared" si="26"/>
        <v>0</v>
      </c>
      <c r="T362" s="2">
        <v>18</v>
      </c>
      <c r="U362" s="3">
        <f t="shared" si="27"/>
        <v>0</v>
      </c>
    </row>
    <row r="363" spans="1:21" x14ac:dyDescent="0.25">
      <c r="A363">
        <v>264</v>
      </c>
      <c r="B363" t="s">
        <v>613</v>
      </c>
      <c r="C363" s="2">
        <v>183182</v>
      </c>
      <c r="D363" s="2">
        <v>175608</v>
      </c>
      <c r="E363" s="2">
        <v>358790</v>
      </c>
      <c r="F363" s="2">
        <f t="shared" si="28"/>
        <v>0</v>
      </c>
      <c r="G363" s="2">
        <v>347090</v>
      </c>
      <c r="H363" s="2">
        <v>0</v>
      </c>
      <c r="I363" s="2">
        <v>17939.5</v>
      </c>
      <c r="J363" s="2">
        <f t="shared" si="25"/>
        <v>0</v>
      </c>
      <c r="K363" s="2">
        <v>13577</v>
      </c>
      <c r="L363" s="2">
        <v>13577</v>
      </c>
      <c r="M363" s="2">
        <v>0</v>
      </c>
      <c r="N363" s="2">
        <v>0</v>
      </c>
      <c r="O363" s="2">
        <v>200</v>
      </c>
      <c r="P363" s="2">
        <v>0</v>
      </c>
      <c r="Q363" s="2">
        <v>0</v>
      </c>
      <c r="R363" s="2">
        <v>200</v>
      </c>
      <c r="S363" s="2">
        <f t="shared" si="26"/>
        <v>0</v>
      </c>
      <c r="T363" s="2">
        <v>4</v>
      </c>
      <c r="U363" s="3">
        <f t="shared" si="27"/>
        <v>0</v>
      </c>
    </row>
    <row r="364" spans="1:21" x14ac:dyDescent="0.25">
      <c r="A364">
        <v>265</v>
      </c>
      <c r="B364" t="s">
        <v>614</v>
      </c>
      <c r="C364" s="2">
        <v>156579</v>
      </c>
      <c r="D364" s="2">
        <v>179528</v>
      </c>
      <c r="E364" s="2">
        <v>336107</v>
      </c>
      <c r="F364" s="2">
        <f t="shared" si="28"/>
        <v>0</v>
      </c>
      <c r="G364" s="2">
        <v>316323</v>
      </c>
      <c r="H364" s="2">
        <v>0</v>
      </c>
      <c r="I364" s="2">
        <v>16805.349999999999</v>
      </c>
      <c r="J364" s="2">
        <f t="shared" si="25"/>
        <v>0</v>
      </c>
      <c r="K364" s="2">
        <v>14913</v>
      </c>
      <c r="L364" s="2">
        <v>14913</v>
      </c>
      <c r="M364" s="2">
        <v>0</v>
      </c>
      <c r="N364" s="2">
        <v>0</v>
      </c>
      <c r="O364" s="2">
        <v>400</v>
      </c>
      <c r="P364" s="2">
        <v>0</v>
      </c>
      <c r="Q364" s="2">
        <v>0</v>
      </c>
      <c r="R364" s="2">
        <v>400</v>
      </c>
      <c r="S364" s="2">
        <f t="shared" si="26"/>
        <v>0</v>
      </c>
      <c r="T364" s="2">
        <v>8</v>
      </c>
      <c r="U364" s="3">
        <f t="shared" si="27"/>
        <v>0</v>
      </c>
    </row>
    <row r="365" spans="1:21" x14ac:dyDescent="0.25">
      <c r="A365">
        <v>266</v>
      </c>
      <c r="B365" t="s">
        <v>615</v>
      </c>
      <c r="C365" s="2">
        <v>196831</v>
      </c>
      <c r="D365" s="2">
        <v>180894</v>
      </c>
      <c r="E365" s="2">
        <v>377725</v>
      </c>
      <c r="F365" s="2">
        <f t="shared" si="28"/>
        <v>0</v>
      </c>
      <c r="G365" s="2">
        <v>344952</v>
      </c>
      <c r="H365" s="2">
        <v>0</v>
      </c>
      <c r="I365" s="2">
        <v>18886.25</v>
      </c>
      <c r="J365" s="2">
        <f t="shared" si="25"/>
        <v>0</v>
      </c>
      <c r="K365" s="2">
        <v>19541</v>
      </c>
      <c r="L365" s="2">
        <v>19541</v>
      </c>
      <c r="M365" s="2">
        <v>0</v>
      </c>
      <c r="N365" s="2">
        <v>0</v>
      </c>
      <c r="O365" s="2">
        <v>200</v>
      </c>
      <c r="P365" s="2">
        <v>0</v>
      </c>
      <c r="Q365" s="2">
        <v>0</v>
      </c>
      <c r="R365" s="2">
        <v>200</v>
      </c>
      <c r="S365" s="2">
        <f t="shared" si="26"/>
        <v>0</v>
      </c>
      <c r="T365" s="2">
        <v>4</v>
      </c>
      <c r="U365" s="3">
        <f t="shared" si="27"/>
        <v>0</v>
      </c>
    </row>
    <row r="366" spans="1:21" x14ac:dyDescent="0.25">
      <c r="A366">
        <v>267</v>
      </c>
      <c r="B366" t="s">
        <v>616</v>
      </c>
      <c r="C366" s="2">
        <v>189610</v>
      </c>
      <c r="D366" s="2">
        <v>190725</v>
      </c>
      <c r="E366" s="2">
        <v>380335</v>
      </c>
      <c r="F366" s="2">
        <f t="shared" si="28"/>
        <v>0</v>
      </c>
      <c r="G366" s="2">
        <v>391834</v>
      </c>
      <c r="H366" s="2">
        <v>0</v>
      </c>
      <c r="I366" s="2">
        <v>19016.75</v>
      </c>
      <c r="J366" s="2">
        <f t="shared" si="25"/>
        <v>0</v>
      </c>
      <c r="K366" s="2">
        <v>16474</v>
      </c>
      <c r="L366" s="2">
        <v>16474</v>
      </c>
      <c r="M366" s="2">
        <v>0</v>
      </c>
      <c r="N366" s="2">
        <v>0</v>
      </c>
      <c r="O366" s="2">
        <v>1493</v>
      </c>
      <c r="P366" s="2">
        <v>0</v>
      </c>
      <c r="Q366" s="2">
        <v>0</v>
      </c>
      <c r="R366" s="2">
        <v>1493</v>
      </c>
      <c r="S366" s="2">
        <f t="shared" si="26"/>
        <v>0</v>
      </c>
      <c r="T366" s="2">
        <v>29.86</v>
      </c>
      <c r="U366" s="3">
        <f t="shared" si="27"/>
        <v>0</v>
      </c>
    </row>
    <row r="367" spans="1:21" x14ac:dyDescent="0.25">
      <c r="A367">
        <v>268</v>
      </c>
      <c r="B367" t="s">
        <v>618</v>
      </c>
      <c r="C367" s="2">
        <v>348316</v>
      </c>
      <c r="D367" s="2">
        <v>375216</v>
      </c>
      <c r="E367" s="2">
        <v>723532</v>
      </c>
      <c r="F367" s="2">
        <f t="shared" si="28"/>
        <v>0</v>
      </c>
      <c r="G367" s="2">
        <v>679983</v>
      </c>
      <c r="H367" s="2">
        <v>0</v>
      </c>
      <c r="I367" s="2">
        <v>36176.6</v>
      </c>
      <c r="J367" s="2">
        <f t="shared" si="25"/>
        <v>0</v>
      </c>
      <c r="K367" s="2">
        <v>29253</v>
      </c>
      <c r="L367" s="2">
        <v>29253</v>
      </c>
      <c r="M367" s="2">
        <v>0</v>
      </c>
      <c r="N367" s="2">
        <v>0</v>
      </c>
      <c r="O367" s="2">
        <v>1100</v>
      </c>
      <c r="P367" s="2">
        <v>0</v>
      </c>
      <c r="Q367" s="2">
        <v>0</v>
      </c>
      <c r="R367" s="2">
        <v>1100</v>
      </c>
      <c r="S367" s="2">
        <f t="shared" si="26"/>
        <v>0</v>
      </c>
      <c r="T367" s="2">
        <v>22</v>
      </c>
      <c r="U367" s="3">
        <f t="shared" si="27"/>
        <v>0</v>
      </c>
    </row>
    <row r="368" spans="1:21" x14ac:dyDescent="0.25">
      <c r="A368">
        <v>269</v>
      </c>
      <c r="B368" t="s">
        <v>619</v>
      </c>
      <c r="C368" s="2">
        <v>388965</v>
      </c>
      <c r="D368" s="2">
        <v>409627</v>
      </c>
      <c r="E368" s="2">
        <v>798592</v>
      </c>
      <c r="F368" s="2">
        <f t="shared" si="28"/>
        <v>0</v>
      </c>
      <c r="G368" s="2">
        <v>772632</v>
      </c>
      <c r="H368" s="2">
        <v>0</v>
      </c>
      <c r="I368" s="2">
        <v>39929.599999999999</v>
      </c>
      <c r="J368" s="2">
        <f t="shared" si="25"/>
        <v>0</v>
      </c>
      <c r="K368" s="2">
        <v>41775</v>
      </c>
      <c r="L368" s="2">
        <v>41775</v>
      </c>
      <c r="M368" s="2">
        <v>0</v>
      </c>
      <c r="N368" s="2">
        <v>0</v>
      </c>
      <c r="O368" s="2">
        <v>100</v>
      </c>
      <c r="P368" s="2">
        <v>0</v>
      </c>
      <c r="Q368" s="2">
        <v>0</v>
      </c>
      <c r="R368" s="2">
        <v>100</v>
      </c>
      <c r="S368" s="2">
        <f t="shared" si="26"/>
        <v>0</v>
      </c>
      <c r="T368" s="2">
        <v>2</v>
      </c>
      <c r="U368" s="3">
        <f t="shared" si="27"/>
        <v>0</v>
      </c>
    </row>
    <row r="369" spans="1:21" x14ac:dyDescent="0.25">
      <c r="A369">
        <v>270</v>
      </c>
      <c r="B369" t="s">
        <v>620</v>
      </c>
      <c r="C369" s="2">
        <v>184486</v>
      </c>
      <c r="D369" s="2">
        <v>230760</v>
      </c>
      <c r="E369" s="2">
        <v>415246</v>
      </c>
      <c r="F369" s="2">
        <f t="shared" si="28"/>
        <v>0</v>
      </c>
      <c r="G369" s="2">
        <v>430718</v>
      </c>
      <c r="H369" s="2">
        <v>201</v>
      </c>
      <c r="I369" s="2">
        <v>20762.3</v>
      </c>
      <c r="J369" s="2">
        <f t="shared" si="25"/>
        <v>0</v>
      </c>
      <c r="K369" s="2">
        <v>15755</v>
      </c>
      <c r="L369" s="2">
        <v>15755</v>
      </c>
      <c r="M369" s="2">
        <v>0</v>
      </c>
      <c r="N369" s="2">
        <v>0</v>
      </c>
      <c r="O369" s="2">
        <v>1560</v>
      </c>
      <c r="P369" s="2">
        <v>0</v>
      </c>
      <c r="Q369" s="2">
        <v>0</v>
      </c>
      <c r="R369" s="2">
        <v>1560</v>
      </c>
      <c r="S369" s="2">
        <f t="shared" si="26"/>
        <v>0</v>
      </c>
      <c r="T369" s="2">
        <v>31.2</v>
      </c>
      <c r="U369" s="3">
        <f t="shared" si="27"/>
        <v>0</v>
      </c>
    </row>
    <row r="370" spans="1:21" x14ac:dyDescent="0.25">
      <c r="A370">
        <v>271</v>
      </c>
      <c r="B370" t="s">
        <v>621</v>
      </c>
      <c r="C370" s="2">
        <v>282061</v>
      </c>
      <c r="D370" s="2">
        <v>335175</v>
      </c>
      <c r="E370" s="2">
        <v>617236</v>
      </c>
      <c r="F370" s="2">
        <f t="shared" si="28"/>
        <v>0</v>
      </c>
      <c r="G370" s="2">
        <v>491394</v>
      </c>
      <c r="H370" s="2">
        <v>0</v>
      </c>
      <c r="I370" s="2">
        <v>30861.8</v>
      </c>
      <c r="J370" s="2">
        <f t="shared" si="25"/>
        <v>0</v>
      </c>
      <c r="K370" s="2">
        <v>29486</v>
      </c>
      <c r="L370" s="2">
        <v>29486</v>
      </c>
      <c r="M370" s="2">
        <v>0</v>
      </c>
      <c r="N370" s="2">
        <v>0</v>
      </c>
      <c r="O370" s="2">
        <v>100</v>
      </c>
      <c r="P370" s="2">
        <v>0</v>
      </c>
      <c r="Q370" s="2">
        <v>0</v>
      </c>
      <c r="R370" s="2">
        <v>100</v>
      </c>
      <c r="S370" s="2">
        <f t="shared" si="26"/>
        <v>0</v>
      </c>
      <c r="T370" s="2">
        <v>2</v>
      </c>
      <c r="U370" s="3">
        <f t="shared" si="27"/>
        <v>0</v>
      </c>
    </row>
    <row r="371" spans="1:21" x14ac:dyDescent="0.25">
      <c r="A371">
        <v>272</v>
      </c>
      <c r="B371" t="s">
        <v>622</v>
      </c>
      <c r="C371" s="2">
        <v>418320</v>
      </c>
      <c r="D371" s="2">
        <v>653986</v>
      </c>
      <c r="E371" s="2">
        <v>1072306</v>
      </c>
      <c r="F371" s="2">
        <f t="shared" si="28"/>
        <v>0</v>
      </c>
      <c r="G371" s="2">
        <v>947041</v>
      </c>
      <c r="H371" s="2">
        <v>1785</v>
      </c>
      <c r="I371" s="2">
        <v>53615.3</v>
      </c>
      <c r="J371" s="2">
        <f t="shared" si="25"/>
        <v>0</v>
      </c>
      <c r="K371" s="2">
        <v>39755</v>
      </c>
      <c r="L371" s="2">
        <v>39355</v>
      </c>
      <c r="M371" s="2">
        <v>0</v>
      </c>
      <c r="N371" s="2">
        <v>0</v>
      </c>
      <c r="O371" s="2">
        <v>10370</v>
      </c>
      <c r="P371" s="2">
        <v>2400</v>
      </c>
      <c r="Q371" s="2">
        <v>0</v>
      </c>
      <c r="R371" s="2">
        <v>7970</v>
      </c>
      <c r="S371" s="2">
        <f t="shared" si="26"/>
        <v>0</v>
      </c>
      <c r="T371" s="2">
        <v>207.4</v>
      </c>
      <c r="U371" s="3">
        <f t="shared" si="27"/>
        <v>0</v>
      </c>
    </row>
    <row r="372" spans="1:21" x14ac:dyDescent="0.25">
      <c r="A372">
        <v>273</v>
      </c>
      <c r="B372" t="s">
        <v>623</v>
      </c>
      <c r="C372" s="2">
        <v>751915</v>
      </c>
      <c r="D372" s="2">
        <v>882972</v>
      </c>
      <c r="E372" s="2">
        <v>1634887</v>
      </c>
      <c r="F372" s="2">
        <f t="shared" si="28"/>
        <v>0</v>
      </c>
      <c r="G372" s="2">
        <v>1501779</v>
      </c>
      <c r="H372" s="2">
        <v>0</v>
      </c>
      <c r="I372" s="2">
        <v>81744.350000000006</v>
      </c>
      <c r="J372" s="2">
        <f t="shared" si="25"/>
        <v>0</v>
      </c>
      <c r="K372" s="2">
        <v>50600</v>
      </c>
      <c r="L372" s="2">
        <v>50600</v>
      </c>
      <c r="M372" s="2">
        <v>0</v>
      </c>
      <c r="N372" s="2">
        <v>0</v>
      </c>
      <c r="O372" s="2">
        <v>1450</v>
      </c>
      <c r="P372" s="2">
        <v>0</v>
      </c>
      <c r="Q372" s="2">
        <v>0</v>
      </c>
      <c r="R372" s="2">
        <v>1450</v>
      </c>
      <c r="S372" s="2">
        <f t="shared" si="26"/>
        <v>0</v>
      </c>
      <c r="T372" s="2">
        <v>29</v>
      </c>
      <c r="U372" s="3">
        <f t="shared" si="27"/>
        <v>0</v>
      </c>
    </row>
    <row r="373" spans="1:21" x14ac:dyDescent="0.25">
      <c r="A373">
        <v>274</v>
      </c>
      <c r="B373" t="s">
        <v>626</v>
      </c>
      <c r="C373" s="2">
        <v>920228</v>
      </c>
      <c r="D373" s="2">
        <v>875852</v>
      </c>
      <c r="E373" s="2">
        <v>1796080</v>
      </c>
      <c r="F373" s="2">
        <f t="shared" si="28"/>
        <v>0</v>
      </c>
      <c r="G373" s="2">
        <v>1688542</v>
      </c>
      <c r="H373" s="2">
        <v>0</v>
      </c>
      <c r="I373" s="2">
        <v>89804</v>
      </c>
      <c r="J373" s="2">
        <f t="shared" si="25"/>
        <v>0</v>
      </c>
      <c r="K373" s="2">
        <v>61881</v>
      </c>
      <c r="L373" s="2">
        <v>61881</v>
      </c>
      <c r="M373" s="2">
        <v>0</v>
      </c>
      <c r="N373" s="2">
        <v>0</v>
      </c>
      <c r="O373" s="2">
        <v>1200</v>
      </c>
      <c r="P373" s="2">
        <v>0</v>
      </c>
      <c r="Q373" s="2">
        <v>0</v>
      </c>
      <c r="R373" s="2">
        <v>1200</v>
      </c>
      <c r="S373" s="2">
        <f t="shared" si="26"/>
        <v>0</v>
      </c>
      <c r="T373" s="2">
        <v>24</v>
      </c>
      <c r="U373" s="3">
        <f t="shared" si="27"/>
        <v>0</v>
      </c>
    </row>
    <row r="374" spans="1:21" x14ac:dyDescent="0.25">
      <c r="A374">
        <v>275</v>
      </c>
      <c r="B374" t="s">
        <v>633</v>
      </c>
      <c r="C374" s="2">
        <v>165523</v>
      </c>
      <c r="D374" s="2">
        <v>206534</v>
      </c>
      <c r="E374" s="2">
        <v>372057</v>
      </c>
      <c r="F374" s="2">
        <f t="shared" si="28"/>
        <v>0</v>
      </c>
      <c r="G374" s="2">
        <v>357106</v>
      </c>
      <c r="H374" s="2">
        <v>0</v>
      </c>
      <c r="I374" s="2">
        <v>18602.849999999999</v>
      </c>
      <c r="J374" s="2">
        <f t="shared" si="25"/>
        <v>0</v>
      </c>
      <c r="K374" s="2">
        <v>18440</v>
      </c>
      <c r="L374" s="2">
        <v>18440</v>
      </c>
      <c r="M374" s="2">
        <v>0</v>
      </c>
      <c r="N374" s="2">
        <v>0</v>
      </c>
      <c r="O374" s="2">
        <v>900</v>
      </c>
      <c r="P374" s="2">
        <v>0</v>
      </c>
      <c r="Q374" s="2">
        <v>0</v>
      </c>
      <c r="R374" s="2">
        <v>900</v>
      </c>
      <c r="S374" s="2">
        <f t="shared" si="26"/>
        <v>0</v>
      </c>
      <c r="T374" s="2">
        <v>18</v>
      </c>
      <c r="U374" s="3">
        <f t="shared" si="27"/>
        <v>0</v>
      </c>
    </row>
    <row r="375" spans="1:21" x14ac:dyDescent="0.25">
      <c r="A375">
        <v>276</v>
      </c>
      <c r="B375" t="s">
        <v>634</v>
      </c>
      <c r="C375" s="2">
        <v>1126064</v>
      </c>
      <c r="D375" s="2">
        <v>1047988</v>
      </c>
      <c r="E375" s="2">
        <v>2174052</v>
      </c>
      <c r="F375" s="2">
        <f t="shared" si="28"/>
        <v>0</v>
      </c>
      <c r="G375" s="2">
        <v>2634313</v>
      </c>
      <c r="H375" s="2">
        <v>913</v>
      </c>
      <c r="I375" s="2">
        <v>108702.6</v>
      </c>
      <c r="J375" s="2">
        <f t="shared" si="25"/>
        <v>0</v>
      </c>
      <c r="K375" s="2">
        <v>53048</v>
      </c>
      <c r="L375" s="2">
        <v>53048</v>
      </c>
      <c r="M375" s="2">
        <v>0</v>
      </c>
      <c r="N375" s="2">
        <v>0</v>
      </c>
      <c r="O375" s="2">
        <v>12870</v>
      </c>
      <c r="P375" s="2">
        <v>0</v>
      </c>
      <c r="Q375" s="2">
        <v>0</v>
      </c>
      <c r="R375" s="2">
        <v>12870</v>
      </c>
      <c r="S375" s="2">
        <f t="shared" si="26"/>
        <v>0</v>
      </c>
      <c r="T375" s="2">
        <v>257.39999999999998</v>
      </c>
      <c r="U375" s="3">
        <f t="shared" si="27"/>
        <v>0</v>
      </c>
    </row>
    <row r="376" spans="1:21" x14ac:dyDescent="0.25">
      <c r="A376">
        <v>277</v>
      </c>
      <c r="B376" t="s">
        <v>635</v>
      </c>
      <c r="C376" s="2">
        <v>461663</v>
      </c>
      <c r="D376" s="2">
        <v>476758</v>
      </c>
      <c r="E376" s="2">
        <v>938421</v>
      </c>
      <c r="F376" s="2">
        <f t="shared" si="28"/>
        <v>0</v>
      </c>
      <c r="G376" s="2">
        <v>955104</v>
      </c>
      <c r="H376" s="2">
        <v>0</v>
      </c>
      <c r="I376" s="2">
        <v>46921.05</v>
      </c>
      <c r="J376" s="2">
        <f t="shared" si="25"/>
        <v>0</v>
      </c>
      <c r="K376" s="2">
        <v>20868</v>
      </c>
      <c r="L376" s="2">
        <v>20868</v>
      </c>
      <c r="M376" s="2">
        <v>0</v>
      </c>
      <c r="N376" s="2">
        <v>0</v>
      </c>
      <c r="O376" s="2">
        <v>1160</v>
      </c>
      <c r="P376" s="2">
        <v>0</v>
      </c>
      <c r="Q376" s="2">
        <v>0</v>
      </c>
      <c r="R376" s="2">
        <v>1160</v>
      </c>
      <c r="S376" s="2">
        <f t="shared" si="26"/>
        <v>0</v>
      </c>
      <c r="T376" s="2">
        <v>23.2</v>
      </c>
      <c r="U376" s="3">
        <f t="shared" si="27"/>
        <v>0</v>
      </c>
    </row>
    <row r="377" spans="1:21" x14ac:dyDescent="0.25">
      <c r="A377">
        <v>278</v>
      </c>
      <c r="B377" t="s">
        <v>636</v>
      </c>
      <c r="C377" s="2">
        <v>62869</v>
      </c>
      <c r="D377" s="2">
        <v>92476</v>
      </c>
      <c r="E377" s="2">
        <v>155345</v>
      </c>
      <c r="F377" s="2">
        <f t="shared" si="28"/>
        <v>0</v>
      </c>
      <c r="G377" s="2">
        <v>139664</v>
      </c>
      <c r="H377" s="2">
        <v>0</v>
      </c>
      <c r="I377" s="2">
        <v>7767.25</v>
      </c>
      <c r="J377" s="2">
        <f t="shared" si="25"/>
        <v>0</v>
      </c>
      <c r="K377" s="2">
        <v>9530</v>
      </c>
      <c r="L377" s="2">
        <v>9530</v>
      </c>
      <c r="M377" s="2">
        <v>0</v>
      </c>
      <c r="N377" s="2">
        <v>0</v>
      </c>
      <c r="O377" s="2">
        <v>0</v>
      </c>
      <c r="P377" s="2">
        <v>0</v>
      </c>
      <c r="Q377" s="2">
        <v>0</v>
      </c>
      <c r="R377" s="2">
        <v>0</v>
      </c>
      <c r="S377" s="2">
        <f t="shared" si="26"/>
        <v>0</v>
      </c>
      <c r="T377" s="2">
        <v>0</v>
      </c>
      <c r="U377" s="3">
        <f t="shared" si="27"/>
        <v>0</v>
      </c>
    </row>
    <row r="378" spans="1:21" x14ac:dyDescent="0.25">
      <c r="A378">
        <v>279</v>
      </c>
      <c r="B378" t="s">
        <v>637</v>
      </c>
      <c r="C378" s="2">
        <v>510262</v>
      </c>
      <c r="D378" s="2">
        <v>568499</v>
      </c>
      <c r="E378" s="2">
        <v>1078761</v>
      </c>
      <c r="F378" s="2">
        <f t="shared" si="28"/>
        <v>0</v>
      </c>
      <c r="G378" s="2">
        <v>1085746</v>
      </c>
      <c r="H378" s="2">
        <v>2309</v>
      </c>
      <c r="I378" s="2">
        <v>53938.05</v>
      </c>
      <c r="J378" s="2">
        <f t="shared" si="25"/>
        <v>0</v>
      </c>
      <c r="K378" s="2">
        <v>46664</v>
      </c>
      <c r="L378" s="2">
        <v>46664</v>
      </c>
      <c r="M378" s="2">
        <v>0</v>
      </c>
      <c r="N378" s="2">
        <v>0</v>
      </c>
      <c r="O378" s="2">
        <v>1100</v>
      </c>
      <c r="P378" s="2">
        <v>0</v>
      </c>
      <c r="Q378" s="2">
        <v>0</v>
      </c>
      <c r="R378" s="2">
        <v>1100</v>
      </c>
      <c r="S378" s="2">
        <f t="shared" si="26"/>
        <v>0</v>
      </c>
      <c r="T378" s="2">
        <v>22</v>
      </c>
      <c r="U378" s="3">
        <f t="shared" si="27"/>
        <v>0</v>
      </c>
    </row>
    <row r="379" spans="1:21" x14ac:dyDescent="0.25">
      <c r="A379">
        <v>280</v>
      </c>
      <c r="B379" t="s">
        <v>638</v>
      </c>
      <c r="C379" s="2">
        <v>418487</v>
      </c>
      <c r="D379" s="2">
        <v>500951</v>
      </c>
      <c r="E379" s="2">
        <v>919438</v>
      </c>
      <c r="F379" s="2">
        <f t="shared" si="28"/>
        <v>0</v>
      </c>
      <c r="G379" s="2">
        <v>830265</v>
      </c>
      <c r="H379" s="2">
        <v>788</v>
      </c>
      <c r="I379" s="2">
        <v>45971.9</v>
      </c>
      <c r="J379" s="2">
        <f t="shared" si="25"/>
        <v>0</v>
      </c>
      <c r="K379" s="2">
        <v>41413</v>
      </c>
      <c r="L379" s="2">
        <v>41413</v>
      </c>
      <c r="M379" s="2">
        <v>0</v>
      </c>
      <c r="N379" s="2">
        <v>0</v>
      </c>
      <c r="O379" s="2">
        <v>320</v>
      </c>
      <c r="P379" s="2">
        <v>0</v>
      </c>
      <c r="Q379" s="2">
        <v>0</v>
      </c>
      <c r="R379" s="2">
        <v>320</v>
      </c>
      <c r="S379" s="2">
        <f t="shared" si="26"/>
        <v>0</v>
      </c>
      <c r="T379" s="2">
        <v>6.4</v>
      </c>
      <c r="U379" s="3">
        <f t="shared" si="27"/>
        <v>0</v>
      </c>
    </row>
    <row r="380" spans="1:21" x14ac:dyDescent="0.25">
      <c r="A380">
        <v>281</v>
      </c>
      <c r="B380" t="s">
        <v>639</v>
      </c>
      <c r="C380" s="2">
        <v>112392</v>
      </c>
      <c r="D380" s="2">
        <v>119969</v>
      </c>
      <c r="E380" s="2">
        <v>232361</v>
      </c>
      <c r="F380" s="2">
        <f t="shared" si="28"/>
        <v>0</v>
      </c>
      <c r="G380" s="2">
        <v>220103</v>
      </c>
      <c r="H380" s="2">
        <v>0</v>
      </c>
      <c r="I380" s="2">
        <v>11618.05</v>
      </c>
      <c r="J380" s="2">
        <f t="shared" si="25"/>
        <v>0</v>
      </c>
      <c r="K380" s="2">
        <v>6867</v>
      </c>
      <c r="L380" s="2">
        <v>6867</v>
      </c>
      <c r="M380" s="2">
        <v>0</v>
      </c>
      <c r="N380" s="2">
        <v>0</v>
      </c>
      <c r="O380" s="2">
        <v>0</v>
      </c>
      <c r="P380" s="2">
        <v>0</v>
      </c>
      <c r="Q380" s="2">
        <v>0</v>
      </c>
      <c r="R380" s="2">
        <v>0</v>
      </c>
      <c r="S380" s="2">
        <f t="shared" si="26"/>
        <v>0</v>
      </c>
      <c r="T380" s="2">
        <v>0</v>
      </c>
      <c r="U380" s="3">
        <f t="shared" si="27"/>
        <v>0</v>
      </c>
    </row>
    <row r="381" spans="1:21" x14ac:dyDescent="0.25">
      <c r="A381">
        <v>282</v>
      </c>
      <c r="B381" t="s">
        <v>640</v>
      </c>
      <c r="C381" s="2">
        <v>749305</v>
      </c>
      <c r="D381" s="2">
        <v>875165</v>
      </c>
      <c r="E381" s="2">
        <v>1624470</v>
      </c>
      <c r="F381" s="2">
        <f t="shared" si="28"/>
        <v>0</v>
      </c>
      <c r="G381" s="2">
        <v>1556803</v>
      </c>
      <c r="H381" s="2">
        <v>2140</v>
      </c>
      <c r="I381" s="2">
        <v>81223.5</v>
      </c>
      <c r="J381" s="2">
        <f t="shared" si="25"/>
        <v>0</v>
      </c>
      <c r="K381" s="2">
        <v>70240</v>
      </c>
      <c r="L381" s="2">
        <v>69640</v>
      </c>
      <c r="M381" s="2">
        <v>0</v>
      </c>
      <c r="N381" s="2">
        <v>0</v>
      </c>
      <c r="O381" s="2">
        <v>3380</v>
      </c>
      <c r="P381" s="2">
        <v>2400</v>
      </c>
      <c r="Q381" s="2">
        <v>0</v>
      </c>
      <c r="R381" s="2">
        <v>980</v>
      </c>
      <c r="S381" s="2">
        <f t="shared" si="26"/>
        <v>0</v>
      </c>
      <c r="T381" s="2">
        <v>67.599999999999994</v>
      </c>
      <c r="U381" s="3">
        <f t="shared" si="27"/>
        <v>0</v>
      </c>
    </row>
    <row r="382" spans="1:21" x14ac:dyDescent="0.25">
      <c r="A382">
        <v>283</v>
      </c>
      <c r="B382" t="s">
        <v>642</v>
      </c>
      <c r="C382" s="2">
        <v>379877</v>
      </c>
      <c r="D382" s="2">
        <v>441457</v>
      </c>
      <c r="E382" s="2">
        <v>821334</v>
      </c>
      <c r="F382" s="2">
        <f t="shared" si="28"/>
        <v>0</v>
      </c>
      <c r="G382" s="2">
        <v>765121</v>
      </c>
      <c r="H382" s="2">
        <v>0</v>
      </c>
      <c r="I382" s="2">
        <v>41066.699999999997</v>
      </c>
      <c r="J382" s="2">
        <f t="shared" si="25"/>
        <v>0</v>
      </c>
      <c r="K382" s="2">
        <v>27617</v>
      </c>
      <c r="L382" s="2">
        <v>27617</v>
      </c>
      <c r="M382" s="2">
        <v>0</v>
      </c>
      <c r="N382" s="2">
        <v>0</v>
      </c>
      <c r="O382" s="2">
        <v>500</v>
      </c>
      <c r="P382" s="2">
        <v>800</v>
      </c>
      <c r="Q382" s="2">
        <v>0</v>
      </c>
      <c r="R382" s="2">
        <v>-300</v>
      </c>
      <c r="S382" s="2">
        <f t="shared" si="26"/>
        <v>0</v>
      </c>
      <c r="T382" s="2">
        <v>10</v>
      </c>
      <c r="U382" s="3">
        <f t="shared" si="27"/>
        <v>0</v>
      </c>
    </row>
    <row r="383" spans="1:21" x14ac:dyDescent="0.25">
      <c r="A383">
        <v>284</v>
      </c>
      <c r="B383" t="s">
        <v>643</v>
      </c>
      <c r="C383" s="2">
        <v>131922</v>
      </c>
      <c r="D383" s="2">
        <v>128308</v>
      </c>
      <c r="E383" s="2">
        <v>260230</v>
      </c>
      <c r="F383" s="2">
        <f t="shared" si="28"/>
        <v>0</v>
      </c>
      <c r="G383" s="2">
        <v>254289</v>
      </c>
      <c r="H383" s="2">
        <v>0</v>
      </c>
      <c r="I383" s="2">
        <v>13011.5</v>
      </c>
      <c r="J383" s="2">
        <f t="shared" si="25"/>
        <v>0</v>
      </c>
      <c r="K383" s="2">
        <v>19085</v>
      </c>
      <c r="L383" s="2">
        <v>19085</v>
      </c>
      <c r="M383" s="2">
        <v>0</v>
      </c>
      <c r="N383" s="2">
        <v>0</v>
      </c>
      <c r="O383" s="2">
        <v>1730</v>
      </c>
      <c r="P383" s="2">
        <v>960</v>
      </c>
      <c r="Q383" s="2">
        <v>0</v>
      </c>
      <c r="R383" s="2">
        <v>770</v>
      </c>
      <c r="S383" s="2">
        <f t="shared" si="26"/>
        <v>0</v>
      </c>
      <c r="T383" s="2">
        <v>34.6</v>
      </c>
      <c r="U383" s="3">
        <f t="shared" si="27"/>
        <v>0</v>
      </c>
    </row>
    <row r="384" spans="1:21" x14ac:dyDescent="0.25">
      <c r="A384">
        <v>285</v>
      </c>
      <c r="B384" t="s">
        <v>644</v>
      </c>
      <c r="C384" s="2">
        <v>284486</v>
      </c>
      <c r="D384" s="2">
        <v>282933</v>
      </c>
      <c r="E384" s="2">
        <v>567419</v>
      </c>
      <c r="F384" s="2">
        <f t="shared" si="28"/>
        <v>0</v>
      </c>
      <c r="G384" s="2">
        <v>547763</v>
      </c>
      <c r="H384" s="2">
        <v>0</v>
      </c>
      <c r="I384" s="2">
        <v>28370.95</v>
      </c>
      <c r="J384" s="2">
        <f t="shared" si="25"/>
        <v>0</v>
      </c>
      <c r="K384" s="2">
        <v>26877</v>
      </c>
      <c r="L384" s="2">
        <v>26877</v>
      </c>
      <c r="M384" s="2">
        <v>0</v>
      </c>
      <c r="N384" s="2">
        <v>0</v>
      </c>
      <c r="O384" s="2">
        <v>1000</v>
      </c>
      <c r="P384" s="2">
        <v>0</v>
      </c>
      <c r="Q384" s="2">
        <v>0</v>
      </c>
      <c r="R384" s="2">
        <v>1000</v>
      </c>
      <c r="S384" s="2">
        <f t="shared" si="26"/>
        <v>0</v>
      </c>
      <c r="T384" s="2">
        <v>20</v>
      </c>
      <c r="U384" s="3">
        <f t="shared" si="27"/>
        <v>0</v>
      </c>
    </row>
    <row r="385" spans="1:21" x14ac:dyDescent="0.25">
      <c r="A385">
        <v>286</v>
      </c>
      <c r="B385" t="s">
        <v>645</v>
      </c>
      <c r="C385" s="2">
        <v>585059</v>
      </c>
      <c r="D385" s="2">
        <v>406870</v>
      </c>
      <c r="E385" s="2">
        <v>991929</v>
      </c>
      <c r="F385" s="2">
        <f t="shared" si="28"/>
        <v>0</v>
      </c>
      <c r="G385" s="2">
        <v>887632</v>
      </c>
      <c r="H385" s="2">
        <v>0</v>
      </c>
      <c r="I385" s="2">
        <v>49596.45</v>
      </c>
      <c r="J385" s="2">
        <f t="shared" si="25"/>
        <v>0</v>
      </c>
      <c r="K385" s="2">
        <v>18308</v>
      </c>
      <c r="L385" s="2">
        <v>18308</v>
      </c>
      <c r="M385" s="2">
        <v>0</v>
      </c>
      <c r="N385" s="2">
        <v>0</v>
      </c>
      <c r="O385" s="2">
        <v>4526</v>
      </c>
      <c r="P385" s="2">
        <v>0</v>
      </c>
      <c r="Q385" s="2">
        <v>0</v>
      </c>
      <c r="R385" s="2">
        <v>4526</v>
      </c>
      <c r="S385" s="2">
        <f t="shared" si="26"/>
        <v>0</v>
      </c>
      <c r="T385" s="2">
        <v>90.52</v>
      </c>
      <c r="U385" s="3">
        <f t="shared" si="27"/>
        <v>0</v>
      </c>
    </row>
    <row r="386" spans="1:21" x14ac:dyDescent="0.25">
      <c r="A386">
        <v>287</v>
      </c>
      <c r="B386" t="s">
        <v>646</v>
      </c>
      <c r="C386" s="2">
        <v>409800</v>
      </c>
      <c r="D386" s="2">
        <v>395036</v>
      </c>
      <c r="E386" s="2">
        <v>804836</v>
      </c>
      <c r="F386" s="2">
        <f t="shared" si="28"/>
        <v>0</v>
      </c>
      <c r="G386" s="2">
        <v>780013</v>
      </c>
      <c r="H386" s="2">
        <v>691</v>
      </c>
      <c r="I386" s="2">
        <v>40241.800000000003</v>
      </c>
      <c r="J386" s="2">
        <f t="shared" si="25"/>
        <v>0</v>
      </c>
      <c r="K386" s="2">
        <v>26999</v>
      </c>
      <c r="L386" s="2">
        <v>26999</v>
      </c>
      <c r="M386" s="2">
        <v>0</v>
      </c>
      <c r="N386" s="2">
        <v>0</v>
      </c>
      <c r="O386" s="2">
        <v>350</v>
      </c>
      <c r="P386" s="2">
        <v>0</v>
      </c>
      <c r="Q386" s="2">
        <v>0</v>
      </c>
      <c r="R386" s="2">
        <v>350</v>
      </c>
      <c r="S386" s="2">
        <f t="shared" si="26"/>
        <v>0</v>
      </c>
      <c r="T386" s="2">
        <v>7</v>
      </c>
      <c r="U386" s="3">
        <f t="shared" si="27"/>
        <v>0</v>
      </c>
    </row>
    <row r="387" spans="1:21" x14ac:dyDescent="0.25">
      <c r="A387">
        <v>288</v>
      </c>
      <c r="B387" t="s">
        <v>647</v>
      </c>
      <c r="C387" s="2">
        <v>210601</v>
      </c>
      <c r="D387" s="2">
        <v>193203</v>
      </c>
      <c r="E387" s="2">
        <v>403804</v>
      </c>
      <c r="F387" s="2">
        <f t="shared" si="28"/>
        <v>0</v>
      </c>
      <c r="G387" s="2">
        <v>416591</v>
      </c>
      <c r="H387" s="2">
        <v>0</v>
      </c>
      <c r="I387" s="2">
        <v>20190.2</v>
      </c>
      <c r="J387" s="2">
        <f t="shared" si="25"/>
        <v>0</v>
      </c>
      <c r="K387" s="2">
        <v>14185</v>
      </c>
      <c r="L387" s="2">
        <v>14185</v>
      </c>
      <c r="M387" s="2">
        <v>0</v>
      </c>
      <c r="N387" s="2">
        <v>0</v>
      </c>
      <c r="O387" s="2">
        <v>200</v>
      </c>
      <c r="P387" s="2">
        <v>0</v>
      </c>
      <c r="Q387" s="2">
        <v>0</v>
      </c>
      <c r="R387" s="2">
        <v>200</v>
      </c>
      <c r="S387" s="2">
        <f t="shared" si="26"/>
        <v>0</v>
      </c>
      <c r="T387" s="2">
        <v>4</v>
      </c>
      <c r="U387" s="3">
        <f t="shared" si="27"/>
        <v>0</v>
      </c>
    </row>
    <row r="388" spans="1:21" x14ac:dyDescent="0.25">
      <c r="A388">
        <v>289</v>
      </c>
      <c r="B388" t="s">
        <v>648</v>
      </c>
      <c r="C388" s="2">
        <v>432119</v>
      </c>
      <c r="D388" s="2">
        <v>456152</v>
      </c>
      <c r="E388" s="2">
        <v>888271</v>
      </c>
      <c r="F388" s="2">
        <f t="shared" si="28"/>
        <v>0</v>
      </c>
      <c r="G388" s="2">
        <v>851766</v>
      </c>
      <c r="H388" s="2">
        <v>390</v>
      </c>
      <c r="I388" s="2">
        <v>44413.55</v>
      </c>
      <c r="J388" s="2">
        <f t="shared" si="25"/>
        <v>0</v>
      </c>
      <c r="K388" s="2">
        <v>43005</v>
      </c>
      <c r="L388" s="2">
        <v>43005</v>
      </c>
      <c r="M388" s="2">
        <v>0</v>
      </c>
      <c r="N388" s="2">
        <v>0</v>
      </c>
      <c r="O388" s="2">
        <v>2000</v>
      </c>
      <c r="P388" s="2">
        <v>800</v>
      </c>
      <c r="Q388" s="2">
        <v>0</v>
      </c>
      <c r="R388" s="2">
        <v>1200</v>
      </c>
      <c r="S388" s="2">
        <f t="shared" si="26"/>
        <v>0</v>
      </c>
      <c r="T388" s="2">
        <v>40</v>
      </c>
      <c r="U388" s="3">
        <f t="shared" si="27"/>
        <v>0</v>
      </c>
    </row>
    <row r="389" spans="1:21" x14ac:dyDescent="0.25">
      <c r="A389">
        <v>290</v>
      </c>
      <c r="B389" t="s">
        <v>649</v>
      </c>
      <c r="C389" s="2">
        <v>257818</v>
      </c>
      <c r="D389" s="2">
        <v>307455</v>
      </c>
      <c r="E389" s="2">
        <v>565273</v>
      </c>
      <c r="F389" s="2">
        <f t="shared" si="28"/>
        <v>0</v>
      </c>
      <c r="G389" s="2">
        <v>536921</v>
      </c>
      <c r="H389" s="2">
        <v>0</v>
      </c>
      <c r="I389" s="2">
        <v>28263.65</v>
      </c>
      <c r="J389" s="2">
        <f t="shared" si="25"/>
        <v>0</v>
      </c>
      <c r="K389" s="2">
        <v>14293</v>
      </c>
      <c r="L389" s="2">
        <v>14293</v>
      </c>
      <c r="M389" s="2">
        <v>0</v>
      </c>
      <c r="N389" s="2">
        <v>0</v>
      </c>
      <c r="O389" s="2">
        <v>700</v>
      </c>
      <c r="P389" s="2">
        <v>800</v>
      </c>
      <c r="Q389" s="2">
        <v>0</v>
      </c>
      <c r="R389" s="2">
        <v>-100</v>
      </c>
      <c r="S389" s="2">
        <f t="shared" si="26"/>
        <v>0</v>
      </c>
      <c r="T389" s="2">
        <v>14</v>
      </c>
      <c r="U389" s="3">
        <f t="shared" si="27"/>
        <v>0</v>
      </c>
    </row>
    <row r="390" spans="1:21" x14ac:dyDescent="0.25">
      <c r="A390">
        <v>291</v>
      </c>
      <c r="B390" t="s">
        <v>650</v>
      </c>
      <c r="C390" s="2">
        <v>291425</v>
      </c>
      <c r="D390" s="2">
        <v>308594</v>
      </c>
      <c r="E390" s="2">
        <v>600019</v>
      </c>
      <c r="F390" s="2">
        <f t="shared" si="28"/>
        <v>0</v>
      </c>
      <c r="G390" s="2">
        <v>598165</v>
      </c>
      <c r="H390" s="2">
        <v>0</v>
      </c>
      <c r="I390" s="2">
        <v>30000.95</v>
      </c>
      <c r="J390" s="2">
        <f t="shared" si="25"/>
        <v>0</v>
      </c>
      <c r="K390" s="2">
        <v>25103</v>
      </c>
      <c r="L390" s="2">
        <v>25103</v>
      </c>
      <c r="M390" s="2">
        <v>0</v>
      </c>
      <c r="N390" s="2">
        <v>0</v>
      </c>
      <c r="O390" s="2">
        <v>0</v>
      </c>
      <c r="P390" s="2">
        <v>0</v>
      </c>
      <c r="Q390" s="2">
        <v>0</v>
      </c>
      <c r="R390" s="2">
        <v>0</v>
      </c>
      <c r="S390" s="2">
        <f t="shared" si="26"/>
        <v>0</v>
      </c>
      <c r="T390" s="2">
        <v>0</v>
      </c>
      <c r="U390" s="3">
        <f t="shared" si="27"/>
        <v>0</v>
      </c>
    </row>
    <row r="391" spans="1:21" x14ac:dyDescent="0.25">
      <c r="A391">
        <v>292</v>
      </c>
      <c r="B391" t="s">
        <v>651</v>
      </c>
      <c r="C391" s="2">
        <v>390296</v>
      </c>
      <c r="D391" s="2">
        <v>421827</v>
      </c>
      <c r="E391" s="2">
        <v>812123</v>
      </c>
      <c r="F391" s="2">
        <f t="shared" si="28"/>
        <v>0</v>
      </c>
      <c r="G391" s="2">
        <v>761163</v>
      </c>
      <c r="H391" s="2">
        <v>443</v>
      </c>
      <c r="I391" s="2">
        <v>40606.15</v>
      </c>
      <c r="J391" s="2">
        <f t="shared" si="25"/>
        <v>0</v>
      </c>
      <c r="K391" s="2">
        <v>26696</v>
      </c>
      <c r="L391" s="2">
        <v>26696</v>
      </c>
      <c r="M391" s="2">
        <v>0</v>
      </c>
      <c r="N391" s="2">
        <v>0</v>
      </c>
      <c r="O391" s="2">
        <v>800</v>
      </c>
      <c r="P391" s="2">
        <v>0</v>
      </c>
      <c r="Q391" s="2">
        <v>0</v>
      </c>
      <c r="R391" s="2">
        <v>800</v>
      </c>
      <c r="S391" s="2">
        <f t="shared" si="26"/>
        <v>0</v>
      </c>
      <c r="T391" s="2">
        <v>16</v>
      </c>
      <c r="U391" s="3">
        <f t="shared" si="27"/>
        <v>0</v>
      </c>
    </row>
    <row r="392" spans="1:21" x14ac:dyDescent="0.25">
      <c r="A392">
        <v>293</v>
      </c>
      <c r="B392" t="s">
        <v>652</v>
      </c>
      <c r="C392" s="2">
        <v>418011</v>
      </c>
      <c r="D392" s="2">
        <v>475006</v>
      </c>
      <c r="E392" s="2">
        <v>893017</v>
      </c>
      <c r="F392" s="2">
        <f t="shared" si="28"/>
        <v>0</v>
      </c>
      <c r="G392" s="2">
        <v>801352</v>
      </c>
      <c r="H392" s="2">
        <v>450</v>
      </c>
      <c r="I392" s="2">
        <v>44650.85</v>
      </c>
      <c r="J392" s="2">
        <f t="shared" si="25"/>
        <v>0</v>
      </c>
      <c r="K392" s="2">
        <v>23788</v>
      </c>
      <c r="L392" s="2">
        <v>23788</v>
      </c>
      <c r="M392" s="2">
        <v>0</v>
      </c>
      <c r="N392" s="2">
        <v>0</v>
      </c>
      <c r="O392" s="2">
        <v>110</v>
      </c>
      <c r="P392" s="2">
        <v>0</v>
      </c>
      <c r="Q392" s="2">
        <v>0</v>
      </c>
      <c r="R392" s="2">
        <v>110</v>
      </c>
      <c r="S392" s="2">
        <f t="shared" si="26"/>
        <v>0</v>
      </c>
      <c r="T392" s="2">
        <v>2.2000000000000002</v>
      </c>
      <c r="U392" s="3">
        <f t="shared" si="27"/>
        <v>0</v>
      </c>
    </row>
    <row r="393" spans="1:21" x14ac:dyDescent="0.25">
      <c r="A393">
        <v>294</v>
      </c>
      <c r="B393" t="s">
        <v>653</v>
      </c>
      <c r="C393" s="2">
        <v>80431</v>
      </c>
      <c r="D393" s="2">
        <v>100249</v>
      </c>
      <c r="E393" s="2">
        <v>180680</v>
      </c>
      <c r="F393" s="2">
        <f t="shared" si="28"/>
        <v>0</v>
      </c>
      <c r="G393" s="2">
        <v>166120</v>
      </c>
      <c r="H393" s="2">
        <v>0</v>
      </c>
      <c r="I393" s="2">
        <v>9034</v>
      </c>
      <c r="J393" s="2">
        <f t="shared" si="25"/>
        <v>0</v>
      </c>
      <c r="K393" s="2">
        <v>11100</v>
      </c>
      <c r="L393" s="2">
        <v>11100</v>
      </c>
      <c r="M393" s="2">
        <v>0</v>
      </c>
      <c r="N393" s="2">
        <v>0</v>
      </c>
      <c r="O393" s="2">
        <v>100</v>
      </c>
      <c r="P393" s="2">
        <v>0</v>
      </c>
      <c r="Q393" s="2">
        <v>0</v>
      </c>
      <c r="R393" s="2">
        <v>100</v>
      </c>
      <c r="S393" s="2">
        <f t="shared" si="26"/>
        <v>0</v>
      </c>
      <c r="T393" s="2">
        <v>2</v>
      </c>
      <c r="U393" s="3">
        <f t="shared" si="27"/>
        <v>0</v>
      </c>
    </row>
    <row r="394" spans="1:21" x14ac:dyDescent="0.25">
      <c r="A394">
        <v>295</v>
      </c>
      <c r="B394" t="s">
        <v>654</v>
      </c>
      <c r="C394" s="2">
        <v>44690</v>
      </c>
      <c r="D394" s="2">
        <v>59928</v>
      </c>
      <c r="E394" s="2">
        <v>104618</v>
      </c>
      <c r="F394" s="2">
        <f t="shared" si="28"/>
        <v>0</v>
      </c>
      <c r="G394" s="2">
        <v>80394</v>
      </c>
      <c r="H394" s="2">
        <v>0</v>
      </c>
      <c r="I394" s="2">
        <v>5230.8999999999996</v>
      </c>
      <c r="J394" s="2">
        <f t="shared" si="25"/>
        <v>0</v>
      </c>
      <c r="K394" s="2">
        <v>2923</v>
      </c>
      <c r="L394" s="2">
        <v>2923</v>
      </c>
      <c r="M394" s="2">
        <v>0</v>
      </c>
      <c r="N394" s="2">
        <v>0</v>
      </c>
      <c r="O394" s="2">
        <v>0</v>
      </c>
      <c r="P394" s="2">
        <v>0</v>
      </c>
      <c r="Q394" s="2">
        <v>0</v>
      </c>
      <c r="R394" s="2">
        <v>0</v>
      </c>
      <c r="S394" s="2">
        <f t="shared" si="26"/>
        <v>0</v>
      </c>
      <c r="T394" s="2">
        <v>0</v>
      </c>
      <c r="U394" s="3">
        <f t="shared" si="27"/>
        <v>0</v>
      </c>
    </row>
    <row r="395" spans="1:21" x14ac:dyDescent="0.25">
      <c r="A395">
        <v>296</v>
      </c>
      <c r="B395" t="s">
        <v>655</v>
      </c>
      <c r="C395" s="2">
        <v>171482</v>
      </c>
      <c r="D395" s="2">
        <v>139121</v>
      </c>
      <c r="E395" s="2">
        <v>310603</v>
      </c>
      <c r="F395" s="2">
        <f t="shared" si="28"/>
        <v>0</v>
      </c>
      <c r="G395" s="2">
        <v>291319</v>
      </c>
      <c r="H395" s="2">
        <v>0</v>
      </c>
      <c r="I395" s="2">
        <v>15530.15</v>
      </c>
      <c r="J395" s="2">
        <f t="shared" si="25"/>
        <v>0</v>
      </c>
      <c r="K395" s="2">
        <v>14655</v>
      </c>
      <c r="L395" s="2">
        <v>14655</v>
      </c>
      <c r="M395" s="2">
        <v>0</v>
      </c>
      <c r="N395" s="2">
        <v>0</v>
      </c>
      <c r="O395" s="2">
        <v>600</v>
      </c>
      <c r="P395" s="2">
        <v>0</v>
      </c>
      <c r="Q395" s="2">
        <v>0</v>
      </c>
      <c r="R395" s="2">
        <v>600</v>
      </c>
      <c r="S395" s="2">
        <f t="shared" si="26"/>
        <v>0</v>
      </c>
      <c r="T395" s="2">
        <v>12</v>
      </c>
      <c r="U395" s="3">
        <f t="shared" si="27"/>
        <v>0</v>
      </c>
    </row>
    <row r="396" spans="1:21" x14ac:dyDescent="0.25">
      <c r="A396">
        <v>297</v>
      </c>
      <c r="B396" t="s">
        <v>656</v>
      </c>
      <c r="C396" s="2">
        <v>446049</v>
      </c>
      <c r="D396" s="2">
        <v>476659</v>
      </c>
      <c r="E396" s="2">
        <v>922708</v>
      </c>
      <c r="F396" s="2">
        <f t="shared" si="28"/>
        <v>0</v>
      </c>
      <c r="G396" s="2">
        <v>886840</v>
      </c>
      <c r="H396" s="2">
        <v>0</v>
      </c>
      <c r="I396" s="2">
        <v>46135.4</v>
      </c>
      <c r="J396" s="2">
        <f t="shared" si="25"/>
        <v>0</v>
      </c>
      <c r="K396" s="2">
        <v>42623</v>
      </c>
      <c r="L396" s="2">
        <v>42623</v>
      </c>
      <c r="M396" s="2">
        <v>0</v>
      </c>
      <c r="N396" s="2">
        <v>0</v>
      </c>
      <c r="O396" s="2">
        <v>2240</v>
      </c>
      <c r="P396" s="2">
        <v>0</v>
      </c>
      <c r="Q396" s="2">
        <v>0</v>
      </c>
      <c r="R396" s="2">
        <v>2240</v>
      </c>
      <c r="S396" s="2">
        <f t="shared" si="26"/>
        <v>0</v>
      </c>
      <c r="T396" s="2">
        <v>44.8</v>
      </c>
      <c r="U396" s="3">
        <f t="shared" si="27"/>
        <v>0</v>
      </c>
    </row>
    <row r="397" spans="1:21" x14ac:dyDescent="0.25">
      <c r="A397">
        <v>298</v>
      </c>
      <c r="B397" t="s">
        <v>657</v>
      </c>
      <c r="C397" s="2">
        <v>169313</v>
      </c>
      <c r="D397" s="2">
        <v>200771</v>
      </c>
      <c r="E397" s="2">
        <v>370084</v>
      </c>
      <c r="F397" s="2">
        <f t="shared" si="28"/>
        <v>0</v>
      </c>
      <c r="G397" s="2">
        <v>376056</v>
      </c>
      <c r="H397" s="2">
        <v>184</v>
      </c>
      <c r="I397" s="2">
        <v>18504.2</v>
      </c>
      <c r="J397" s="2">
        <f t="shared" si="25"/>
        <v>0</v>
      </c>
      <c r="K397" s="2">
        <v>21264</v>
      </c>
      <c r="L397" s="2">
        <v>21264</v>
      </c>
      <c r="M397" s="2">
        <v>0</v>
      </c>
      <c r="N397" s="2">
        <v>0</v>
      </c>
      <c r="O397" s="2">
        <v>0</v>
      </c>
      <c r="P397" s="2">
        <v>0</v>
      </c>
      <c r="Q397" s="2">
        <v>0</v>
      </c>
      <c r="R397" s="2">
        <v>0</v>
      </c>
      <c r="S397" s="2">
        <f t="shared" si="26"/>
        <v>0</v>
      </c>
      <c r="T397" s="2">
        <v>0</v>
      </c>
      <c r="U397" s="3">
        <f t="shared" si="27"/>
        <v>0</v>
      </c>
    </row>
    <row r="398" spans="1:21" x14ac:dyDescent="0.25">
      <c r="A398">
        <v>299</v>
      </c>
      <c r="B398" t="s">
        <v>658</v>
      </c>
      <c r="C398" s="2">
        <v>309685</v>
      </c>
      <c r="D398" s="2">
        <v>496090</v>
      </c>
      <c r="E398" s="2">
        <v>805775</v>
      </c>
      <c r="F398" s="2">
        <f t="shared" si="28"/>
        <v>0</v>
      </c>
      <c r="G398" s="2">
        <v>821017</v>
      </c>
      <c r="H398" s="2">
        <v>2004</v>
      </c>
      <c r="I398" s="2">
        <v>40288.75</v>
      </c>
      <c r="J398" s="2">
        <f t="shared" si="25"/>
        <v>0</v>
      </c>
      <c r="K398" s="2">
        <v>29740</v>
      </c>
      <c r="L398" s="2">
        <v>29140</v>
      </c>
      <c r="M398" s="2">
        <v>0</v>
      </c>
      <c r="N398" s="2">
        <v>0</v>
      </c>
      <c r="O398" s="2">
        <v>300</v>
      </c>
      <c r="P398" s="2">
        <v>0</v>
      </c>
      <c r="Q398" s="2">
        <v>0</v>
      </c>
      <c r="R398" s="2">
        <v>300</v>
      </c>
      <c r="S398" s="2">
        <f t="shared" si="26"/>
        <v>0</v>
      </c>
      <c r="T398" s="2">
        <v>6</v>
      </c>
      <c r="U398" s="3">
        <f t="shared" si="27"/>
        <v>0</v>
      </c>
    </row>
    <row r="399" spans="1:21" x14ac:dyDescent="0.25">
      <c r="A399">
        <v>300</v>
      </c>
      <c r="B399" t="s">
        <v>659</v>
      </c>
      <c r="C399" s="2">
        <v>613981</v>
      </c>
      <c r="D399" s="2">
        <v>628993</v>
      </c>
      <c r="E399" s="2">
        <v>1242974</v>
      </c>
      <c r="F399" s="2">
        <f t="shared" si="28"/>
        <v>0</v>
      </c>
      <c r="G399" s="2">
        <v>1288573</v>
      </c>
      <c r="H399" s="2">
        <v>749</v>
      </c>
      <c r="I399" s="2">
        <v>62148.7</v>
      </c>
      <c r="J399" s="2">
        <f t="shared" si="25"/>
        <v>0</v>
      </c>
      <c r="K399" s="2">
        <v>50138</v>
      </c>
      <c r="L399" s="2">
        <v>50138</v>
      </c>
      <c r="M399" s="2">
        <v>0</v>
      </c>
      <c r="N399" s="2">
        <v>0</v>
      </c>
      <c r="O399" s="2">
        <v>450</v>
      </c>
      <c r="P399" s="2">
        <v>0</v>
      </c>
      <c r="Q399" s="2">
        <v>0</v>
      </c>
      <c r="R399" s="2">
        <v>450</v>
      </c>
      <c r="S399" s="2">
        <f t="shared" si="26"/>
        <v>0</v>
      </c>
      <c r="T399" s="2">
        <v>9</v>
      </c>
      <c r="U399" s="3">
        <f t="shared" si="27"/>
        <v>0</v>
      </c>
    </row>
    <row r="400" spans="1:21" x14ac:dyDescent="0.25">
      <c r="A400">
        <v>301</v>
      </c>
      <c r="B400" t="s">
        <v>660</v>
      </c>
      <c r="C400" s="2">
        <v>354055</v>
      </c>
      <c r="D400" s="2">
        <v>329834</v>
      </c>
      <c r="E400" s="2">
        <v>683889</v>
      </c>
      <c r="F400" s="2">
        <f t="shared" si="28"/>
        <v>0</v>
      </c>
      <c r="G400" s="2">
        <v>677544</v>
      </c>
      <c r="H400" s="2">
        <v>1399</v>
      </c>
      <c r="I400" s="2">
        <v>34194.449999999997</v>
      </c>
      <c r="J400" s="2">
        <f t="shared" si="25"/>
        <v>0</v>
      </c>
      <c r="K400" s="2">
        <v>26319</v>
      </c>
      <c r="L400" s="2">
        <v>26319</v>
      </c>
      <c r="M400" s="2">
        <v>0</v>
      </c>
      <c r="N400" s="2">
        <v>0</v>
      </c>
      <c r="O400" s="2">
        <v>500</v>
      </c>
      <c r="P400" s="2">
        <v>0</v>
      </c>
      <c r="Q400" s="2">
        <v>0</v>
      </c>
      <c r="R400" s="2">
        <v>500</v>
      </c>
      <c r="S400" s="2">
        <f t="shared" si="26"/>
        <v>0</v>
      </c>
      <c r="T400" s="2">
        <v>10</v>
      </c>
      <c r="U400" s="3">
        <f t="shared" si="27"/>
        <v>0</v>
      </c>
    </row>
    <row r="401" spans="1:21" x14ac:dyDescent="0.25">
      <c r="A401">
        <v>302</v>
      </c>
      <c r="B401" t="s">
        <v>661</v>
      </c>
      <c r="C401" s="2">
        <v>185455</v>
      </c>
      <c r="D401" s="2">
        <v>246625</v>
      </c>
      <c r="E401" s="2">
        <v>432080</v>
      </c>
      <c r="F401" s="2">
        <f t="shared" si="28"/>
        <v>0</v>
      </c>
      <c r="G401" s="2">
        <v>367363</v>
      </c>
      <c r="H401" s="2">
        <v>0</v>
      </c>
      <c r="I401" s="2">
        <v>21604</v>
      </c>
      <c r="J401" s="2">
        <f t="shared" si="25"/>
        <v>0</v>
      </c>
      <c r="K401" s="2">
        <v>15090</v>
      </c>
      <c r="L401" s="2">
        <v>15090</v>
      </c>
      <c r="M401" s="2">
        <v>0</v>
      </c>
      <c r="N401" s="2">
        <v>0</v>
      </c>
      <c r="O401" s="2">
        <v>0</v>
      </c>
      <c r="P401" s="2">
        <v>0</v>
      </c>
      <c r="Q401" s="2">
        <v>0</v>
      </c>
      <c r="R401" s="2">
        <v>0</v>
      </c>
      <c r="S401" s="2">
        <f t="shared" si="26"/>
        <v>0</v>
      </c>
      <c r="T401" s="2">
        <v>0</v>
      </c>
      <c r="U401" s="3">
        <f t="shared" si="27"/>
        <v>0</v>
      </c>
    </row>
    <row r="402" spans="1:21" x14ac:dyDescent="0.25">
      <c r="A402">
        <v>303</v>
      </c>
      <c r="B402" t="s">
        <v>662</v>
      </c>
      <c r="C402" s="2">
        <v>458691</v>
      </c>
      <c r="D402" s="2">
        <v>475660</v>
      </c>
      <c r="E402" s="2">
        <v>934351</v>
      </c>
      <c r="F402" s="2">
        <f t="shared" si="28"/>
        <v>0</v>
      </c>
      <c r="G402" s="2">
        <v>738228</v>
      </c>
      <c r="H402" s="2">
        <v>720</v>
      </c>
      <c r="I402" s="2">
        <v>46717.55</v>
      </c>
      <c r="J402" s="2">
        <f t="shared" si="25"/>
        <v>0</v>
      </c>
      <c r="K402" s="2">
        <v>19134</v>
      </c>
      <c r="L402" s="2">
        <v>17914</v>
      </c>
      <c r="M402" s="2">
        <v>500</v>
      </c>
      <c r="N402" s="2">
        <v>0</v>
      </c>
      <c r="O402" s="2">
        <v>1600</v>
      </c>
      <c r="P402" s="2">
        <v>800</v>
      </c>
      <c r="Q402" s="2">
        <v>0</v>
      </c>
      <c r="R402" s="2">
        <v>800</v>
      </c>
      <c r="S402" s="2">
        <f t="shared" si="26"/>
        <v>0</v>
      </c>
      <c r="T402" s="2">
        <v>32</v>
      </c>
      <c r="U402" s="3">
        <f t="shared" si="27"/>
        <v>0</v>
      </c>
    </row>
    <row r="403" spans="1:21" x14ac:dyDescent="0.25">
      <c r="A403">
        <v>304</v>
      </c>
      <c r="B403" t="s">
        <v>663</v>
      </c>
      <c r="C403" s="2">
        <v>111770</v>
      </c>
      <c r="D403" s="2">
        <v>95093</v>
      </c>
      <c r="E403" s="2">
        <v>206863</v>
      </c>
      <c r="F403" s="2">
        <f t="shared" si="28"/>
        <v>0</v>
      </c>
      <c r="G403" s="2">
        <v>177822</v>
      </c>
      <c r="H403" s="2">
        <v>0</v>
      </c>
      <c r="I403" s="2">
        <v>10343.15</v>
      </c>
      <c r="J403" s="2">
        <f t="shared" si="25"/>
        <v>0</v>
      </c>
      <c r="K403" s="2">
        <v>8172</v>
      </c>
      <c r="L403" s="2">
        <v>8172</v>
      </c>
      <c r="M403" s="2">
        <v>0</v>
      </c>
      <c r="N403" s="2">
        <v>0</v>
      </c>
      <c r="O403" s="2">
        <v>500</v>
      </c>
      <c r="P403" s="2">
        <v>0</v>
      </c>
      <c r="Q403" s="2">
        <v>0</v>
      </c>
      <c r="R403" s="2">
        <v>500</v>
      </c>
      <c r="S403" s="2">
        <f t="shared" si="26"/>
        <v>0</v>
      </c>
      <c r="T403" s="2">
        <v>10</v>
      </c>
      <c r="U403" s="3">
        <f t="shared" si="27"/>
        <v>0</v>
      </c>
    </row>
    <row r="404" spans="1:21" x14ac:dyDescent="0.25">
      <c r="A404">
        <v>305</v>
      </c>
      <c r="B404" t="s">
        <v>664</v>
      </c>
      <c r="C404" s="2">
        <v>193732</v>
      </c>
      <c r="D404" s="2">
        <v>214779</v>
      </c>
      <c r="E404" s="2">
        <v>408511</v>
      </c>
      <c r="F404" s="2">
        <f t="shared" si="28"/>
        <v>0</v>
      </c>
      <c r="G404" s="2">
        <v>406218</v>
      </c>
      <c r="H404" s="2">
        <v>547</v>
      </c>
      <c r="I404" s="2">
        <v>20425.55</v>
      </c>
      <c r="J404" s="2">
        <f t="shared" si="25"/>
        <v>0</v>
      </c>
      <c r="K404" s="2">
        <v>21350</v>
      </c>
      <c r="L404" s="2">
        <v>21150</v>
      </c>
      <c r="M404" s="2">
        <v>0</v>
      </c>
      <c r="N404" s="2">
        <v>0</v>
      </c>
      <c r="O404" s="2">
        <v>950</v>
      </c>
      <c r="P404" s="2">
        <v>0</v>
      </c>
      <c r="Q404" s="2">
        <v>0</v>
      </c>
      <c r="R404" s="2">
        <v>950</v>
      </c>
      <c r="S404" s="2">
        <f t="shared" si="26"/>
        <v>0</v>
      </c>
      <c r="T404" s="2">
        <v>19</v>
      </c>
      <c r="U404" s="3">
        <f t="shared" si="27"/>
        <v>0</v>
      </c>
    </row>
    <row r="405" spans="1:21" x14ac:dyDescent="0.25">
      <c r="A405">
        <v>306</v>
      </c>
      <c r="B405" t="s">
        <v>665</v>
      </c>
      <c r="C405" s="2">
        <v>5980</v>
      </c>
      <c r="D405" s="2">
        <v>5384</v>
      </c>
      <c r="E405" s="2">
        <v>11364</v>
      </c>
      <c r="F405" s="2">
        <f t="shared" si="28"/>
        <v>0</v>
      </c>
      <c r="G405" s="2">
        <v>9195</v>
      </c>
      <c r="H405" s="2">
        <v>0</v>
      </c>
      <c r="I405" s="2">
        <v>568.20000000000005</v>
      </c>
      <c r="J405" s="2">
        <f t="shared" si="25"/>
        <v>0</v>
      </c>
      <c r="K405" s="2">
        <v>0</v>
      </c>
      <c r="L405" s="2">
        <v>0</v>
      </c>
      <c r="M405" s="2">
        <v>0</v>
      </c>
      <c r="N405" s="2">
        <v>0</v>
      </c>
      <c r="O405" s="2">
        <v>0</v>
      </c>
      <c r="P405" s="2">
        <v>0</v>
      </c>
      <c r="Q405" s="2">
        <v>0</v>
      </c>
      <c r="R405" s="2">
        <v>0</v>
      </c>
      <c r="S405" s="2">
        <f t="shared" si="26"/>
        <v>0</v>
      </c>
      <c r="T405" s="2">
        <v>0</v>
      </c>
      <c r="U405" s="3">
        <f t="shared" si="27"/>
        <v>0</v>
      </c>
    </row>
    <row r="406" spans="1:21" x14ac:dyDescent="0.25">
      <c r="A406">
        <v>307</v>
      </c>
      <c r="B406" t="s">
        <v>666</v>
      </c>
      <c r="C406" s="2">
        <v>242771</v>
      </c>
      <c r="D406" s="2">
        <v>198986</v>
      </c>
      <c r="E406" s="2">
        <v>441757</v>
      </c>
      <c r="F406" s="2">
        <f t="shared" si="28"/>
        <v>0</v>
      </c>
      <c r="G406" s="2">
        <v>392659</v>
      </c>
      <c r="H406" s="2">
        <v>3137</v>
      </c>
      <c r="I406" s="2">
        <v>22087.85</v>
      </c>
      <c r="J406" s="2">
        <f t="shared" si="25"/>
        <v>0</v>
      </c>
      <c r="K406" s="2">
        <v>21045</v>
      </c>
      <c r="L406" s="2">
        <v>21045</v>
      </c>
      <c r="M406" s="2">
        <v>0</v>
      </c>
      <c r="N406" s="2">
        <v>0</v>
      </c>
      <c r="O406" s="2">
        <v>650</v>
      </c>
      <c r="P406" s="2">
        <v>800</v>
      </c>
      <c r="Q406" s="2">
        <v>0</v>
      </c>
      <c r="R406" s="2">
        <v>-150</v>
      </c>
      <c r="S406" s="2">
        <f t="shared" si="26"/>
        <v>0</v>
      </c>
      <c r="T406" s="2">
        <v>13</v>
      </c>
      <c r="U406" s="3">
        <f t="shared" si="27"/>
        <v>0</v>
      </c>
    </row>
    <row r="407" spans="1:21" x14ac:dyDescent="0.25">
      <c r="A407">
        <v>308</v>
      </c>
      <c r="B407" t="s">
        <v>667</v>
      </c>
      <c r="C407" s="2">
        <v>77340</v>
      </c>
      <c r="D407" s="2">
        <v>67852</v>
      </c>
      <c r="E407" s="2">
        <v>145192</v>
      </c>
      <c r="F407" s="2">
        <f t="shared" si="28"/>
        <v>0</v>
      </c>
      <c r="G407" s="2">
        <v>171730</v>
      </c>
      <c r="H407" s="2">
        <v>0</v>
      </c>
      <c r="I407" s="2">
        <v>7259.6</v>
      </c>
      <c r="J407" s="2">
        <f t="shared" si="25"/>
        <v>0</v>
      </c>
      <c r="K407" s="2">
        <v>5420</v>
      </c>
      <c r="L407" s="2">
        <v>5420</v>
      </c>
      <c r="M407" s="2">
        <v>0</v>
      </c>
      <c r="N407" s="2">
        <v>0</v>
      </c>
      <c r="O407" s="2">
        <v>600</v>
      </c>
      <c r="P407" s="2">
        <v>1600</v>
      </c>
      <c r="Q407" s="2">
        <v>0</v>
      </c>
      <c r="R407" s="2">
        <v>-1000</v>
      </c>
      <c r="S407" s="2">
        <f t="shared" si="26"/>
        <v>0</v>
      </c>
      <c r="T407" s="2">
        <v>12</v>
      </c>
      <c r="U407" s="3">
        <f t="shared" si="27"/>
        <v>0</v>
      </c>
    </row>
    <row r="408" spans="1:21" x14ac:dyDescent="0.25">
      <c r="A408">
        <v>309</v>
      </c>
      <c r="B408" t="s">
        <v>668</v>
      </c>
      <c r="C408" s="2">
        <v>77814</v>
      </c>
      <c r="D408" s="2">
        <v>138831</v>
      </c>
      <c r="E408" s="2">
        <v>216645</v>
      </c>
      <c r="F408" s="2">
        <f t="shared" si="28"/>
        <v>0</v>
      </c>
      <c r="G408" s="2">
        <v>187145</v>
      </c>
      <c r="H408" s="2">
        <v>395</v>
      </c>
      <c r="I408" s="2">
        <v>10832.25</v>
      </c>
      <c r="J408" s="2">
        <f t="shared" si="25"/>
        <v>0</v>
      </c>
      <c r="K408" s="2">
        <v>10035</v>
      </c>
      <c r="L408" s="2">
        <v>9640</v>
      </c>
      <c r="M408" s="2">
        <v>0</v>
      </c>
      <c r="N408" s="2">
        <v>0</v>
      </c>
      <c r="O408" s="2">
        <v>0</v>
      </c>
      <c r="P408" s="2">
        <v>0</v>
      </c>
      <c r="Q408" s="2">
        <v>0</v>
      </c>
      <c r="R408" s="2">
        <v>0</v>
      </c>
      <c r="S408" s="2">
        <f t="shared" si="26"/>
        <v>0</v>
      </c>
      <c r="T408" s="2">
        <v>0</v>
      </c>
      <c r="U408" s="3">
        <f t="shared" si="27"/>
        <v>0</v>
      </c>
    </row>
    <row r="409" spans="1:21" x14ac:dyDescent="0.25">
      <c r="A409">
        <v>310</v>
      </c>
      <c r="B409" t="s">
        <v>669</v>
      </c>
      <c r="C409" s="2">
        <v>137062</v>
      </c>
      <c r="D409" s="2">
        <v>169256</v>
      </c>
      <c r="E409" s="2">
        <v>306318</v>
      </c>
      <c r="F409" s="2">
        <f t="shared" si="28"/>
        <v>0</v>
      </c>
      <c r="G409" s="2">
        <v>230457</v>
      </c>
      <c r="H409" s="2">
        <v>0</v>
      </c>
      <c r="I409" s="2">
        <v>15315.9</v>
      </c>
      <c r="J409" s="2">
        <f t="shared" si="25"/>
        <v>0</v>
      </c>
      <c r="K409" s="2">
        <v>8845</v>
      </c>
      <c r="L409" s="2">
        <v>8845</v>
      </c>
      <c r="M409" s="2">
        <v>0</v>
      </c>
      <c r="N409" s="2">
        <v>0</v>
      </c>
      <c r="O409" s="2">
        <v>400</v>
      </c>
      <c r="P409" s="2">
        <v>0</v>
      </c>
      <c r="Q409" s="2">
        <v>0</v>
      </c>
      <c r="R409" s="2">
        <v>400</v>
      </c>
      <c r="S409" s="2">
        <f t="shared" si="26"/>
        <v>0</v>
      </c>
      <c r="T409" s="2">
        <v>8</v>
      </c>
      <c r="U409" s="3">
        <f t="shared" si="27"/>
        <v>0</v>
      </c>
    </row>
    <row r="410" spans="1:21" x14ac:dyDescent="0.25">
      <c r="A410">
        <v>311</v>
      </c>
      <c r="B410" t="s">
        <v>670</v>
      </c>
      <c r="C410" s="2">
        <v>345418</v>
      </c>
      <c r="D410" s="2">
        <v>319190</v>
      </c>
      <c r="E410" s="2">
        <v>664608</v>
      </c>
      <c r="F410" s="2">
        <f t="shared" si="28"/>
        <v>0</v>
      </c>
      <c r="G410" s="2">
        <v>687058</v>
      </c>
      <c r="H410" s="2">
        <v>100</v>
      </c>
      <c r="I410" s="2">
        <v>33230.400000000001</v>
      </c>
      <c r="J410" s="2">
        <f t="shared" si="25"/>
        <v>0</v>
      </c>
      <c r="K410" s="2">
        <v>25695</v>
      </c>
      <c r="L410" s="2">
        <v>25595</v>
      </c>
      <c r="M410" s="2">
        <v>0</v>
      </c>
      <c r="N410" s="2">
        <v>0</v>
      </c>
      <c r="O410" s="2">
        <v>320</v>
      </c>
      <c r="P410" s="2">
        <v>800</v>
      </c>
      <c r="Q410" s="2">
        <v>0</v>
      </c>
      <c r="R410" s="2">
        <v>-480</v>
      </c>
      <c r="S410" s="2">
        <f t="shared" si="26"/>
        <v>0</v>
      </c>
      <c r="T410" s="2">
        <v>6.4</v>
      </c>
      <c r="U410" s="3">
        <f t="shared" si="27"/>
        <v>0</v>
      </c>
    </row>
    <row r="411" spans="1:21" x14ac:dyDescent="0.25">
      <c r="A411">
        <v>312</v>
      </c>
      <c r="B411" t="s">
        <v>671</v>
      </c>
      <c r="C411" s="2">
        <v>208661</v>
      </c>
      <c r="D411" s="2">
        <v>248817</v>
      </c>
      <c r="E411" s="2">
        <v>457478</v>
      </c>
      <c r="F411" s="2">
        <f t="shared" si="28"/>
        <v>0</v>
      </c>
      <c r="G411" s="2">
        <v>412874</v>
      </c>
      <c r="H411" s="2">
        <v>544</v>
      </c>
      <c r="I411" s="2">
        <v>22873.9</v>
      </c>
      <c r="J411" s="2">
        <f t="shared" si="25"/>
        <v>0</v>
      </c>
      <c r="K411" s="2">
        <v>17600</v>
      </c>
      <c r="L411" s="2">
        <v>17600</v>
      </c>
      <c r="M411" s="2">
        <v>0</v>
      </c>
      <c r="N411" s="2">
        <v>0</v>
      </c>
      <c r="O411" s="2">
        <v>500</v>
      </c>
      <c r="P411" s="2">
        <v>800</v>
      </c>
      <c r="Q411" s="2">
        <v>0</v>
      </c>
      <c r="R411" s="2">
        <v>-300</v>
      </c>
      <c r="S411" s="2">
        <f t="shared" si="26"/>
        <v>0</v>
      </c>
      <c r="T411" s="2">
        <v>10</v>
      </c>
      <c r="U411" s="3">
        <f t="shared" si="27"/>
        <v>0</v>
      </c>
    </row>
    <row r="412" spans="1:21" x14ac:dyDescent="0.25">
      <c r="A412">
        <v>313</v>
      </c>
      <c r="B412" t="s">
        <v>672</v>
      </c>
      <c r="C412" s="2">
        <v>186832</v>
      </c>
      <c r="D412" s="2">
        <v>122871</v>
      </c>
      <c r="E412" s="2">
        <v>309703</v>
      </c>
      <c r="F412" s="2">
        <f t="shared" si="28"/>
        <v>0</v>
      </c>
      <c r="G412" s="2">
        <v>388552</v>
      </c>
      <c r="H412" s="2">
        <v>0</v>
      </c>
      <c r="I412" s="2">
        <v>15485.15</v>
      </c>
      <c r="J412" s="2">
        <f t="shared" si="25"/>
        <v>0</v>
      </c>
      <c r="K412" s="2">
        <v>7950</v>
      </c>
      <c r="L412" s="2">
        <v>7950</v>
      </c>
      <c r="M412" s="2">
        <v>0</v>
      </c>
      <c r="N412" s="2">
        <v>0</v>
      </c>
      <c r="O412" s="2">
        <v>300</v>
      </c>
      <c r="P412" s="2">
        <v>0</v>
      </c>
      <c r="Q412" s="2">
        <v>0</v>
      </c>
      <c r="R412" s="2">
        <v>300</v>
      </c>
      <c r="S412" s="2">
        <f t="shared" si="26"/>
        <v>0</v>
      </c>
      <c r="T412" s="2">
        <v>6</v>
      </c>
      <c r="U412" s="3">
        <f t="shared" si="27"/>
        <v>0</v>
      </c>
    </row>
    <row r="413" spans="1:21" x14ac:dyDescent="0.25">
      <c r="A413">
        <v>314</v>
      </c>
      <c r="B413" t="s">
        <v>673</v>
      </c>
      <c r="C413" s="2">
        <v>33395</v>
      </c>
      <c r="D413" s="2">
        <v>57042</v>
      </c>
      <c r="E413" s="2">
        <v>90437</v>
      </c>
      <c r="F413" s="2">
        <f t="shared" si="28"/>
        <v>0</v>
      </c>
      <c r="G413" s="2">
        <v>89352</v>
      </c>
      <c r="H413" s="2">
        <v>0</v>
      </c>
      <c r="I413" s="2">
        <v>4521.8500000000004</v>
      </c>
      <c r="J413" s="2">
        <f t="shared" si="25"/>
        <v>0</v>
      </c>
      <c r="K413" s="2">
        <v>4450</v>
      </c>
      <c r="L413" s="2">
        <v>4450</v>
      </c>
      <c r="M413" s="2">
        <v>0</v>
      </c>
      <c r="N413" s="2">
        <v>0</v>
      </c>
      <c r="O413" s="2">
        <v>100</v>
      </c>
      <c r="P413" s="2">
        <v>0</v>
      </c>
      <c r="Q413" s="2">
        <v>0</v>
      </c>
      <c r="R413" s="2">
        <v>100</v>
      </c>
      <c r="S413" s="2">
        <f t="shared" si="26"/>
        <v>0</v>
      </c>
      <c r="T413" s="2">
        <v>2</v>
      </c>
      <c r="U413" s="3">
        <f t="shared" si="27"/>
        <v>0</v>
      </c>
    </row>
    <row r="414" spans="1:21" x14ac:dyDescent="0.25">
      <c r="A414">
        <v>315</v>
      </c>
      <c r="B414" t="s">
        <v>675</v>
      </c>
      <c r="C414" s="2">
        <v>1002253</v>
      </c>
      <c r="D414" s="2">
        <v>1372940</v>
      </c>
      <c r="E414" s="2">
        <v>2375193</v>
      </c>
      <c r="F414" s="2">
        <f t="shared" si="28"/>
        <v>0</v>
      </c>
      <c r="G414" s="2">
        <v>2042752</v>
      </c>
      <c r="H414" s="2">
        <v>260</v>
      </c>
      <c r="I414" s="2">
        <v>118759.65</v>
      </c>
      <c r="J414" s="2">
        <f t="shared" si="25"/>
        <v>0</v>
      </c>
      <c r="K414" s="2">
        <v>123751</v>
      </c>
      <c r="L414" s="2">
        <v>123491</v>
      </c>
      <c r="M414" s="2">
        <v>0</v>
      </c>
      <c r="N414" s="2">
        <v>0</v>
      </c>
      <c r="O414" s="2">
        <v>2830</v>
      </c>
      <c r="P414" s="2">
        <v>800</v>
      </c>
      <c r="Q414" s="2">
        <v>0</v>
      </c>
      <c r="R414" s="2">
        <v>2030</v>
      </c>
      <c r="S414" s="2">
        <f t="shared" si="26"/>
        <v>0</v>
      </c>
      <c r="T414" s="2">
        <v>56.6</v>
      </c>
      <c r="U414" s="3">
        <f t="shared" si="27"/>
        <v>0</v>
      </c>
    </row>
    <row r="415" spans="1:21" x14ac:dyDescent="0.25">
      <c r="A415">
        <v>316</v>
      </c>
      <c r="B415" t="s">
        <v>676</v>
      </c>
      <c r="C415" s="2">
        <v>92110</v>
      </c>
      <c r="D415" s="2">
        <v>159796</v>
      </c>
      <c r="E415" s="2">
        <v>251906</v>
      </c>
      <c r="F415" s="2">
        <f t="shared" si="28"/>
        <v>0</v>
      </c>
      <c r="G415" s="2">
        <v>221773</v>
      </c>
      <c r="H415" s="2">
        <v>186</v>
      </c>
      <c r="I415" s="2">
        <v>12595.3</v>
      </c>
      <c r="J415" s="2">
        <f t="shared" si="25"/>
        <v>0</v>
      </c>
      <c r="K415" s="2">
        <v>8410</v>
      </c>
      <c r="L415" s="2">
        <v>8410</v>
      </c>
      <c r="M415" s="2">
        <v>0</v>
      </c>
      <c r="N415" s="2">
        <v>0</v>
      </c>
      <c r="O415" s="2">
        <v>950</v>
      </c>
      <c r="P415" s="2">
        <v>0</v>
      </c>
      <c r="Q415" s="2">
        <v>0</v>
      </c>
      <c r="R415" s="2">
        <v>950</v>
      </c>
      <c r="S415" s="2">
        <f t="shared" si="26"/>
        <v>0</v>
      </c>
      <c r="T415" s="2">
        <v>19</v>
      </c>
      <c r="U415" s="3">
        <f t="shared" si="27"/>
        <v>0</v>
      </c>
    </row>
    <row r="416" spans="1:21" x14ac:dyDescent="0.25">
      <c r="A416">
        <v>317</v>
      </c>
      <c r="B416" t="s">
        <v>677</v>
      </c>
      <c r="C416" s="2">
        <v>406943</v>
      </c>
      <c r="D416" s="2">
        <v>448135</v>
      </c>
      <c r="E416" s="2">
        <v>855078</v>
      </c>
      <c r="F416" s="2">
        <f t="shared" si="28"/>
        <v>0</v>
      </c>
      <c r="G416" s="2">
        <v>856522</v>
      </c>
      <c r="H416" s="2">
        <v>0</v>
      </c>
      <c r="I416" s="2">
        <v>42753.9</v>
      </c>
      <c r="J416" s="2">
        <f t="shared" si="25"/>
        <v>0</v>
      </c>
      <c r="K416" s="2">
        <v>59077</v>
      </c>
      <c r="L416" s="2">
        <v>59077</v>
      </c>
      <c r="M416" s="2">
        <v>0</v>
      </c>
      <c r="N416" s="2">
        <v>0</v>
      </c>
      <c r="O416" s="2">
        <v>300</v>
      </c>
      <c r="P416" s="2">
        <v>0</v>
      </c>
      <c r="Q416" s="2">
        <v>0</v>
      </c>
      <c r="R416" s="2">
        <v>300</v>
      </c>
      <c r="S416" s="2">
        <f t="shared" si="26"/>
        <v>0</v>
      </c>
      <c r="T416" s="2">
        <v>6</v>
      </c>
      <c r="U416" s="3">
        <f t="shared" si="27"/>
        <v>0</v>
      </c>
    </row>
    <row r="417" spans="1:21" x14ac:dyDescent="0.25">
      <c r="A417">
        <v>318</v>
      </c>
      <c r="B417" t="s">
        <v>678</v>
      </c>
      <c r="C417" s="2">
        <v>256017</v>
      </c>
      <c r="D417" s="2">
        <v>308166</v>
      </c>
      <c r="E417" s="2">
        <v>564183</v>
      </c>
      <c r="F417" s="2">
        <f t="shared" si="28"/>
        <v>0</v>
      </c>
      <c r="G417" s="2">
        <v>510034</v>
      </c>
      <c r="H417" s="2">
        <v>171</v>
      </c>
      <c r="I417" s="2">
        <v>28209.15</v>
      </c>
      <c r="J417" s="2">
        <f t="shared" si="25"/>
        <v>0</v>
      </c>
      <c r="K417" s="2">
        <v>22378</v>
      </c>
      <c r="L417" s="2">
        <v>22378</v>
      </c>
      <c r="M417" s="2">
        <v>0</v>
      </c>
      <c r="N417" s="2">
        <v>0</v>
      </c>
      <c r="O417" s="2">
        <v>400</v>
      </c>
      <c r="P417" s="2">
        <v>0</v>
      </c>
      <c r="Q417" s="2">
        <v>0</v>
      </c>
      <c r="R417" s="2">
        <v>400</v>
      </c>
      <c r="S417" s="2">
        <f t="shared" si="26"/>
        <v>0</v>
      </c>
      <c r="T417" s="2">
        <v>8</v>
      </c>
      <c r="U417" s="3">
        <f t="shared" si="27"/>
        <v>0</v>
      </c>
    </row>
    <row r="418" spans="1:21" x14ac:dyDescent="0.25">
      <c r="A418">
        <v>319</v>
      </c>
      <c r="B418" t="s">
        <v>679</v>
      </c>
      <c r="C418" s="2">
        <v>413409</v>
      </c>
      <c r="D418" s="2">
        <v>467253</v>
      </c>
      <c r="E418" s="2">
        <v>880662</v>
      </c>
      <c r="F418" s="2">
        <f t="shared" si="28"/>
        <v>0</v>
      </c>
      <c r="G418" s="2">
        <v>842054</v>
      </c>
      <c r="H418" s="2">
        <v>0</v>
      </c>
      <c r="I418" s="2">
        <v>44033.1</v>
      </c>
      <c r="J418" s="2">
        <f t="shared" si="25"/>
        <v>0</v>
      </c>
      <c r="K418" s="2">
        <v>39590</v>
      </c>
      <c r="L418" s="2">
        <v>39590</v>
      </c>
      <c r="M418" s="2">
        <v>0</v>
      </c>
      <c r="N418" s="2">
        <v>0</v>
      </c>
      <c r="O418" s="2">
        <v>1370</v>
      </c>
      <c r="P418" s="2">
        <v>1600</v>
      </c>
      <c r="Q418" s="2">
        <v>0</v>
      </c>
      <c r="R418" s="2">
        <v>-230</v>
      </c>
      <c r="S418" s="2">
        <f t="shared" si="26"/>
        <v>0</v>
      </c>
      <c r="T418" s="2">
        <v>27.4</v>
      </c>
      <c r="U418" s="3">
        <f t="shared" si="27"/>
        <v>0</v>
      </c>
    </row>
    <row r="419" spans="1:21" x14ac:dyDescent="0.25">
      <c r="A419">
        <v>320</v>
      </c>
      <c r="B419" t="s">
        <v>680</v>
      </c>
      <c r="C419" s="2">
        <v>137998</v>
      </c>
      <c r="D419" s="2">
        <v>178992</v>
      </c>
      <c r="E419" s="2">
        <v>316990</v>
      </c>
      <c r="F419" s="2">
        <f t="shared" si="28"/>
        <v>0</v>
      </c>
      <c r="G419" s="2">
        <v>315132</v>
      </c>
      <c r="H419" s="2">
        <v>0</v>
      </c>
      <c r="I419" s="2">
        <v>15849.5</v>
      </c>
      <c r="J419" s="2">
        <f t="shared" si="25"/>
        <v>0</v>
      </c>
      <c r="K419" s="2">
        <v>15245</v>
      </c>
      <c r="L419" s="2">
        <v>15245</v>
      </c>
      <c r="M419" s="2">
        <v>0</v>
      </c>
      <c r="N419" s="2">
        <v>0</v>
      </c>
      <c r="O419" s="2">
        <v>1000</v>
      </c>
      <c r="P419" s="2">
        <v>0</v>
      </c>
      <c r="Q419" s="2">
        <v>0</v>
      </c>
      <c r="R419" s="2">
        <v>1000</v>
      </c>
      <c r="S419" s="2">
        <f t="shared" si="26"/>
        <v>0</v>
      </c>
      <c r="T419" s="2">
        <v>20</v>
      </c>
      <c r="U419" s="3">
        <f t="shared" si="27"/>
        <v>0</v>
      </c>
    </row>
    <row r="420" spans="1:21" x14ac:dyDescent="0.25">
      <c r="A420">
        <v>321</v>
      </c>
      <c r="B420" t="s">
        <v>681</v>
      </c>
      <c r="C420" s="2">
        <v>165956</v>
      </c>
      <c r="D420" s="2">
        <v>174595</v>
      </c>
      <c r="E420" s="2">
        <v>340551</v>
      </c>
      <c r="F420" s="2">
        <f t="shared" si="28"/>
        <v>0</v>
      </c>
      <c r="G420" s="2">
        <v>307525</v>
      </c>
      <c r="H420" s="2">
        <v>766</v>
      </c>
      <c r="I420" s="2">
        <v>17027.55</v>
      </c>
      <c r="J420" s="2">
        <f t="shared" ref="J420:J483" si="29">E420*0.05-I420</f>
        <v>0</v>
      </c>
      <c r="K420" s="2">
        <v>16260</v>
      </c>
      <c r="L420" s="2">
        <v>16260</v>
      </c>
      <c r="M420" s="2">
        <v>0</v>
      </c>
      <c r="N420" s="2">
        <v>0</v>
      </c>
      <c r="O420" s="2">
        <v>420</v>
      </c>
      <c r="P420" s="2">
        <v>0</v>
      </c>
      <c r="Q420" s="2">
        <v>0</v>
      </c>
      <c r="R420" s="2">
        <v>420</v>
      </c>
      <c r="S420" s="2">
        <f t="shared" ref="S420:S483" si="30">O420-P420+Q420-R420</f>
        <v>0</v>
      </c>
      <c r="T420" s="2">
        <v>8.4</v>
      </c>
      <c r="U420" s="3">
        <f t="shared" ref="U420:U483" si="31">O420*0.02-T420</f>
        <v>0</v>
      </c>
    </row>
    <row r="421" spans="1:21" x14ac:dyDescent="0.25">
      <c r="A421">
        <v>322</v>
      </c>
      <c r="B421" t="s">
        <v>682</v>
      </c>
      <c r="C421" s="2">
        <v>613670</v>
      </c>
      <c r="D421" s="2">
        <v>727936</v>
      </c>
      <c r="E421" s="2">
        <v>1341606</v>
      </c>
      <c r="F421" s="2">
        <f t="shared" ref="F421:F484" si="32">C421+D421-E421</f>
        <v>0</v>
      </c>
      <c r="G421" s="2">
        <v>1250153</v>
      </c>
      <c r="H421" s="2">
        <v>563</v>
      </c>
      <c r="I421" s="2">
        <v>67080.3</v>
      </c>
      <c r="J421" s="2">
        <f t="shared" si="29"/>
        <v>0</v>
      </c>
      <c r="K421" s="2">
        <v>48450</v>
      </c>
      <c r="L421" s="2">
        <v>48450</v>
      </c>
      <c r="M421" s="2">
        <v>0</v>
      </c>
      <c r="N421" s="2">
        <v>0</v>
      </c>
      <c r="O421" s="2">
        <v>1350</v>
      </c>
      <c r="P421" s="2">
        <v>0</v>
      </c>
      <c r="Q421" s="2">
        <v>0</v>
      </c>
      <c r="R421" s="2">
        <v>1350</v>
      </c>
      <c r="S421" s="2">
        <f t="shared" si="30"/>
        <v>0</v>
      </c>
      <c r="T421" s="2">
        <v>27</v>
      </c>
      <c r="U421" s="3">
        <f t="shared" si="31"/>
        <v>0</v>
      </c>
    </row>
    <row r="422" spans="1:21" x14ac:dyDescent="0.25">
      <c r="A422">
        <v>323</v>
      </c>
      <c r="B422" t="s">
        <v>683</v>
      </c>
      <c r="C422" s="2">
        <v>91895</v>
      </c>
      <c r="D422" s="2">
        <v>93515</v>
      </c>
      <c r="E422" s="2">
        <v>185410</v>
      </c>
      <c r="F422" s="2">
        <f t="shared" si="32"/>
        <v>0</v>
      </c>
      <c r="G422" s="2">
        <v>205644</v>
      </c>
      <c r="H422" s="2">
        <v>301</v>
      </c>
      <c r="I422" s="2">
        <v>9270.5</v>
      </c>
      <c r="J422" s="2">
        <f t="shared" si="29"/>
        <v>0</v>
      </c>
      <c r="K422" s="2">
        <v>6490</v>
      </c>
      <c r="L422" s="2">
        <v>6490</v>
      </c>
      <c r="M422" s="2">
        <v>0</v>
      </c>
      <c r="N422" s="2">
        <v>0</v>
      </c>
      <c r="O422" s="2">
        <v>1340</v>
      </c>
      <c r="P422" s="2">
        <v>0</v>
      </c>
      <c r="Q422" s="2">
        <v>0</v>
      </c>
      <c r="R422" s="2">
        <v>1340</v>
      </c>
      <c r="S422" s="2">
        <f t="shared" si="30"/>
        <v>0</v>
      </c>
      <c r="T422" s="2">
        <v>26.8</v>
      </c>
      <c r="U422" s="3">
        <f t="shared" si="31"/>
        <v>0</v>
      </c>
    </row>
    <row r="423" spans="1:21" x14ac:dyDescent="0.25">
      <c r="A423">
        <v>324</v>
      </c>
      <c r="B423" t="s">
        <v>684</v>
      </c>
      <c r="C423" s="2">
        <v>63801</v>
      </c>
      <c r="D423" s="2">
        <v>90364</v>
      </c>
      <c r="E423" s="2">
        <v>154165</v>
      </c>
      <c r="F423" s="2">
        <f t="shared" si="32"/>
        <v>0</v>
      </c>
      <c r="G423" s="2">
        <v>143676</v>
      </c>
      <c r="H423" s="2">
        <v>547</v>
      </c>
      <c r="I423" s="2">
        <v>7708.25</v>
      </c>
      <c r="J423" s="2">
        <f t="shared" si="29"/>
        <v>0</v>
      </c>
      <c r="K423" s="2">
        <v>5070</v>
      </c>
      <c r="L423" s="2">
        <v>5070</v>
      </c>
      <c r="M423" s="2">
        <v>0</v>
      </c>
      <c r="N423" s="2">
        <v>0</v>
      </c>
      <c r="O423" s="2">
        <v>200</v>
      </c>
      <c r="P423" s="2">
        <v>0</v>
      </c>
      <c r="Q423" s="2">
        <v>0</v>
      </c>
      <c r="R423" s="2">
        <v>200</v>
      </c>
      <c r="S423" s="2">
        <f t="shared" si="30"/>
        <v>0</v>
      </c>
      <c r="T423" s="2">
        <v>4</v>
      </c>
      <c r="U423" s="3">
        <f t="shared" si="31"/>
        <v>0</v>
      </c>
    </row>
    <row r="424" spans="1:21" x14ac:dyDescent="0.25">
      <c r="A424">
        <v>325</v>
      </c>
      <c r="B424" t="s">
        <v>685</v>
      </c>
      <c r="C424" s="2">
        <v>215540</v>
      </c>
      <c r="D424" s="2">
        <v>233760</v>
      </c>
      <c r="E424" s="2">
        <v>449300</v>
      </c>
      <c r="F424" s="2">
        <f t="shared" si="32"/>
        <v>0</v>
      </c>
      <c r="G424" s="2">
        <v>407701</v>
      </c>
      <c r="H424" s="2">
        <v>216</v>
      </c>
      <c r="I424" s="2">
        <v>22465</v>
      </c>
      <c r="J424" s="2">
        <f t="shared" si="29"/>
        <v>0</v>
      </c>
      <c r="K424" s="2">
        <v>18210</v>
      </c>
      <c r="L424" s="2">
        <v>18210</v>
      </c>
      <c r="M424" s="2">
        <v>0</v>
      </c>
      <c r="N424" s="2">
        <v>0</v>
      </c>
      <c r="O424" s="2">
        <v>0</v>
      </c>
      <c r="P424" s="2">
        <v>0</v>
      </c>
      <c r="Q424" s="2">
        <v>0</v>
      </c>
      <c r="R424" s="2">
        <v>0</v>
      </c>
      <c r="S424" s="2">
        <f t="shared" si="30"/>
        <v>0</v>
      </c>
      <c r="T424" s="2">
        <v>0</v>
      </c>
      <c r="U424" s="3">
        <f t="shared" si="31"/>
        <v>0</v>
      </c>
    </row>
    <row r="425" spans="1:21" x14ac:dyDescent="0.25">
      <c r="A425">
        <v>326</v>
      </c>
      <c r="B425" t="s">
        <v>686</v>
      </c>
      <c r="C425" s="2">
        <v>57910</v>
      </c>
      <c r="D425" s="2">
        <v>127550</v>
      </c>
      <c r="E425" s="2">
        <v>185460</v>
      </c>
      <c r="F425" s="2">
        <f t="shared" si="32"/>
        <v>0</v>
      </c>
      <c r="G425" s="2">
        <v>183638</v>
      </c>
      <c r="H425" s="2">
        <v>0</v>
      </c>
      <c r="I425" s="2">
        <v>9273</v>
      </c>
      <c r="J425" s="2">
        <f t="shared" si="29"/>
        <v>0</v>
      </c>
      <c r="K425" s="2">
        <v>13300</v>
      </c>
      <c r="L425" s="2">
        <v>13300</v>
      </c>
      <c r="M425" s="2">
        <v>0</v>
      </c>
      <c r="N425" s="2">
        <v>0</v>
      </c>
      <c r="O425" s="2">
        <v>0</v>
      </c>
      <c r="P425" s="2">
        <v>0</v>
      </c>
      <c r="Q425" s="2">
        <v>0</v>
      </c>
      <c r="R425" s="2">
        <v>0</v>
      </c>
      <c r="S425" s="2">
        <f t="shared" si="30"/>
        <v>0</v>
      </c>
      <c r="T425" s="2">
        <v>0</v>
      </c>
      <c r="U425" s="3">
        <f t="shared" si="31"/>
        <v>0</v>
      </c>
    </row>
    <row r="426" spans="1:21" x14ac:dyDescent="0.25">
      <c r="A426">
        <v>327</v>
      </c>
      <c r="B426" t="s">
        <v>687</v>
      </c>
      <c r="C426" s="2">
        <v>45239</v>
      </c>
      <c r="D426" s="2">
        <v>50470</v>
      </c>
      <c r="E426" s="2">
        <v>95709</v>
      </c>
      <c r="F426" s="2">
        <f t="shared" si="32"/>
        <v>0</v>
      </c>
      <c r="G426" s="2">
        <v>92388</v>
      </c>
      <c r="H426" s="2">
        <v>0</v>
      </c>
      <c r="I426" s="2">
        <v>4785.45</v>
      </c>
      <c r="J426" s="2">
        <f t="shared" si="29"/>
        <v>0</v>
      </c>
      <c r="K426" s="2">
        <v>5631</v>
      </c>
      <c r="L426" s="2">
        <v>5631</v>
      </c>
      <c r="M426" s="2">
        <v>0</v>
      </c>
      <c r="N426" s="2">
        <v>0</v>
      </c>
      <c r="O426" s="2">
        <v>0</v>
      </c>
      <c r="P426" s="2">
        <v>0</v>
      </c>
      <c r="Q426" s="2">
        <v>0</v>
      </c>
      <c r="R426" s="2">
        <v>0</v>
      </c>
      <c r="S426" s="2">
        <f t="shared" si="30"/>
        <v>0</v>
      </c>
      <c r="T426" s="2">
        <v>0</v>
      </c>
      <c r="U426" s="3">
        <f t="shared" si="31"/>
        <v>0</v>
      </c>
    </row>
    <row r="427" spans="1:21" x14ac:dyDescent="0.25">
      <c r="A427">
        <v>328</v>
      </c>
      <c r="B427" t="s">
        <v>688</v>
      </c>
      <c r="C427" s="2">
        <v>379575</v>
      </c>
      <c r="D427" s="2">
        <v>388044</v>
      </c>
      <c r="E427" s="2">
        <v>767619</v>
      </c>
      <c r="F427" s="2">
        <f t="shared" si="32"/>
        <v>0</v>
      </c>
      <c r="G427" s="2">
        <v>627555</v>
      </c>
      <c r="H427" s="2">
        <v>177</v>
      </c>
      <c r="I427" s="2">
        <v>38380.949999999997</v>
      </c>
      <c r="J427" s="2">
        <f t="shared" si="29"/>
        <v>0</v>
      </c>
      <c r="K427" s="2">
        <v>31879</v>
      </c>
      <c r="L427" s="2">
        <v>31879</v>
      </c>
      <c r="M427" s="2">
        <v>0</v>
      </c>
      <c r="N427" s="2">
        <v>0</v>
      </c>
      <c r="O427" s="2">
        <v>500</v>
      </c>
      <c r="P427" s="2">
        <v>0</v>
      </c>
      <c r="Q427" s="2">
        <v>0</v>
      </c>
      <c r="R427" s="2">
        <v>500</v>
      </c>
      <c r="S427" s="2">
        <f t="shared" si="30"/>
        <v>0</v>
      </c>
      <c r="T427" s="2">
        <v>10</v>
      </c>
      <c r="U427" s="3">
        <f t="shared" si="31"/>
        <v>0</v>
      </c>
    </row>
    <row r="428" spans="1:21" x14ac:dyDescent="0.25">
      <c r="A428">
        <v>329</v>
      </c>
      <c r="B428" t="s">
        <v>689</v>
      </c>
      <c r="C428" s="2">
        <v>485452</v>
      </c>
      <c r="D428" s="2">
        <v>574562</v>
      </c>
      <c r="E428" s="2">
        <v>1060014</v>
      </c>
      <c r="F428" s="2">
        <f t="shared" si="32"/>
        <v>0</v>
      </c>
      <c r="G428" s="2">
        <v>1018017</v>
      </c>
      <c r="H428" s="2">
        <v>383</v>
      </c>
      <c r="I428" s="2">
        <v>53000.7</v>
      </c>
      <c r="J428" s="2">
        <f t="shared" si="29"/>
        <v>0</v>
      </c>
      <c r="K428" s="2">
        <v>40679</v>
      </c>
      <c r="L428" s="2">
        <v>40489</v>
      </c>
      <c r="M428" s="2">
        <v>0</v>
      </c>
      <c r="N428" s="2">
        <v>0</v>
      </c>
      <c r="O428" s="2">
        <v>1700</v>
      </c>
      <c r="P428" s="2">
        <v>800</v>
      </c>
      <c r="Q428" s="2">
        <v>0</v>
      </c>
      <c r="R428" s="2">
        <v>900</v>
      </c>
      <c r="S428" s="2">
        <f t="shared" si="30"/>
        <v>0</v>
      </c>
      <c r="T428" s="2">
        <v>34</v>
      </c>
      <c r="U428" s="3">
        <f t="shared" si="31"/>
        <v>0</v>
      </c>
    </row>
    <row r="429" spans="1:21" x14ac:dyDescent="0.25">
      <c r="A429">
        <v>330</v>
      </c>
      <c r="B429" t="s">
        <v>690</v>
      </c>
      <c r="C429" s="2">
        <v>19260</v>
      </c>
      <c r="D429" s="2">
        <v>18790</v>
      </c>
      <c r="E429" s="2">
        <v>38050</v>
      </c>
      <c r="F429" s="2">
        <f t="shared" si="32"/>
        <v>0</v>
      </c>
      <c r="G429" s="2">
        <v>31067</v>
      </c>
      <c r="H429" s="2">
        <v>0</v>
      </c>
      <c r="I429" s="2">
        <v>1902.5</v>
      </c>
      <c r="J429" s="2">
        <f t="shared" si="29"/>
        <v>0</v>
      </c>
      <c r="K429" s="2">
        <v>1980</v>
      </c>
      <c r="L429" s="2">
        <v>1980</v>
      </c>
      <c r="M429" s="2">
        <v>0</v>
      </c>
      <c r="N429" s="2">
        <v>0</v>
      </c>
      <c r="O429" s="2">
        <v>0</v>
      </c>
      <c r="P429" s="2">
        <v>0</v>
      </c>
      <c r="Q429" s="2">
        <v>0</v>
      </c>
      <c r="R429" s="2">
        <v>0</v>
      </c>
      <c r="S429" s="2">
        <f t="shared" si="30"/>
        <v>0</v>
      </c>
      <c r="T429" s="2">
        <v>0</v>
      </c>
      <c r="U429" s="3">
        <f t="shared" si="31"/>
        <v>0</v>
      </c>
    </row>
    <row r="430" spans="1:21" x14ac:dyDescent="0.25">
      <c r="A430">
        <v>331</v>
      </c>
      <c r="B430" t="s">
        <v>691</v>
      </c>
      <c r="C430" s="2">
        <v>11850</v>
      </c>
      <c r="D430" s="2">
        <v>17236</v>
      </c>
      <c r="E430" s="2">
        <v>29086</v>
      </c>
      <c r="F430" s="2">
        <f t="shared" si="32"/>
        <v>0</v>
      </c>
      <c r="G430" s="2">
        <v>25038</v>
      </c>
      <c r="H430" s="2">
        <v>0</v>
      </c>
      <c r="I430" s="2">
        <v>1454.3</v>
      </c>
      <c r="J430" s="2">
        <f t="shared" si="29"/>
        <v>0</v>
      </c>
      <c r="K430" s="2">
        <v>1250</v>
      </c>
      <c r="L430" s="2">
        <v>1250</v>
      </c>
      <c r="M430" s="2">
        <v>0</v>
      </c>
      <c r="N430" s="2">
        <v>0</v>
      </c>
      <c r="O430" s="2">
        <v>600</v>
      </c>
      <c r="P430" s="2">
        <v>0</v>
      </c>
      <c r="Q430" s="2">
        <v>0</v>
      </c>
      <c r="R430" s="2">
        <v>600</v>
      </c>
      <c r="S430" s="2">
        <f t="shared" si="30"/>
        <v>0</v>
      </c>
      <c r="T430" s="2">
        <v>12</v>
      </c>
      <c r="U430" s="3">
        <f t="shared" si="31"/>
        <v>0</v>
      </c>
    </row>
    <row r="431" spans="1:21" x14ac:dyDescent="0.25">
      <c r="A431">
        <v>332</v>
      </c>
      <c r="B431" t="s">
        <v>692</v>
      </c>
      <c r="C431" s="2">
        <v>280008</v>
      </c>
      <c r="D431" s="2">
        <v>335209</v>
      </c>
      <c r="E431" s="2">
        <v>615217</v>
      </c>
      <c r="F431" s="2">
        <f t="shared" si="32"/>
        <v>0</v>
      </c>
      <c r="G431" s="2">
        <v>564088</v>
      </c>
      <c r="H431" s="2">
        <v>395</v>
      </c>
      <c r="I431" s="2">
        <v>30760.85</v>
      </c>
      <c r="J431" s="2">
        <f t="shared" si="29"/>
        <v>0</v>
      </c>
      <c r="K431" s="2">
        <v>28700</v>
      </c>
      <c r="L431" s="2">
        <v>28700</v>
      </c>
      <c r="M431" s="2">
        <v>0</v>
      </c>
      <c r="N431" s="2">
        <v>0</v>
      </c>
      <c r="O431" s="2">
        <v>750</v>
      </c>
      <c r="P431" s="2">
        <v>0</v>
      </c>
      <c r="Q431" s="2">
        <v>0</v>
      </c>
      <c r="R431" s="2">
        <v>750</v>
      </c>
      <c r="S431" s="2">
        <f t="shared" si="30"/>
        <v>0</v>
      </c>
      <c r="T431" s="2">
        <v>15</v>
      </c>
      <c r="U431" s="3">
        <f t="shared" si="31"/>
        <v>0</v>
      </c>
    </row>
    <row r="432" spans="1:21" x14ac:dyDescent="0.25">
      <c r="A432">
        <v>333</v>
      </c>
      <c r="B432" t="s">
        <v>693</v>
      </c>
      <c r="C432" s="2">
        <v>186853</v>
      </c>
      <c r="D432" s="2">
        <v>176961</v>
      </c>
      <c r="E432" s="2">
        <v>363814</v>
      </c>
      <c r="F432" s="2">
        <f t="shared" si="32"/>
        <v>0</v>
      </c>
      <c r="G432" s="2">
        <v>363711</v>
      </c>
      <c r="H432" s="2">
        <v>211</v>
      </c>
      <c r="I432" s="2">
        <v>18190.7</v>
      </c>
      <c r="J432" s="2">
        <f t="shared" si="29"/>
        <v>0</v>
      </c>
      <c r="K432" s="2">
        <v>15904</v>
      </c>
      <c r="L432" s="2">
        <v>15904</v>
      </c>
      <c r="M432" s="2">
        <v>0</v>
      </c>
      <c r="N432" s="2">
        <v>0</v>
      </c>
      <c r="O432" s="2">
        <v>400</v>
      </c>
      <c r="P432" s="2">
        <v>0</v>
      </c>
      <c r="Q432" s="2">
        <v>0</v>
      </c>
      <c r="R432" s="2">
        <v>400</v>
      </c>
      <c r="S432" s="2">
        <f t="shared" si="30"/>
        <v>0</v>
      </c>
      <c r="T432" s="2">
        <v>8</v>
      </c>
      <c r="U432" s="3">
        <f t="shared" si="31"/>
        <v>0</v>
      </c>
    </row>
    <row r="433" spans="1:21" x14ac:dyDescent="0.25">
      <c r="A433">
        <v>334</v>
      </c>
      <c r="B433" t="s">
        <v>694</v>
      </c>
      <c r="C433" s="2">
        <v>16770</v>
      </c>
      <c r="D433" s="2">
        <v>11257</v>
      </c>
      <c r="E433" s="2">
        <v>28027</v>
      </c>
      <c r="F433" s="2">
        <f t="shared" si="32"/>
        <v>0</v>
      </c>
      <c r="G433" s="2">
        <v>28044</v>
      </c>
      <c r="H433" s="2">
        <v>1267</v>
      </c>
      <c r="I433" s="2">
        <v>1401.35</v>
      </c>
      <c r="J433" s="2">
        <f t="shared" si="29"/>
        <v>0</v>
      </c>
      <c r="K433" s="2">
        <v>867</v>
      </c>
      <c r="L433" s="2">
        <v>547</v>
      </c>
      <c r="M433" s="2">
        <v>0</v>
      </c>
      <c r="N433" s="2">
        <v>0</v>
      </c>
      <c r="O433" s="2">
        <v>0</v>
      </c>
      <c r="P433" s="2">
        <v>0</v>
      </c>
      <c r="Q433" s="2">
        <v>0</v>
      </c>
      <c r="R433" s="2">
        <v>0</v>
      </c>
      <c r="S433" s="2">
        <f t="shared" si="30"/>
        <v>0</v>
      </c>
      <c r="T433" s="2">
        <v>0</v>
      </c>
      <c r="U433" s="3">
        <f t="shared" si="31"/>
        <v>0</v>
      </c>
    </row>
    <row r="434" spans="1:21" x14ac:dyDescent="0.25">
      <c r="A434">
        <v>335</v>
      </c>
      <c r="B434" t="s">
        <v>695</v>
      </c>
      <c r="C434" s="2">
        <v>1542275</v>
      </c>
      <c r="D434" s="2">
        <v>1970427</v>
      </c>
      <c r="E434" s="2">
        <v>3512702</v>
      </c>
      <c r="F434" s="2">
        <f t="shared" si="32"/>
        <v>0</v>
      </c>
      <c r="G434" s="2">
        <v>3345863</v>
      </c>
      <c r="H434" s="2">
        <v>1241</v>
      </c>
      <c r="I434" s="2">
        <v>175635.1</v>
      </c>
      <c r="J434" s="2">
        <f t="shared" si="29"/>
        <v>0</v>
      </c>
      <c r="K434" s="2">
        <v>155076</v>
      </c>
      <c r="L434" s="2">
        <v>154976</v>
      </c>
      <c r="M434" s="2">
        <v>0</v>
      </c>
      <c r="N434" s="2">
        <v>0</v>
      </c>
      <c r="O434" s="2">
        <v>6708</v>
      </c>
      <c r="P434" s="2">
        <v>800</v>
      </c>
      <c r="Q434" s="2">
        <v>0</v>
      </c>
      <c r="R434" s="2">
        <v>5908</v>
      </c>
      <c r="S434" s="2">
        <f t="shared" si="30"/>
        <v>0</v>
      </c>
      <c r="T434" s="2">
        <v>134.16</v>
      </c>
      <c r="U434" s="3">
        <f t="shared" si="31"/>
        <v>0</v>
      </c>
    </row>
    <row r="435" spans="1:21" x14ac:dyDescent="0.25">
      <c r="A435">
        <v>336</v>
      </c>
      <c r="B435" t="s">
        <v>700</v>
      </c>
      <c r="C435" s="2">
        <v>131818</v>
      </c>
      <c r="D435" s="2">
        <v>173236</v>
      </c>
      <c r="E435" s="2">
        <v>305054</v>
      </c>
      <c r="F435" s="2">
        <f t="shared" si="32"/>
        <v>0</v>
      </c>
      <c r="G435" s="2">
        <v>288806</v>
      </c>
      <c r="H435" s="2">
        <v>0</v>
      </c>
      <c r="I435" s="2">
        <v>15252.7</v>
      </c>
      <c r="J435" s="2">
        <f t="shared" si="29"/>
        <v>0</v>
      </c>
      <c r="K435" s="2">
        <v>11270</v>
      </c>
      <c r="L435" s="2">
        <v>11270</v>
      </c>
      <c r="M435" s="2">
        <v>0</v>
      </c>
      <c r="N435" s="2">
        <v>0</v>
      </c>
      <c r="O435" s="2">
        <v>2610</v>
      </c>
      <c r="P435" s="2">
        <v>4000</v>
      </c>
      <c r="Q435" s="2">
        <v>0</v>
      </c>
      <c r="R435" s="2">
        <v>-1390</v>
      </c>
      <c r="S435" s="2">
        <f t="shared" si="30"/>
        <v>0</v>
      </c>
      <c r="T435" s="2">
        <v>52.2</v>
      </c>
      <c r="U435" s="3">
        <f t="shared" si="31"/>
        <v>0</v>
      </c>
    </row>
    <row r="436" spans="1:21" x14ac:dyDescent="0.25">
      <c r="A436">
        <v>337</v>
      </c>
      <c r="B436" t="s">
        <v>702</v>
      </c>
      <c r="C436" s="2">
        <v>1284559</v>
      </c>
      <c r="D436" s="2">
        <v>1178509</v>
      </c>
      <c r="E436" s="2">
        <v>2463068</v>
      </c>
      <c r="F436" s="2">
        <f t="shared" si="32"/>
        <v>0</v>
      </c>
      <c r="G436" s="2">
        <v>2318229</v>
      </c>
      <c r="H436" s="2">
        <v>200</v>
      </c>
      <c r="I436" s="2">
        <v>123153.4</v>
      </c>
      <c r="J436" s="2">
        <f t="shared" si="29"/>
        <v>0</v>
      </c>
      <c r="K436" s="2">
        <v>93682</v>
      </c>
      <c r="L436" s="2">
        <v>93482</v>
      </c>
      <c r="M436" s="2">
        <v>0</v>
      </c>
      <c r="N436" s="2">
        <v>0</v>
      </c>
      <c r="O436" s="2">
        <v>750</v>
      </c>
      <c r="P436" s="2">
        <v>2000</v>
      </c>
      <c r="Q436" s="2">
        <v>0</v>
      </c>
      <c r="R436" s="2">
        <v>-1250</v>
      </c>
      <c r="S436" s="2">
        <f t="shared" si="30"/>
        <v>0</v>
      </c>
      <c r="T436" s="2">
        <v>15</v>
      </c>
      <c r="U436" s="3">
        <f t="shared" si="31"/>
        <v>0</v>
      </c>
    </row>
    <row r="437" spans="1:21" x14ac:dyDescent="0.25">
      <c r="A437">
        <v>338</v>
      </c>
      <c r="B437" t="s">
        <v>703</v>
      </c>
      <c r="C437" s="2">
        <v>1570978</v>
      </c>
      <c r="D437" s="2">
        <v>2053150</v>
      </c>
      <c r="E437" s="2">
        <v>3624128</v>
      </c>
      <c r="F437" s="2">
        <f t="shared" si="32"/>
        <v>0</v>
      </c>
      <c r="G437" s="2">
        <v>3049415</v>
      </c>
      <c r="H437" s="2">
        <v>1579</v>
      </c>
      <c r="I437" s="2">
        <v>181206.39999999999</v>
      </c>
      <c r="J437" s="2">
        <f t="shared" si="29"/>
        <v>0</v>
      </c>
      <c r="K437" s="2">
        <v>172971</v>
      </c>
      <c r="L437" s="2">
        <v>172971</v>
      </c>
      <c r="M437" s="2">
        <v>0</v>
      </c>
      <c r="N437" s="2">
        <v>0</v>
      </c>
      <c r="O437" s="2">
        <v>12260</v>
      </c>
      <c r="P437" s="2">
        <v>0</v>
      </c>
      <c r="Q437" s="2">
        <v>0</v>
      </c>
      <c r="R437" s="2">
        <v>12260</v>
      </c>
      <c r="S437" s="2">
        <f t="shared" si="30"/>
        <v>0</v>
      </c>
      <c r="T437" s="2">
        <v>245.2</v>
      </c>
      <c r="U437" s="3">
        <f t="shared" si="31"/>
        <v>0</v>
      </c>
    </row>
    <row r="438" spans="1:21" x14ac:dyDescent="0.25">
      <c r="A438">
        <v>339</v>
      </c>
      <c r="B438" t="s">
        <v>704</v>
      </c>
      <c r="C438" s="2">
        <v>234515</v>
      </c>
      <c r="D438" s="2">
        <v>237734</v>
      </c>
      <c r="E438" s="2">
        <v>472249</v>
      </c>
      <c r="F438" s="2">
        <f t="shared" si="32"/>
        <v>0</v>
      </c>
      <c r="G438" s="2">
        <v>427692</v>
      </c>
      <c r="H438" s="2">
        <v>0</v>
      </c>
      <c r="I438" s="2">
        <v>23612.45</v>
      </c>
      <c r="J438" s="2">
        <f t="shared" si="29"/>
        <v>0</v>
      </c>
      <c r="K438" s="2">
        <v>23687</v>
      </c>
      <c r="L438" s="2">
        <v>23687</v>
      </c>
      <c r="M438" s="2">
        <v>0</v>
      </c>
      <c r="N438" s="2">
        <v>0</v>
      </c>
      <c r="O438" s="2">
        <v>720</v>
      </c>
      <c r="P438" s="2">
        <v>0</v>
      </c>
      <c r="Q438" s="2">
        <v>0</v>
      </c>
      <c r="R438" s="2">
        <v>720</v>
      </c>
      <c r="S438" s="2">
        <f t="shared" si="30"/>
        <v>0</v>
      </c>
      <c r="T438" s="2">
        <v>14.4</v>
      </c>
      <c r="U438" s="3">
        <f t="shared" si="31"/>
        <v>0</v>
      </c>
    </row>
    <row r="439" spans="1:21" x14ac:dyDescent="0.25">
      <c r="A439">
        <v>340</v>
      </c>
      <c r="B439" t="s">
        <v>705</v>
      </c>
      <c r="C439" s="2">
        <v>303763</v>
      </c>
      <c r="D439" s="2">
        <v>241670</v>
      </c>
      <c r="E439" s="2">
        <v>545433</v>
      </c>
      <c r="F439" s="2">
        <f t="shared" si="32"/>
        <v>0</v>
      </c>
      <c r="G439" s="2">
        <v>605028</v>
      </c>
      <c r="H439" s="2">
        <v>0</v>
      </c>
      <c r="I439" s="2">
        <v>27271.65</v>
      </c>
      <c r="J439" s="2">
        <f t="shared" si="29"/>
        <v>0</v>
      </c>
      <c r="K439" s="2">
        <v>26221</v>
      </c>
      <c r="L439" s="2">
        <v>26221</v>
      </c>
      <c r="M439" s="2">
        <v>0</v>
      </c>
      <c r="N439" s="2">
        <v>0</v>
      </c>
      <c r="O439" s="2">
        <v>2580</v>
      </c>
      <c r="P439" s="2">
        <v>2880</v>
      </c>
      <c r="Q439" s="2">
        <v>0</v>
      </c>
      <c r="R439" s="2">
        <v>-300</v>
      </c>
      <c r="S439" s="2">
        <f t="shared" si="30"/>
        <v>0</v>
      </c>
      <c r="T439" s="2">
        <v>51.6</v>
      </c>
      <c r="U439" s="3">
        <f t="shared" si="31"/>
        <v>0</v>
      </c>
    </row>
    <row r="440" spans="1:21" x14ac:dyDescent="0.25">
      <c r="A440">
        <v>341</v>
      </c>
      <c r="B440" t="s">
        <v>706</v>
      </c>
      <c r="C440" s="2">
        <v>269000</v>
      </c>
      <c r="D440" s="2">
        <v>399700</v>
      </c>
      <c r="E440" s="2">
        <v>668700</v>
      </c>
      <c r="F440" s="2">
        <f t="shared" si="32"/>
        <v>0</v>
      </c>
      <c r="G440" s="2">
        <v>676525</v>
      </c>
      <c r="H440" s="2">
        <v>0</v>
      </c>
      <c r="I440" s="2">
        <v>33435</v>
      </c>
      <c r="J440" s="2">
        <f t="shared" si="29"/>
        <v>0</v>
      </c>
      <c r="K440" s="2">
        <v>18745</v>
      </c>
      <c r="L440" s="2">
        <v>18745</v>
      </c>
      <c r="M440" s="2">
        <v>0</v>
      </c>
      <c r="N440" s="2">
        <v>0</v>
      </c>
      <c r="O440" s="2">
        <v>0</v>
      </c>
      <c r="P440" s="2">
        <v>0</v>
      </c>
      <c r="Q440" s="2">
        <v>0</v>
      </c>
      <c r="R440" s="2">
        <v>0</v>
      </c>
      <c r="S440" s="2">
        <f t="shared" si="30"/>
        <v>0</v>
      </c>
      <c r="T440" s="2">
        <v>0</v>
      </c>
      <c r="U440" s="3">
        <f t="shared" si="31"/>
        <v>0</v>
      </c>
    </row>
    <row r="441" spans="1:21" x14ac:dyDescent="0.25">
      <c r="A441">
        <v>342</v>
      </c>
      <c r="B441" t="s">
        <v>707</v>
      </c>
      <c r="C441" s="2">
        <v>130393</v>
      </c>
      <c r="D441" s="2">
        <v>157653</v>
      </c>
      <c r="E441" s="2">
        <v>288046</v>
      </c>
      <c r="F441" s="2">
        <f t="shared" si="32"/>
        <v>0</v>
      </c>
      <c r="G441" s="2">
        <v>283653</v>
      </c>
      <c r="H441" s="2">
        <v>0</v>
      </c>
      <c r="I441" s="2">
        <v>14402.3</v>
      </c>
      <c r="J441" s="2">
        <f t="shared" si="29"/>
        <v>0</v>
      </c>
      <c r="K441" s="2">
        <v>5240</v>
      </c>
      <c r="L441" s="2">
        <v>5240</v>
      </c>
      <c r="M441" s="2">
        <v>0</v>
      </c>
      <c r="N441" s="2">
        <v>0</v>
      </c>
      <c r="O441" s="2">
        <v>710</v>
      </c>
      <c r="P441" s="2">
        <v>0</v>
      </c>
      <c r="Q441" s="2">
        <v>0</v>
      </c>
      <c r="R441" s="2">
        <v>710</v>
      </c>
      <c r="S441" s="2">
        <f t="shared" si="30"/>
        <v>0</v>
      </c>
      <c r="T441" s="2">
        <v>14.2</v>
      </c>
      <c r="U441" s="3">
        <f t="shared" si="31"/>
        <v>0</v>
      </c>
    </row>
    <row r="442" spans="1:21" x14ac:dyDescent="0.25">
      <c r="A442">
        <v>343</v>
      </c>
      <c r="B442" t="s">
        <v>708</v>
      </c>
      <c r="C442" s="2">
        <v>443011</v>
      </c>
      <c r="D442" s="2">
        <v>367604</v>
      </c>
      <c r="E442" s="2">
        <v>810615</v>
      </c>
      <c r="F442" s="2">
        <f t="shared" si="32"/>
        <v>0</v>
      </c>
      <c r="G442" s="2">
        <v>778942</v>
      </c>
      <c r="H442" s="2">
        <v>0</v>
      </c>
      <c r="I442" s="2">
        <v>40530.75</v>
      </c>
      <c r="J442" s="2">
        <f t="shared" si="29"/>
        <v>0</v>
      </c>
      <c r="K442" s="2">
        <v>36763</v>
      </c>
      <c r="L442" s="2">
        <v>36763</v>
      </c>
      <c r="M442" s="2">
        <v>0</v>
      </c>
      <c r="N442" s="2">
        <v>0</v>
      </c>
      <c r="O442" s="2">
        <v>300</v>
      </c>
      <c r="P442" s="2">
        <v>0</v>
      </c>
      <c r="Q442" s="2">
        <v>0</v>
      </c>
      <c r="R442" s="2">
        <v>300</v>
      </c>
      <c r="S442" s="2">
        <f t="shared" si="30"/>
        <v>0</v>
      </c>
      <c r="T442" s="2">
        <v>6</v>
      </c>
      <c r="U442" s="3">
        <f t="shared" si="31"/>
        <v>0</v>
      </c>
    </row>
    <row r="443" spans="1:21" x14ac:dyDescent="0.25">
      <c r="A443">
        <v>344</v>
      </c>
      <c r="B443" t="s">
        <v>709</v>
      </c>
      <c r="C443" s="2">
        <v>196538</v>
      </c>
      <c r="D443" s="2">
        <v>155551</v>
      </c>
      <c r="E443" s="2">
        <v>352089</v>
      </c>
      <c r="F443" s="2">
        <f t="shared" si="32"/>
        <v>0</v>
      </c>
      <c r="G443" s="2">
        <v>344825</v>
      </c>
      <c r="H443" s="2">
        <v>0</v>
      </c>
      <c r="I443" s="2">
        <v>17604.45</v>
      </c>
      <c r="J443" s="2">
        <f t="shared" si="29"/>
        <v>0</v>
      </c>
      <c r="K443" s="2">
        <v>16860</v>
      </c>
      <c r="L443" s="2">
        <v>16860</v>
      </c>
      <c r="M443" s="2">
        <v>0</v>
      </c>
      <c r="N443" s="2">
        <v>0</v>
      </c>
      <c r="O443" s="2">
        <v>500</v>
      </c>
      <c r="P443" s="2">
        <v>0</v>
      </c>
      <c r="Q443" s="2">
        <v>0</v>
      </c>
      <c r="R443" s="2">
        <v>500</v>
      </c>
      <c r="S443" s="2">
        <f t="shared" si="30"/>
        <v>0</v>
      </c>
      <c r="T443" s="2">
        <v>10</v>
      </c>
      <c r="U443" s="3">
        <f t="shared" si="31"/>
        <v>0</v>
      </c>
    </row>
    <row r="444" spans="1:21" x14ac:dyDescent="0.25">
      <c r="A444">
        <v>345</v>
      </c>
      <c r="B444" t="s">
        <v>710</v>
      </c>
      <c r="C444" s="2">
        <v>205351</v>
      </c>
      <c r="D444" s="2">
        <v>216735</v>
      </c>
      <c r="E444" s="2">
        <v>422086</v>
      </c>
      <c r="F444" s="2">
        <f t="shared" si="32"/>
        <v>0</v>
      </c>
      <c r="G444" s="2">
        <v>376558</v>
      </c>
      <c r="H444" s="2">
        <v>0</v>
      </c>
      <c r="I444" s="2">
        <v>21104.3</v>
      </c>
      <c r="J444" s="2">
        <f t="shared" si="29"/>
        <v>0</v>
      </c>
      <c r="K444" s="2">
        <v>17307</v>
      </c>
      <c r="L444" s="2">
        <v>17307</v>
      </c>
      <c r="M444" s="2">
        <v>0</v>
      </c>
      <c r="N444" s="2">
        <v>0</v>
      </c>
      <c r="O444" s="2">
        <v>300</v>
      </c>
      <c r="P444" s="2">
        <v>0</v>
      </c>
      <c r="Q444" s="2">
        <v>0</v>
      </c>
      <c r="R444" s="2">
        <v>300</v>
      </c>
      <c r="S444" s="2">
        <f t="shared" si="30"/>
        <v>0</v>
      </c>
      <c r="T444" s="2">
        <v>6</v>
      </c>
      <c r="U444" s="3">
        <f t="shared" si="31"/>
        <v>0</v>
      </c>
    </row>
    <row r="445" spans="1:21" x14ac:dyDescent="0.25">
      <c r="A445">
        <v>346</v>
      </c>
      <c r="B445" t="s">
        <v>711</v>
      </c>
      <c r="C445" s="2">
        <v>1100467</v>
      </c>
      <c r="D445" s="2">
        <v>1017172</v>
      </c>
      <c r="E445" s="2">
        <v>2117639</v>
      </c>
      <c r="F445" s="2">
        <f t="shared" si="32"/>
        <v>0</v>
      </c>
      <c r="G445" s="2">
        <v>2073144</v>
      </c>
      <c r="H445" s="2">
        <v>0</v>
      </c>
      <c r="I445" s="2">
        <v>105881.95</v>
      </c>
      <c r="J445" s="2">
        <f t="shared" si="29"/>
        <v>0</v>
      </c>
      <c r="K445" s="2">
        <v>84864</v>
      </c>
      <c r="L445" s="2">
        <v>84864</v>
      </c>
      <c r="M445" s="2">
        <v>0</v>
      </c>
      <c r="N445" s="2">
        <v>0</v>
      </c>
      <c r="O445" s="2">
        <v>8705</v>
      </c>
      <c r="P445" s="2">
        <v>0</v>
      </c>
      <c r="Q445" s="2">
        <v>0</v>
      </c>
      <c r="R445" s="2">
        <v>8705</v>
      </c>
      <c r="S445" s="2">
        <f t="shared" si="30"/>
        <v>0</v>
      </c>
      <c r="T445" s="2">
        <v>174.1</v>
      </c>
      <c r="U445" s="3">
        <f t="shared" si="31"/>
        <v>0</v>
      </c>
    </row>
    <row r="446" spans="1:21" x14ac:dyDescent="0.25">
      <c r="A446">
        <v>347</v>
      </c>
      <c r="B446" t="s">
        <v>712</v>
      </c>
      <c r="C446" s="2">
        <v>226231</v>
      </c>
      <c r="D446" s="2">
        <v>257643</v>
      </c>
      <c r="E446" s="2">
        <v>483874</v>
      </c>
      <c r="F446" s="2">
        <f t="shared" si="32"/>
        <v>0</v>
      </c>
      <c r="G446" s="2">
        <v>539640</v>
      </c>
      <c r="H446" s="2">
        <v>690</v>
      </c>
      <c r="I446" s="2">
        <v>24193.7</v>
      </c>
      <c r="J446" s="2">
        <f t="shared" si="29"/>
        <v>0</v>
      </c>
      <c r="K446" s="2">
        <v>16170</v>
      </c>
      <c r="L446" s="2">
        <v>16170</v>
      </c>
      <c r="M446" s="2">
        <v>0</v>
      </c>
      <c r="N446" s="2">
        <v>0</v>
      </c>
      <c r="O446" s="2">
        <v>2500</v>
      </c>
      <c r="P446" s="2">
        <v>800</v>
      </c>
      <c r="Q446" s="2">
        <v>0</v>
      </c>
      <c r="R446" s="2">
        <v>1700</v>
      </c>
      <c r="S446" s="2">
        <f t="shared" si="30"/>
        <v>0</v>
      </c>
      <c r="T446" s="2">
        <v>50</v>
      </c>
      <c r="U446" s="3">
        <f t="shared" si="31"/>
        <v>0</v>
      </c>
    </row>
    <row r="447" spans="1:21" x14ac:dyDescent="0.25">
      <c r="A447">
        <v>348</v>
      </c>
      <c r="B447" t="s">
        <v>713</v>
      </c>
      <c r="C447" s="2">
        <v>275968</v>
      </c>
      <c r="D447" s="2">
        <v>261878</v>
      </c>
      <c r="E447" s="2">
        <v>537846</v>
      </c>
      <c r="F447" s="2">
        <f t="shared" si="32"/>
        <v>0</v>
      </c>
      <c r="G447" s="2">
        <v>547466</v>
      </c>
      <c r="H447" s="2">
        <v>286</v>
      </c>
      <c r="I447" s="2">
        <v>26892.3</v>
      </c>
      <c r="J447" s="2">
        <f t="shared" si="29"/>
        <v>0</v>
      </c>
      <c r="K447" s="2">
        <v>21584</v>
      </c>
      <c r="L447" s="2">
        <v>21584</v>
      </c>
      <c r="M447" s="2">
        <v>0</v>
      </c>
      <c r="N447" s="2">
        <v>0</v>
      </c>
      <c r="O447" s="2">
        <v>3492</v>
      </c>
      <c r="P447" s="2">
        <v>1200</v>
      </c>
      <c r="Q447" s="2">
        <v>0</v>
      </c>
      <c r="R447" s="2">
        <v>2292</v>
      </c>
      <c r="S447" s="2">
        <f t="shared" si="30"/>
        <v>0</v>
      </c>
      <c r="T447" s="2">
        <v>69.84</v>
      </c>
      <c r="U447" s="3">
        <f t="shared" si="31"/>
        <v>0</v>
      </c>
    </row>
    <row r="448" spans="1:21" x14ac:dyDescent="0.25">
      <c r="A448">
        <v>349</v>
      </c>
      <c r="B448" t="s">
        <v>714</v>
      </c>
      <c r="C448" s="2">
        <v>304947</v>
      </c>
      <c r="D448" s="2">
        <v>305347</v>
      </c>
      <c r="E448" s="2">
        <v>610294</v>
      </c>
      <c r="F448" s="2">
        <f t="shared" si="32"/>
        <v>0</v>
      </c>
      <c r="G448" s="2">
        <v>561144</v>
      </c>
      <c r="H448" s="2">
        <v>0</v>
      </c>
      <c r="I448" s="2">
        <v>30514.7</v>
      </c>
      <c r="J448" s="2">
        <f t="shared" si="29"/>
        <v>0</v>
      </c>
      <c r="K448" s="2">
        <v>12939</v>
      </c>
      <c r="L448" s="2">
        <v>12939</v>
      </c>
      <c r="M448" s="2">
        <v>0</v>
      </c>
      <c r="N448" s="2">
        <v>0</v>
      </c>
      <c r="O448" s="2">
        <v>3820</v>
      </c>
      <c r="P448" s="2">
        <v>1600</v>
      </c>
      <c r="Q448" s="2">
        <v>0</v>
      </c>
      <c r="R448" s="2">
        <v>2220</v>
      </c>
      <c r="S448" s="2">
        <f t="shared" si="30"/>
        <v>0</v>
      </c>
      <c r="T448" s="2">
        <v>76.400000000000006</v>
      </c>
      <c r="U448" s="3">
        <f t="shared" si="31"/>
        <v>0</v>
      </c>
    </row>
    <row r="449" spans="1:21" x14ac:dyDescent="0.25">
      <c r="A449">
        <v>350</v>
      </c>
      <c r="B449" t="s">
        <v>715</v>
      </c>
      <c r="C449" s="2">
        <v>98459</v>
      </c>
      <c r="D449" s="2">
        <v>76283</v>
      </c>
      <c r="E449" s="2">
        <v>174742</v>
      </c>
      <c r="F449" s="2">
        <f t="shared" si="32"/>
        <v>0</v>
      </c>
      <c r="G449" s="2">
        <v>175637</v>
      </c>
      <c r="H449" s="2">
        <v>0</v>
      </c>
      <c r="I449" s="2">
        <v>8737.1</v>
      </c>
      <c r="J449" s="2">
        <f t="shared" si="29"/>
        <v>0</v>
      </c>
      <c r="K449" s="2">
        <v>3823</v>
      </c>
      <c r="L449" s="2">
        <v>3823</v>
      </c>
      <c r="M449" s="2">
        <v>0</v>
      </c>
      <c r="N449" s="2">
        <v>0</v>
      </c>
      <c r="O449" s="2">
        <v>100</v>
      </c>
      <c r="P449" s="2">
        <v>0</v>
      </c>
      <c r="Q449" s="2">
        <v>0</v>
      </c>
      <c r="R449" s="2">
        <v>100</v>
      </c>
      <c r="S449" s="2">
        <f t="shared" si="30"/>
        <v>0</v>
      </c>
      <c r="T449" s="2">
        <v>2</v>
      </c>
      <c r="U449" s="3">
        <f t="shared" si="31"/>
        <v>0</v>
      </c>
    </row>
    <row r="450" spans="1:21" x14ac:dyDescent="0.25">
      <c r="A450">
        <v>351</v>
      </c>
      <c r="B450" t="s">
        <v>716</v>
      </c>
      <c r="C450" s="2">
        <v>273610</v>
      </c>
      <c r="D450" s="2">
        <v>452112</v>
      </c>
      <c r="E450" s="2">
        <v>725722</v>
      </c>
      <c r="F450" s="2">
        <f t="shared" si="32"/>
        <v>0</v>
      </c>
      <c r="G450" s="2">
        <v>747296</v>
      </c>
      <c r="H450" s="2">
        <v>9678</v>
      </c>
      <c r="I450" s="2">
        <v>36286.1</v>
      </c>
      <c r="J450" s="2">
        <f t="shared" si="29"/>
        <v>0</v>
      </c>
      <c r="K450" s="2">
        <v>16770</v>
      </c>
      <c r="L450" s="2">
        <v>16770</v>
      </c>
      <c r="M450" s="2">
        <v>0</v>
      </c>
      <c r="N450" s="2">
        <v>0</v>
      </c>
      <c r="O450" s="2">
        <v>1540</v>
      </c>
      <c r="P450" s="2">
        <v>0</v>
      </c>
      <c r="Q450" s="2">
        <v>0</v>
      </c>
      <c r="R450" s="2">
        <v>1540</v>
      </c>
      <c r="S450" s="2">
        <f t="shared" si="30"/>
        <v>0</v>
      </c>
      <c r="T450" s="2">
        <v>30.8</v>
      </c>
      <c r="U450" s="3">
        <f t="shared" si="31"/>
        <v>0</v>
      </c>
    </row>
    <row r="451" spans="1:21" x14ac:dyDescent="0.25">
      <c r="A451">
        <v>352</v>
      </c>
      <c r="B451" t="s">
        <v>717</v>
      </c>
      <c r="C451" s="2">
        <v>61709</v>
      </c>
      <c r="D451" s="2">
        <v>94213</v>
      </c>
      <c r="E451" s="2">
        <v>155922</v>
      </c>
      <c r="F451" s="2">
        <f t="shared" si="32"/>
        <v>0</v>
      </c>
      <c r="G451" s="2">
        <v>125683</v>
      </c>
      <c r="H451" s="2">
        <v>0</v>
      </c>
      <c r="I451" s="2">
        <v>7796.1</v>
      </c>
      <c r="J451" s="2">
        <f t="shared" si="29"/>
        <v>0</v>
      </c>
      <c r="K451" s="2">
        <v>5844</v>
      </c>
      <c r="L451" s="2">
        <v>5844</v>
      </c>
      <c r="M451" s="2">
        <v>0</v>
      </c>
      <c r="N451" s="2">
        <v>0</v>
      </c>
      <c r="O451" s="2">
        <v>100</v>
      </c>
      <c r="P451" s="2">
        <v>0</v>
      </c>
      <c r="Q451" s="2">
        <v>0</v>
      </c>
      <c r="R451" s="2">
        <v>100</v>
      </c>
      <c r="S451" s="2">
        <f t="shared" si="30"/>
        <v>0</v>
      </c>
      <c r="T451" s="2">
        <v>2</v>
      </c>
      <c r="U451" s="3">
        <f t="shared" si="31"/>
        <v>0</v>
      </c>
    </row>
    <row r="452" spans="1:21" x14ac:dyDescent="0.25">
      <c r="A452">
        <v>353</v>
      </c>
      <c r="B452" t="s">
        <v>718</v>
      </c>
      <c r="C452" s="2">
        <v>951445</v>
      </c>
      <c r="D452" s="2">
        <v>950695</v>
      </c>
      <c r="E452" s="2">
        <v>1902140</v>
      </c>
      <c r="F452" s="2">
        <f t="shared" si="32"/>
        <v>0</v>
      </c>
      <c r="G452" s="2">
        <v>1734897</v>
      </c>
      <c r="H452" s="2">
        <v>0</v>
      </c>
      <c r="I452" s="2">
        <v>95107</v>
      </c>
      <c r="J452" s="2">
        <f t="shared" si="29"/>
        <v>0</v>
      </c>
      <c r="K452" s="2">
        <v>66939</v>
      </c>
      <c r="L452" s="2">
        <v>66939</v>
      </c>
      <c r="M452" s="2">
        <v>0</v>
      </c>
      <c r="N452" s="2">
        <v>0</v>
      </c>
      <c r="O452" s="2">
        <v>4570</v>
      </c>
      <c r="P452" s="2">
        <v>4800</v>
      </c>
      <c r="Q452" s="2">
        <v>0</v>
      </c>
      <c r="R452" s="2">
        <v>-230</v>
      </c>
      <c r="S452" s="2">
        <f t="shared" si="30"/>
        <v>0</v>
      </c>
      <c r="T452" s="2">
        <v>91.4</v>
      </c>
      <c r="U452" s="3">
        <f t="shared" si="31"/>
        <v>0</v>
      </c>
    </row>
    <row r="453" spans="1:21" x14ac:dyDescent="0.25">
      <c r="A453">
        <v>354</v>
      </c>
      <c r="B453" t="s">
        <v>719</v>
      </c>
      <c r="C453" s="2">
        <v>1159494</v>
      </c>
      <c r="D453" s="2">
        <v>1245769</v>
      </c>
      <c r="E453" s="2">
        <v>2405263</v>
      </c>
      <c r="F453" s="2">
        <f t="shared" si="32"/>
        <v>0</v>
      </c>
      <c r="G453" s="2">
        <v>2333048</v>
      </c>
      <c r="H453" s="2">
        <v>0</v>
      </c>
      <c r="I453" s="2">
        <v>120263.15</v>
      </c>
      <c r="J453" s="2">
        <f t="shared" si="29"/>
        <v>0</v>
      </c>
      <c r="K453" s="2">
        <v>100615</v>
      </c>
      <c r="L453" s="2">
        <v>100615</v>
      </c>
      <c r="M453" s="2">
        <v>0</v>
      </c>
      <c r="N453" s="2">
        <v>0</v>
      </c>
      <c r="O453" s="2">
        <v>6560</v>
      </c>
      <c r="P453" s="2">
        <v>2160</v>
      </c>
      <c r="Q453" s="2">
        <v>0</v>
      </c>
      <c r="R453" s="2">
        <v>4400</v>
      </c>
      <c r="S453" s="2">
        <f t="shared" si="30"/>
        <v>0</v>
      </c>
      <c r="T453" s="2">
        <v>131.19999999999999</v>
      </c>
      <c r="U453" s="3">
        <f t="shared" si="31"/>
        <v>0</v>
      </c>
    </row>
    <row r="454" spans="1:21" x14ac:dyDescent="0.25">
      <c r="A454">
        <v>355</v>
      </c>
      <c r="B454" t="s">
        <v>720</v>
      </c>
      <c r="C454" s="2">
        <v>327471</v>
      </c>
      <c r="D454" s="2">
        <v>493906</v>
      </c>
      <c r="E454" s="2">
        <v>821377</v>
      </c>
      <c r="F454" s="2">
        <f t="shared" si="32"/>
        <v>0</v>
      </c>
      <c r="G454" s="2">
        <v>880557</v>
      </c>
      <c r="H454" s="2">
        <v>0</v>
      </c>
      <c r="I454" s="2">
        <v>41068.85</v>
      </c>
      <c r="J454" s="2">
        <f t="shared" si="29"/>
        <v>0</v>
      </c>
      <c r="K454" s="2">
        <v>60666</v>
      </c>
      <c r="L454" s="2">
        <v>60666</v>
      </c>
      <c r="M454" s="2">
        <v>0</v>
      </c>
      <c r="N454" s="2">
        <v>0</v>
      </c>
      <c r="O454" s="2">
        <v>1540</v>
      </c>
      <c r="P454" s="2">
        <v>0</v>
      </c>
      <c r="Q454" s="2">
        <v>0</v>
      </c>
      <c r="R454" s="2">
        <v>1540</v>
      </c>
      <c r="S454" s="2">
        <f t="shared" si="30"/>
        <v>0</v>
      </c>
      <c r="T454" s="2">
        <v>30.8</v>
      </c>
      <c r="U454" s="3">
        <f t="shared" si="31"/>
        <v>0</v>
      </c>
    </row>
    <row r="455" spans="1:21" x14ac:dyDescent="0.25">
      <c r="A455">
        <v>356</v>
      </c>
      <c r="B455" t="s">
        <v>722</v>
      </c>
      <c r="C455" s="2">
        <v>1412441</v>
      </c>
      <c r="D455" s="2">
        <v>1704613</v>
      </c>
      <c r="E455" s="2">
        <v>3117054</v>
      </c>
      <c r="F455" s="2">
        <f t="shared" si="32"/>
        <v>0</v>
      </c>
      <c r="G455" s="2">
        <v>2998224</v>
      </c>
      <c r="H455" s="2">
        <v>0</v>
      </c>
      <c r="I455" s="2">
        <v>155852.70000000001</v>
      </c>
      <c r="J455" s="2">
        <f t="shared" si="29"/>
        <v>0</v>
      </c>
      <c r="K455" s="2">
        <v>97710</v>
      </c>
      <c r="L455" s="2">
        <v>97710</v>
      </c>
      <c r="M455" s="2">
        <v>0</v>
      </c>
      <c r="N455" s="2">
        <v>0</v>
      </c>
      <c r="O455" s="2">
        <v>400</v>
      </c>
      <c r="P455" s="2">
        <v>0</v>
      </c>
      <c r="Q455" s="2">
        <v>0</v>
      </c>
      <c r="R455" s="2">
        <v>400</v>
      </c>
      <c r="S455" s="2">
        <f t="shared" si="30"/>
        <v>0</v>
      </c>
      <c r="T455" s="2">
        <v>8</v>
      </c>
      <c r="U455" s="3">
        <f t="shared" si="31"/>
        <v>0</v>
      </c>
    </row>
    <row r="456" spans="1:21" x14ac:dyDescent="0.25">
      <c r="A456">
        <v>357</v>
      </c>
      <c r="B456" t="s">
        <v>724</v>
      </c>
      <c r="C456" s="2">
        <v>9322645</v>
      </c>
      <c r="D456" s="2">
        <v>8602921</v>
      </c>
      <c r="E456" s="2">
        <v>17925566</v>
      </c>
      <c r="F456" s="2">
        <f t="shared" si="32"/>
        <v>0</v>
      </c>
      <c r="G456" s="2">
        <v>15792750</v>
      </c>
      <c r="H456" s="2">
        <v>2496</v>
      </c>
      <c r="I456" s="2">
        <v>896278.3</v>
      </c>
      <c r="J456" s="2">
        <f t="shared" si="29"/>
        <v>0</v>
      </c>
      <c r="K456" s="2">
        <v>621595</v>
      </c>
      <c r="L456" s="2">
        <v>620895</v>
      </c>
      <c r="M456" s="2">
        <v>200</v>
      </c>
      <c r="N456" s="2">
        <v>0</v>
      </c>
      <c r="O456" s="2">
        <v>6830</v>
      </c>
      <c r="P456" s="2">
        <v>14880</v>
      </c>
      <c r="Q456" s="2">
        <v>0</v>
      </c>
      <c r="R456" s="2">
        <v>-8050</v>
      </c>
      <c r="S456" s="2">
        <f t="shared" si="30"/>
        <v>0</v>
      </c>
      <c r="T456" s="2">
        <v>136.6</v>
      </c>
      <c r="U456" s="3">
        <f t="shared" si="31"/>
        <v>0</v>
      </c>
    </row>
    <row r="457" spans="1:21" x14ac:dyDescent="0.25">
      <c r="A457">
        <v>358</v>
      </c>
      <c r="B457" t="s">
        <v>725</v>
      </c>
      <c r="C457" s="2">
        <v>697371</v>
      </c>
      <c r="D457" s="2">
        <v>811024</v>
      </c>
      <c r="E457" s="2">
        <v>1508395</v>
      </c>
      <c r="F457" s="2">
        <f t="shared" si="32"/>
        <v>0</v>
      </c>
      <c r="G457" s="2">
        <v>1387552</v>
      </c>
      <c r="H457" s="2">
        <v>0</v>
      </c>
      <c r="I457" s="2">
        <v>75419.75</v>
      </c>
      <c r="J457" s="2">
        <f t="shared" si="29"/>
        <v>0</v>
      </c>
      <c r="K457" s="2">
        <v>61505</v>
      </c>
      <c r="L457" s="2">
        <v>61505</v>
      </c>
      <c r="M457" s="2">
        <v>0</v>
      </c>
      <c r="N457" s="2">
        <v>0</v>
      </c>
      <c r="O457" s="2">
        <v>3250</v>
      </c>
      <c r="P457" s="2">
        <v>800</v>
      </c>
      <c r="Q457" s="2">
        <v>0</v>
      </c>
      <c r="R457" s="2">
        <v>2450</v>
      </c>
      <c r="S457" s="2">
        <f t="shared" si="30"/>
        <v>0</v>
      </c>
      <c r="T457" s="2">
        <v>65</v>
      </c>
      <c r="U457" s="3">
        <f t="shared" si="31"/>
        <v>0</v>
      </c>
    </row>
    <row r="458" spans="1:21" x14ac:dyDescent="0.25">
      <c r="A458">
        <v>359</v>
      </c>
      <c r="B458" t="s">
        <v>726</v>
      </c>
      <c r="C458" s="2">
        <v>747205</v>
      </c>
      <c r="D458" s="2">
        <v>758202</v>
      </c>
      <c r="E458" s="2">
        <v>1505407</v>
      </c>
      <c r="F458" s="2">
        <f t="shared" si="32"/>
        <v>0</v>
      </c>
      <c r="G458" s="2">
        <v>1415543</v>
      </c>
      <c r="H458" s="2">
        <v>300</v>
      </c>
      <c r="I458" s="2">
        <v>75270.350000000006</v>
      </c>
      <c r="J458" s="2">
        <f t="shared" si="29"/>
        <v>0</v>
      </c>
      <c r="K458" s="2">
        <v>59860</v>
      </c>
      <c r="L458" s="2">
        <v>59560</v>
      </c>
      <c r="M458" s="2">
        <v>0</v>
      </c>
      <c r="N458" s="2">
        <v>0</v>
      </c>
      <c r="O458" s="2">
        <v>7330</v>
      </c>
      <c r="P458" s="2">
        <v>12000</v>
      </c>
      <c r="Q458" s="2">
        <v>0</v>
      </c>
      <c r="R458" s="2">
        <v>-4670</v>
      </c>
      <c r="S458" s="2">
        <f t="shared" si="30"/>
        <v>0</v>
      </c>
      <c r="T458" s="2">
        <v>146.6</v>
      </c>
      <c r="U458" s="3">
        <f t="shared" si="31"/>
        <v>0</v>
      </c>
    </row>
    <row r="459" spans="1:21" x14ac:dyDescent="0.25">
      <c r="A459">
        <v>360</v>
      </c>
      <c r="B459" t="s">
        <v>727</v>
      </c>
      <c r="C459" s="2">
        <v>704012</v>
      </c>
      <c r="D459" s="2">
        <v>703363</v>
      </c>
      <c r="E459" s="2">
        <v>1407375</v>
      </c>
      <c r="F459" s="2">
        <f t="shared" si="32"/>
        <v>0</v>
      </c>
      <c r="G459" s="2">
        <v>1446602</v>
      </c>
      <c r="H459" s="2">
        <v>0</v>
      </c>
      <c r="I459" s="2">
        <v>70368.75</v>
      </c>
      <c r="J459" s="2">
        <f t="shared" si="29"/>
        <v>0</v>
      </c>
      <c r="K459" s="2">
        <v>74174</v>
      </c>
      <c r="L459" s="2">
        <v>74174</v>
      </c>
      <c r="M459" s="2">
        <v>0</v>
      </c>
      <c r="N459" s="2">
        <v>0</v>
      </c>
      <c r="O459" s="2">
        <v>200</v>
      </c>
      <c r="P459" s="2">
        <v>0</v>
      </c>
      <c r="Q459" s="2">
        <v>0</v>
      </c>
      <c r="R459" s="2">
        <v>200</v>
      </c>
      <c r="S459" s="2">
        <f t="shared" si="30"/>
        <v>0</v>
      </c>
      <c r="T459" s="2">
        <v>4</v>
      </c>
      <c r="U459" s="3">
        <f t="shared" si="31"/>
        <v>0</v>
      </c>
    </row>
    <row r="460" spans="1:21" x14ac:dyDescent="0.25">
      <c r="A460">
        <v>361</v>
      </c>
      <c r="B460" t="s">
        <v>729</v>
      </c>
      <c r="C460" s="2">
        <v>636239</v>
      </c>
      <c r="D460" s="2">
        <v>634195</v>
      </c>
      <c r="E460" s="2">
        <v>1270434</v>
      </c>
      <c r="F460" s="2">
        <f t="shared" si="32"/>
        <v>0</v>
      </c>
      <c r="G460" s="2">
        <v>1192603</v>
      </c>
      <c r="H460" s="2">
        <v>662</v>
      </c>
      <c r="I460" s="2">
        <v>63521.7</v>
      </c>
      <c r="J460" s="2">
        <f t="shared" si="29"/>
        <v>0</v>
      </c>
      <c r="K460" s="2">
        <v>63029</v>
      </c>
      <c r="L460" s="2">
        <v>63029</v>
      </c>
      <c r="M460" s="2">
        <v>0</v>
      </c>
      <c r="N460" s="2">
        <v>0</v>
      </c>
      <c r="O460" s="2">
        <v>0</v>
      </c>
      <c r="P460" s="2">
        <v>0</v>
      </c>
      <c r="Q460" s="2">
        <v>0</v>
      </c>
      <c r="R460" s="2">
        <v>0</v>
      </c>
      <c r="S460" s="2">
        <f t="shared" si="30"/>
        <v>0</v>
      </c>
      <c r="T460" s="2">
        <v>0</v>
      </c>
      <c r="U460" s="3">
        <f t="shared" si="31"/>
        <v>0</v>
      </c>
    </row>
    <row r="461" spans="1:21" x14ac:dyDescent="0.25">
      <c r="A461">
        <v>362</v>
      </c>
      <c r="B461" t="s">
        <v>730</v>
      </c>
      <c r="C461" s="2">
        <v>206900</v>
      </c>
      <c r="D461" s="2">
        <v>271235</v>
      </c>
      <c r="E461" s="2">
        <v>478135</v>
      </c>
      <c r="F461" s="2">
        <f t="shared" si="32"/>
        <v>0</v>
      </c>
      <c r="G461" s="2">
        <v>466945</v>
      </c>
      <c r="H461" s="2">
        <v>0</v>
      </c>
      <c r="I461" s="2">
        <v>23906.75</v>
      </c>
      <c r="J461" s="2">
        <f t="shared" si="29"/>
        <v>0</v>
      </c>
      <c r="K461" s="2">
        <v>17775</v>
      </c>
      <c r="L461" s="2">
        <v>17775</v>
      </c>
      <c r="M461" s="2">
        <v>0</v>
      </c>
      <c r="N461" s="2">
        <v>0</v>
      </c>
      <c r="O461" s="2">
        <v>730</v>
      </c>
      <c r="P461" s="2">
        <v>0</v>
      </c>
      <c r="Q461" s="2">
        <v>0</v>
      </c>
      <c r="R461" s="2">
        <v>730</v>
      </c>
      <c r="S461" s="2">
        <f t="shared" si="30"/>
        <v>0</v>
      </c>
      <c r="T461" s="2">
        <v>14.6</v>
      </c>
      <c r="U461" s="3">
        <f t="shared" si="31"/>
        <v>0</v>
      </c>
    </row>
    <row r="462" spans="1:21" x14ac:dyDescent="0.25">
      <c r="A462">
        <v>363</v>
      </c>
      <c r="B462" t="s">
        <v>731</v>
      </c>
      <c r="C462" s="2">
        <v>1187783</v>
      </c>
      <c r="D462" s="2">
        <v>1221106</v>
      </c>
      <c r="E462" s="2">
        <v>2408889</v>
      </c>
      <c r="F462" s="2">
        <f t="shared" si="32"/>
        <v>0</v>
      </c>
      <c r="G462" s="2">
        <v>2231650</v>
      </c>
      <c r="H462" s="2">
        <v>1041</v>
      </c>
      <c r="I462" s="2">
        <v>120444.45</v>
      </c>
      <c r="J462" s="2">
        <f t="shared" si="29"/>
        <v>0</v>
      </c>
      <c r="K462" s="2">
        <v>80634</v>
      </c>
      <c r="L462" s="2">
        <v>80634</v>
      </c>
      <c r="M462" s="2">
        <v>0</v>
      </c>
      <c r="N462" s="2">
        <v>0</v>
      </c>
      <c r="O462" s="2">
        <v>2470</v>
      </c>
      <c r="P462" s="2">
        <v>0</v>
      </c>
      <c r="Q462" s="2">
        <v>0</v>
      </c>
      <c r="R462" s="2">
        <v>2470</v>
      </c>
      <c r="S462" s="2">
        <f t="shared" si="30"/>
        <v>0</v>
      </c>
      <c r="T462" s="2">
        <v>49.4</v>
      </c>
      <c r="U462" s="3">
        <f t="shared" si="31"/>
        <v>0</v>
      </c>
    </row>
    <row r="463" spans="1:21" x14ac:dyDescent="0.25">
      <c r="A463">
        <v>364</v>
      </c>
      <c r="B463" t="s">
        <v>732</v>
      </c>
      <c r="C463" s="2">
        <v>1252471</v>
      </c>
      <c r="D463" s="2">
        <v>1200892</v>
      </c>
      <c r="E463" s="2">
        <v>2453363</v>
      </c>
      <c r="F463" s="2">
        <f t="shared" si="32"/>
        <v>0</v>
      </c>
      <c r="G463" s="2">
        <v>2138366</v>
      </c>
      <c r="H463" s="2">
        <v>1858</v>
      </c>
      <c r="I463" s="2">
        <v>122668.15</v>
      </c>
      <c r="J463" s="2">
        <f t="shared" si="29"/>
        <v>0</v>
      </c>
      <c r="K463" s="2">
        <v>106287</v>
      </c>
      <c r="L463" s="2">
        <v>105467</v>
      </c>
      <c r="M463" s="2">
        <v>820</v>
      </c>
      <c r="N463" s="2">
        <v>0</v>
      </c>
      <c r="O463" s="2">
        <v>1620</v>
      </c>
      <c r="P463" s="2">
        <v>0</v>
      </c>
      <c r="Q463" s="2">
        <v>0</v>
      </c>
      <c r="R463" s="2">
        <v>1620</v>
      </c>
      <c r="S463" s="2">
        <f t="shared" si="30"/>
        <v>0</v>
      </c>
      <c r="T463" s="2">
        <v>32.4</v>
      </c>
      <c r="U463" s="3">
        <f t="shared" si="31"/>
        <v>0</v>
      </c>
    </row>
    <row r="464" spans="1:21" x14ac:dyDescent="0.25">
      <c r="A464">
        <v>365</v>
      </c>
      <c r="B464" t="s">
        <v>733</v>
      </c>
      <c r="C464" s="2">
        <v>410819</v>
      </c>
      <c r="D464" s="2">
        <v>377790</v>
      </c>
      <c r="E464" s="2">
        <v>788609</v>
      </c>
      <c r="F464" s="2">
        <f t="shared" si="32"/>
        <v>0</v>
      </c>
      <c r="G464" s="2">
        <v>828050</v>
      </c>
      <c r="H464" s="2">
        <v>0</v>
      </c>
      <c r="I464" s="2">
        <v>39430.449999999997</v>
      </c>
      <c r="J464" s="2">
        <f t="shared" si="29"/>
        <v>0</v>
      </c>
      <c r="K464" s="2">
        <v>17298</v>
      </c>
      <c r="L464" s="2">
        <v>17298</v>
      </c>
      <c r="M464" s="2">
        <v>0</v>
      </c>
      <c r="N464" s="2">
        <v>0</v>
      </c>
      <c r="O464" s="2">
        <v>2350</v>
      </c>
      <c r="P464" s="2">
        <v>0</v>
      </c>
      <c r="Q464" s="2">
        <v>0</v>
      </c>
      <c r="R464" s="2">
        <v>2350</v>
      </c>
      <c r="S464" s="2">
        <f t="shared" si="30"/>
        <v>0</v>
      </c>
      <c r="T464" s="2">
        <v>47</v>
      </c>
      <c r="U464" s="3">
        <f t="shared" si="31"/>
        <v>0</v>
      </c>
    </row>
    <row r="465" spans="1:21" x14ac:dyDescent="0.25">
      <c r="A465">
        <v>366</v>
      </c>
      <c r="B465" t="s">
        <v>734</v>
      </c>
      <c r="C465" s="2">
        <v>245580</v>
      </c>
      <c r="D465" s="2">
        <v>264464</v>
      </c>
      <c r="E465" s="2">
        <v>510044</v>
      </c>
      <c r="F465" s="2">
        <f t="shared" si="32"/>
        <v>0</v>
      </c>
      <c r="G465" s="2">
        <v>477202</v>
      </c>
      <c r="H465" s="2">
        <v>0</v>
      </c>
      <c r="I465" s="2">
        <v>25502.2</v>
      </c>
      <c r="J465" s="2">
        <f t="shared" si="29"/>
        <v>0</v>
      </c>
      <c r="K465" s="2">
        <v>20880</v>
      </c>
      <c r="L465" s="2">
        <v>20880</v>
      </c>
      <c r="M465" s="2">
        <v>0</v>
      </c>
      <c r="N465" s="2">
        <v>0</v>
      </c>
      <c r="O465" s="2">
        <v>0</v>
      </c>
      <c r="P465" s="2">
        <v>0</v>
      </c>
      <c r="Q465" s="2">
        <v>0</v>
      </c>
      <c r="R465" s="2">
        <v>0</v>
      </c>
      <c r="S465" s="2">
        <f t="shared" si="30"/>
        <v>0</v>
      </c>
      <c r="T465" s="2">
        <v>0</v>
      </c>
      <c r="U465" s="3">
        <f t="shared" si="31"/>
        <v>0</v>
      </c>
    </row>
    <row r="466" spans="1:21" x14ac:dyDescent="0.25">
      <c r="A466">
        <v>367</v>
      </c>
      <c r="B466" t="s">
        <v>735</v>
      </c>
      <c r="C466" s="2">
        <v>158605</v>
      </c>
      <c r="D466" s="2">
        <v>147551</v>
      </c>
      <c r="E466" s="2">
        <v>306156</v>
      </c>
      <c r="F466" s="2">
        <f t="shared" si="32"/>
        <v>0</v>
      </c>
      <c r="G466" s="2">
        <v>264761</v>
      </c>
      <c r="H466" s="2">
        <v>0</v>
      </c>
      <c r="I466" s="2">
        <v>15307.8</v>
      </c>
      <c r="J466" s="2">
        <f t="shared" si="29"/>
        <v>0</v>
      </c>
      <c r="K466" s="2">
        <v>16890</v>
      </c>
      <c r="L466" s="2">
        <v>16890</v>
      </c>
      <c r="M466" s="2">
        <v>0</v>
      </c>
      <c r="N466" s="2">
        <v>0</v>
      </c>
      <c r="O466" s="2">
        <v>0</v>
      </c>
      <c r="P466" s="2">
        <v>0</v>
      </c>
      <c r="Q466" s="2">
        <v>0</v>
      </c>
      <c r="R466" s="2">
        <v>0</v>
      </c>
      <c r="S466" s="2">
        <f t="shared" si="30"/>
        <v>0</v>
      </c>
      <c r="T466" s="2">
        <v>0</v>
      </c>
      <c r="U466" s="3">
        <f t="shared" si="31"/>
        <v>0</v>
      </c>
    </row>
    <row r="467" spans="1:21" x14ac:dyDescent="0.25">
      <c r="A467">
        <v>368</v>
      </c>
      <c r="B467" t="s">
        <v>736</v>
      </c>
      <c r="C467" s="2">
        <v>636223</v>
      </c>
      <c r="D467" s="2">
        <v>795579</v>
      </c>
      <c r="E467" s="2">
        <v>1431802</v>
      </c>
      <c r="F467" s="2">
        <f t="shared" si="32"/>
        <v>0</v>
      </c>
      <c r="G467" s="2">
        <v>1223231</v>
      </c>
      <c r="H467" s="2">
        <v>0</v>
      </c>
      <c r="I467" s="2">
        <v>71590.100000000006</v>
      </c>
      <c r="J467" s="2">
        <f t="shared" si="29"/>
        <v>0</v>
      </c>
      <c r="K467" s="2">
        <v>63255</v>
      </c>
      <c r="L467" s="2">
        <v>63255</v>
      </c>
      <c r="M467" s="2">
        <v>0</v>
      </c>
      <c r="N467" s="2">
        <v>0</v>
      </c>
      <c r="O467" s="2">
        <v>440</v>
      </c>
      <c r="P467" s="2">
        <v>0</v>
      </c>
      <c r="Q467" s="2">
        <v>0</v>
      </c>
      <c r="R467" s="2">
        <v>440</v>
      </c>
      <c r="S467" s="2">
        <f t="shared" si="30"/>
        <v>0</v>
      </c>
      <c r="T467" s="2">
        <v>8.8000000000000007</v>
      </c>
      <c r="U467" s="3">
        <f t="shared" si="31"/>
        <v>0</v>
      </c>
    </row>
    <row r="468" spans="1:21" x14ac:dyDescent="0.25">
      <c r="A468">
        <v>369</v>
      </c>
      <c r="B468" t="s">
        <v>737</v>
      </c>
      <c r="C468" s="2">
        <v>1202301</v>
      </c>
      <c r="D468" s="2">
        <v>1419754</v>
      </c>
      <c r="E468" s="2">
        <v>2622055</v>
      </c>
      <c r="F468" s="2">
        <f t="shared" si="32"/>
        <v>0</v>
      </c>
      <c r="G468" s="2">
        <v>2458741</v>
      </c>
      <c r="H468" s="2">
        <v>0</v>
      </c>
      <c r="I468" s="2">
        <v>131102.75</v>
      </c>
      <c r="J468" s="2">
        <f t="shared" si="29"/>
        <v>0</v>
      </c>
      <c r="K468" s="2">
        <v>77441</v>
      </c>
      <c r="L468" s="2">
        <v>77441</v>
      </c>
      <c r="M468" s="2">
        <v>0</v>
      </c>
      <c r="N468" s="2">
        <v>0</v>
      </c>
      <c r="O468" s="2">
        <v>2500</v>
      </c>
      <c r="P468" s="2">
        <v>0</v>
      </c>
      <c r="Q468" s="2">
        <v>0</v>
      </c>
      <c r="R468" s="2">
        <v>2500</v>
      </c>
      <c r="S468" s="2">
        <f t="shared" si="30"/>
        <v>0</v>
      </c>
      <c r="T468" s="2">
        <v>50</v>
      </c>
      <c r="U468" s="3">
        <f t="shared" si="31"/>
        <v>0</v>
      </c>
    </row>
    <row r="469" spans="1:21" x14ac:dyDescent="0.25">
      <c r="A469">
        <v>370</v>
      </c>
      <c r="B469" t="s">
        <v>738</v>
      </c>
      <c r="C469" s="2">
        <v>382131</v>
      </c>
      <c r="D469" s="2">
        <v>379638</v>
      </c>
      <c r="E469" s="2">
        <v>761769</v>
      </c>
      <c r="F469" s="2">
        <f t="shared" si="32"/>
        <v>0</v>
      </c>
      <c r="G469" s="2">
        <v>763583</v>
      </c>
      <c r="H469" s="2">
        <v>369</v>
      </c>
      <c r="I469" s="2">
        <v>38088.449999999997</v>
      </c>
      <c r="J469" s="2">
        <f t="shared" si="29"/>
        <v>0</v>
      </c>
      <c r="K469" s="2">
        <v>35260</v>
      </c>
      <c r="L469" s="2">
        <v>35260</v>
      </c>
      <c r="M469" s="2">
        <v>0</v>
      </c>
      <c r="N469" s="2">
        <v>0</v>
      </c>
      <c r="O469" s="2">
        <v>400</v>
      </c>
      <c r="P469" s="2">
        <v>0</v>
      </c>
      <c r="Q469" s="2">
        <v>0</v>
      </c>
      <c r="R469" s="2">
        <v>400</v>
      </c>
      <c r="S469" s="2">
        <f t="shared" si="30"/>
        <v>0</v>
      </c>
      <c r="T469" s="2">
        <v>8</v>
      </c>
      <c r="U469" s="3">
        <f t="shared" si="31"/>
        <v>0</v>
      </c>
    </row>
    <row r="470" spans="1:21" x14ac:dyDescent="0.25">
      <c r="A470">
        <v>371</v>
      </c>
      <c r="B470" t="s">
        <v>739</v>
      </c>
      <c r="C470" s="2">
        <v>826215</v>
      </c>
      <c r="D470" s="2">
        <v>988345</v>
      </c>
      <c r="E470" s="2">
        <v>1814560</v>
      </c>
      <c r="F470" s="2">
        <f t="shared" si="32"/>
        <v>0</v>
      </c>
      <c r="G470" s="2">
        <v>1738279</v>
      </c>
      <c r="H470" s="2">
        <v>0</v>
      </c>
      <c r="I470" s="2">
        <v>90728</v>
      </c>
      <c r="J470" s="2">
        <f t="shared" si="29"/>
        <v>0</v>
      </c>
      <c r="K470" s="2">
        <v>38033</v>
      </c>
      <c r="L470" s="2">
        <v>38033</v>
      </c>
      <c r="M470" s="2">
        <v>0</v>
      </c>
      <c r="N470" s="2">
        <v>0</v>
      </c>
      <c r="O470" s="2">
        <v>5140</v>
      </c>
      <c r="P470" s="2">
        <v>3760</v>
      </c>
      <c r="Q470" s="2">
        <v>0</v>
      </c>
      <c r="R470" s="2">
        <v>1380</v>
      </c>
      <c r="S470" s="2">
        <f t="shared" si="30"/>
        <v>0</v>
      </c>
      <c r="T470" s="2">
        <v>102.8</v>
      </c>
      <c r="U470" s="3">
        <f t="shared" si="31"/>
        <v>0</v>
      </c>
    </row>
    <row r="471" spans="1:21" x14ac:dyDescent="0.25">
      <c r="A471">
        <v>372</v>
      </c>
      <c r="B471" t="s">
        <v>740</v>
      </c>
      <c r="C471" s="2">
        <v>738446</v>
      </c>
      <c r="D471" s="2">
        <v>785403</v>
      </c>
      <c r="E471" s="2">
        <v>1523849</v>
      </c>
      <c r="F471" s="2">
        <f t="shared" si="32"/>
        <v>0</v>
      </c>
      <c r="G471" s="2">
        <v>1439131</v>
      </c>
      <c r="H471" s="2">
        <v>0</v>
      </c>
      <c r="I471" s="2">
        <v>76192.45</v>
      </c>
      <c r="J471" s="2">
        <f t="shared" si="29"/>
        <v>0</v>
      </c>
      <c r="K471" s="2">
        <v>73270</v>
      </c>
      <c r="L471" s="2">
        <v>73270</v>
      </c>
      <c r="M471" s="2">
        <v>0</v>
      </c>
      <c r="N471" s="2">
        <v>0</v>
      </c>
      <c r="O471" s="2">
        <v>700</v>
      </c>
      <c r="P471" s="2">
        <v>0</v>
      </c>
      <c r="Q471" s="2">
        <v>0</v>
      </c>
      <c r="R471" s="2">
        <v>700</v>
      </c>
      <c r="S471" s="2">
        <f t="shared" si="30"/>
        <v>0</v>
      </c>
      <c r="T471" s="2">
        <v>14</v>
      </c>
      <c r="U471" s="3">
        <f t="shared" si="31"/>
        <v>0</v>
      </c>
    </row>
    <row r="472" spans="1:21" x14ac:dyDescent="0.25">
      <c r="A472">
        <v>373</v>
      </c>
      <c r="B472" t="s">
        <v>741</v>
      </c>
      <c r="C472" s="2">
        <v>369192</v>
      </c>
      <c r="D472" s="2">
        <v>779857</v>
      </c>
      <c r="E472" s="2">
        <v>1149049</v>
      </c>
      <c r="F472" s="2">
        <f t="shared" si="32"/>
        <v>0</v>
      </c>
      <c r="G472" s="2">
        <v>956014</v>
      </c>
      <c r="H472" s="2">
        <v>0</v>
      </c>
      <c r="I472" s="2">
        <v>57452.45</v>
      </c>
      <c r="J472" s="2">
        <f t="shared" si="29"/>
        <v>0</v>
      </c>
      <c r="K472" s="2">
        <v>35605</v>
      </c>
      <c r="L472" s="2">
        <v>35605</v>
      </c>
      <c r="M472" s="2">
        <v>0</v>
      </c>
      <c r="N472" s="2">
        <v>0</v>
      </c>
      <c r="O472" s="2">
        <v>530</v>
      </c>
      <c r="P472" s="2">
        <v>0</v>
      </c>
      <c r="Q472" s="2">
        <v>0</v>
      </c>
      <c r="R472" s="2">
        <v>530</v>
      </c>
      <c r="S472" s="2">
        <f t="shared" si="30"/>
        <v>0</v>
      </c>
      <c r="T472" s="2">
        <v>10.6</v>
      </c>
      <c r="U472" s="3">
        <f t="shared" si="31"/>
        <v>0</v>
      </c>
    </row>
    <row r="473" spans="1:21" x14ac:dyDescent="0.25">
      <c r="A473">
        <v>374</v>
      </c>
      <c r="B473" t="s">
        <v>742</v>
      </c>
      <c r="C473" s="2">
        <v>545086</v>
      </c>
      <c r="D473" s="2">
        <v>666488</v>
      </c>
      <c r="E473" s="2">
        <v>1211574</v>
      </c>
      <c r="F473" s="2">
        <f t="shared" si="32"/>
        <v>0</v>
      </c>
      <c r="G473" s="2">
        <v>1183765</v>
      </c>
      <c r="H473" s="2">
        <v>0</v>
      </c>
      <c r="I473" s="2">
        <v>60578.7</v>
      </c>
      <c r="J473" s="2">
        <f t="shared" si="29"/>
        <v>0</v>
      </c>
      <c r="K473" s="2">
        <v>52646</v>
      </c>
      <c r="L473" s="2">
        <v>52646</v>
      </c>
      <c r="M473" s="2">
        <v>0</v>
      </c>
      <c r="N473" s="2">
        <v>0</v>
      </c>
      <c r="O473" s="2">
        <v>1600</v>
      </c>
      <c r="P473" s="2">
        <v>800</v>
      </c>
      <c r="Q473" s="2">
        <v>0</v>
      </c>
      <c r="R473" s="2">
        <v>800</v>
      </c>
      <c r="S473" s="2">
        <f t="shared" si="30"/>
        <v>0</v>
      </c>
      <c r="T473" s="2">
        <v>32</v>
      </c>
      <c r="U473" s="3">
        <f t="shared" si="31"/>
        <v>0</v>
      </c>
    </row>
    <row r="474" spans="1:21" x14ac:dyDescent="0.25">
      <c r="A474">
        <v>375</v>
      </c>
      <c r="B474" t="s">
        <v>743</v>
      </c>
      <c r="C474" s="2">
        <v>657039</v>
      </c>
      <c r="D474" s="2">
        <v>756542</v>
      </c>
      <c r="E474" s="2">
        <v>1413581</v>
      </c>
      <c r="F474" s="2">
        <f t="shared" si="32"/>
        <v>0</v>
      </c>
      <c r="G474" s="2">
        <v>1349167</v>
      </c>
      <c r="H474" s="2">
        <v>0</v>
      </c>
      <c r="I474" s="2">
        <v>70679.05</v>
      </c>
      <c r="J474" s="2">
        <f t="shared" si="29"/>
        <v>0</v>
      </c>
      <c r="K474" s="2">
        <v>57018</v>
      </c>
      <c r="L474" s="2">
        <v>57018</v>
      </c>
      <c r="M474" s="2">
        <v>0</v>
      </c>
      <c r="N474" s="2">
        <v>0</v>
      </c>
      <c r="O474" s="2">
        <v>2950</v>
      </c>
      <c r="P474" s="2">
        <v>0</v>
      </c>
      <c r="Q474" s="2">
        <v>0</v>
      </c>
      <c r="R474" s="2">
        <v>2950</v>
      </c>
      <c r="S474" s="2">
        <f t="shared" si="30"/>
        <v>0</v>
      </c>
      <c r="T474" s="2">
        <v>59</v>
      </c>
      <c r="U474" s="3">
        <f t="shared" si="31"/>
        <v>0</v>
      </c>
    </row>
    <row r="475" spans="1:21" x14ac:dyDescent="0.25">
      <c r="A475">
        <v>376</v>
      </c>
      <c r="B475" t="s">
        <v>744</v>
      </c>
      <c r="C475" s="2">
        <v>854600</v>
      </c>
      <c r="D475" s="2">
        <v>893036</v>
      </c>
      <c r="E475" s="2">
        <v>1747636</v>
      </c>
      <c r="F475" s="2">
        <f t="shared" si="32"/>
        <v>0</v>
      </c>
      <c r="G475" s="2">
        <v>1657217</v>
      </c>
      <c r="H475" s="2">
        <v>0</v>
      </c>
      <c r="I475" s="2">
        <v>87381.8</v>
      </c>
      <c r="J475" s="2">
        <f t="shared" si="29"/>
        <v>0</v>
      </c>
      <c r="K475" s="2">
        <v>63485</v>
      </c>
      <c r="L475" s="2">
        <v>63485</v>
      </c>
      <c r="M475" s="2">
        <v>0</v>
      </c>
      <c r="N475" s="2">
        <v>0</v>
      </c>
      <c r="O475" s="2">
        <v>1400</v>
      </c>
      <c r="P475" s="2">
        <v>1600</v>
      </c>
      <c r="Q475" s="2">
        <v>0</v>
      </c>
      <c r="R475" s="2">
        <v>-200</v>
      </c>
      <c r="S475" s="2">
        <f t="shared" si="30"/>
        <v>0</v>
      </c>
      <c r="T475" s="2">
        <v>28</v>
      </c>
      <c r="U475" s="3">
        <f t="shared" si="31"/>
        <v>0</v>
      </c>
    </row>
    <row r="476" spans="1:21" x14ac:dyDescent="0.25">
      <c r="A476">
        <v>377</v>
      </c>
      <c r="B476" t="s">
        <v>745</v>
      </c>
      <c r="C476" s="2">
        <v>340229</v>
      </c>
      <c r="D476" s="2">
        <v>424688</v>
      </c>
      <c r="E476" s="2">
        <v>764917</v>
      </c>
      <c r="F476" s="2">
        <f t="shared" si="32"/>
        <v>0</v>
      </c>
      <c r="G476" s="2">
        <v>593745</v>
      </c>
      <c r="H476" s="2">
        <v>574</v>
      </c>
      <c r="I476" s="2">
        <v>38245.85</v>
      </c>
      <c r="J476" s="2">
        <f t="shared" si="29"/>
        <v>0</v>
      </c>
      <c r="K476" s="2">
        <v>25713</v>
      </c>
      <c r="L476" s="2">
        <v>25713</v>
      </c>
      <c r="M476" s="2">
        <v>0</v>
      </c>
      <c r="N476" s="2">
        <v>0</v>
      </c>
      <c r="O476" s="2">
        <v>200</v>
      </c>
      <c r="P476" s="2">
        <v>0</v>
      </c>
      <c r="Q476" s="2">
        <v>0</v>
      </c>
      <c r="R476" s="2">
        <v>200</v>
      </c>
      <c r="S476" s="2">
        <f t="shared" si="30"/>
        <v>0</v>
      </c>
      <c r="T476" s="2">
        <v>4</v>
      </c>
      <c r="U476" s="3">
        <f t="shared" si="31"/>
        <v>0</v>
      </c>
    </row>
    <row r="477" spans="1:21" x14ac:dyDescent="0.25">
      <c r="A477">
        <v>378</v>
      </c>
      <c r="B477" t="s">
        <v>746</v>
      </c>
      <c r="C477" s="2">
        <v>240643</v>
      </c>
      <c r="D477" s="2">
        <v>303099</v>
      </c>
      <c r="E477" s="2">
        <v>543742</v>
      </c>
      <c r="F477" s="2">
        <f t="shared" si="32"/>
        <v>0</v>
      </c>
      <c r="G477" s="2">
        <v>476299</v>
      </c>
      <c r="H477" s="2">
        <v>0</v>
      </c>
      <c r="I477" s="2">
        <v>27187.1</v>
      </c>
      <c r="J477" s="2">
        <f t="shared" si="29"/>
        <v>0</v>
      </c>
      <c r="K477" s="2">
        <v>26280</v>
      </c>
      <c r="L477" s="2">
        <v>26280</v>
      </c>
      <c r="M477" s="2">
        <v>0</v>
      </c>
      <c r="N477" s="2">
        <v>0</v>
      </c>
      <c r="O477" s="2">
        <v>200</v>
      </c>
      <c r="P477" s="2">
        <v>0</v>
      </c>
      <c r="Q477" s="2">
        <v>0</v>
      </c>
      <c r="R477" s="2">
        <v>200</v>
      </c>
      <c r="S477" s="2">
        <f t="shared" si="30"/>
        <v>0</v>
      </c>
      <c r="T477" s="2">
        <v>4</v>
      </c>
      <c r="U477" s="3">
        <f t="shared" si="31"/>
        <v>0</v>
      </c>
    </row>
    <row r="478" spans="1:21" x14ac:dyDescent="0.25">
      <c r="A478">
        <v>379</v>
      </c>
      <c r="B478" t="s">
        <v>747</v>
      </c>
      <c r="C478" s="2">
        <v>940807</v>
      </c>
      <c r="D478" s="2">
        <v>982734</v>
      </c>
      <c r="E478" s="2">
        <v>1923541</v>
      </c>
      <c r="F478" s="2">
        <f t="shared" si="32"/>
        <v>0</v>
      </c>
      <c r="G478" s="2">
        <v>1787003</v>
      </c>
      <c r="H478" s="2">
        <v>383</v>
      </c>
      <c r="I478" s="2">
        <v>96177.05</v>
      </c>
      <c r="J478" s="2">
        <f t="shared" si="29"/>
        <v>0</v>
      </c>
      <c r="K478" s="2">
        <v>111554</v>
      </c>
      <c r="L478" s="2">
        <v>111554</v>
      </c>
      <c r="M478" s="2">
        <v>0</v>
      </c>
      <c r="N478" s="2">
        <v>0</v>
      </c>
      <c r="O478" s="2">
        <v>13560</v>
      </c>
      <c r="P478" s="2">
        <v>4800</v>
      </c>
      <c r="Q478" s="2">
        <v>0</v>
      </c>
      <c r="R478" s="2">
        <v>8760</v>
      </c>
      <c r="S478" s="2">
        <f t="shared" si="30"/>
        <v>0</v>
      </c>
      <c r="T478" s="2">
        <v>271.2</v>
      </c>
      <c r="U478" s="3">
        <f t="shared" si="31"/>
        <v>0</v>
      </c>
    </row>
    <row r="479" spans="1:21" x14ac:dyDescent="0.25">
      <c r="A479">
        <v>380</v>
      </c>
      <c r="B479" t="s">
        <v>748</v>
      </c>
      <c r="C479" s="2">
        <v>482859</v>
      </c>
      <c r="D479" s="2">
        <v>583798</v>
      </c>
      <c r="E479" s="2">
        <v>1066657</v>
      </c>
      <c r="F479" s="2">
        <f t="shared" si="32"/>
        <v>0</v>
      </c>
      <c r="G479" s="2">
        <v>936948</v>
      </c>
      <c r="H479" s="2">
        <v>0</v>
      </c>
      <c r="I479" s="2">
        <v>53332.85</v>
      </c>
      <c r="J479" s="2">
        <f t="shared" si="29"/>
        <v>0</v>
      </c>
      <c r="K479" s="2">
        <v>64227</v>
      </c>
      <c r="L479" s="2">
        <v>64227</v>
      </c>
      <c r="M479" s="2">
        <v>0</v>
      </c>
      <c r="N479" s="2">
        <v>0</v>
      </c>
      <c r="O479" s="2">
        <v>600</v>
      </c>
      <c r="P479" s="2">
        <v>0</v>
      </c>
      <c r="Q479" s="2">
        <v>0</v>
      </c>
      <c r="R479" s="2">
        <v>600</v>
      </c>
      <c r="S479" s="2">
        <f t="shared" si="30"/>
        <v>0</v>
      </c>
      <c r="T479" s="2">
        <v>12</v>
      </c>
      <c r="U479" s="3">
        <f t="shared" si="31"/>
        <v>0</v>
      </c>
    </row>
    <row r="480" spans="1:21" x14ac:dyDescent="0.25">
      <c r="A480">
        <v>381</v>
      </c>
      <c r="B480" t="s">
        <v>749</v>
      </c>
      <c r="C480" s="2">
        <v>698021</v>
      </c>
      <c r="D480" s="2">
        <v>798417</v>
      </c>
      <c r="E480" s="2">
        <v>1496438</v>
      </c>
      <c r="F480" s="2">
        <f t="shared" si="32"/>
        <v>0</v>
      </c>
      <c r="G480" s="2">
        <v>1349126</v>
      </c>
      <c r="H480" s="2">
        <v>0</v>
      </c>
      <c r="I480" s="2">
        <v>74821.899999999994</v>
      </c>
      <c r="J480" s="2">
        <f t="shared" si="29"/>
        <v>0</v>
      </c>
      <c r="K480" s="2">
        <v>51028</v>
      </c>
      <c r="L480" s="2">
        <v>51028</v>
      </c>
      <c r="M480" s="2">
        <v>0</v>
      </c>
      <c r="N480" s="2">
        <v>0</v>
      </c>
      <c r="O480" s="2">
        <v>3450</v>
      </c>
      <c r="P480" s="2">
        <v>3200</v>
      </c>
      <c r="Q480" s="2">
        <v>0</v>
      </c>
      <c r="R480" s="2">
        <v>250</v>
      </c>
      <c r="S480" s="2">
        <f t="shared" si="30"/>
        <v>0</v>
      </c>
      <c r="T480" s="2">
        <v>69</v>
      </c>
      <c r="U480" s="3">
        <f t="shared" si="31"/>
        <v>0</v>
      </c>
    </row>
    <row r="481" spans="1:21" x14ac:dyDescent="0.25">
      <c r="A481">
        <v>382</v>
      </c>
      <c r="B481" t="s">
        <v>750</v>
      </c>
      <c r="C481" s="2">
        <v>645424</v>
      </c>
      <c r="D481" s="2">
        <v>688621</v>
      </c>
      <c r="E481" s="2">
        <v>1334045</v>
      </c>
      <c r="F481" s="2">
        <f t="shared" si="32"/>
        <v>0</v>
      </c>
      <c r="G481" s="2">
        <v>1297053</v>
      </c>
      <c r="H481" s="2">
        <v>0</v>
      </c>
      <c r="I481" s="2">
        <v>66702.25</v>
      </c>
      <c r="J481" s="2">
        <f t="shared" si="29"/>
        <v>0</v>
      </c>
      <c r="K481" s="2">
        <v>59072</v>
      </c>
      <c r="L481" s="2">
        <v>59072</v>
      </c>
      <c r="M481" s="2">
        <v>0</v>
      </c>
      <c r="N481" s="2">
        <v>0</v>
      </c>
      <c r="O481" s="2">
        <v>3410</v>
      </c>
      <c r="P481" s="2">
        <v>2400</v>
      </c>
      <c r="Q481" s="2">
        <v>0</v>
      </c>
      <c r="R481" s="2">
        <v>1010</v>
      </c>
      <c r="S481" s="2">
        <f t="shared" si="30"/>
        <v>0</v>
      </c>
      <c r="T481" s="2">
        <v>68.2</v>
      </c>
      <c r="U481" s="3">
        <f t="shared" si="31"/>
        <v>0</v>
      </c>
    </row>
    <row r="482" spans="1:21" x14ac:dyDescent="0.25">
      <c r="A482">
        <v>383</v>
      </c>
      <c r="B482" t="s">
        <v>751</v>
      </c>
      <c r="C482" s="2">
        <v>578802</v>
      </c>
      <c r="D482" s="2">
        <v>595453</v>
      </c>
      <c r="E482" s="2">
        <v>1174255</v>
      </c>
      <c r="F482" s="2">
        <f t="shared" si="32"/>
        <v>0</v>
      </c>
      <c r="G482" s="2">
        <v>1219972</v>
      </c>
      <c r="H482" s="2">
        <v>0</v>
      </c>
      <c r="I482" s="2">
        <v>58712.75</v>
      </c>
      <c r="J482" s="2">
        <f t="shared" si="29"/>
        <v>0</v>
      </c>
      <c r="K482" s="2">
        <v>29578</v>
      </c>
      <c r="L482" s="2">
        <v>29578</v>
      </c>
      <c r="M482" s="2">
        <v>0</v>
      </c>
      <c r="N482" s="2">
        <v>0</v>
      </c>
      <c r="O482" s="2">
        <v>200</v>
      </c>
      <c r="P482" s="2">
        <v>0</v>
      </c>
      <c r="Q482" s="2">
        <v>0</v>
      </c>
      <c r="R482" s="2">
        <v>200</v>
      </c>
      <c r="S482" s="2">
        <f t="shared" si="30"/>
        <v>0</v>
      </c>
      <c r="T482" s="2">
        <v>4</v>
      </c>
      <c r="U482" s="3">
        <f t="shared" si="31"/>
        <v>0</v>
      </c>
    </row>
    <row r="483" spans="1:21" x14ac:dyDescent="0.25">
      <c r="A483">
        <v>384</v>
      </c>
      <c r="B483" t="s">
        <v>753</v>
      </c>
      <c r="C483" s="2">
        <v>472781</v>
      </c>
      <c r="D483" s="2">
        <v>597658</v>
      </c>
      <c r="E483" s="2">
        <v>1070439</v>
      </c>
      <c r="F483" s="2">
        <f t="shared" si="32"/>
        <v>0</v>
      </c>
      <c r="G483" s="2">
        <v>961676</v>
      </c>
      <c r="H483" s="2">
        <v>0</v>
      </c>
      <c r="I483" s="2">
        <v>53521.95</v>
      </c>
      <c r="J483" s="2">
        <f t="shared" si="29"/>
        <v>0</v>
      </c>
      <c r="K483" s="2">
        <v>36047</v>
      </c>
      <c r="L483" s="2">
        <v>36047</v>
      </c>
      <c r="M483" s="2">
        <v>0</v>
      </c>
      <c r="N483" s="2">
        <v>0</v>
      </c>
      <c r="O483" s="2">
        <v>700</v>
      </c>
      <c r="P483" s="2">
        <v>0</v>
      </c>
      <c r="Q483" s="2">
        <v>0</v>
      </c>
      <c r="R483" s="2">
        <v>700</v>
      </c>
      <c r="S483" s="2">
        <f t="shared" si="30"/>
        <v>0</v>
      </c>
      <c r="T483" s="2">
        <v>14</v>
      </c>
      <c r="U483" s="3">
        <f t="shared" si="31"/>
        <v>0</v>
      </c>
    </row>
    <row r="484" spans="1:21" x14ac:dyDescent="0.25">
      <c r="A484">
        <v>385</v>
      </c>
      <c r="B484" t="s">
        <v>754</v>
      </c>
      <c r="C484" s="2">
        <v>634543</v>
      </c>
      <c r="D484" s="2">
        <v>830512</v>
      </c>
      <c r="E484" s="2">
        <v>1465055</v>
      </c>
      <c r="F484" s="2">
        <f t="shared" si="32"/>
        <v>0</v>
      </c>
      <c r="G484" s="2">
        <v>1434281</v>
      </c>
      <c r="H484" s="2">
        <v>498</v>
      </c>
      <c r="I484" s="2">
        <v>73252.75</v>
      </c>
      <c r="J484" s="2">
        <f t="shared" ref="J484:J547" si="33">E484*0.05-I484</f>
        <v>0</v>
      </c>
      <c r="K484" s="2">
        <v>57614</v>
      </c>
      <c r="L484" s="2">
        <v>57614</v>
      </c>
      <c r="M484" s="2">
        <v>0</v>
      </c>
      <c r="N484" s="2">
        <v>0</v>
      </c>
      <c r="O484" s="2">
        <v>3440</v>
      </c>
      <c r="P484" s="2">
        <v>800</v>
      </c>
      <c r="Q484" s="2">
        <v>0</v>
      </c>
      <c r="R484" s="2">
        <v>2640</v>
      </c>
      <c r="S484" s="2">
        <f t="shared" ref="S484:S547" si="34">O484-P484+Q484-R484</f>
        <v>0</v>
      </c>
      <c r="T484" s="2">
        <v>68.8</v>
      </c>
      <c r="U484" s="3">
        <f t="shared" ref="U484:U547" si="35">O484*0.02-T484</f>
        <v>0</v>
      </c>
    </row>
    <row r="485" spans="1:21" x14ac:dyDescent="0.25">
      <c r="A485">
        <v>386</v>
      </c>
      <c r="B485" t="s">
        <v>755</v>
      </c>
      <c r="C485" s="2">
        <v>2328777</v>
      </c>
      <c r="D485" s="2">
        <v>2965398</v>
      </c>
      <c r="E485" s="2">
        <v>5294175</v>
      </c>
      <c r="F485" s="2">
        <f t="shared" ref="F485:F548" si="36">C485+D485-E485</f>
        <v>0</v>
      </c>
      <c r="G485" s="2">
        <v>5040473</v>
      </c>
      <c r="H485" s="2">
        <v>390</v>
      </c>
      <c r="I485" s="2">
        <v>264708.75</v>
      </c>
      <c r="J485" s="2">
        <f t="shared" si="33"/>
        <v>0</v>
      </c>
      <c r="K485" s="2">
        <v>177885</v>
      </c>
      <c r="L485" s="2">
        <v>177885</v>
      </c>
      <c r="M485" s="2">
        <v>0</v>
      </c>
      <c r="N485" s="2">
        <v>0</v>
      </c>
      <c r="O485" s="2">
        <v>1510</v>
      </c>
      <c r="P485" s="2">
        <v>0</v>
      </c>
      <c r="Q485" s="2">
        <v>0</v>
      </c>
      <c r="R485" s="2">
        <v>1510</v>
      </c>
      <c r="S485" s="2">
        <f t="shared" si="34"/>
        <v>0</v>
      </c>
      <c r="T485" s="2">
        <v>30.2</v>
      </c>
      <c r="U485" s="3">
        <f t="shared" si="35"/>
        <v>0</v>
      </c>
    </row>
    <row r="486" spans="1:21" x14ac:dyDescent="0.25">
      <c r="A486">
        <v>387</v>
      </c>
      <c r="B486" t="s">
        <v>756</v>
      </c>
      <c r="C486" s="2">
        <v>251660</v>
      </c>
      <c r="D486" s="2">
        <v>223581</v>
      </c>
      <c r="E486" s="2">
        <v>475241</v>
      </c>
      <c r="F486" s="2">
        <f t="shared" si="36"/>
        <v>0</v>
      </c>
      <c r="G486" s="2">
        <v>408644</v>
      </c>
      <c r="H486" s="2">
        <v>0</v>
      </c>
      <c r="I486" s="2">
        <v>23762.05</v>
      </c>
      <c r="J486" s="2">
        <f t="shared" si="33"/>
        <v>0</v>
      </c>
      <c r="K486" s="2">
        <v>32893</v>
      </c>
      <c r="L486" s="2">
        <v>32893</v>
      </c>
      <c r="M486" s="2">
        <v>0</v>
      </c>
      <c r="N486" s="2">
        <v>0</v>
      </c>
      <c r="O486" s="2">
        <v>200</v>
      </c>
      <c r="P486" s="2">
        <v>0</v>
      </c>
      <c r="Q486" s="2">
        <v>0</v>
      </c>
      <c r="R486" s="2">
        <v>200</v>
      </c>
      <c r="S486" s="2">
        <f t="shared" si="34"/>
        <v>0</v>
      </c>
      <c r="T486" s="2">
        <v>4</v>
      </c>
      <c r="U486" s="3">
        <f t="shared" si="35"/>
        <v>0</v>
      </c>
    </row>
    <row r="487" spans="1:21" x14ac:dyDescent="0.25">
      <c r="A487">
        <v>388</v>
      </c>
      <c r="B487" t="s">
        <v>763</v>
      </c>
      <c r="C487" s="2">
        <v>1304760</v>
      </c>
      <c r="D487" s="2">
        <v>1460287</v>
      </c>
      <c r="E487" s="2">
        <v>2765047</v>
      </c>
      <c r="F487" s="2">
        <f t="shared" si="36"/>
        <v>0</v>
      </c>
      <c r="G487" s="2">
        <v>2555845</v>
      </c>
      <c r="H487" s="2">
        <v>0</v>
      </c>
      <c r="I487" s="2">
        <v>138252.35</v>
      </c>
      <c r="J487" s="2">
        <f t="shared" si="33"/>
        <v>0</v>
      </c>
      <c r="K487" s="2">
        <v>88231</v>
      </c>
      <c r="L487" s="2">
        <v>88231</v>
      </c>
      <c r="M487" s="2">
        <v>0</v>
      </c>
      <c r="N487" s="2">
        <v>0</v>
      </c>
      <c r="O487" s="2">
        <v>9910</v>
      </c>
      <c r="P487" s="2">
        <v>800</v>
      </c>
      <c r="Q487" s="2">
        <v>0</v>
      </c>
      <c r="R487" s="2">
        <v>9110</v>
      </c>
      <c r="S487" s="2">
        <f t="shared" si="34"/>
        <v>0</v>
      </c>
      <c r="T487" s="2">
        <v>198.2</v>
      </c>
      <c r="U487" s="3">
        <f t="shared" si="35"/>
        <v>0</v>
      </c>
    </row>
    <row r="488" spans="1:21" x14ac:dyDescent="0.25">
      <c r="A488">
        <v>389</v>
      </c>
      <c r="B488" t="s">
        <v>764</v>
      </c>
      <c r="C488" s="2">
        <v>350515</v>
      </c>
      <c r="D488" s="2">
        <v>487880</v>
      </c>
      <c r="E488" s="2">
        <v>838395</v>
      </c>
      <c r="F488" s="2">
        <f t="shared" si="36"/>
        <v>0</v>
      </c>
      <c r="G488" s="2">
        <v>805552</v>
      </c>
      <c r="H488" s="2">
        <v>940</v>
      </c>
      <c r="I488" s="2">
        <v>41919.75</v>
      </c>
      <c r="J488" s="2">
        <f t="shared" si="33"/>
        <v>0</v>
      </c>
      <c r="K488" s="2">
        <v>33453</v>
      </c>
      <c r="L488" s="2">
        <v>33453</v>
      </c>
      <c r="M488" s="2">
        <v>0</v>
      </c>
      <c r="N488" s="2">
        <v>0</v>
      </c>
      <c r="O488" s="2">
        <v>600</v>
      </c>
      <c r="P488" s="2">
        <v>0</v>
      </c>
      <c r="Q488" s="2">
        <v>0</v>
      </c>
      <c r="R488" s="2">
        <v>600</v>
      </c>
      <c r="S488" s="2">
        <f t="shared" si="34"/>
        <v>0</v>
      </c>
      <c r="T488" s="2">
        <v>12</v>
      </c>
      <c r="U488" s="3">
        <f t="shared" si="35"/>
        <v>0</v>
      </c>
    </row>
    <row r="489" spans="1:21" x14ac:dyDescent="0.25">
      <c r="A489">
        <v>390</v>
      </c>
      <c r="B489" t="s">
        <v>765</v>
      </c>
      <c r="C489" s="2">
        <v>4714081</v>
      </c>
      <c r="D489" s="2">
        <v>8404447</v>
      </c>
      <c r="E489" s="2">
        <v>13118528</v>
      </c>
      <c r="F489" s="2">
        <f t="shared" si="36"/>
        <v>0</v>
      </c>
      <c r="G489" s="2">
        <v>12890689</v>
      </c>
      <c r="H489" s="2">
        <v>0</v>
      </c>
      <c r="I489" s="2">
        <v>655926.4</v>
      </c>
      <c r="J489" s="2">
        <f t="shared" si="33"/>
        <v>0</v>
      </c>
      <c r="K489" s="2">
        <v>678214</v>
      </c>
      <c r="L489" s="2">
        <v>678214</v>
      </c>
      <c r="M489" s="2">
        <v>0</v>
      </c>
      <c r="N489" s="2">
        <v>0</v>
      </c>
      <c r="O489" s="2">
        <v>2700</v>
      </c>
      <c r="P489" s="2">
        <v>0</v>
      </c>
      <c r="Q489" s="2">
        <v>0</v>
      </c>
      <c r="R489" s="2">
        <v>2700</v>
      </c>
      <c r="S489" s="2">
        <f t="shared" si="34"/>
        <v>0</v>
      </c>
      <c r="T489" s="2">
        <v>54</v>
      </c>
      <c r="U489" s="3">
        <f t="shared" si="35"/>
        <v>0</v>
      </c>
    </row>
    <row r="490" spans="1:21" x14ac:dyDescent="0.25">
      <c r="A490">
        <v>391</v>
      </c>
      <c r="B490" t="s">
        <v>772</v>
      </c>
      <c r="C490" s="2">
        <v>237497</v>
      </c>
      <c r="D490" s="2">
        <v>304134</v>
      </c>
      <c r="E490" s="2">
        <v>541631</v>
      </c>
      <c r="F490" s="2">
        <f t="shared" si="36"/>
        <v>0</v>
      </c>
      <c r="G490" s="2">
        <v>544723</v>
      </c>
      <c r="H490" s="2">
        <v>1047</v>
      </c>
      <c r="I490" s="2">
        <v>27081.55</v>
      </c>
      <c r="J490" s="2">
        <f t="shared" si="33"/>
        <v>0</v>
      </c>
      <c r="K490" s="2">
        <v>26898</v>
      </c>
      <c r="L490" s="2">
        <v>26898</v>
      </c>
      <c r="M490" s="2">
        <v>0</v>
      </c>
      <c r="N490" s="2">
        <v>0</v>
      </c>
      <c r="O490" s="2">
        <v>340</v>
      </c>
      <c r="P490" s="2">
        <v>0</v>
      </c>
      <c r="Q490" s="2">
        <v>0</v>
      </c>
      <c r="R490" s="2">
        <v>340</v>
      </c>
      <c r="S490" s="2">
        <f t="shared" si="34"/>
        <v>0</v>
      </c>
      <c r="T490" s="2">
        <v>6.8</v>
      </c>
      <c r="U490" s="3">
        <f t="shared" si="35"/>
        <v>0</v>
      </c>
    </row>
    <row r="491" spans="1:21" x14ac:dyDescent="0.25">
      <c r="A491">
        <v>392</v>
      </c>
      <c r="B491" t="s">
        <v>773</v>
      </c>
      <c r="C491" s="2">
        <v>197987</v>
      </c>
      <c r="D491" s="2">
        <v>245797</v>
      </c>
      <c r="E491" s="2">
        <v>443784</v>
      </c>
      <c r="F491" s="2">
        <f t="shared" si="36"/>
        <v>0</v>
      </c>
      <c r="G491" s="2">
        <v>384545</v>
      </c>
      <c r="H491" s="2">
        <v>0</v>
      </c>
      <c r="I491" s="2">
        <v>22189.200000000001</v>
      </c>
      <c r="J491" s="2">
        <f t="shared" si="33"/>
        <v>0</v>
      </c>
      <c r="K491" s="2">
        <v>17416</v>
      </c>
      <c r="L491" s="2">
        <v>17416</v>
      </c>
      <c r="M491" s="2">
        <v>0</v>
      </c>
      <c r="N491" s="2">
        <v>0</v>
      </c>
      <c r="O491" s="2">
        <v>400</v>
      </c>
      <c r="P491" s="2">
        <v>0</v>
      </c>
      <c r="Q491" s="2">
        <v>0</v>
      </c>
      <c r="R491" s="2">
        <v>400</v>
      </c>
      <c r="S491" s="2">
        <f t="shared" si="34"/>
        <v>0</v>
      </c>
      <c r="T491" s="2">
        <v>8</v>
      </c>
      <c r="U491" s="3">
        <f t="shared" si="35"/>
        <v>0</v>
      </c>
    </row>
    <row r="492" spans="1:21" x14ac:dyDescent="0.25">
      <c r="A492">
        <v>393</v>
      </c>
      <c r="B492" t="s">
        <v>774</v>
      </c>
      <c r="C492" s="2">
        <v>202936</v>
      </c>
      <c r="D492" s="2">
        <v>223018</v>
      </c>
      <c r="E492" s="2">
        <v>425954</v>
      </c>
      <c r="F492" s="2">
        <f t="shared" si="36"/>
        <v>0</v>
      </c>
      <c r="G492" s="2">
        <v>404382</v>
      </c>
      <c r="H492" s="2">
        <v>317</v>
      </c>
      <c r="I492" s="2">
        <v>21297.7</v>
      </c>
      <c r="J492" s="2">
        <f t="shared" si="33"/>
        <v>0</v>
      </c>
      <c r="K492" s="2">
        <v>25204</v>
      </c>
      <c r="L492" s="2">
        <v>25204</v>
      </c>
      <c r="M492" s="2">
        <v>0</v>
      </c>
      <c r="N492" s="2">
        <v>0</v>
      </c>
      <c r="O492" s="2">
        <v>400</v>
      </c>
      <c r="P492" s="2">
        <v>0</v>
      </c>
      <c r="Q492" s="2">
        <v>0</v>
      </c>
      <c r="R492" s="2">
        <v>400</v>
      </c>
      <c r="S492" s="2">
        <f t="shared" si="34"/>
        <v>0</v>
      </c>
      <c r="T492" s="2">
        <v>8</v>
      </c>
      <c r="U492" s="3">
        <f t="shared" si="35"/>
        <v>0</v>
      </c>
    </row>
    <row r="493" spans="1:21" x14ac:dyDescent="0.25">
      <c r="A493">
        <v>394</v>
      </c>
      <c r="B493" t="s">
        <v>775</v>
      </c>
      <c r="C493" s="2">
        <v>142833</v>
      </c>
      <c r="D493" s="2">
        <v>159459</v>
      </c>
      <c r="E493" s="2">
        <v>302292</v>
      </c>
      <c r="F493" s="2">
        <f t="shared" si="36"/>
        <v>0</v>
      </c>
      <c r="G493" s="2">
        <v>279623</v>
      </c>
      <c r="H493" s="2">
        <v>0</v>
      </c>
      <c r="I493" s="2">
        <v>15114.6</v>
      </c>
      <c r="J493" s="2">
        <f t="shared" si="33"/>
        <v>0</v>
      </c>
      <c r="K493" s="2">
        <v>16949</v>
      </c>
      <c r="L493" s="2">
        <v>16949</v>
      </c>
      <c r="M493" s="2">
        <v>0</v>
      </c>
      <c r="N493" s="2">
        <v>0</v>
      </c>
      <c r="O493" s="2">
        <v>0</v>
      </c>
      <c r="P493" s="2">
        <v>0</v>
      </c>
      <c r="Q493" s="2">
        <v>0</v>
      </c>
      <c r="R493" s="2">
        <v>0</v>
      </c>
      <c r="S493" s="2">
        <f t="shared" si="34"/>
        <v>0</v>
      </c>
      <c r="T493" s="2">
        <v>0</v>
      </c>
      <c r="U493" s="3">
        <f t="shared" si="35"/>
        <v>0</v>
      </c>
    </row>
    <row r="494" spans="1:21" x14ac:dyDescent="0.25">
      <c r="A494">
        <v>395</v>
      </c>
      <c r="B494" t="s">
        <v>777</v>
      </c>
      <c r="C494" s="2">
        <v>551116</v>
      </c>
      <c r="D494" s="2">
        <v>765114</v>
      </c>
      <c r="E494" s="2">
        <v>1316230</v>
      </c>
      <c r="F494" s="2">
        <f t="shared" si="36"/>
        <v>0</v>
      </c>
      <c r="G494" s="2">
        <v>1094835</v>
      </c>
      <c r="H494" s="2">
        <v>955</v>
      </c>
      <c r="I494" s="2">
        <v>65811.5</v>
      </c>
      <c r="J494" s="2">
        <f t="shared" si="33"/>
        <v>0</v>
      </c>
      <c r="K494" s="2">
        <v>64398</v>
      </c>
      <c r="L494" s="2">
        <v>64398</v>
      </c>
      <c r="M494" s="2">
        <v>0</v>
      </c>
      <c r="N494" s="2">
        <v>0</v>
      </c>
      <c r="O494" s="2">
        <v>2466</v>
      </c>
      <c r="P494" s="2">
        <v>800</v>
      </c>
      <c r="Q494" s="2">
        <v>0</v>
      </c>
      <c r="R494" s="2">
        <v>1666</v>
      </c>
      <c r="S494" s="2">
        <f t="shared" si="34"/>
        <v>0</v>
      </c>
      <c r="T494" s="2">
        <v>49.32</v>
      </c>
      <c r="U494" s="3">
        <f t="shared" si="35"/>
        <v>0</v>
      </c>
    </row>
    <row r="495" spans="1:21" x14ac:dyDescent="0.25">
      <c r="A495">
        <v>396</v>
      </c>
      <c r="B495" t="s">
        <v>779</v>
      </c>
      <c r="C495" s="2">
        <v>300882</v>
      </c>
      <c r="D495" s="2">
        <v>294455</v>
      </c>
      <c r="E495" s="2">
        <v>595337</v>
      </c>
      <c r="F495" s="2">
        <f t="shared" si="36"/>
        <v>0</v>
      </c>
      <c r="G495" s="2">
        <v>578697</v>
      </c>
      <c r="H495" s="2">
        <v>0</v>
      </c>
      <c r="I495" s="2">
        <v>29766.85</v>
      </c>
      <c r="J495" s="2">
        <f t="shared" si="33"/>
        <v>0</v>
      </c>
      <c r="K495" s="2">
        <v>27288</v>
      </c>
      <c r="L495" s="2">
        <v>27288</v>
      </c>
      <c r="M495" s="2">
        <v>0</v>
      </c>
      <c r="N495" s="2">
        <v>0</v>
      </c>
      <c r="O495" s="2">
        <v>450</v>
      </c>
      <c r="P495" s="2">
        <v>800</v>
      </c>
      <c r="Q495" s="2">
        <v>0</v>
      </c>
      <c r="R495" s="2">
        <v>-350</v>
      </c>
      <c r="S495" s="2">
        <f t="shared" si="34"/>
        <v>0</v>
      </c>
      <c r="T495" s="2">
        <v>9</v>
      </c>
      <c r="U495" s="3">
        <f t="shared" si="35"/>
        <v>0</v>
      </c>
    </row>
    <row r="496" spans="1:21" x14ac:dyDescent="0.25">
      <c r="A496">
        <v>397</v>
      </c>
      <c r="B496" t="s">
        <v>780</v>
      </c>
      <c r="C496" s="2">
        <v>269147</v>
      </c>
      <c r="D496" s="2">
        <v>297106</v>
      </c>
      <c r="E496" s="2">
        <v>566253</v>
      </c>
      <c r="F496" s="2">
        <f t="shared" si="36"/>
        <v>0</v>
      </c>
      <c r="G496" s="2">
        <v>519210</v>
      </c>
      <c r="H496" s="2">
        <v>959</v>
      </c>
      <c r="I496" s="2">
        <v>28312.65</v>
      </c>
      <c r="J496" s="2">
        <f t="shared" si="33"/>
        <v>0</v>
      </c>
      <c r="K496" s="2">
        <v>21864</v>
      </c>
      <c r="L496" s="2">
        <v>21864</v>
      </c>
      <c r="M496" s="2">
        <v>0</v>
      </c>
      <c r="N496" s="2">
        <v>0</v>
      </c>
      <c r="O496" s="2">
        <v>2825</v>
      </c>
      <c r="P496" s="2">
        <v>0</v>
      </c>
      <c r="Q496" s="2">
        <v>0</v>
      </c>
      <c r="R496" s="2">
        <v>2825</v>
      </c>
      <c r="S496" s="2">
        <f t="shared" si="34"/>
        <v>0</v>
      </c>
      <c r="T496" s="2">
        <v>56.5</v>
      </c>
      <c r="U496" s="3">
        <f t="shared" si="35"/>
        <v>0</v>
      </c>
    </row>
    <row r="497" spans="1:21" x14ac:dyDescent="0.25">
      <c r="A497">
        <v>398</v>
      </c>
      <c r="B497" t="s">
        <v>781</v>
      </c>
      <c r="C497" s="2">
        <v>466459</v>
      </c>
      <c r="D497" s="2">
        <v>513265</v>
      </c>
      <c r="E497" s="2">
        <v>979724</v>
      </c>
      <c r="F497" s="2">
        <f t="shared" si="36"/>
        <v>0</v>
      </c>
      <c r="G497" s="2">
        <v>778353</v>
      </c>
      <c r="H497" s="2">
        <v>0</v>
      </c>
      <c r="I497" s="2">
        <v>48986.2</v>
      </c>
      <c r="J497" s="2">
        <f t="shared" si="33"/>
        <v>0</v>
      </c>
      <c r="K497" s="2">
        <v>30530</v>
      </c>
      <c r="L497" s="2">
        <v>30530</v>
      </c>
      <c r="M497" s="2">
        <v>0</v>
      </c>
      <c r="N497" s="2">
        <v>0</v>
      </c>
      <c r="O497" s="2">
        <v>700</v>
      </c>
      <c r="P497" s="2">
        <v>0</v>
      </c>
      <c r="Q497" s="2">
        <v>0</v>
      </c>
      <c r="R497" s="2">
        <v>700</v>
      </c>
      <c r="S497" s="2">
        <f t="shared" si="34"/>
        <v>0</v>
      </c>
      <c r="T497" s="2">
        <v>14</v>
      </c>
      <c r="U497" s="3">
        <f t="shared" si="35"/>
        <v>0</v>
      </c>
    </row>
    <row r="498" spans="1:21" x14ac:dyDescent="0.25">
      <c r="A498">
        <v>399</v>
      </c>
      <c r="B498" t="s">
        <v>782</v>
      </c>
      <c r="C498" s="2">
        <v>665755</v>
      </c>
      <c r="D498" s="2">
        <v>703747</v>
      </c>
      <c r="E498" s="2">
        <v>1369502</v>
      </c>
      <c r="F498" s="2">
        <f t="shared" si="36"/>
        <v>0</v>
      </c>
      <c r="G498" s="2">
        <v>1304265</v>
      </c>
      <c r="H498" s="2">
        <v>0</v>
      </c>
      <c r="I498" s="2">
        <v>68475.100000000006</v>
      </c>
      <c r="J498" s="2">
        <f t="shared" si="33"/>
        <v>0</v>
      </c>
      <c r="K498" s="2">
        <v>84595</v>
      </c>
      <c r="L498" s="2">
        <v>84595</v>
      </c>
      <c r="M498" s="2">
        <v>0</v>
      </c>
      <c r="N498" s="2">
        <v>0</v>
      </c>
      <c r="O498" s="2">
        <v>450</v>
      </c>
      <c r="P498" s="2">
        <v>0</v>
      </c>
      <c r="Q498" s="2">
        <v>0</v>
      </c>
      <c r="R498" s="2">
        <v>450</v>
      </c>
      <c r="S498" s="2">
        <f t="shared" si="34"/>
        <v>0</v>
      </c>
      <c r="T498" s="2">
        <v>9</v>
      </c>
      <c r="U498" s="3">
        <f t="shared" si="35"/>
        <v>0</v>
      </c>
    </row>
    <row r="499" spans="1:21" x14ac:dyDescent="0.25">
      <c r="A499">
        <v>400</v>
      </c>
      <c r="B499" t="s">
        <v>783</v>
      </c>
      <c r="C499" s="2">
        <v>348375</v>
      </c>
      <c r="D499" s="2">
        <v>394822</v>
      </c>
      <c r="E499" s="2">
        <v>743197</v>
      </c>
      <c r="F499" s="2">
        <f t="shared" si="36"/>
        <v>0</v>
      </c>
      <c r="G499" s="2">
        <v>680528</v>
      </c>
      <c r="H499" s="2">
        <v>274</v>
      </c>
      <c r="I499" s="2">
        <v>37159.85</v>
      </c>
      <c r="J499" s="2">
        <f t="shared" si="33"/>
        <v>0</v>
      </c>
      <c r="K499" s="2">
        <v>32335</v>
      </c>
      <c r="L499" s="2">
        <v>32335</v>
      </c>
      <c r="M499" s="2">
        <v>0</v>
      </c>
      <c r="N499" s="2">
        <v>0</v>
      </c>
      <c r="O499" s="2">
        <v>1000</v>
      </c>
      <c r="P499" s="2">
        <v>0</v>
      </c>
      <c r="Q499" s="2">
        <v>0</v>
      </c>
      <c r="R499" s="2">
        <v>1000</v>
      </c>
      <c r="S499" s="2">
        <f t="shared" si="34"/>
        <v>0</v>
      </c>
      <c r="T499" s="2">
        <v>20</v>
      </c>
      <c r="U499" s="3">
        <f t="shared" si="35"/>
        <v>0</v>
      </c>
    </row>
    <row r="500" spans="1:21" x14ac:dyDescent="0.25">
      <c r="A500">
        <v>401</v>
      </c>
      <c r="B500" t="s">
        <v>784</v>
      </c>
      <c r="C500" s="2">
        <v>364181</v>
      </c>
      <c r="D500" s="2">
        <v>437575</v>
      </c>
      <c r="E500" s="2">
        <v>801756</v>
      </c>
      <c r="F500" s="2">
        <f t="shared" si="36"/>
        <v>0</v>
      </c>
      <c r="G500" s="2">
        <v>874332</v>
      </c>
      <c r="H500" s="2">
        <v>0</v>
      </c>
      <c r="I500" s="2">
        <v>40087.800000000003</v>
      </c>
      <c r="J500" s="2">
        <f t="shared" si="33"/>
        <v>0</v>
      </c>
      <c r="K500" s="2">
        <v>48633</v>
      </c>
      <c r="L500" s="2">
        <v>48633</v>
      </c>
      <c r="M500" s="2">
        <v>0</v>
      </c>
      <c r="N500" s="2">
        <v>0</v>
      </c>
      <c r="O500" s="2">
        <v>100</v>
      </c>
      <c r="P500" s="2">
        <v>0</v>
      </c>
      <c r="Q500" s="2">
        <v>0</v>
      </c>
      <c r="R500" s="2">
        <v>100</v>
      </c>
      <c r="S500" s="2">
        <f t="shared" si="34"/>
        <v>0</v>
      </c>
      <c r="T500" s="2">
        <v>2</v>
      </c>
      <c r="U500" s="3">
        <f t="shared" si="35"/>
        <v>0</v>
      </c>
    </row>
    <row r="501" spans="1:21" x14ac:dyDescent="0.25">
      <c r="A501">
        <v>402</v>
      </c>
      <c r="B501" t="s">
        <v>791</v>
      </c>
      <c r="C501" s="2">
        <v>332633</v>
      </c>
      <c r="D501" s="2">
        <v>263969</v>
      </c>
      <c r="E501" s="2">
        <v>596602</v>
      </c>
      <c r="F501" s="2">
        <f t="shared" si="36"/>
        <v>0</v>
      </c>
      <c r="G501" s="2">
        <v>617361</v>
      </c>
      <c r="H501" s="2">
        <v>422</v>
      </c>
      <c r="I501" s="2">
        <v>29830.1</v>
      </c>
      <c r="J501" s="2">
        <f t="shared" si="33"/>
        <v>0</v>
      </c>
      <c r="K501" s="2">
        <v>21501</v>
      </c>
      <c r="L501" s="2">
        <v>21501</v>
      </c>
      <c r="M501" s="2">
        <v>0</v>
      </c>
      <c r="N501" s="2">
        <v>0</v>
      </c>
      <c r="O501" s="2">
        <v>1000</v>
      </c>
      <c r="P501" s="2">
        <v>1600</v>
      </c>
      <c r="Q501" s="2">
        <v>0</v>
      </c>
      <c r="R501" s="2">
        <v>-600</v>
      </c>
      <c r="S501" s="2">
        <f t="shared" si="34"/>
        <v>0</v>
      </c>
      <c r="T501" s="2">
        <v>20</v>
      </c>
      <c r="U501" s="3">
        <f t="shared" si="35"/>
        <v>0</v>
      </c>
    </row>
    <row r="502" spans="1:21" x14ac:dyDescent="0.25">
      <c r="A502">
        <v>403</v>
      </c>
      <c r="B502" t="s">
        <v>792</v>
      </c>
      <c r="C502" s="2">
        <v>180709</v>
      </c>
      <c r="D502" s="2">
        <v>143204</v>
      </c>
      <c r="E502" s="2">
        <v>323913</v>
      </c>
      <c r="F502" s="2">
        <f t="shared" si="36"/>
        <v>0</v>
      </c>
      <c r="G502" s="2">
        <v>306324</v>
      </c>
      <c r="H502" s="2">
        <v>0</v>
      </c>
      <c r="I502" s="2">
        <v>16195.65</v>
      </c>
      <c r="J502" s="2">
        <f t="shared" si="33"/>
        <v>0</v>
      </c>
      <c r="K502" s="2">
        <v>31577</v>
      </c>
      <c r="L502" s="2">
        <v>31577</v>
      </c>
      <c r="M502" s="2">
        <v>0</v>
      </c>
      <c r="N502" s="2">
        <v>0</v>
      </c>
      <c r="O502" s="2">
        <v>149</v>
      </c>
      <c r="P502" s="2">
        <v>0</v>
      </c>
      <c r="Q502" s="2">
        <v>0</v>
      </c>
      <c r="R502" s="2">
        <v>149</v>
      </c>
      <c r="S502" s="2">
        <f t="shared" si="34"/>
        <v>0</v>
      </c>
      <c r="T502" s="2">
        <v>2.98</v>
      </c>
      <c r="U502" s="3">
        <f t="shared" si="35"/>
        <v>0</v>
      </c>
    </row>
    <row r="503" spans="1:21" x14ac:dyDescent="0.25">
      <c r="A503">
        <v>404</v>
      </c>
      <c r="B503" t="s">
        <v>793</v>
      </c>
      <c r="C503" s="2">
        <v>605844</v>
      </c>
      <c r="D503" s="2">
        <v>875339</v>
      </c>
      <c r="E503" s="2">
        <v>1481183</v>
      </c>
      <c r="F503" s="2">
        <f t="shared" si="36"/>
        <v>0</v>
      </c>
      <c r="G503" s="2">
        <v>1418955</v>
      </c>
      <c r="H503" s="2">
        <v>0</v>
      </c>
      <c r="I503" s="2">
        <v>74059.149999999994</v>
      </c>
      <c r="J503" s="2">
        <f t="shared" si="33"/>
        <v>0</v>
      </c>
      <c r="K503" s="2">
        <v>62788</v>
      </c>
      <c r="L503" s="2">
        <v>62788</v>
      </c>
      <c r="M503" s="2">
        <v>0</v>
      </c>
      <c r="N503" s="2">
        <v>0</v>
      </c>
      <c r="O503" s="2">
        <v>4050</v>
      </c>
      <c r="P503" s="2">
        <v>1200</v>
      </c>
      <c r="Q503" s="2">
        <v>0</v>
      </c>
      <c r="R503" s="2">
        <v>2850</v>
      </c>
      <c r="S503" s="2">
        <f t="shared" si="34"/>
        <v>0</v>
      </c>
      <c r="T503" s="2">
        <v>81</v>
      </c>
      <c r="U503" s="3">
        <f t="shared" si="35"/>
        <v>0</v>
      </c>
    </row>
    <row r="504" spans="1:21" x14ac:dyDescent="0.25">
      <c r="A504">
        <v>405</v>
      </c>
      <c r="B504" t="s">
        <v>794</v>
      </c>
      <c r="C504" s="2">
        <v>1257158</v>
      </c>
      <c r="D504" s="2">
        <v>1497451</v>
      </c>
      <c r="E504" s="2">
        <v>2754609</v>
      </c>
      <c r="F504" s="2">
        <f t="shared" si="36"/>
        <v>0</v>
      </c>
      <c r="G504" s="2">
        <v>2470474</v>
      </c>
      <c r="H504" s="2">
        <v>870</v>
      </c>
      <c r="I504" s="2">
        <v>137730.45000000001</v>
      </c>
      <c r="J504" s="2">
        <f t="shared" si="33"/>
        <v>0</v>
      </c>
      <c r="K504" s="2">
        <v>99798</v>
      </c>
      <c r="L504" s="2">
        <v>99798</v>
      </c>
      <c r="M504" s="2">
        <v>0</v>
      </c>
      <c r="N504" s="2">
        <v>0</v>
      </c>
      <c r="O504" s="2">
        <v>700</v>
      </c>
      <c r="P504" s="2">
        <v>0</v>
      </c>
      <c r="Q504" s="2">
        <v>0</v>
      </c>
      <c r="R504" s="2">
        <v>700</v>
      </c>
      <c r="S504" s="2">
        <f t="shared" si="34"/>
        <v>0</v>
      </c>
      <c r="T504" s="2">
        <v>14</v>
      </c>
      <c r="U504" s="3">
        <f t="shared" si="35"/>
        <v>0</v>
      </c>
    </row>
    <row r="505" spans="1:21" x14ac:dyDescent="0.25">
      <c r="A505">
        <v>406</v>
      </c>
      <c r="B505" t="s">
        <v>795</v>
      </c>
      <c r="C505" s="2">
        <v>2290092</v>
      </c>
      <c r="D505" s="2">
        <v>2866113</v>
      </c>
      <c r="E505" s="2">
        <v>5156205</v>
      </c>
      <c r="F505" s="2">
        <f t="shared" si="36"/>
        <v>0</v>
      </c>
      <c r="G505" s="2">
        <v>4979818</v>
      </c>
      <c r="H505" s="2">
        <v>0</v>
      </c>
      <c r="I505" s="2">
        <v>257810.25</v>
      </c>
      <c r="J505" s="2">
        <f t="shared" si="33"/>
        <v>0</v>
      </c>
      <c r="K505" s="2">
        <v>195865</v>
      </c>
      <c r="L505" s="2">
        <v>195865</v>
      </c>
      <c r="M505" s="2">
        <v>0</v>
      </c>
      <c r="N505" s="2">
        <v>0</v>
      </c>
      <c r="O505" s="2">
        <v>2875</v>
      </c>
      <c r="P505" s="2">
        <v>800</v>
      </c>
      <c r="Q505" s="2">
        <v>0</v>
      </c>
      <c r="R505" s="2">
        <v>2075</v>
      </c>
      <c r="S505" s="2">
        <f t="shared" si="34"/>
        <v>0</v>
      </c>
      <c r="T505" s="2">
        <v>57.5</v>
      </c>
      <c r="U505" s="3">
        <f t="shared" si="35"/>
        <v>0</v>
      </c>
    </row>
    <row r="506" spans="1:21" x14ac:dyDescent="0.25">
      <c r="A506">
        <v>407</v>
      </c>
      <c r="B506" t="s">
        <v>797</v>
      </c>
      <c r="C506" s="2">
        <v>1539902</v>
      </c>
      <c r="D506" s="2">
        <v>1883939</v>
      </c>
      <c r="E506" s="2">
        <v>3423841</v>
      </c>
      <c r="F506" s="2">
        <f t="shared" si="36"/>
        <v>0</v>
      </c>
      <c r="G506" s="2">
        <v>2994123</v>
      </c>
      <c r="H506" s="2">
        <v>0</v>
      </c>
      <c r="I506" s="2">
        <v>171192.05</v>
      </c>
      <c r="J506" s="2">
        <f t="shared" si="33"/>
        <v>0</v>
      </c>
      <c r="K506" s="2">
        <v>233236</v>
      </c>
      <c r="L506" s="2">
        <v>233236</v>
      </c>
      <c r="M506" s="2">
        <v>0</v>
      </c>
      <c r="N506" s="2">
        <v>0</v>
      </c>
      <c r="O506" s="2">
        <v>800</v>
      </c>
      <c r="P506" s="2">
        <v>0</v>
      </c>
      <c r="Q506" s="2">
        <v>0</v>
      </c>
      <c r="R506" s="2">
        <v>800</v>
      </c>
      <c r="S506" s="2">
        <f t="shared" si="34"/>
        <v>0</v>
      </c>
      <c r="T506" s="2">
        <v>16</v>
      </c>
      <c r="U506" s="3">
        <f t="shared" si="35"/>
        <v>0</v>
      </c>
    </row>
    <row r="507" spans="1:21" x14ac:dyDescent="0.25">
      <c r="A507">
        <v>408</v>
      </c>
      <c r="B507" t="s">
        <v>798</v>
      </c>
      <c r="C507" s="2">
        <v>646752</v>
      </c>
      <c r="D507" s="2">
        <v>903583</v>
      </c>
      <c r="E507" s="2">
        <v>1550335</v>
      </c>
      <c r="F507" s="2">
        <f t="shared" si="36"/>
        <v>0</v>
      </c>
      <c r="G507" s="2">
        <v>1441065</v>
      </c>
      <c r="H507" s="2">
        <v>0</v>
      </c>
      <c r="I507" s="2">
        <v>77516.75</v>
      </c>
      <c r="J507" s="2">
        <f t="shared" si="33"/>
        <v>0</v>
      </c>
      <c r="K507" s="2">
        <v>74676</v>
      </c>
      <c r="L507" s="2">
        <v>74676</v>
      </c>
      <c r="M507" s="2">
        <v>0</v>
      </c>
      <c r="N507" s="2">
        <v>0</v>
      </c>
      <c r="O507" s="2">
        <v>2470</v>
      </c>
      <c r="P507" s="2">
        <v>0</v>
      </c>
      <c r="Q507" s="2">
        <v>0</v>
      </c>
      <c r="R507" s="2">
        <v>2470</v>
      </c>
      <c r="S507" s="2">
        <f t="shared" si="34"/>
        <v>0</v>
      </c>
      <c r="T507" s="2">
        <v>49.4</v>
      </c>
      <c r="U507" s="3">
        <f t="shared" si="35"/>
        <v>0</v>
      </c>
    </row>
    <row r="508" spans="1:21" x14ac:dyDescent="0.25">
      <c r="A508">
        <v>409</v>
      </c>
      <c r="B508" t="s">
        <v>800</v>
      </c>
      <c r="C508" s="2">
        <v>268850</v>
      </c>
      <c r="D508" s="2">
        <v>305227</v>
      </c>
      <c r="E508" s="2">
        <v>574077</v>
      </c>
      <c r="F508" s="2">
        <f t="shared" si="36"/>
        <v>0</v>
      </c>
      <c r="G508" s="2">
        <v>520780</v>
      </c>
      <c r="H508" s="2">
        <v>0</v>
      </c>
      <c r="I508" s="2">
        <v>28703.85</v>
      </c>
      <c r="J508" s="2">
        <f t="shared" si="33"/>
        <v>0</v>
      </c>
      <c r="K508" s="2">
        <v>17962</v>
      </c>
      <c r="L508" s="2">
        <v>17962</v>
      </c>
      <c r="M508" s="2">
        <v>0</v>
      </c>
      <c r="N508" s="2">
        <v>0</v>
      </c>
      <c r="O508" s="2">
        <v>300</v>
      </c>
      <c r="P508" s="2">
        <v>0</v>
      </c>
      <c r="Q508" s="2">
        <v>0</v>
      </c>
      <c r="R508" s="2">
        <v>300</v>
      </c>
      <c r="S508" s="2">
        <f t="shared" si="34"/>
        <v>0</v>
      </c>
      <c r="T508" s="2">
        <v>6</v>
      </c>
      <c r="U508" s="3">
        <f t="shared" si="35"/>
        <v>0</v>
      </c>
    </row>
    <row r="509" spans="1:21" x14ac:dyDescent="0.25">
      <c r="A509">
        <v>410</v>
      </c>
      <c r="B509" t="s">
        <v>801</v>
      </c>
      <c r="C509" s="2">
        <v>538414</v>
      </c>
      <c r="D509" s="2">
        <v>508556</v>
      </c>
      <c r="E509" s="2">
        <v>1046970</v>
      </c>
      <c r="F509" s="2">
        <f t="shared" si="36"/>
        <v>0</v>
      </c>
      <c r="G509" s="2">
        <v>990012</v>
      </c>
      <c r="H509" s="2">
        <v>0</v>
      </c>
      <c r="I509" s="2">
        <v>52348.5</v>
      </c>
      <c r="J509" s="2">
        <f t="shared" si="33"/>
        <v>0</v>
      </c>
      <c r="K509" s="2">
        <v>46635</v>
      </c>
      <c r="L509" s="2">
        <v>46635</v>
      </c>
      <c r="M509" s="2">
        <v>0</v>
      </c>
      <c r="N509" s="2">
        <v>0</v>
      </c>
      <c r="O509" s="2">
        <v>1154</v>
      </c>
      <c r="P509" s="2">
        <v>800</v>
      </c>
      <c r="Q509" s="2">
        <v>0</v>
      </c>
      <c r="R509" s="2">
        <v>354</v>
      </c>
      <c r="S509" s="2">
        <f t="shared" si="34"/>
        <v>0</v>
      </c>
      <c r="T509" s="2">
        <v>23.08</v>
      </c>
      <c r="U509" s="3">
        <f t="shared" si="35"/>
        <v>0</v>
      </c>
    </row>
    <row r="510" spans="1:21" x14ac:dyDescent="0.25">
      <c r="A510">
        <v>411</v>
      </c>
      <c r="B510" t="s">
        <v>802</v>
      </c>
      <c r="C510" s="2">
        <v>1157354</v>
      </c>
      <c r="D510" s="2">
        <v>2425896</v>
      </c>
      <c r="E510" s="2">
        <v>3583250</v>
      </c>
      <c r="F510" s="2">
        <f t="shared" si="36"/>
        <v>0</v>
      </c>
      <c r="G510" s="2">
        <v>3043947</v>
      </c>
      <c r="H510" s="2">
        <v>497</v>
      </c>
      <c r="I510" s="2">
        <v>179162.5</v>
      </c>
      <c r="J510" s="2">
        <f t="shared" si="33"/>
        <v>0</v>
      </c>
      <c r="K510" s="2">
        <v>314038</v>
      </c>
      <c r="L510" s="2">
        <v>314038</v>
      </c>
      <c r="M510" s="2">
        <v>0</v>
      </c>
      <c r="N510" s="2">
        <v>0</v>
      </c>
      <c r="O510" s="2">
        <v>2500</v>
      </c>
      <c r="P510" s="2">
        <v>0</v>
      </c>
      <c r="Q510" s="2">
        <v>0</v>
      </c>
      <c r="R510" s="2">
        <v>2500</v>
      </c>
      <c r="S510" s="2">
        <f t="shared" si="34"/>
        <v>0</v>
      </c>
      <c r="T510" s="2">
        <v>50</v>
      </c>
      <c r="U510" s="3">
        <f t="shared" si="35"/>
        <v>0</v>
      </c>
    </row>
    <row r="511" spans="1:21" x14ac:dyDescent="0.25">
      <c r="A511">
        <v>412</v>
      </c>
      <c r="B511" t="s">
        <v>803</v>
      </c>
      <c r="C511" s="2">
        <v>206175</v>
      </c>
      <c r="D511" s="2">
        <v>210153</v>
      </c>
      <c r="E511" s="2">
        <v>416328</v>
      </c>
      <c r="F511" s="2">
        <f t="shared" si="36"/>
        <v>0</v>
      </c>
      <c r="G511" s="2">
        <v>380850</v>
      </c>
      <c r="H511" s="2">
        <v>0</v>
      </c>
      <c r="I511" s="2">
        <v>20816.400000000001</v>
      </c>
      <c r="J511" s="2">
        <f t="shared" si="33"/>
        <v>0</v>
      </c>
      <c r="K511" s="2">
        <v>25124</v>
      </c>
      <c r="L511" s="2">
        <v>25124</v>
      </c>
      <c r="M511" s="2">
        <v>0</v>
      </c>
      <c r="N511" s="2">
        <v>0</v>
      </c>
      <c r="O511" s="2">
        <v>100</v>
      </c>
      <c r="P511" s="2">
        <v>0</v>
      </c>
      <c r="Q511" s="2">
        <v>0</v>
      </c>
      <c r="R511" s="2">
        <v>100</v>
      </c>
      <c r="S511" s="2">
        <f t="shared" si="34"/>
        <v>0</v>
      </c>
      <c r="T511" s="2">
        <v>2</v>
      </c>
      <c r="U511" s="3">
        <f t="shared" si="35"/>
        <v>0</v>
      </c>
    </row>
    <row r="512" spans="1:21" x14ac:dyDescent="0.25">
      <c r="A512">
        <v>413</v>
      </c>
      <c r="B512" t="s">
        <v>804</v>
      </c>
      <c r="C512" s="2">
        <v>389514</v>
      </c>
      <c r="D512" s="2">
        <v>450570</v>
      </c>
      <c r="E512" s="2">
        <v>840084</v>
      </c>
      <c r="F512" s="2">
        <f t="shared" si="36"/>
        <v>0</v>
      </c>
      <c r="G512" s="2">
        <v>752753</v>
      </c>
      <c r="H512" s="2">
        <v>0</v>
      </c>
      <c r="I512" s="2">
        <v>42004.2</v>
      </c>
      <c r="J512" s="2">
        <f t="shared" si="33"/>
        <v>0</v>
      </c>
      <c r="K512" s="2">
        <v>28400</v>
      </c>
      <c r="L512" s="2">
        <v>28400</v>
      </c>
      <c r="M512" s="2">
        <v>0</v>
      </c>
      <c r="N512" s="2">
        <v>0</v>
      </c>
      <c r="O512" s="2">
        <v>0</v>
      </c>
      <c r="P512" s="2">
        <v>0</v>
      </c>
      <c r="Q512" s="2">
        <v>0</v>
      </c>
      <c r="R512" s="2">
        <v>0</v>
      </c>
      <c r="S512" s="2">
        <f t="shared" si="34"/>
        <v>0</v>
      </c>
      <c r="T512" s="2">
        <v>0</v>
      </c>
      <c r="U512" s="3">
        <f t="shared" si="35"/>
        <v>0</v>
      </c>
    </row>
    <row r="513" spans="1:21" x14ac:dyDescent="0.25">
      <c r="A513">
        <v>414</v>
      </c>
      <c r="B513" t="s">
        <v>805</v>
      </c>
      <c r="C513" s="2">
        <v>657602</v>
      </c>
      <c r="D513" s="2">
        <v>599515</v>
      </c>
      <c r="E513" s="2">
        <v>1257117</v>
      </c>
      <c r="F513" s="2">
        <f t="shared" si="36"/>
        <v>0</v>
      </c>
      <c r="G513" s="2">
        <v>1187998</v>
      </c>
      <c r="H513" s="2">
        <v>0</v>
      </c>
      <c r="I513" s="2">
        <v>62855.85</v>
      </c>
      <c r="J513" s="2">
        <f t="shared" si="33"/>
        <v>0</v>
      </c>
      <c r="K513" s="2">
        <v>51749</v>
      </c>
      <c r="L513" s="2">
        <v>51749</v>
      </c>
      <c r="M513" s="2">
        <v>0</v>
      </c>
      <c r="N513" s="2">
        <v>0</v>
      </c>
      <c r="O513" s="2">
        <v>600</v>
      </c>
      <c r="P513" s="2">
        <v>1600</v>
      </c>
      <c r="Q513" s="2">
        <v>0</v>
      </c>
      <c r="R513" s="2">
        <v>-1000</v>
      </c>
      <c r="S513" s="2">
        <f t="shared" si="34"/>
        <v>0</v>
      </c>
      <c r="T513" s="2">
        <v>12</v>
      </c>
      <c r="U513" s="3">
        <f t="shared" si="35"/>
        <v>0</v>
      </c>
    </row>
    <row r="514" spans="1:21" x14ac:dyDescent="0.25">
      <c r="A514">
        <v>415</v>
      </c>
      <c r="B514" t="s">
        <v>806</v>
      </c>
      <c r="C514" s="2">
        <v>397738</v>
      </c>
      <c r="D514" s="2">
        <v>429837</v>
      </c>
      <c r="E514" s="2">
        <v>827575</v>
      </c>
      <c r="F514" s="2">
        <f t="shared" si="36"/>
        <v>0</v>
      </c>
      <c r="G514" s="2">
        <v>816070</v>
      </c>
      <c r="H514" s="2">
        <v>0</v>
      </c>
      <c r="I514" s="2">
        <v>41378.75</v>
      </c>
      <c r="J514" s="2">
        <f t="shared" si="33"/>
        <v>0</v>
      </c>
      <c r="K514" s="2">
        <v>42756</v>
      </c>
      <c r="L514" s="2">
        <v>42756</v>
      </c>
      <c r="M514" s="2">
        <v>0</v>
      </c>
      <c r="N514" s="2">
        <v>0</v>
      </c>
      <c r="O514" s="2">
        <v>200</v>
      </c>
      <c r="P514" s="2">
        <v>0</v>
      </c>
      <c r="Q514" s="2">
        <v>0</v>
      </c>
      <c r="R514" s="2">
        <v>200</v>
      </c>
      <c r="S514" s="2">
        <f t="shared" si="34"/>
        <v>0</v>
      </c>
      <c r="T514" s="2">
        <v>4</v>
      </c>
      <c r="U514" s="3">
        <f t="shared" si="35"/>
        <v>0</v>
      </c>
    </row>
    <row r="515" spans="1:21" x14ac:dyDescent="0.25">
      <c r="A515">
        <v>416</v>
      </c>
      <c r="B515" t="s">
        <v>807</v>
      </c>
      <c r="C515" s="2">
        <v>1543030</v>
      </c>
      <c r="D515" s="2">
        <v>1537742</v>
      </c>
      <c r="E515" s="2">
        <v>3080772</v>
      </c>
      <c r="F515" s="2">
        <f t="shared" si="36"/>
        <v>0</v>
      </c>
      <c r="G515" s="2">
        <v>2527057</v>
      </c>
      <c r="H515" s="2">
        <v>0</v>
      </c>
      <c r="I515" s="2">
        <v>154038.6</v>
      </c>
      <c r="J515" s="2">
        <f t="shared" si="33"/>
        <v>0</v>
      </c>
      <c r="K515" s="2">
        <v>86333</v>
      </c>
      <c r="L515" s="2">
        <v>86333</v>
      </c>
      <c r="M515" s="2">
        <v>0</v>
      </c>
      <c r="N515" s="2">
        <v>0</v>
      </c>
      <c r="O515" s="2">
        <v>950</v>
      </c>
      <c r="P515" s="2">
        <v>0</v>
      </c>
      <c r="Q515" s="2">
        <v>0</v>
      </c>
      <c r="R515" s="2">
        <v>950</v>
      </c>
      <c r="S515" s="2">
        <f t="shared" si="34"/>
        <v>0</v>
      </c>
      <c r="T515" s="2">
        <v>19</v>
      </c>
      <c r="U515" s="3">
        <f t="shared" si="35"/>
        <v>0</v>
      </c>
    </row>
    <row r="516" spans="1:21" x14ac:dyDescent="0.25">
      <c r="A516">
        <v>417</v>
      </c>
      <c r="B516" t="s">
        <v>808</v>
      </c>
      <c r="C516" s="2">
        <v>920828</v>
      </c>
      <c r="D516" s="2">
        <v>824370</v>
      </c>
      <c r="E516" s="2">
        <v>1745198</v>
      </c>
      <c r="F516" s="2">
        <f t="shared" si="36"/>
        <v>0</v>
      </c>
      <c r="G516" s="2">
        <v>1464472</v>
      </c>
      <c r="H516" s="2">
        <v>0</v>
      </c>
      <c r="I516" s="2">
        <v>87259.9</v>
      </c>
      <c r="J516" s="2">
        <f t="shared" si="33"/>
        <v>0</v>
      </c>
      <c r="K516" s="2">
        <v>177160</v>
      </c>
      <c r="L516" s="2">
        <v>176260</v>
      </c>
      <c r="M516" s="2">
        <v>900</v>
      </c>
      <c r="N516" s="2">
        <v>0</v>
      </c>
      <c r="O516" s="2">
        <v>300</v>
      </c>
      <c r="P516" s="2">
        <v>0</v>
      </c>
      <c r="Q516" s="2">
        <v>0</v>
      </c>
      <c r="R516" s="2">
        <v>300</v>
      </c>
      <c r="S516" s="2">
        <f t="shared" si="34"/>
        <v>0</v>
      </c>
      <c r="T516" s="2">
        <v>6</v>
      </c>
      <c r="U516" s="3">
        <f t="shared" si="35"/>
        <v>0</v>
      </c>
    </row>
    <row r="517" spans="1:21" x14ac:dyDescent="0.25">
      <c r="A517">
        <v>418</v>
      </c>
      <c r="B517" t="s">
        <v>809</v>
      </c>
      <c r="C517" s="2">
        <v>421546</v>
      </c>
      <c r="D517" s="2">
        <v>494541</v>
      </c>
      <c r="E517" s="2">
        <v>916087</v>
      </c>
      <c r="F517" s="2">
        <f t="shared" si="36"/>
        <v>0</v>
      </c>
      <c r="G517" s="2">
        <v>834824</v>
      </c>
      <c r="H517" s="2">
        <v>0</v>
      </c>
      <c r="I517" s="2">
        <v>45804.35</v>
      </c>
      <c r="J517" s="2">
        <f t="shared" si="33"/>
        <v>0</v>
      </c>
      <c r="K517" s="2">
        <v>28618</v>
      </c>
      <c r="L517" s="2">
        <v>28618</v>
      </c>
      <c r="M517" s="2">
        <v>0</v>
      </c>
      <c r="N517" s="2">
        <v>0</v>
      </c>
      <c r="O517" s="2">
        <v>1000</v>
      </c>
      <c r="P517" s="2">
        <v>0</v>
      </c>
      <c r="Q517" s="2">
        <v>0</v>
      </c>
      <c r="R517" s="2">
        <v>1000</v>
      </c>
      <c r="S517" s="2">
        <f t="shared" si="34"/>
        <v>0</v>
      </c>
      <c r="T517" s="2">
        <v>20</v>
      </c>
      <c r="U517" s="3">
        <f t="shared" si="35"/>
        <v>0</v>
      </c>
    </row>
    <row r="518" spans="1:21" x14ac:dyDescent="0.25">
      <c r="A518">
        <v>419</v>
      </c>
      <c r="B518" t="s">
        <v>810</v>
      </c>
      <c r="C518" s="2">
        <v>640770</v>
      </c>
      <c r="D518" s="2">
        <v>585640</v>
      </c>
      <c r="E518" s="2">
        <v>1226410</v>
      </c>
      <c r="F518" s="2">
        <f t="shared" si="36"/>
        <v>0</v>
      </c>
      <c r="G518" s="2">
        <v>1168250</v>
      </c>
      <c r="H518" s="2">
        <v>2384</v>
      </c>
      <c r="I518" s="2">
        <v>61320.5</v>
      </c>
      <c r="J518" s="2">
        <f t="shared" si="33"/>
        <v>0</v>
      </c>
      <c r="K518" s="2">
        <v>58280</v>
      </c>
      <c r="L518" s="2">
        <v>58280</v>
      </c>
      <c r="M518" s="2">
        <v>0</v>
      </c>
      <c r="N518" s="2">
        <v>0</v>
      </c>
      <c r="O518" s="2">
        <v>1550</v>
      </c>
      <c r="P518" s="2">
        <v>800</v>
      </c>
      <c r="Q518" s="2">
        <v>0</v>
      </c>
      <c r="R518" s="2">
        <v>750</v>
      </c>
      <c r="S518" s="2">
        <f t="shared" si="34"/>
        <v>0</v>
      </c>
      <c r="T518" s="2">
        <v>31</v>
      </c>
      <c r="U518" s="3">
        <f t="shared" si="35"/>
        <v>0</v>
      </c>
    </row>
    <row r="519" spans="1:21" x14ac:dyDescent="0.25">
      <c r="A519">
        <v>420</v>
      </c>
      <c r="B519" t="s">
        <v>811</v>
      </c>
      <c r="C519" s="2">
        <v>344479</v>
      </c>
      <c r="D519" s="2">
        <v>347803</v>
      </c>
      <c r="E519" s="2">
        <v>692282</v>
      </c>
      <c r="F519" s="2">
        <f t="shared" si="36"/>
        <v>0</v>
      </c>
      <c r="G519" s="2">
        <v>727430</v>
      </c>
      <c r="H519" s="2">
        <v>431</v>
      </c>
      <c r="I519" s="2">
        <v>34614.1</v>
      </c>
      <c r="J519" s="2">
        <f t="shared" si="33"/>
        <v>0</v>
      </c>
      <c r="K519" s="2">
        <v>26414</v>
      </c>
      <c r="L519" s="2">
        <v>26414</v>
      </c>
      <c r="M519" s="2">
        <v>0</v>
      </c>
      <c r="N519" s="2">
        <v>0</v>
      </c>
      <c r="O519" s="2">
        <v>200</v>
      </c>
      <c r="P519" s="2">
        <v>0</v>
      </c>
      <c r="Q519" s="2">
        <v>0</v>
      </c>
      <c r="R519" s="2">
        <v>200</v>
      </c>
      <c r="S519" s="2">
        <f t="shared" si="34"/>
        <v>0</v>
      </c>
      <c r="T519" s="2">
        <v>4</v>
      </c>
      <c r="U519" s="3">
        <f t="shared" si="35"/>
        <v>0</v>
      </c>
    </row>
    <row r="520" spans="1:21" x14ac:dyDescent="0.25">
      <c r="A520">
        <v>421</v>
      </c>
      <c r="B520" t="s">
        <v>812</v>
      </c>
      <c r="C520" s="2">
        <v>233354</v>
      </c>
      <c r="D520" s="2">
        <v>302689</v>
      </c>
      <c r="E520" s="2">
        <v>536043</v>
      </c>
      <c r="F520" s="2">
        <f t="shared" si="36"/>
        <v>0</v>
      </c>
      <c r="G520" s="2">
        <v>465699</v>
      </c>
      <c r="H520" s="2">
        <v>0</v>
      </c>
      <c r="I520" s="2">
        <v>26802.15</v>
      </c>
      <c r="J520" s="2">
        <f t="shared" si="33"/>
        <v>0</v>
      </c>
      <c r="K520" s="2">
        <v>17761</v>
      </c>
      <c r="L520" s="2">
        <v>17761</v>
      </c>
      <c r="M520" s="2">
        <v>0</v>
      </c>
      <c r="N520" s="2">
        <v>0</v>
      </c>
      <c r="O520" s="2">
        <v>1250</v>
      </c>
      <c r="P520" s="2">
        <v>0</v>
      </c>
      <c r="Q520" s="2">
        <v>0</v>
      </c>
      <c r="R520" s="2">
        <v>1250</v>
      </c>
      <c r="S520" s="2">
        <f t="shared" si="34"/>
        <v>0</v>
      </c>
      <c r="T520" s="2">
        <v>25</v>
      </c>
      <c r="U520" s="3">
        <f t="shared" si="35"/>
        <v>0</v>
      </c>
    </row>
    <row r="521" spans="1:21" x14ac:dyDescent="0.25">
      <c r="A521">
        <v>422</v>
      </c>
      <c r="B521" t="s">
        <v>813</v>
      </c>
      <c r="C521" s="2">
        <v>141551</v>
      </c>
      <c r="D521" s="2">
        <v>136449</v>
      </c>
      <c r="E521" s="2">
        <v>278000</v>
      </c>
      <c r="F521" s="2">
        <f t="shared" si="36"/>
        <v>0</v>
      </c>
      <c r="G521" s="2">
        <v>233398</v>
      </c>
      <c r="H521" s="2">
        <v>0</v>
      </c>
      <c r="I521" s="2">
        <v>13900</v>
      </c>
      <c r="J521" s="2">
        <f t="shared" si="33"/>
        <v>0</v>
      </c>
      <c r="K521" s="2">
        <v>10562</v>
      </c>
      <c r="L521" s="2">
        <v>10562</v>
      </c>
      <c r="M521" s="2">
        <v>0</v>
      </c>
      <c r="N521" s="2">
        <v>0</v>
      </c>
      <c r="O521" s="2">
        <v>1100</v>
      </c>
      <c r="P521" s="2">
        <v>800</v>
      </c>
      <c r="Q521" s="2">
        <v>0</v>
      </c>
      <c r="R521" s="2">
        <v>300</v>
      </c>
      <c r="S521" s="2">
        <f t="shared" si="34"/>
        <v>0</v>
      </c>
      <c r="T521" s="2">
        <v>22</v>
      </c>
      <c r="U521" s="3">
        <f t="shared" si="35"/>
        <v>0</v>
      </c>
    </row>
    <row r="522" spans="1:21" x14ac:dyDescent="0.25">
      <c r="A522">
        <v>423</v>
      </c>
      <c r="B522" t="s">
        <v>814</v>
      </c>
      <c r="C522" s="2">
        <v>622205</v>
      </c>
      <c r="D522" s="2">
        <v>596660</v>
      </c>
      <c r="E522" s="2">
        <v>1218865</v>
      </c>
      <c r="F522" s="2">
        <f t="shared" si="36"/>
        <v>0</v>
      </c>
      <c r="G522" s="2">
        <v>1072358</v>
      </c>
      <c r="H522" s="2">
        <v>0</v>
      </c>
      <c r="I522" s="2">
        <v>60943.25</v>
      </c>
      <c r="J522" s="2">
        <f t="shared" si="33"/>
        <v>0</v>
      </c>
      <c r="K522" s="2">
        <v>68400</v>
      </c>
      <c r="L522" s="2">
        <v>68400</v>
      </c>
      <c r="M522" s="2">
        <v>0</v>
      </c>
      <c r="N522" s="2">
        <v>0</v>
      </c>
      <c r="O522" s="2">
        <v>200</v>
      </c>
      <c r="P522" s="2">
        <v>0</v>
      </c>
      <c r="Q522" s="2">
        <v>0</v>
      </c>
      <c r="R522" s="2">
        <v>200</v>
      </c>
      <c r="S522" s="2">
        <f t="shared" si="34"/>
        <v>0</v>
      </c>
      <c r="T522" s="2">
        <v>4</v>
      </c>
      <c r="U522" s="3">
        <f t="shared" si="35"/>
        <v>0</v>
      </c>
    </row>
    <row r="523" spans="1:21" x14ac:dyDescent="0.25">
      <c r="A523">
        <v>424</v>
      </c>
      <c r="B523" t="s">
        <v>820</v>
      </c>
      <c r="C523" s="2">
        <v>182838</v>
      </c>
      <c r="D523" s="2">
        <v>214394</v>
      </c>
      <c r="E523" s="2">
        <v>397232</v>
      </c>
      <c r="F523" s="2">
        <f t="shared" si="36"/>
        <v>0</v>
      </c>
      <c r="G523" s="2">
        <v>332508</v>
      </c>
      <c r="H523" s="2">
        <v>0</v>
      </c>
      <c r="I523" s="2">
        <v>19861.599999999999</v>
      </c>
      <c r="J523" s="2">
        <f t="shared" si="33"/>
        <v>0</v>
      </c>
      <c r="K523" s="2">
        <v>11947</v>
      </c>
      <c r="L523" s="2">
        <v>11947</v>
      </c>
      <c r="M523" s="2">
        <v>0</v>
      </c>
      <c r="N523" s="2">
        <v>0</v>
      </c>
      <c r="O523" s="2">
        <v>500</v>
      </c>
      <c r="P523" s="2">
        <v>0</v>
      </c>
      <c r="Q523" s="2">
        <v>0</v>
      </c>
      <c r="R523" s="2">
        <v>500</v>
      </c>
      <c r="S523" s="2">
        <f t="shared" si="34"/>
        <v>0</v>
      </c>
      <c r="T523" s="2">
        <v>10</v>
      </c>
      <c r="U523" s="3">
        <f t="shared" si="35"/>
        <v>0</v>
      </c>
    </row>
    <row r="524" spans="1:21" x14ac:dyDescent="0.25">
      <c r="A524">
        <v>425</v>
      </c>
      <c r="B524" t="s">
        <v>821</v>
      </c>
      <c r="C524" s="2">
        <v>198817</v>
      </c>
      <c r="D524" s="2">
        <v>265662</v>
      </c>
      <c r="E524" s="2">
        <v>464479</v>
      </c>
      <c r="F524" s="2">
        <f t="shared" si="36"/>
        <v>0</v>
      </c>
      <c r="G524" s="2">
        <v>421915</v>
      </c>
      <c r="H524" s="2">
        <v>356</v>
      </c>
      <c r="I524" s="2">
        <v>23223.95</v>
      </c>
      <c r="J524" s="2">
        <f t="shared" si="33"/>
        <v>0</v>
      </c>
      <c r="K524" s="2">
        <v>15807</v>
      </c>
      <c r="L524" s="2">
        <v>15807</v>
      </c>
      <c r="M524" s="2">
        <v>0</v>
      </c>
      <c r="N524" s="2">
        <v>0</v>
      </c>
      <c r="O524" s="2">
        <v>300</v>
      </c>
      <c r="P524" s="2">
        <v>0</v>
      </c>
      <c r="Q524" s="2">
        <v>0</v>
      </c>
      <c r="R524" s="2">
        <v>300</v>
      </c>
      <c r="S524" s="2">
        <f t="shared" si="34"/>
        <v>0</v>
      </c>
      <c r="T524" s="2">
        <v>6</v>
      </c>
      <c r="U524" s="3">
        <f t="shared" si="35"/>
        <v>0</v>
      </c>
    </row>
    <row r="525" spans="1:21" x14ac:dyDescent="0.25">
      <c r="A525">
        <v>426</v>
      </c>
      <c r="B525" t="s">
        <v>822</v>
      </c>
      <c r="C525" s="2">
        <v>167976</v>
      </c>
      <c r="D525" s="2">
        <v>275530</v>
      </c>
      <c r="E525" s="2">
        <v>443506</v>
      </c>
      <c r="F525" s="2">
        <f t="shared" si="36"/>
        <v>0</v>
      </c>
      <c r="G525" s="2">
        <v>338591</v>
      </c>
      <c r="H525" s="2">
        <v>0</v>
      </c>
      <c r="I525" s="2">
        <v>22175.3</v>
      </c>
      <c r="J525" s="2">
        <f t="shared" si="33"/>
        <v>0</v>
      </c>
      <c r="K525" s="2">
        <v>19068</v>
      </c>
      <c r="L525" s="2">
        <v>19068</v>
      </c>
      <c r="M525" s="2">
        <v>0</v>
      </c>
      <c r="N525" s="2">
        <v>0</v>
      </c>
      <c r="O525" s="2">
        <v>0</v>
      </c>
      <c r="P525" s="2">
        <v>0</v>
      </c>
      <c r="Q525" s="2">
        <v>0</v>
      </c>
      <c r="R525" s="2">
        <v>0</v>
      </c>
      <c r="S525" s="2">
        <f t="shared" si="34"/>
        <v>0</v>
      </c>
      <c r="T525" s="2">
        <v>0</v>
      </c>
      <c r="U525" s="3">
        <f t="shared" si="35"/>
        <v>0</v>
      </c>
    </row>
    <row r="526" spans="1:21" x14ac:dyDescent="0.25">
      <c r="A526">
        <v>427</v>
      </c>
      <c r="B526" t="s">
        <v>823</v>
      </c>
      <c r="C526" s="2">
        <v>444670</v>
      </c>
      <c r="D526" s="2">
        <v>545090</v>
      </c>
      <c r="E526" s="2">
        <v>989760</v>
      </c>
      <c r="F526" s="2">
        <f t="shared" si="36"/>
        <v>0</v>
      </c>
      <c r="G526" s="2">
        <v>827124</v>
      </c>
      <c r="H526" s="2">
        <v>223</v>
      </c>
      <c r="I526" s="2">
        <v>49488</v>
      </c>
      <c r="J526" s="2">
        <f t="shared" si="33"/>
        <v>0</v>
      </c>
      <c r="K526" s="2">
        <v>18640</v>
      </c>
      <c r="L526" s="2">
        <v>18640</v>
      </c>
      <c r="M526" s="2">
        <v>0</v>
      </c>
      <c r="N526" s="2">
        <v>0</v>
      </c>
      <c r="O526" s="2">
        <v>300</v>
      </c>
      <c r="P526" s="2">
        <v>0</v>
      </c>
      <c r="Q526" s="2">
        <v>0</v>
      </c>
      <c r="R526" s="2">
        <v>300</v>
      </c>
      <c r="S526" s="2">
        <f t="shared" si="34"/>
        <v>0</v>
      </c>
      <c r="T526" s="2">
        <v>6</v>
      </c>
      <c r="U526" s="3">
        <f t="shared" si="35"/>
        <v>0</v>
      </c>
    </row>
    <row r="527" spans="1:21" x14ac:dyDescent="0.25">
      <c r="A527">
        <v>428</v>
      </c>
      <c r="B527" t="s">
        <v>824</v>
      </c>
      <c r="C527" s="2">
        <v>246862</v>
      </c>
      <c r="D527" s="2">
        <v>311906</v>
      </c>
      <c r="E527" s="2">
        <v>558768</v>
      </c>
      <c r="F527" s="2">
        <f t="shared" si="36"/>
        <v>0</v>
      </c>
      <c r="G527" s="2">
        <v>513053</v>
      </c>
      <c r="H527" s="2">
        <v>0</v>
      </c>
      <c r="I527" s="2">
        <v>27938.400000000001</v>
      </c>
      <c r="J527" s="2">
        <f t="shared" si="33"/>
        <v>0</v>
      </c>
      <c r="K527" s="2">
        <v>32047</v>
      </c>
      <c r="L527" s="2">
        <v>32047</v>
      </c>
      <c r="M527" s="2">
        <v>0</v>
      </c>
      <c r="N527" s="2">
        <v>0</v>
      </c>
      <c r="O527" s="2">
        <v>1100</v>
      </c>
      <c r="P527" s="2">
        <v>0</v>
      </c>
      <c r="Q527" s="2">
        <v>0</v>
      </c>
      <c r="R527" s="2">
        <v>1100</v>
      </c>
      <c r="S527" s="2">
        <f t="shared" si="34"/>
        <v>0</v>
      </c>
      <c r="T527" s="2">
        <v>22</v>
      </c>
      <c r="U527" s="3">
        <f t="shared" si="35"/>
        <v>0</v>
      </c>
    </row>
    <row r="528" spans="1:21" x14ac:dyDescent="0.25">
      <c r="A528">
        <v>429</v>
      </c>
      <c r="B528" t="s">
        <v>825</v>
      </c>
      <c r="C528" s="2">
        <v>696203</v>
      </c>
      <c r="D528" s="2">
        <v>726739</v>
      </c>
      <c r="E528" s="2">
        <v>1422942</v>
      </c>
      <c r="F528" s="2">
        <f t="shared" si="36"/>
        <v>0</v>
      </c>
      <c r="G528" s="2">
        <v>1380914</v>
      </c>
      <c r="H528" s="2">
        <v>719</v>
      </c>
      <c r="I528" s="2">
        <v>71147.100000000006</v>
      </c>
      <c r="J528" s="2">
        <f t="shared" si="33"/>
        <v>0</v>
      </c>
      <c r="K528" s="2">
        <v>69157</v>
      </c>
      <c r="L528" s="2">
        <v>68857</v>
      </c>
      <c r="M528" s="2">
        <v>0</v>
      </c>
      <c r="N528" s="2">
        <v>0</v>
      </c>
      <c r="O528" s="2">
        <v>4900</v>
      </c>
      <c r="P528" s="2">
        <v>0</v>
      </c>
      <c r="Q528" s="2">
        <v>0</v>
      </c>
      <c r="R528" s="2">
        <v>4900</v>
      </c>
      <c r="S528" s="2">
        <f t="shared" si="34"/>
        <v>0</v>
      </c>
      <c r="T528" s="2">
        <v>98</v>
      </c>
      <c r="U528" s="3">
        <f t="shared" si="35"/>
        <v>0</v>
      </c>
    </row>
    <row r="529" spans="1:21" x14ac:dyDescent="0.25">
      <c r="A529">
        <v>430</v>
      </c>
      <c r="B529" t="s">
        <v>826</v>
      </c>
      <c r="C529" s="2">
        <v>61030</v>
      </c>
      <c r="D529" s="2">
        <v>48290</v>
      </c>
      <c r="E529" s="2">
        <v>109320</v>
      </c>
      <c r="F529" s="2">
        <f t="shared" si="36"/>
        <v>0</v>
      </c>
      <c r="G529" s="2">
        <v>84287</v>
      </c>
      <c r="H529" s="2">
        <v>0</v>
      </c>
      <c r="I529" s="2">
        <v>5466</v>
      </c>
      <c r="J529" s="2">
        <f t="shared" si="33"/>
        <v>0</v>
      </c>
      <c r="K529" s="2">
        <v>7595</v>
      </c>
      <c r="L529" s="2">
        <v>7595</v>
      </c>
      <c r="M529" s="2">
        <v>0</v>
      </c>
      <c r="N529" s="2">
        <v>0</v>
      </c>
      <c r="O529" s="2">
        <v>0</v>
      </c>
      <c r="P529" s="2">
        <v>0</v>
      </c>
      <c r="Q529" s="2">
        <v>0</v>
      </c>
      <c r="R529" s="2">
        <v>0</v>
      </c>
      <c r="S529" s="2">
        <f t="shared" si="34"/>
        <v>0</v>
      </c>
      <c r="T529" s="2">
        <v>0</v>
      </c>
      <c r="U529" s="3">
        <f t="shared" si="35"/>
        <v>0</v>
      </c>
    </row>
    <row r="530" spans="1:21" x14ac:dyDescent="0.25">
      <c r="A530">
        <v>431</v>
      </c>
      <c r="B530" t="s">
        <v>827</v>
      </c>
      <c r="C530" s="2">
        <v>263318</v>
      </c>
      <c r="D530" s="2">
        <v>341839</v>
      </c>
      <c r="E530" s="2">
        <v>605157</v>
      </c>
      <c r="F530" s="2">
        <f t="shared" si="36"/>
        <v>0</v>
      </c>
      <c r="G530" s="2">
        <v>554833</v>
      </c>
      <c r="H530" s="2">
        <v>0</v>
      </c>
      <c r="I530" s="2">
        <v>30257.85</v>
      </c>
      <c r="J530" s="2">
        <f t="shared" si="33"/>
        <v>0</v>
      </c>
      <c r="K530" s="2">
        <v>27029</v>
      </c>
      <c r="L530" s="2">
        <v>27029</v>
      </c>
      <c r="M530" s="2">
        <v>0</v>
      </c>
      <c r="N530" s="2">
        <v>0</v>
      </c>
      <c r="O530" s="2">
        <v>1950</v>
      </c>
      <c r="P530" s="2">
        <v>0</v>
      </c>
      <c r="Q530" s="2">
        <v>0</v>
      </c>
      <c r="R530" s="2">
        <v>1950</v>
      </c>
      <c r="S530" s="2">
        <f t="shared" si="34"/>
        <v>0</v>
      </c>
      <c r="T530" s="2">
        <v>39</v>
      </c>
      <c r="U530" s="3">
        <f t="shared" si="35"/>
        <v>0</v>
      </c>
    </row>
    <row r="531" spans="1:21" x14ac:dyDescent="0.25">
      <c r="A531">
        <v>432</v>
      </c>
      <c r="B531" t="s">
        <v>828</v>
      </c>
      <c r="C531" s="2">
        <v>600743</v>
      </c>
      <c r="D531" s="2">
        <v>717087</v>
      </c>
      <c r="E531" s="2">
        <v>1317830</v>
      </c>
      <c r="F531" s="2">
        <f t="shared" si="36"/>
        <v>0</v>
      </c>
      <c r="G531" s="2">
        <v>1276270</v>
      </c>
      <c r="H531" s="2">
        <v>1147</v>
      </c>
      <c r="I531" s="2">
        <v>65891.5</v>
      </c>
      <c r="J531" s="2">
        <f t="shared" si="33"/>
        <v>0</v>
      </c>
      <c r="K531" s="2">
        <v>46627</v>
      </c>
      <c r="L531" s="2">
        <v>44664</v>
      </c>
      <c r="M531" s="2">
        <v>1790</v>
      </c>
      <c r="N531" s="2">
        <v>0</v>
      </c>
      <c r="O531" s="2">
        <v>5480</v>
      </c>
      <c r="P531" s="2">
        <v>4000</v>
      </c>
      <c r="Q531" s="2">
        <v>0</v>
      </c>
      <c r="R531" s="2">
        <v>1480</v>
      </c>
      <c r="S531" s="2">
        <f t="shared" si="34"/>
        <v>0</v>
      </c>
      <c r="T531" s="2">
        <v>109.6</v>
      </c>
      <c r="U531" s="3">
        <f t="shared" si="35"/>
        <v>0</v>
      </c>
    </row>
    <row r="532" spans="1:21" x14ac:dyDescent="0.25">
      <c r="A532">
        <v>433</v>
      </c>
      <c r="B532" t="s">
        <v>830</v>
      </c>
      <c r="C532" s="2">
        <v>352795</v>
      </c>
      <c r="D532" s="2">
        <v>534455</v>
      </c>
      <c r="E532" s="2">
        <v>887250</v>
      </c>
      <c r="F532" s="2">
        <f t="shared" si="36"/>
        <v>0</v>
      </c>
      <c r="G532" s="2">
        <v>805179</v>
      </c>
      <c r="H532" s="2">
        <v>592</v>
      </c>
      <c r="I532" s="2">
        <v>44362.5</v>
      </c>
      <c r="J532" s="2">
        <f t="shared" si="33"/>
        <v>0</v>
      </c>
      <c r="K532" s="2">
        <v>48760</v>
      </c>
      <c r="L532" s="2">
        <v>48760</v>
      </c>
      <c r="M532" s="2">
        <v>0</v>
      </c>
      <c r="N532" s="2">
        <v>0</v>
      </c>
      <c r="O532" s="2">
        <v>2400</v>
      </c>
      <c r="P532" s="2">
        <v>800</v>
      </c>
      <c r="Q532" s="2">
        <v>0</v>
      </c>
      <c r="R532" s="2">
        <v>1600</v>
      </c>
      <c r="S532" s="2">
        <f t="shared" si="34"/>
        <v>0</v>
      </c>
      <c r="T532" s="2">
        <v>48</v>
      </c>
      <c r="U532" s="3">
        <f t="shared" si="35"/>
        <v>0</v>
      </c>
    </row>
    <row r="533" spans="1:21" x14ac:dyDescent="0.25">
      <c r="A533">
        <v>434</v>
      </c>
      <c r="B533" t="s">
        <v>831</v>
      </c>
      <c r="C533" s="2">
        <v>370592</v>
      </c>
      <c r="D533" s="2">
        <v>478726</v>
      </c>
      <c r="E533" s="2">
        <v>849318</v>
      </c>
      <c r="F533" s="2">
        <f t="shared" si="36"/>
        <v>0</v>
      </c>
      <c r="G533" s="2">
        <v>736575</v>
      </c>
      <c r="H533" s="2">
        <v>0</v>
      </c>
      <c r="I533" s="2">
        <v>42465.9</v>
      </c>
      <c r="J533" s="2">
        <f t="shared" si="33"/>
        <v>0</v>
      </c>
      <c r="K533" s="2">
        <v>33100</v>
      </c>
      <c r="L533" s="2">
        <v>33100</v>
      </c>
      <c r="M533" s="2">
        <v>0</v>
      </c>
      <c r="N533" s="2">
        <v>0</v>
      </c>
      <c r="O533" s="2">
        <v>3690</v>
      </c>
      <c r="P533" s="2">
        <v>1600</v>
      </c>
      <c r="Q533" s="2">
        <v>0</v>
      </c>
      <c r="R533" s="2">
        <v>2090</v>
      </c>
      <c r="S533" s="2">
        <f t="shared" si="34"/>
        <v>0</v>
      </c>
      <c r="T533" s="2">
        <v>73.8</v>
      </c>
      <c r="U533" s="3">
        <f t="shared" si="35"/>
        <v>0</v>
      </c>
    </row>
    <row r="534" spans="1:21" x14ac:dyDescent="0.25">
      <c r="A534">
        <v>435</v>
      </c>
      <c r="B534" t="s">
        <v>832</v>
      </c>
      <c r="C534" s="2">
        <v>1464052</v>
      </c>
      <c r="D534" s="2">
        <v>1588094</v>
      </c>
      <c r="E534" s="2">
        <v>3052146</v>
      </c>
      <c r="F534" s="2">
        <f t="shared" si="36"/>
        <v>0</v>
      </c>
      <c r="G534" s="2">
        <v>2837162</v>
      </c>
      <c r="H534" s="2">
        <v>0</v>
      </c>
      <c r="I534" s="2">
        <v>152607.29999999999</v>
      </c>
      <c r="J534" s="2">
        <f t="shared" si="33"/>
        <v>0</v>
      </c>
      <c r="K534" s="2">
        <v>162420</v>
      </c>
      <c r="L534" s="2">
        <v>162420</v>
      </c>
      <c r="M534" s="2">
        <v>0</v>
      </c>
      <c r="N534" s="2">
        <v>0</v>
      </c>
      <c r="O534" s="2">
        <v>2950</v>
      </c>
      <c r="P534" s="2">
        <v>800</v>
      </c>
      <c r="Q534" s="2">
        <v>0</v>
      </c>
      <c r="R534" s="2">
        <v>2150</v>
      </c>
      <c r="S534" s="2">
        <f t="shared" si="34"/>
        <v>0</v>
      </c>
      <c r="T534" s="2">
        <v>59</v>
      </c>
      <c r="U534" s="3">
        <f t="shared" si="35"/>
        <v>0</v>
      </c>
    </row>
    <row r="535" spans="1:21" x14ac:dyDescent="0.25">
      <c r="A535">
        <v>436</v>
      </c>
      <c r="B535" t="s">
        <v>833</v>
      </c>
      <c r="C535" s="2">
        <v>646732</v>
      </c>
      <c r="D535" s="2">
        <v>842348</v>
      </c>
      <c r="E535" s="2">
        <v>1489080</v>
      </c>
      <c r="F535" s="2">
        <f t="shared" si="36"/>
        <v>0</v>
      </c>
      <c r="G535" s="2">
        <v>1381742</v>
      </c>
      <c r="H535" s="2">
        <v>0</v>
      </c>
      <c r="I535" s="2">
        <v>74454</v>
      </c>
      <c r="J535" s="2">
        <f t="shared" si="33"/>
        <v>0</v>
      </c>
      <c r="K535" s="2">
        <v>55422</v>
      </c>
      <c r="L535" s="2">
        <v>55422</v>
      </c>
      <c r="M535" s="2">
        <v>0</v>
      </c>
      <c r="N535" s="2">
        <v>0</v>
      </c>
      <c r="O535" s="2">
        <v>2000</v>
      </c>
      <c r="P535" s="2">
        <v>2400</v>
      </c>
      <c r="Q535" s="2">
        <v>0</v>
      </c>
      <c r="R535" s="2">
        <v>-400</v>
      </c>
      <c r="S535" s="2">
        <f t="shared" si="34"/>
        <v>0</v>
      </c>
      <c r="T535" s="2">
        <v>40</v>
      </c>
      <c r="U535" s="3">
        <f t="shared" si="35"/>
        <v>0</v>
      </c>
    </row>
    <row r="536" spans="1:21" x14ac:dyDescent="0.25">
      <c r="A536">
        <v>437</v>
      </c>
      <c r="B536" t="s">
        <v>834</v>
      </c>
      <c r="C536" s="2">
        <v>153966</v>
      </c>
      <c r="D536" s="2">
        <v>149671</v>
      </c>
      <c r="E536" s="2">
        <v>303637</v>
      </c>
      <c r="F536" s="2">
        <f t="shared" si="36"/>
        <v>0</v>
      </c>
      <c r="G536" s="2">
        <v>278746</v>
      </c>
      <c r="H536" s="2">
        <v>0</v>
      </c>
      <c r="I536" s="2">
        <v>15181.85</v>
      </c>
      <c r="J536" s="2">
        <f t="shared" si="33"/>
        <v>0</v>
      </c>
      <c r="K536" s="2">
        <v>10755</v>
      </c>
      <c r="L536" s="2">
        <v>10755</v>
      </c>
      <c r="M536" s="2">
        <v>0</v>
      </c>
      <c r="N536" s="2">
        <v>0</v>
      </c>
      <c r="O536" s="2">
        <v>0</v>
      </c>
      <c r="P536" s="2">
        <v>0</v>
      </c>
      <c r="Q536" s="2">
        <v>0</v>
      </c>
      <c r="R536" s="2">
        <v>0</v>
      </c>
      <c r="S536" s="2">
        <f t="shared" si="34"/>
        <v>0</v>
      </c>
      <c r="T536" s="2">
        <v>0</v>
      </c>
      <c r="U536" s="3">
        <f t="shared" si="35"/>
        <v>0</v>
      </c>
    </row>
    <row r="537" spans="1:21" x14ac:dyDescent="0.25">
      <c r="A537">
        <v>438</v>
      </c>
      <c r="B537" t="s">
        <v>835</v>
      </c>
      <c r="C537" s="2">
        <v>845937</v>
      </c>
      <c r="D537" s="2">
        <v>993497</v>
      </c>
      <c r="E537" s="2">
        <v>1839434</v>
      </c>
      <c r="F537" s="2">
        <f t="shared" si="36"/>
        <v>0</v>
      </c>
      <c r="G537" s="2">
        <v>1642841</v>
      </c>
      <c r="H537" s="2">
        <v>475</v>
      </c>
      <c r="I537" s="2">
        <v>91971.7</v>
      </c>
      <c r="J537" s="2">
        <f t="shared" si="33"/>
        <v>0</v>
      </c>
      <c r="K537" s="2">
        <v>60095</v>
      </c>
      <c r="L537" s="2">
        <v>60095</v>
      </c>
      <c r="M537" s="2">
        <v>0</v>
      </c>
      <c r="N537" s="2">
        <v>0</v>
      </c>
      <c r="O537" s="2">
        <v>2100</v>
      </c>
      <c r="P537" s="2">
        <v>0</v>
      </c>
      <c r="Q537" s="2">
        <v>0</v>
      </c>
      <c r="R537" s="2">
        <v>2100</v>
      </c>
      <c r="S537" s="2">
        <f t="shared" si="34"/>
        <v>0</v>
      </c>
      <c r="T537" s="2">
        <v>42</v>
      </c>
      <c r="U537" s="3">
        <f t="shared" si="35"/>
        <v>0</v>
      </c>
    </row>
    <row r="538" spans="1:21" x14ac:dyDescent="0.25">
      <c r="A538">
        <v>439</v>
      </c>
      <c r="B538" t="s">
        <v>837</v>
      </c>
      <c r="C538" s="2">
        <v>287873</v>
      </c>
      <c r="D538" s="2">
        <v>225304</v>
      </c>
      <c r="E538" s="2">
        <v>513177</v>
      </c>
      <c r="F538" s="2">
        <f t="shared" si="36"/>
        <v>0</v>
      </c>
      <c r="G538" s="2">
        <v>509400</v>
      </c>
      <c r="H538" s="2">
        <v>0</v>
      </c>
      <c r="I538" s="2">
        <v>25658.85</v>
      </c>
      <c r="J538" s="2">
        <f t="shared" si="33"/>
        <v>0</v>
      </c>
      <c r="K538" s="2">
        <v>18831</v>
      </c>
      <c r="L538" s="2">
        <v>18831</v>
      </c>
      <c r="M538" s="2">
        <v>0</v>
      </c>
      <c r="N538" s="2">
        <v>0</v>
      </c>
      <c r="O538" s="2">
        <v>300</v>
      </c>
      <c r="P538" s="2">
        <v>0</v>
      </c>
      <c r="Q538" s="2">
        <v>0</v>
      </c>
      <c r="R538" s="2">
        <v>300</v>
      </c>
      <c r="S538" s="2">
        <f t="shared" si="34"/>
        <v>0</v>
      </c>
      <c r="T538" s="2">
        <v>6</v>
      </c>
      <c r="U538" s="3">
        <f t="shared" si="35"/>
        <v>0</v>
      </c>
    </row>
    <row r="539" spans="1:21" x14ac:dyDescent="0.25">
      <c r="A539">
        <v>440</v>
      </c>
      <c r="B539" t="s">
        <v>838</v>
      </c>
      <c r="C539" s="2">
        <v>159884</v>
      </c>
      <c r="D539" s="2">
        <v>161569</v>
      </c>
      <c r="E539" s="2">
        <v>321453</v>
      </c>
      <c r="F539" s="2">
        <f t="shared" si="36"/>
        <v>0</v>
      </c>
      <c r="G539" s="2">
        <v>294588</v>
      </c>
      <c r="H539" s="2">
        <v>0</v>
      </c>
      <c r="I539" s="2">
        <v>16072.65</v>
      </c>
      <c r="J539" s="2">
        <f t="shared" si="33"/>
        <v>0</v>
      </c>
      <c r="K539" s="2">
        <v>9725</v>
      </c>
      <c r="L539" s="2">
        <v>9725</v>
      </c>
      <c r="M539" s="2">
        <v>0</v>
      </c>
      <c r="N539" s="2">
        <v>0</v>
      </c>
      <c r="O539" s="2">
        <v>500</v>
      </c>
      <c r="P539" s="2">
        <v>0</v>
      </c>
      <c r="Q539" s="2">
        <v>0</v>
      </c>
      <c r="R539" s="2">
        <v>500</v>
      </c>
      <c r="S539" s="2">
        <f t="shared" si="34"/>
        <v>0</v>
      </c>
      <c r="T539" s="2">
        <v>10</v>
      </c>
      <c r="U539" s="3">
        <f t="shared" si="35"/>
        <v>0</v>
      </c>
    </row>
    <row r="540" spans="1:21" x14ac:dyDescent="0.25">
      <c r="A540">
        <v>441</v>
      </c>
      <c r="B540" t="s">
        <v>840</v>
      </c>
      <c r="C540" s="2">
        <v>232730</v>
      </c>
      <c r="D540" s="2">
        <v>202596</v>
      </c>
      <c r="E540" s="2">
        <v>435326</v>
      </c>
      <c r="F540" s="2">
        <f t="shared" si="36"/>
        <v>0</v>
      </c>
      <c r="G540" s="2">
        <v>463273</v>
      </c>
      <c r="H540" s="2">
        <v>0</v>
      </c>
      <c r="I540" s="2">
        <v>21766.3</v>
      </c>
      <c r="J540" s="2">
        <f t="shared" si="33"/>
        <v>0</v>
      </c>
      <c r="K540" s="2">
        <v>19930</v>
      </c>
      <c r="L540" s="2">
        <v>19930</v>
      </c>
      <c r="M540" s="2">
        <v>0</v>
      </c>
      <c r="N540" s="2">
        <v>0</v>
      </c>
      <c r="O540" s="2">
        <v>300</v>
      </c>
      <c r="P540" s="2">
        <v>0</v>
      </c>
      <c r="Q540" s="2">
        <v>0</v>
      </c>
      <c r="R540" s="2">
        <v>300</v>
      </c>
      <c r="S540" s="2">
        <f t="shared" si="34"/>
        <v>0</v>
      </c>
      <c r="T540" s="2">
        <v>6</v>
      </c>
      <c r="U540" s="3">
        <f t="shared" si="35"/>
        <v>0</v>
      </c>
    </row>
    <row r="541" spans="1:21" x14ac:dyDescent="0.25">
      <c r="A541">
        <v>442</v>
      </c>
      <c r="B541" t="s">
        <v>841</v>
      </c>
      <c r="C541" s="2">
        <v>485740</v>
      </c>
      <c r="D541" s="2">
        <v>485010</v>
      </c>
      <c r="E541" s="2">
        <v>970750</v>
      </c>
      <c r="F541" s="2">
        <f t="shared" si="36"/>
        <v>0</v>
      </c>
      <c r="G541" s="2">
        <v>937455</v>
      </c>
      <c r="H541" s="2">
        <v>0</v>
      </c>
      <c r="I541" s="2">
        <v>48537.5</v>
      </c>
      <c r="J541" s="2">
        <f t="shared" si="33"/>
        <v>0</v>
      </c>
      <c r="K541" s="2">
        <v>41180</v>
      </c>
      <c r="L541" s="2">
        <v>41180</v>
      </c>
      <c r="M541" s="2">
        <v>0</v>
      </c>
      <c r="N541" s="2">
        <v>0</v>
      </c>
      <c r="O541" s="2">
        <v>1805</v>
      </c>
      <c r="P541" s="2">
        <v>0</v>
      </c>
      <c r="Q541" s="2">
        <v>0</v>
      </c>
      <c r="R541" s="2">
        <v>1805</v>
      </c>
      <c r="S541" s="2">
        <f t="shared" si="34"/>
        <v>0</v>
      </c>
      <c r="T541" s="2">
        <v>36.1</v>
      </c>
      <c r="U541" s="3">
        <f t="shared" si="35"/>
        <v>0</v>
      </c>
    </row>
    <row r="542" spans="1:21" x14ac:dyDescent="0.25">
      <c r="A542">
        <v>443</v>
      </c>
      <c r="B542" t="s">
        <v>842</v>
      </c>
      <c r="C542" s="2">
        <v>715406</v>
      </c>
      <c r="D542" s="2">
        <v>1203895</v>
      </c>
      <c r="E542" s="2">
        <v>1919301</v>
      </c>
      <c r="F542" s="2">
        <f t="shared" si="36"/>
        <v>0</v>
      </c>
      <c r="G542" s="2">
        <v>1800635</v>
      </c>
      <c r="H542" s="2">
        <v>0</v>
      </c>
      <c r="I542" s="2">
        <v>95965.05</v>
      </c>
      <c r="J542" s="2">
        <f t="shared" si="33"/>
        <v>0</v>
      </c>
      <c r="K542" s="2">
        <v>65983</v>
      </c>
      <c r="L542" s="2">
        <v>65983</v>
      </c>
      <c r="M542" s="2">
        <v>0</v>
      </c>
      <c r="N542" s="2">
        <v>0</v>
      </c>
      <c r="O542" s="2">
        <v>550</v>
      </c>
      <c r="P542" s="2">
        <v>0</v>
      </c>
      <c r="Q542" s="2">
        <v>0</v>
      </c>
      <c r="R542" s="2">
        <v>550</v>
      </c>
      <c r="S542" s="2">
        <f t="shared" si="34"/>
        <v>0</v>
      </c>
      <c r="T542" s="2">
        <v>11</v>
      </c>
      <c r="U542" s="3">
        <f t="shared" si="35"/>
        <v>0</v>
      </c>
    </row>
    <row r="543" spans="1:21" x14ac:dyDescent="0.25">
      <c r="A543">
        <v>444</v>
      </c>
      <c r="B543" t="s">
        <v>844</v>
      </c>
      <c r="C543" s="2">
        <v>194760</v>
      </c>
      <c r="D543" s="2">
        <v>254038</v>
      </c>
      <c r="E543" s="2">
        <v>448798</v>
      </c>
      <c r="F543" s="2">
        <f t="shared" si="36"/>
        <v>0</v>
      </c>
      <c r="G543" s="2">
        <v>365166</v>
      </c>
      <c r="H543" s="2">
        <v>1161</v>
      </c>
      <c r="I543" s="2">
        <v>22439.9</v>
      </c>
      <c r="J543" s="2">
        <f t="shared" si="33"/>
        <v>0</v>
      </c>
      <c r="K543" s="2">
        <v>14956</v>
      </c>
      <c r="L543" s="2">
        <v>14956</v>
      </c>
      <c r="M543" s="2">
        <v>0</v>
      </c>
      <c r="N543" s="2">
        <v>0</v>
      </c>
      <c r="O543" s="2">
        <v>0</v>
      </c>
      <c r="P543" s="2">
        <v>0</v>
      </c>
      <c r="Q543" s="2">
        <v>0</v>
      </c>
      <c r="R543" s="2">
        <v>0</v>
      </c>
      <c r="S543" s="2">
        <f t="shared" si="34"/>
        <v>0</v>
      </c>
      <c r="T543" s="2">
        <v>0</v>
      </c>
      <c r="U543" s="3">
        <f t="shared" si="35"/>
        <v>0</v>
      </c>
    </row>
    <row r="544" spans="1:21" x14ac:dyDescent="0.25">
      <c r="A544">
        <v>445</v>
      </c>
      <c r="B544" t="s">
        <v>845</v>
      </c>
      <c r="C544" s="2">
        <v>440045</v>
      </c>
      <c r="D544" s="2">
        <v>415313</v>
      </c>
      <c r="E544" s="2">
        <v>855358</v>
      </c>
      <c r="F544" s="2">
        <f t="shared" si="36"/>
        <v>0</v>
      </c>
      <c r="G544" s="2">
        <v>757757</v>
      </c>
      <c r="H544" s="2">
        <v>388</v>
      </c>
      <c r="I544" s="2">
        <v>42767.9</v>
      </c>
      <c r="J544" s="2">
        <f t="shared" si="33"/>
        <v>0</v>
      </c>
      <c r="K544" s="2">
        <v>36053</v>
      </c>
      <c r="L544" s="2">
        <v>36053</v>
      </c>
      <c r="M544" s="2">
        <v>0</v>
      </c>
      <c r="N544" s="2">
        <v>0</v>
      </c>
      <c r="O544" s="2">
        <v>2010</v>
      </c>
      <c r="P544" s="2">
        <v>1600</v>
      </c>
      <c r="Q544" s="2">
        <v>0</v>
      </c>
      <c r="R544" s="2">
        <v>410</v>
      </c>
      <c r="S544" s="2">
        <f t="shared" si="34"/>
        <v>0</v>
      </c>
      <c r="T544" s="2">
        <v>40.200000000000003</v>
      </c>
      <c r="U544" s="3">
        <f t="shared" si="35"/>
        <v>0</v>
      </c>
    </row>
    <row r="545" spans="1:21" x14ac:dyDescent="0.25">
      <c r="A545">
        <v>446</v>
      </c>
      <c r="B545" t="s">
        <v>846</v>
      </c>
      <c r="C545" s="2">
        <v>352682</v>
      </c>
      <c r="D545" s="2">
        <v>323853</v>
      </c>
      <c r="E545" s="2">
        <v>676535</v>
      </c>
      <c r="F545" s="2">
        <f t="shared" si="36"/>
        <v>0</v>
      </c>
      <c r="G545" s="2">
        <v>676509</v>
      </c>
      <c r="H545" s="2">
        <v>0</v>
      </c>
      <c r="I545" s="2">
        <v>33826.75</v>
      </c>
      <c r="J545" s="2">
        <f t="shared" si="33"/>
        <v>0</v>
      </c>
      <c r="K545" s="2">
        <v>21134</v>
      </c>
      <c r="L545" s="2">
        <v>21134</v>
      </c>
      <c r="M545" s="2">
        <v>0</v>
      </c>
      <c r="N545" s="2">
        <v>0</v>
      </c>
      <c r="O545" s="2">
        <v>0</v>
      </c>
      <c r="P545" s="2">
        <v>0</v>
      </c>
      <c r="Q545" s="2">
        <v>0</v>
      </c>
      <c r="R545" s="2">
        <v>0</v>
      </c>
      <c r="S545" s="2">
        <f t="shared" si="34"/>
        <v>0</v>
      </c>
      <c r="T545" s="2">
        <v>0</v>
      </c>
      <c r="U545" s="3">
        <f t="shared" si="35"/>
        <v>0</v>
      </c>
    </row>
    <row r="546" spans="1:21" x14ac:dyDescent="0.25">
      <c r="A546">
        <v>447</v>
      </c>
      <c r="B546" t="s">
        <v>847</v>
      </c>
      <c r="C546" s="2">
        <v>226453</v>
      </c>
      <c r="D546" s="2">
        <v>220269</v>
      </c>
      <c r="E546" s="2">
        <v>446722</v>
      </c>
      <c r="F546" s="2">
        <f t="shared" si="36"/>
        <v>0</v>
      </c>
      <c r="G546" s="2">
        <v>433526</v>
      </c>
      <c r="H546" s="2">
        <v>684</v>
      </c>
      <c r="I546" s="2">
        <v>22336.1</v>
      </c>
      <c r="J546" s="2">
        <f t="shared" si="33"/>
        <v>0</v>
      </c>
      <c r="K546" s="2">
        <v>25200</v>
      </c>
      <c r="L546" s="2">
        <v>25200</v>
      </c>
      <c r="M546" s="2">
        <v>0</v>
      </c>
      <c r="N546" s="2">
        <v>0</v>
      </c>
      <c r="O546" s="2">
        <v>100</v>
      </c>
      <c r="P546" s="2">
        <v>0</v>
      </c>
      <c r="Q546" s="2">
        <v>0</v>
      </c>
      <c r="R546" s="2">
        <v>100</v>
      </c>
      <c r="S546" s="2">
        <f t="shared" si="34"/>
        <v>0</v>
      </c>
      <c r="T546" s="2">
        <v>2</v>
      </c>
      <c r="U546" s="3">
        <f t="shared" si="35"/>
        <v>0</v>
      </c>
    </row>
    <row r="547" spans="1:21" x14ac:dyDescent="0.25">
      <c r="A547">
        <v>448</v>
      </c>
      <c r="B547" t="s">
        <v>848</v>
      </c>
      <c r="C547" s="2">
        <v>872950</v>
      </c>
      <c r="D547" s="2">
        <v>1330667</v>
      </c>
      <c r="E547" s="2">
        <v>2203617</v>
      </c>
      <c r="F547" s="2">
        <f t="shared" si="36"/>
        <v>0</v>
      </c>
      <c r="G547" s="2">
        <v>1845132</v>
      </c>
      <c r="H547" s="2">
        <v>0</v>
      </c>
      <c r="I547" s="2">
        <v>110180.85</v>
      </c>
      <c r="J547" s="2">
        <f t="shared" si="33"/>
        <v>0</v>
      </c>
      <c r="K547" s="2">
        <v>46755</v>
      </c>
      <c r="L547" s="2">
        <v>46755</v>
      </c>
      <c r="M547" s="2">
        <v>0</v>
      </c>
      <c r="N547" s="2">
        <v>0</v>
      </c>
      <c r="O547" s="2">
        <v>500</v>
      </c>
      <c r="P547" s="2">
        <v>0</v>
      </c>
      <c r="Q547" s="2">
        <v>0</v>
      </c>
      <c r="R547" s="2">
        <v>500</v>
      </c>
      <c r="S547" s="2">
        <f t="shared" si="34"/>
        <v>0</v>
      </c>
      <c r="T547" s="2">
        <v>10</v>
      </c>
      <c r="U547" s="3">
        <f t="shared" si="35"/>
        <v>0</v>
      </c>
    </row>
    <row r="548" spans="1:21" x14ac:dyDescent="0.25">
      <c r="A548">
        <v>449</v>
      </c>
      <c r="B548" t="s">
        <v>850</v>
      </c>
      <c r="C548" s="2">
        <v>2214988</v>
      </c>
      <c r="D548" s="2">
        <v>1859218</v>
      </c>
      <c r="E548" s="2">
        <v>4074206</v>
      </c>
      <c r="F548" s="2">
        <f t="shared" si="36"/>
        <v>0</v>
      </c>
      <c r="G548" s="2">
        <v>4050157</v>
      </c>
      <c r="H548" s="2">
        <v>2635</v>
      </c>
      <c r="I548" s="2">
        <v>203710.3</v>
      </c>
      <c r="J548" s="2">
        <f t="shared" ref="J548:J551" si="37">E548*0.05-I548</f>
        <v>0</v>
      </c>
      <c r="K548" s="2">
        <v>166734</v>
      </c>
      <c r="L548" s="2">
        <v>165934</v>
      </c>
      <c r="M548" s="2">
        <v>300</v>
      </c>
      <c r="N548" s="2">
        <v>0</v>
      </c>
      <c r="O548" s="2">
        <v>1100</v>
      </c>
      <c r="P548" s="2">
        <v>0</v>
      </c>
      <c r="Q548" s="2">
        <v>0</v>
      </c>
      <c r="R548" s="2">
        <v>1100</v>
      </c>
      <c r="S548" s="2">
        <f t="shared" ref="S548:S551" si="38">O548-P548+Q548-R548</f>
        <v>0</v>
      </c>
      <c r="T548" s="2">
        <v>22</v>
      </c>
      <c r="U548" s="3">
        <f t="shared" ref="U548:U551" si="39">O548*0.02-T548</f>
        <v>0</v>
      </c>
    </row>
    <row r="549" spans="1:21" x14ac:dyDescent="0.25">
      <c r="A549">
        <v>450</v>
      </c>
      <c r="B549" t="s">
        <v>851</v>
      </c>
      <c r="C549" s="2">
        <v>194244</v>
      </c>
      <c r="D549" s="2">
        <v>178561</v>
      </c>
      <c r="E549" s="2">
        <v>372805</v>
      </c>
      <c r="F549" s="2">
        <f t="shared" ref="F549:F551" si="40">C549+D549-E549</f>
        <v>0</v>
      </c>
      <c r="G549" s="2">
        <v>337601</v>
      </c>
      <c r="H549" s="2">
        <v>0</v>
      </c>
      <c r="I549" s="2">
        <v>18640.25</v>
      </c>
      <c r="J549" s="2">
        <f t="shared" si="37"/>
        <v>0</v>
      </c>
      <c r="K549" s="2">
        <v>14817</v>
      </c>
      <c r="L549" s="2">
        <v>14817</v>
      </c>
      <c r="M549" s="2">
        <v>0</v>
      </c>
      <c r="N549" s="2">
        <v>0</v>
      </c>
      <c r="O549" s="2">
        <v>400</v>
      </c>
      <c r="P549" s="2">
        <v>0</v>
      </c>
      <c r="Q549" s="2">
        <v>0</v>
      </c>
      <c r="R549" s="2">
        <v>400</v>
      </c>
      <c r="S549" s="2">
        <f t="shared" si="38"/>
        <v>0</v>
      </c>
      <c r="T549" s="2">
        <v>8</v>
      </c>
      <c r="U549" s="3">
        <f t="shared" si="39"/>
        <v>0</v>
      </c>
    </row>
    <row r="550" spans="1:21" x14ac:dyDescent="0.25">
      <c r="A550">
        <v>451</v>
      </c>
      <c r="B550" t="s">
        <v>853</v>
      </c>
      <c r="C550" s="2">
        <v>104644</v>
      </c>
      <c r="D550" s="2">
        <v>134088</v>
      </c>
      <c r="E550" s="2">
        <v>238732</v>
      </c>
      <c r="F550" s="2">
        <f t="shared" si="40"/>
        <v>0</v>
      </c>
      <c r="G550" s="2">
        <v>221478</v>
      </c>
      <c r="H550" s="2">
        <v>0</v>
      </c>
      <c r="I550" s="2">
        <v>11936.6</v>
      </c>
      <c r="J550" s="2">
        <f t="shared" si="37"/>
        <v>0</v>
      </c>
      <c r="K550" s="2">
        <v>12783</v>
      </c>
      <c r="L550" s="2">
        <v>12783</v>
      </c>
      <c r="M550" s="2">
        <v>0</v>
      </c>
      <c r="N550" s="2">
        <v>0</v>
      </c>
      <c r="O550" s="2">
        <v>300</v>
      </c>
      <c r="P550" s="2">
        <v>0</v>
      </c>
      <c r="Q550" s="2">
        <v>0</v>
      </c>
      <c r="R550" s="2">
        <v>300</v>
      </c>
      <c r="S550" s="2">
        <f t="shared" si="38"/>
        <v>0</v>
      </c>
      <c r="T550" s="2">
        <v>6</v>
      </c>
      <c r="U550" s="3">
        <f t="shared" si="39"/>
        <v>0</v>
      </c>
    </row>
    <row r="551" spans="1:21" x14ac:dyDescent="0.25">
      <c r="A551">
        <v>452</v>
      </c>
      <c r="B551" t="s">
        <v>854</v>
      </c>
      <c r="C551" s="2">
        <v>465692</v>
      </c>
      <c r="D551" s="2">
        <v>350612</v>
      </c>
      <c r="E551" s="2">
        <v>816304</v>
      </c>
      <c r="F551" s="2">
        <f t="shared" si="40"/>
        <v>0</v>
      </c>
      <c r="G551" s="2">
        <v>740202</v>
      </c>
      <c r="H551" s="2">
        <v>9131</v>
      </c>
      <c r="I551" s="2">
        <v>40815.199999999997</v>
      </c>
      <c r="J551" s="2">
        <f t="shared" si="37"/>
        <v>0</v>
      </c>
      <c r="K551" s="2">
        <v>36392</v>
      </c>
      <c r="L551" s="2">
        <v>36392</v>
      </c>
      <c r="M551" s="2">
        <v>0</v>
      </c>
      <c r="N551" s="2">
        <v>0</v>
      </c>
      <c r="O551" s="2">
        <v>14359</v>
      </c>
      <c r="P551" s="2">
        <v>6896</v>
      </c>
      <c r="Q551" s="2">
        <v>0</v>
      </c>
      <c r="R551" s="2">
        <v>7463</v>
      </c>
      <c r="S551" s="2">
        <f t="shared" si="38"/>
        <v>0</v>
      </c>
      <c r="T551" s="2">
        <v>287.18</v>
      </c>
      <c r="U551" s="3">
        <f t="shared" si="39"/>
        <v>0</v>
      </c>
    </row>
    <row r="552" spans="1:21" x14ac:dyDescent="0.25">
      <c r="B552" t="s">
        <v>216</v>
      </c>
      <c r="C552" s="2">
        <v>255005718</v>
      </c>
      <c r="D552" s="2">
        <v>274779742</v>
      </c>
      <c r="E552" s="2">
        <v>529785460</v>
      </c>
      <c r="F552" s="2"/>
      <c r="G552" s="2">
        <v>497250943</v>
      </c>
      <c r="H552" s="2">
        <v>282720</v>
      </c>
      <c r="I552" s="2">
        <v>26489273</v>
      </c>
      <c r="J552" s="2"/>
      <c r="K552" s="2">
        <v>21953033</v>
      </c>
      <c r="L552" s="2">
        <v>21896460</v>
      </c>
      <c r="M552" s="2">
        <v>10016</v>
      </c>
      <c r="N552" s="2">
        <v>0</v>
      </c>
      <c r="O552" s="2">
        <v>847111</v>
      </c>
      <c r="P552" s="2">
        <v>273576</v>
      </c>
      <c r="Q552" s="2">
        <v>0</v>
      </c>
      <c r="R552" s="2">
        <v>573535</v>
      </c>
      <c r="S552" s="2"/>
      <c r="T552" s="2">
        <v>16942.22</v>
      </c>
    </row>
    <row r="553" spans="1:21" x14ac:dyDescent="0.25">
      <c r="C553" s="3">
        <f>SUM(C100:C551)-C552</f>
        <v>0</v>
      </c>
      <c r="D553" s="3">
        <f t="shared" ref="D553:U553" si="41">SUM(D100:D551)-D552</f>
        <v>0</v>
      </c>
      <c r="E553" s="3">
        <f t="shared" si="41"/>
        <v>0</v>
      </c>
      <c r="F553" s="3">
        <f t="shared" si="41"/>
        <v>0</v>
      </c>
      <c r="G553" s="3">
        <f t="shared" si="41"/>
        <v>0</v>
      </c>
      <c r="H553" s="3">
        <f t="shared" si="41"/>
        <v>0</v>
      </c>
      <c r="I553" s="3">
        <f t="shared" si="41"/>
        <v>0</v>
      </c>
      <c r="J553" s="3">
        <f t="shared" si="41"/>
        <v>0</v>
      </c>
      <c r="K553" s="3">
        <f t="shared" si="41"/>
        <v>0</v>
      </c>
      <c r="L553" s="3">
        <f t="shared" si="41"/>
        <v>0</v>
      </c>
      <c r="M553" s="3">
        <f t="shared" si="41"/>
        <v>0</v>
      </c>
      <c r="N553" s="3">
        <f t="shared" si="41"/>
        <v>0</v>
      </c>
      <c r="O553" s="3">
        <f t="shared" si="41"/>
        <v>0</v>
      </c>
      <c r="P553" s="3">
        <f t="shared" si="41"/>
        <v>0</v>
      </c>
      <c r="Q553" s="3">
        <f t="shared" si="41"/>
        <v>0</v>
      </c>
      <c r="R553" s="3">
        <f t="shared" si="41"/>
        <v>0</v>
      </c>
      <c r="S553" s="3">
        <f t="shared" si="41"/>
        <v>0</v>
      </c>
      <c r="T553" s="3">
        <f t="shared" si="41"/>
        <v>0</v>
      </c>
      <c r="U553" s="3">
        <f t="shared" si="41"/>
        <v>0</v>
      </c>
    </row>
  </sheetData>
  <autoFilter ref="A7:T96" xr:uid="{EB63C085-8043-43D8-8E3F-9D6F7ECF3AC6}"/>
  <mergeCells count="6">
    <mergeCell ref="A6:T6"/>
    <mergeCell ref="A1:T1"/>
    <mergeCell ref="A2:T2"/>
    <mergeCell ref="A3:T3"/>
    <mergeCell ref="A4:T4"/>
    <mergeCell ref="A5:T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53CA-DF03-4491-BADA-4CA7067291C1}">
  <dimension ref="A1:T460"/>
  <sheetViews>
    <sheetView topLeftCell="A573" workbookViewId="0">
      <selection sqref="A1:T1"/>
    </sheetView>
  </sheetViews>
  <sheetFormatPr defaultRowHeight="15.75" x14ac:dyDescent="0.25"/>
  <sheetData>
    <row r="1" spans="1:20" x14ac:dyDescent="0.25">
      <c r="A1" s="121" t="s">
        <v>0</v>
      </c>
      <c r="B1" s="121"/>
      <c r="C1" s="121"/>
      <c r="D1" s="121"/>
      <c r="E1" s="121"/>
      <c r="F1" s="121"/>
      <c r="G1" s="121"/>
      <c r="H1" s="121"/>
      <c r="I1" s="121"/>
      <c r="J1" s="121"/>
      <c r="K1" s="121"/>
      <c r="L1" s="121"/>
      <c r="M1" s="121"/>
      <c r="N1" s="121"/>
      <c r="O1" s="121"/>
      <c r="P1" s="121"/>
      <c r="Q1" s="121"/>
    </row>
    <row r="2" spans="1:20" x14ac:dyDescent="0.25">
      <c r="A2" s="121" t="s">
        <v>1</v>
      </c>
      <c r="B2" s="121"/>
      <c r="C2" s="121"/>
      <c r="D2" s="121"/>
      <c r="E2" s="121"/>
      <c r="F2" s="121"/>
      <c r="G2" s="121"/>
      <c r="H2" s="121"/>
      <c r="I2" s="121"/>
      <c r="J2" s="121"/>
      <c r="K2" s="121"/>
      <c r="L2" s="121"/>
      <c r="M2" s="121"/>
      <c r="N2" s="121"/>
      <c r="O2" s="121"/>
      <c r="P2" s="121"/>
      <c r="Q2" s="121"/>
    </row>
    <row r="3" spans="1:20" x14ac:dyDescent="0.25">
      <c r="A3" s="121" t="s">
        <v>2</v>
      </c>
      <c r="B3" s="121"/>
      <c r="C3" s="121"/>
      <c r="D3" s="121"/>
      <c r="E3" s="121"/>
      <c r="F3" s="121"/>
      <c r="G3" s="121"/>
      <c r="H3" s="121"/>
      <c r="I3" s="121"/>
      <c r="J3" s="121"/>
      <c r="K3" s="121"/>
      <c r="L3" s="121"/>
      <c r="M3" s="121"/>
      <c r="N3" s="121"/>
      <c r="O3" s="121"/>
      <c r="P3" s="121"/>
      <c r="Q3" s="121"/>
    </row>
    <row r="4" spans="1:20" x14ac:dyDescent="0.25">
      <c r="A4" s="121" t="s">
        <v>3</v>
      </c>
      <c r="B4" s="121"/>
      <c r="C4" s="121"/>
      <c r="D4" s="121"/>
      <c r="E4" s="121"/>
      <c r="F4" s="121"/>
      <c r="G4" s="121"/>
      <c r="H4" s="121"/>
      <c r="I4" s="121"/>
      <c r="J4" s="121"/>
      <c r="K4" s="121"/>
      <c r="L4" s="121"/>
      <c r="M4" s="121"/>
      <c r="N4" s="121"/>
      <c r="O4" s="121"/>
      <c r="P4" s="121"/>
      <c r="Q4" s="121"/>
    </row>
    <row r="5" spans="1:20" x14ac:dyDescent="0.25">
      <c r="A5" s="121" t="s">
        <v>4</v>
      </c>
      <c r="B5" s="121"/>
      <c r="C5" s="121"/>
      <c r="D5" s="121"/>
      <c r="E5" s="121"/>
      <c r="F5" s="121"/>
      <c r="G5" s="121"/>
      <c r="H5" s="121"/>
      <c r="I5" s="121"/>
      <c r="J5" s="121"/>
      <c r="K5" s="121"/>
      <c r="L5" s="121"/>
      <c r="M5" s="121"/>
      <c r="N5" s="121"/>
      <c r="O5" s="121"/>
      <c r="P5" s="121"/>
      <c r="Q5" s="121"/>
    </row>
    <row r="6" spans="1:20" x14ac:dyDescent="0.25">
      <c r="A6" s="121"/>
      <c r="B6" s="121"/>
      <c r="C6" s="121"/>
      <c r="D6" s="121"/>
      <c r="E6" s="121"/>
      <c r="F6" s="121"/>
      <c r="G6" s="121"/>
      <c r="H6" s="121"/>
      <c r="I6" s="121"/>
      <c r="J6" s="121"/>
      <c r="K6" s="121"/>
      <c r="L6" s="121"/>
      <c r="M6" s="121"/>
      <c r="N6" s="121"/>
      <c r="O6" s="121"/>
      <c r="P6" s="121"/>
      <c r="Q6" s="121"/>
    </row>
    <row r="7" spans="1:20" x14ac:dyDescent="0.25">
      <c r="A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row>
    <row r="8" spans="1:20" x14ac:dyDescent="0.25">
      <c r="B8" t="s">
        <v>219</v>
      </c>
      <c r="C8" t="s">
        <v>863</v>
      </c>
      <c r="D8" t="s">
        <v>864</v>
      </c>
      <c r="E8" t="s">
        <v>865</v>
      </c>
      <c r="F8" t="s">
        <v>866</v>
      </c>
      <c r="G8" t="s">
        <v>25</v>
      </c>
      <c r="H8" t="s">
        <v>867</v>
      </c>
      <c r="I8" t="s">
        <v>868</v>
      </c>
      <c r="J8" t="s">
        <v>868</v>
      </c>
      <c r="K8" t="s">
        <v>25</v>
      </c>
      <c r="L8" t="s">
        <v>25</v>
      </c>
      <c r="M8" t="s">
        <v>869</v>
      </c>
      <c r="N8" t="s">
        <v>25</v>
      </c>
      <c r="O8" t="s">
        <v>25</v>
      </c>
      <c r="P8" t="s">
        <v>869</v>
      </c>
      <c r="Q8" t="s">
        <v>870</v>
      </c>
      <c r="R8" t="s">
        <v>871</v>
      </c>
      <c r="S8" t="s">
        <v>63</v>
      </c>
      <c r="T8" t="s">
        <v>872</v>
      </c>
    </row>
    <row r="9" spans="1:20" x14ac:dyDescent="0.25">
      <c r="B9" t="s">
        <v>225</v>
      </c>
      <c r="C9" t="s">
        <v>873</v>
      </c>
      <c r="D9" t="s">
        <v>874</v>
      </c>
      <c r="E9" t="s">
        <v>875</v>
      </c>
      <c r="F9" t="s">
        <v>876</v>
      </c>
      <c r="G9" t="s">
        <v>25</v>
      </c>
      <c r="H9" t="s">
        <v>877</v>
      </c>
      <c r="I9" t="s">
        <v>878</v>
      </c>
      <c r="J9" t="s">
        <v>878</v>
      </c>
      <c r="K9" t="s">
        <v>25</v>
      </c>
      <c r="L9" t="s">
        <v>25</v>
      </c>
      <c r="M9" t="s">
        <v>879</v>
      </c>
      <c r="N9" t="s">
        <v>25</v>
      </c>
      <c r="O9" t="s">
        <v>25</v>
      </c>
      <c r="P9" t="s">
        <v>879</v>
      </c>
      <c r="Q9" t="s">
        <v>880</v>
      </c>
      <c r="R9" t="s">
        <v>881</v>
      </c>
      <c r="S9" t="s">
        <v>63</v>
      </c>
      <c r="T9" t="s">
        <v>882</v>
      </c>
    </row>
    <row r="10" spans="1:20" x14ac:dyDescent="0.25">
      <c r="B10" t="s">
        <v>226</v>
      </c>
      <c r="C10" t="s">
        <v>883</v>
      </c>
      <c r="D10" t="s">
        <v>884</v>
      </c>
      <c r="E10" t="s">
        <v>885</v>
      </c>
      <c r="F10" t="s">
        <v>886</v>
      </c>
      <c r="G10" t="s">
        <v>25</v>
      </c>
      <c r="H10" t="s">
        <v>887</v>
      </c>
      <c r="I10" t="s">
        <v>888</v>
      </c>
      <c r="J10" t="s">
        <v>888</v>
      </c>
      <c r="K10" t="s">
        <v>25</v>
      </c>
      <c r="L10" t="s">
        <v>25</v>
      </c>
      <c r="M10" t="s">
        <v>889</v>
      </c>
      <c r="N10" t="s">
        <v>25</v>
      </c>
      <c r="O10" t="s">
        <v>25</v>
      </c>
      <c r="P10" t="s">
        <v>889</v>
      </c>
      <c r="Q10" t="s">
        <v>890</v>
      </c>
      <c r="R10" t="s">
        <v>891</v>
      </c>
      <c r="S10" t="s">
        <v>49</v>
      </c>
      <c r="T10" t="s">
        <v>892</v>
      </c>
    </row>
    <row r="11" spans="1:20" x14ac:dyDescent="0.25">
      <c r="B11" t="s">
        <v>227</v>
      </c>
      <c r="C11" t="s">
        <v>893</v>
      </c>
      <c r="D11" t="s">
        <v>894</v>
      </c>
      <c r="E11" t="s">
        <v>895</v>
      </c>
      <c r="F11" t="s">
        <v>896</v>
      </c>
      <c r="G11" t="s">
        <v>897</v>
      </c>
      <c r="H11" t="s">
        <v>898</v>
      </c>
      <c r="I11" t="s">
        <v>899</v>
      </c>
      <c r="J11" t="s">
        <v>899</v>
      </c>
      <c r="K11" t="s">
        <v>25</v>
      </c>
      <c r="L11" t="s">
        <v>25</v>
      </c>
      <c r="M11" t="s">
        <v>900</v>
      </c>
      <c r="N11" t="s">
        <v>25</v>
      </c>
      <c r="O11" t="s">
        <v>25</v>
      </c>
      <c r="P11" t="s">
        <v>900</v>
      </c>
      <c r="Q11" t="s">
        <v>901</v>
      </c>
      <c r="R11" t="s">
        <v>902</v>
      </c>
      <c r="S11" t="s">
        <v>49</v>
      </c>
      <c r="T11" t="s">
        <v>903</v>
      </c>
    </row>
    <row r="12" spans="1:20" x14ac:dyDescent="0.25">
      <c r="B12" t="s">
        <v>228</v>
      </c>
      <c r="C12" t="s">
        <v>904</v>
      </c>
      <c r="D12" t="s">
        <v>905</v>
      </c>
      <c r="E12" t="s">
        <v>906</v>
      </c>
      <c r="F12" t="s">
        <v>907</v>
      </c>
      <c r="G12" t="s">
        <v>25</v>
      </c>
      <c r="H12" t="s">
        <v>908</v>
      </c>
      <c r="I12" t="s">
        <v>909</v>
      </c>
      <c r="J12" t="s">
        <v>909</v>
      </c>
      <c r="K12" t="s">
        <v>25</v>
      </c>
      <c r="L12" t="s">
        <v>25</v>
      </c>
      <c r="M12" t="s">
        <v>910</v>
      </c>
      <c r="N12" t="s">
        <v>65</v>
      </c>
      <c r="O12" t="s">
        <v>25</v>
      </c>
      <c r="P12" t="s">
        <v>911</v>
      </c>
      <c r="Q12" t="s">
        <v>912</v>
      </c>
      <c r="R12" t="s">
        <v>913</v>
      </c>
      <c r="S12" t="s">
        <v>34</v>
      </c>
      <c r="T12" t="s">
        <v>914</v>
      </c>
    </row>
    <row r="13" spans="1:20" x14ac:dyDescent="0.25">
      <c r="B13" t="s">
        <v>229</v>
      </c>
      <c r="C13" t="s">
        <v>915</v>
      </c>
      <c r="D13" t="s">
        <v>916</v>
      </c>
      <c r="E13" t="s">
        <v>917</v>
      </c>
      <c r="F13" t="s">
        <v>918</v>
      </c>
      <c r="G13" t="s">
        <v>25</v>
      </c>
      <c r="H13" t="s">
        <v>919</v>
      </c>
      <c r="I13" t="s">
        <v>920</v>
      </c>
      <c r="J13" t="s">
        <v>920</v>
      </c>
      <c r="K13" t="s">
        <v>25</v>
      </c>
      <c r="L13" t="s">
        <v>25</v>
      </c>
      <c r="M13" t="s">
        <v>921</v>
      </c>
      <c r="N13" t="s">
        <v>31</v>
      </c>
      <c r="O13" t="s">
        <v>25</v>
      </c>
      <c r="P13" t="s">
        <v>922</v>
      </c>
      <c r="Q13" t="s">
        <v>923</v>
      </c>
      <c r="R13" t="s">
        <v>924</v>
      </c>
      <c r="S13" t="s">
        <v>36</v>
      </c>
      <c r="T13" t="s">
        <v>925</v>
      </c>
    </row>
    <row r="14" spans="1:20" x14ac:dyDescent="0.25">
      <c r="B14" t="s">
        <v>230</v>
      </c>
      <c r="C14" t="s">
        <v>926</v>
      </c>
      <c r="D14" t="s">
        <v>927</v>
      </c>
      <c r="E14" t="s">
        <v>928</v>
      </c>
      <c r="F14" t="s">
        <v>929</v>
      </c>
      <c r="G14" t="s">
        <v>25</v>
      </c>
      <c r="H14" t="s">
        <v>930</v>
      </c>
      <c r="I14" t="s">
        <v>931</v>
      </c>
      <c r="J14" t="s">
        <v>931</v>
      </c>
      <c r="K14" t="s">
        <v>25</v>
      </c>
      <c r="L14" t="s">
        <v>25</v>
      </c>
      <c r="M14" t="s">
        <v>145</v>
      </c>
      <c r="N14" t="s">
        <v>25</v>
      </c>
      <c r="O14" t="s">
        <v>25</v>
      </c>
      <c r="P14" t="s">
        <v>145</v>
      </c>
      <c r="Q14" t="s">
        <v>146</v>
      </c>
      <c r="R14" t="s">
        <v>932</v>
      </c>
      <c r="S14" t="s">
        <v>231</v>
      </c>
      <c r="T14" t="s">
        <v>933</v>
      </c>
    </row>
    <row r="15" spans="1:20" x14ac:dyDescent="0.25">
      <c r="B15" t="s">
        <v>232</v>
      </c>
      <c r="C15" t="s">
        <v>934</v>
      </c>
      <c r="D15" t="s">
        <v>935</v>
      </c>
      <c r="E15" t="s">
        <v>936</v>
      </c>
      <c r="F15" t="s">
        <v>937</v>
      </c>
      <c r="G15" t="s">
        <v>938</v>
      </c>
      <c r="H15" t="s">
        <v>939</v>
      </c>
      <c r="I15" t="s">
        <v>940</v>
      </c>
      <c r="J15" t="s">
        <v>941</v>
      </c>
      <c r="K15" t="s">
        <v>25</v>
      </c>
      <c r="L15" t="s">
        <v>25</v>
      </c>
      <c r="M15" t="s">
        <v>942</v>
      </c>
      <c r="N15" t="s">
        <v>31</v>
      </c>
      <c r="O15" t="s">
        <v>25</v>
      </c>
      <c r="P15" t="s">
        <v>943</v>
      </c>
      <c r="Q15" t="s">
        <v>944</v>
      </c>
      <c r="R15" t="s">
        <v>945</v>
      </c>
      <c r="S15" t="s">
        <v>233</v>
      </c>
      <c r="T15" t="s">
        <v>946</v>
      </c>
    </row>
    <row r="16" spans="1:20" x14ac:dyDescent="0.25">
      <c r="B16" t="s">
        <v>234</v>
      </c>
      <c r="C16" t="s">
        <v>947</v>
      </c>
      <c r="D16" t="s">
        <v>948</v>
      </c>
      <c r="E16" t="s">
        <v>949</v>
      </c>
      <c r="F16" t="s">
        <v>950</v>
      </c>
      <c r="G16" t="s">
        <v>25</v>
      </c>
      <c r="H16" t="s">
        <v>951</v>
      </c>
      <c r="I16" t="s">
        <v>952</v>
      </c>
      <c r="J16" t="s">
        <v>953</v>
      </c>
      <c r="K16" t="s">
        <v>954</v>
      </c>
      <c r="L16" t="s">
        <v>25</v>
      </c>
      <c r="M16" t="s">
        <v>955</v>
      </c>
      <c r="N16" t="s">
        <v>25</v>
      </c>
      <c r="O16" t="s">
        <v>25</v>
      </c>
      <c r="P16" t="s">
        <v>955</v>
      </c>
      <c r="Q16" t="s">
        <v>956</v>
      </c>
      <c r="R16" t="s">
        <v>957</v>
      </c>
      <c r="S16" t="s">
        <v>36</v>
      </c>
      <c r="T16" t="s">
        <v>958</v>
      </c>
    </row>
    <row r="17" spans="2:20" x14ac:dyDescent="0.25">
      <c r="B17" t="s">
        <v>235</v>
      </c>
      <c r="C17" t="s">
        <v>959</v>
      </c>
      <c r="D17" t="s">
        <v>960</v>
      </c>
      <c r="E17" t="s">
        <v>961</v>
      </c>
      <c r="F17" t="s">
        <v>962</v>
      </c>
      <c r="G17" t="s">
        <v>25</v>
      </c>
      <c r="H17" t="s">
        <v>963</v>
      </c>
      <c r="I17" t="s">
        <v>964</v>
      </c>
      <c r="J17" t="s">
        <v>964</v>
      </c>
      <c r="K17" t="s">
        <v>25</v>
      </c>
      <c r="L17" t="s">
        <v>25</v>
      </c>
      <c r="M17" t="s">
        <v>965</v>
      </c>
      <c r="N17" t="s">
        <v>25</v>
      </c>
      <c r="O17" t="s">
        <v>25</v>
      </c>
      <c r="P17" t="s">
        <v>965</v>
      </c>
      <c r="Q17" t="s">
        <v>966</v>
      </c>
      <c r="R17" t="s">
        <v>967</v>
      </c>
      <c r="S17" t="s">
        <v>236</v>
      </c>
      <c r="T17" t="s">
        <v>968</v>
      </c>
    </row>
    <row r="18" spans="2:20" x14ac:dyDescent="0.25">
      <c r="B18" t="s">
        <v>237</v>
      </c>
      <c r="C18" t="s">
        <v>969</v>
      </c>
      <c r="D18" t="s">
        <v>970</v>
      </c>
      <c r="E18" t="s">
        <v>971</v>
      </c>
      <c r="F18" t="s">
        <v>972</v>
      </c>
      <c r="G18" t="s">
        <v>25</v>
      </c>
      <c r="H18" t="s">
        <v>973</v>
      </c>
      <c r="I18" t="s">
        <v>974</v>
      </c>
      <c r="J18" t="s">
        <v>974</v>
      </c>
      <c r="K18" t="s">
        <v>25</v>
      </c>
      <c r="L18" t="s">
        <v>25</v>
      </c>
      <c r="M18" t="s">
        <v>975</v>
      </c>
      <c r="N18" t="s">
        <v>976</v>
      </c>
      <c r="O18" t="s">
        <v>25</v>
      </c>
      <c r="P18" t="s">
        <v>977</v>
      </c>
      <c r="Q18" t="s">
        <v>978</v>
      </c>
      <c r="R18" t="s">
        <v>979</v>
      </c>
      <c r="S18" t="s">
        <v>233</v>
      </c>
      <c r="T18" t="s">
        <v>980</v>
      </c>
    </row>
    <row r="19" spans="2:20" x14ac:dyDescent="0.25">
      <c r="B19" t="s">
        <v>238</v>
      </c>
      <c r="C19" t="s">
        <v>981</v>
      </c>
      <c r="D19" t="s">
        <v>982</v>
      </c>
      <c r="E19" t="s">
        <v>983</v>
      </c>
      <c r="F19" t="s">
        <v>984</v>
      </c>
      <c r="G19" t="s">
        <v>25</v>
      </c>
      <c r="H19" t="s">
        <v>985</v>
      </c>
      <c r="I19" t="s">
        <v>986</v>
      </c>
      <c r="J19" t="s">
        <v>986</v>
      </c>
      <c r="K19" t="s">
        <v>25</v>
      </c>
      <c r="L19" t="s">
        <v>25</v>
      </c>
      <c r="M19" t="s">
        <v>987</v>
      </c>
      <c r="N19" t="s">
        <v>25</v>
      </c>
      <c r="O19" t="s">
        <v>25</v>
      </c>
      <c r="P19" t="s">
        <v>987</v>
      </c>
      <c r="Q19" t="s">
        <v>988</v>
      </c>
      <c r="R19" t="s">
        <v>989</v>
      </c>
      <c r="S19" t="s">
        <v>49</v>
      </c>
      <c r="T19" t="s">
        <v>990</v>
      </c>
    </row>
    <row r="20" spans="2:20" x14ac:dyDescent="0.25">
      <c r="B20" t="s">
        <v>239</v>
      </c>
      <c r="C20" t="s">
        <v>991</v>
      </c>
      <c r="D20" t="s">
        <v>992</v>
      </c>
      <c r="E20" t="s">
        <v>993</v>
      </c>
      <c r="F20" t="s">
        <v>994</v>
      </c>
      <c r="G20" t="s">
        <v>995</v>
      </c>
      <c r="H20" t="s">
        <v>996</v>
      </c>
      <c r="I20" t="s">
        <v>156</v>
      </c>
      <c r="J20" t="s">
        <v>156</v>
      </c>
      <c r="K20" t="s">
        <v>25</v>
      </c>
      <c r="L20" t="s">
        <v>25</v>
      </c>
      <c r="M20" t="s">
        <v>61</v>
      </c>
      <c r="N20" t="s">
        <v>25</v>
      </c>
      <c r="O20" t="s">
        <v>25</v>
      </c>
      <c r="P20" t="s">
        <v>61</v>
      </c>
      <c r="Q20" t="s">
        <v>62</v>
      </c>
      <c r="R20" t="s">
        <v>997</v>
      </c>
      <c r="S20" t="s">
        <v>236</v>
      </c>
      <c r="T20" t="s">
        <v>998</v>
      </c>
    </row>
    <row r="21" spans="2:20" x14ac:dyDescent="0.25">
      <c r="B21" t="s">
        <v>240</v>
      </c>
      <c r="C21" t="s">
        <v>999</v>
      </c>
      <c r="D21" t="s">
        <v>1000</v>
      </c>
      <c r="E21" t="s">
        <v>1001</v>
      </c>
      <c r="F21" t="s">
        <v>1002</v>
      </c>
      <c r="G21" t="s">
        <v>25</v>
      </c>
      <c r="H21" t="s">
        <v>1003</v>
      </c>
      <c r="I21" t="s">
        <v>1004</v>
      </c>
      <c r="J21" t="s">
        <v>1004</v>
      </c>
      <c r="K21" t="s">
        <v>25</v>
      </c>
      <c r="L21" t="s">
        <v>25</v>
      </c>
      <c r="M21" t="s">
        <v>1005</v>
      </c>
      <c r="N21" t="s">
        <v>131</v>
      </c>
      <c r="O21" t="s">
        <v>25</v>
      </c>
      <c r="P21" t="s">
        <v>1006</v>
      </c>
      <c r="Q21" t="s">
        <v>1007</v>
      </c>
      <c r="R21" t="s">
        <v>1008</v>
      </c>
      <c r="S21" t="s">
        <v>63</v>
      </c>
      <c r="T21" t="s">
        <v>1009</v>
      </c>
    </row>
    <row r="22" spans="2:20" x14ac:dyDescent="0.25">
      <c r="B22" t="s">
        <v>241</v>
      </c>
      <c r="C22" t="s">
        <v>1010</v>
      </c>
      <c r="D22" t="s">
        <v>1011</v>
      </c>
      <c r="E22" t="s">
        <v>1012</v>
      </c>
      <c r="F22" t="s">
        <v>1013</v>
      </c>
      <c r="G22" t="s">
        <v>1014</v>
      </c>
      <c r="H22" t="s">
        <v>1015</v>
      </c>
      <c r="I22" t="s">
        <v>1016</v>
      </c>
      <c r="J22" t="s">
        <v>1016</v>
      </c>
      <c r="K22" t="s">
        <v>25</v>
      </c>
      <c r="L22" t="s">
        <v>25</v>
      </c>
      <c r="M22" t="s">
        <v>1017</v>
      </c>
      <c r="N22" t="s">
        <v>31</v>
      </c>
      <c r="O22" t="s">
        <v>25</v>
      </c>
      <c r="P22" t="s">
        <v>1018</v>
      </c>
      <c r="Q22" t="s">
        <v>1019</v>
      </c>
      <c r="R22" t="s">
        <v>1020</v>
      </c>
      <c r="S22" t="s">
        <v>102</v>
      </c>
      <c r="T22" t="s">
        <v>1021</v>
      </c>
    </row>
    <row r="23" spans="2:20" x14ac:dyDescent="0.25">
      <c r="B23" t="s">
        <v>242</v>
      </c>
      <c r="C23" t="s">
        <v>1022</v>
      </c>
      <c r="D23" t="s">
        <v>1023</v>
      </c>
      <c r="E23" t="s">
        <v>1024</v>
      </c>
      <c r="F23" t="s">
        <v>1025</v>
      </c>
      <c r="G23" t="s">
        <v>25</v>
      </c>
      <c r="H23" t="s">
        <v>1026</v>
      </c>
      <c r="I23" t="s">
        <v>1027</v>
      </c>
      <c r="J23" t="s">
        <v>1027</v>
      </c>
      <c r="K23" t="s">
        <v>25</v>
      </c>
      <c r="L23" t="s">
        <v>25</v>
      </c>
      <c r="M23" t="s">
        <v>762</v>
      </c>
      <c r="N23" t="s">
        <v>31</v>
      </c>
      <c r="O23" t="s">
        <v>25</v>
      </c>
      <c r="P23" t="s">
        <v>155</v>
      </c>
      <c r="Q23" t="s">
        <v>1028</v>
      </c>
      <c r="R23" t="s">
        <v>1029</v>
      </c>
      <c r="S23" t="s">
        <v>36</v>
      </c>
      <c r="T23" t="s">
        <v>1030</v>
      </c>
    </row>
    <row r="24" spans="2:20" x14ac:dyDescent="0.25">
      <c r="B24" t="s">
        <v>243</v>
      </c>
      <c r="C24" t="s">
        <v>1031</v>
      </c>
      <c r="D24" t="s">
        <v>1032</v>
      </c>
      <c r="E24" t="s">
        <v>1033</v>
      </c>
      <c r="F24" t="s">
        <v>1034</v>
      </c>
      <c r="G24" t="s">
        <v>25</v>
      </c>
      <c r="H24" t="s">
        <v>1035</v>
      </c>
      <c r="I24" t="s">
        <v>1036</v>
      </c>
      <c r="J24" t="s">
        <v>1036</v>
      </c>
      <c r="K24" t="s">
        <v>25</v>
      </c>
      <c r="L24" t="s">
        <v>25</v>
      </c>
      <c r="M24" t="s">
        <v>1037</v>
      </c>
      <c r="N24" t="s">
        <v>1038</v>
      </c>
      <c r="O24" t="s">
        <v>25</v>
      </c>
      <c r="P24" t="s">
        <v>1039</v>
      </c>
      <c r="Q24" t="s">
        <v>1040</v>
      </c>
      <c r="R24" t="s">
        <v>1041</v>
      </c>
      <c r="S24" t="s">
        <v>63</v>
      </c>
      <c r="T24" t="s">
        <v>1042</v>
      </c>
    </row>
    <row r="25" spans="2:20" x14ac:dyDescent="0.25">
      <c r="B25" t="s">
        <v>244</v>
      </c>
      <c r="C25" t="s">
        <v>1043</v>
      </c>
      <c r="D25" t="s">
        <v>1044</v>
      </c>
      <c r="E25" t="s">
        <v>1045</v>
      </c>
      <c r="F25" t="s">
        <v>1046</v>
      </c>
      <c r="G25" t="s">
        <v>1047</v>
      </c>
      <c r="H25" t="s">
        <v>1048</v>
      </c>
      <c r="I25" t="s">
        <v>1049</v>
      </c>
      <c r="J25" t="s">
        <v>1049</v>
      </c>
      <c r="K25" t="s">
        <v>25</v>
      </c>
      <c r="L25" t="s">
        <v>25</v>
      </c>
      <c r="M25" t="s">
        <v>31</v>
      </c>
      <c r="N25" t="s">
        <v>25</v>
      </c>
      <c r="O25" t="s">
        <v>25</v>
      </c>
      <c r="P25" t="s">
        <v>31</v>
      </c>
      <c r="Q25" t="s">
        <v>1050</v>
      </c>
      <c r="R25" t="s">
        <v>1051</v>
      </c>
      <c r="S25" t="s">
        <v>245</v>
      </c>
      <c r="T25" t="s">
        <v>1052</v>
      </c>
    </row>
    <row r="26" spans="2:20" x14ac:dyDescent="0.25">
      <c r="B26" t="s">
        <v>246</v>
      </c>
      <c r="C26" t="s">
        <v>1053</v>
      </c>
      <c r="D26" t="s">
        <v>1054</v>
      </c>
      <c r="E26" t="s">
        <v>1055</v>
      </c>
      <c r="F26" t="s">
        <v>1056</v>
      </c>
      <c r="G26" t="s">
        <v>38</v>
      </c>
      <c r="H26" t="s">
        <v>1057</v>
      </c>
      <c r="I26" t="s">
        <v>1058</v>
      </c>
      <c r="J26" t="s">
        <v>1059</v>
      </c>
      <c r="K26" t="s">
        <v>25</v>
      </c>
      <c r="L26" t="s">
        <v>25</v>
      </c>
      <c r="M26" t="s">
        <v>1060</v>
      </c>
      <c r="N26" t="s">
        <v>75</v>
      </c>
      <c r="O26" t="s">
        <v>25</v>
      </c>
      <c r="P26" t="s">
        <v>1061</v>
      </c>
      <c r="Q26" t="s">
        <v>1062</v>
      </c>
      <c r="R26" t="s">
        <v>1063</v>
      </c>
      <c r="S26" t="s">
        <v>247</v>
      </c>
      <c r="T26" t="s">
        <v>1064</v>
      </c>
    </row>
    <row r="27" spans="2:20" x14ac:dyDescent="0.25">
      <c r="B27" t="s">
        <v>248</v>
      </c>
      <c r="C27" t="s">
        <v>1065</v>
      </c>
      <c r="D27" t="s">
        <v>1066</v>
      </c>
      <c r="E27" t="s">
        <v>1067</v>
      </c>
      <c r="F27" t="s">
        <v>1068</v>
      </c>
      <c r="G27" t="s">
        <v>25</v>
      </c>
      <c r="H27" t="s">
        <v>1069</v>
      </c>
      <c r="I27" t="s">
        <v>1070</v>
      </c>
      <c r="J27" t="s">
        <v>1070</v>
      </c>
      <c r="K27" t="s">
        <v>25</v>
      </c>
      <c r="L27" t="s">
        <v>25</v>
      </c>
      <c r="M27" t="s">
        <v>31</v>
      </c>
      <c r="N27" t="s">
        <v>31</v>
      </c>
      <c r="O27" t="s">
        <v>25</v>
      </c>
      <c r="P27" t="s">
        <v>25</v>
      </c>
      <c r="Q27" t="s">
        <v>1050</v>
      </c>
      <c r="R27" t="s">
        <v>1071</v>
      </c>
      <c r="S27" t="s">
        <v>44</v>
      </c>
      <c r="T27" t="s">
        <v>1072</v>
      </c>
    </row>
    <row r="28" spans="2:20" x14ac:dyDescent="0.25">
      <c r="B28" t="s">
        <v>249</v>
      </c>
      <c r="C28" t="s">
        <v>1073</v>
      </c>
      <c r="D28" t="s">
        <v>1074</v>
      </c>
      <c r="E28" t="s">
        <v>1075</v>
      </c>
      <c r="F28" t="s">
        <v>1076</v>
      </c>
      <c r="G28" t="s">
        <v>25</v>
      </c>
      <c r="H28" t="s">
        <v>1077</v>
      </c>
      <c r="I28" t="s">
        <v>1078</v>
      </c>
      <c r="J28" t="s">
        <v>1078</v>
      </c>
      <c r="K28" t="s">
        <v>25</v>
      </c>
      <c r="L28" t="s">
        <v>25</v>
      </c>
      <c r="M28" t="s">
        <v>145</v>
      </c>
      <c r="N28" t="s">
        <v>25</v>
      </c>
      <c r="O28" t="s">
        <v>25</v>
      </c>
      <c r="P28" t="s">
        <v>145</v>
      </c>
      <c r="Q28" t="s">
        <v>146</v>
      </c>
      <c r="R28" t="s">
        <v>1079</v>
      </c>
      <c r="S28" t="s">
        <v>27</v>
      </c>
      <c r="T28" t="s">
        <v>1080</v>
      </c>
    </row>
    <row r="29" spans="2:20" x14ac:dyDescent="0.25">
      <c r="B29" t="s">
        <v>250</v>
      </c>
      <c r="C29" t="s">
        <v>1081</v>
      </c>
      <c r="D29" t="s">
        <v>1082</v>
      </c>
      <c r="E29" t="s">
        <v>1083</v>
      </c>
      <c r="F29" t="s">
        <v>1084</v>
      </c>
      <c r="G29" t="s">
        <v>1085</v>
      </c>
      <c r="H29" t="s">
        <v>1086</v>
      </c>
      <c r="I29" t="s">
        <v>1087</v>
      </c>
      <c r="J29" t="s">
        <v>1087</v>
      </c>
      <c r="K29" t="s">
        <v>25</v>
      </c>
      <c r="L29" t="s">
        <v>25</v>
      </c>
      <c r="M29" t="s">
        <v>1088</v>
      </c>
      <c r="N29" t="s">
        <v>25</v>
      </c>
      <c r="O29" t="s">
        <v>25</v>
      </c>
      <c r="P29" t="s">
        <v>1088</v>
      </c>
      <c r="Q29" t="s">
        <v>1089</v>
      </c>
      <c r="R29" t="s">
        <v>1090</v>
      </c>
      <c r="S29" t="s">
        <v>63</v>
      </c>
      <c r="T29" t="s">
        <v>1091</v>
      </c>
    </row>
    <row r="30" spans="2:20" x14ac:dyDescent="0.25">
      <c r="B30" t="s">
        <v>251</v>
      </c>
      <c r="C30" t="s">
        <v>1092</v>
      </c>
      <c r="D30" t="s">
        <v>1093</v>
      </c>
      <c r="E30" t="s">
        <v>1094</v>
      </c>
      <c r="F30" t="s">
        <v>1095</v>
      </c>
      <c r="G30" t="s">
        <v>25</v>
      </c>
      <c r="H30" t="s">
        <v>1096</v>
      </c>
      <c r="I30" t="s">
        <v>1097</v>
      </c>
      <c r="J30" t="s">
        <v>1097</v>
      </c>
      <c r="K30" t="s">
        <v>25</v>
      </c>
      <c r="L30" t="s">
        <v>25</v>
      </c>
      <c r="M30" t="s">
        <v>155</v>
      </c>
      <c r="N30" t="s">
        <v>31</v>
      </c>
      <c r="O30" t="s">
        <v>25</v>
      </c>
      <c r="P30" t="s">
        <v>105</v>
      </c>
      <c r="Q30" t="s">
        <v>164</v>
      </c>
      <c r="R30" t="s">
        <v>1098</v>
      </c>
      <c r="S30" t="s">
        <v>55</v>
      </c>
      <c r="T30" t="s">
        <v>1099</v>
      </c>
    </row>
    <row r="31" spans="2:20" x14ac:dyDescent="0.25">
      <c r="B31" t="s">
        <v>252</v>
      </c>
      <c r="C31" t="s">
        <v>1100</v>
      </c>
      <c r="D31" t="s">
        <v>1101</v>
      </c>
      <c r="E31" t="s">
        <v>1102</v>
      </c>
      <c r="F31" t="s">
        <v>1103</v>
      </c>
      <c r="G31" t="s">
        <v>25</v>
      </c>
      <c r="H31" t="s">
        <v>1104</v>
      </c>
      <c r="I31" t="s">
        <v>1105</v>
      </c>
      <c r="J31" t="s">
        <v>1105</v>
      </c>
      <c r="K31" t="s">
        <v>25</v>
      </c>
      <c r="L31" t="s">
        <v>25</v>
      </c>
      <c r="M31" t="s">
        <v>1106</v>
      </c>
      <c r="N31" t="s">
        <v>1107</v>
      </c>
      <c r="O31" t="s">
        <v>25</v>
      </c>
      <c r="P31" t="s">
        <v>1108</v>
      </c>
      <c r="Q31" t="s">
        <v>1109</v>
      </c>
      <c r="R31" t="s">
        <v>1110</v>
      </c>
      <c r="S31" t="s">
        <v>253</v>
      </c>
      <c r="T31" t="s">
        <v>1111</v>
      </c>
    </row>
    <row r="32" spans="2:20" x14ac:dyDescent="0.25">
      <c r="B32" t="s">
        <v>254</v>
      </c>
      <c r="C32" t="s">
        <v>1112</v>
      </c>
      <c r="D32" t="s">
        <v>1113</v>
      </c>
      <c r="E32" t="s">
        <v>1114</v>
      </c>
      <c r="F32" t="s">
        <v>1115</v>
      </c>
      <c r="G32" t="s">
        <v>25</v>
      </c>
      <c r="H32" t="s">
        <v>1116</v>
      </c>
      <c r="I32" t="s">
        <v>1117</v>
      </c>
      <c r="J32" t="s">
        <v>1117</v>
      </c>
      <c r="K32" t="s">
        <v>25</v>
      </c>
      <c r="L32" t="s">
        <v>25</v>
      </c>
      <c r="M32" t="s">
        <v>1118</v>
      </c>
      <c r="N32" t="s">
        <v>25</v>
      </c>
      <c r="O32" t="s">
        <v>25</v>
      </c>
      <c r="P32" t="s">
        <v>1118</v>
      </c>
      <c r="Q32" t="s">
        <v>1119</v>
      </c>
      <c r="R32" t="s">
        <v>1120</v>
      </c>
      <c r="S32" t="s">
        <v>63</v>
      </c>
      <c r="T32" t="s">
        <v>1121</v>
      </c>
    </row>
    <row r="33" spans="2:20" x14ac:dyDescent="0.25">
      <c r="B33" t="s">
        <v>255</v>
      </c>
      <c r="C33" t="s">
        <v>1122</v>
      </c>
      <c r="D33" t="s">
        <v>1123</v>
      </c>
      <c r="E33" t="s">
        <v>1124</v>
      </c>
      <c r="F33" t="s">
        <v>1125</v>
      </c>
      <c r="G33" t="s">
        <v>25</v>
      </c>
      <c r="H33" t="s">
        <v>1126</v>
      </c>
      <c r="I33" t="s">
        <v>76</v>
      </c>
      <c r="J33" t="s">
        <v>76</v>
      </c>
      <c r="K33" t="s">
        <v>25</v>
      </c>
      <c r="L33" t="s">
        <v>25</v>
      </c>
      <c r="M33" t="s">
        <v>25</v>
      </c>
      <c r="N33" t="s">
        <v>25</v>
      </c>
      <c r="O33" t="s">
        <v>25</v>
      </c>
      <c r="P33" t="s">
        <v>25</v>
      </c>
      <c r="Q33" t="s">
        <v>25</v>
      </c>
      <c r="R33" t="s">
        <v>1127</v>
      </c>
      <c r="S33" t="s">
        <v>256</v>
      </c>
      <c r="T33" t="s">
        <v>1128</v>
      </c>
    </row>
    <row r="34" spans="2:20" x14ac:dyDescent="0.25">
      <c r="B34" t="s">
        <v>257</v>
      </c>
      <c r="C34" t="s">
        <v>1129</v>
      </c>
      <c r="D34" t="s">
        <v>1130</v>
      </c>
      <c r="E34" t="s">
        <v>1131</v>
      </c>
      <c r="F34" t="s">
        <v>1132</v>
      </c>
      <c r="G34" t="s">
        <v>25</v>
      </c>
      <c r="H34" t="s">
        <v>1133</v>
      </c>
      <c r="I34" t="s">
        <v>1134</v>
      </c>
      <c r="J34" t="s">
        <v>1134</v>
      </c>
      <c r="K34" t="s">
        <v>25</v>
      </c>
      <c r="L34" t="s">
        <v>25</v>
      </c>
      <c r="M34" t="s">
        <v>25</v>
      </c>
      <c r="N34" t="s">
        <v>25</v>
      </c>
      <c r="O34" t="s">
        <v>25</v>
      </c>
      <c r="P34" t="s">
        <v>25</v>
      </c>
      <c r="Q34" t="s">
        <v>25</v>
      </c>
      <c r="R34" t="s">
        <v>1135</v>
      </c>
      <c r="S34" t="s">
        <v>233</v>
      </c>
      <c r="T34" t="s">
        <v>1136</v>
      </c>
    </row>
    <row r="35" spans="2:20" x14ac:dyDescent="0.25">
      <c r="B35" t="s">
        <v>258</v>
      </c>
      <c r="C35" t="s">
        <v>1137</v>
      </c>
      <c r="D35" t="s">
        <v>1138</v>
      </c>
      <c r="E35" t="s">
        <v>1139</v>
      </c>
      <c r="F35" t="s">
        <v>1140</v>
      </c>
      <c r="G35" t="s">
        <v>889</v>
      </c>
      <c r="H35" t="s">
        <v>1141</v>
      </c>
      <c r="I35" t="s">
        <v>1142</v>
      </c>
      <c r="J35" t="s">
        <v>1143</v>
      </c>
      <c r="K35" t="s">
        <v>25</v>
      </c>
      <c r="L35" t="s">
        <v>25</v>
      </c>
      <c r="M35" t="s">
        <v>1144</v>
      </c>
      <c r="N35" t="s">
        <v>25</v>
      </c>
      <c r="O35" t="s">
        <v>25</v>
      </c>
      <c r="P35" t="s">
        <v>1144</v>
      </c>
      <c r="Q35" t="s">
        <v>1145</v>
      </c>
      <c r="R35" t="s">
        <v>1146</v>
      </c>
      <c r="S35" t="s">
        <v>259</v>
      </c>
      <c r="T35" t="s">
        <v>1147</v>
      </c>
    </row>
    <row r="36" spans="2:20" x14ac:dyDescent="0.25">
      <c r="B36" t="s">
        <v>260</v>
      </c>
      <c r="C36" t="s">
        <v>1148</v>
      </c>
      <c r="D36" t="s">
        <v>1149</v>
      </c>
      <c r="E36" t="s">
        <v>1150</v>
      </c>
      <c r="F36" t="s">
        <v>1151</v>
      </c>
      <c r="G36" t="s">
        <v>25</v>
      </c>
      <c r="H36" t="s">
        <v>1152</v>
      </c>
      <c r="I36" t="s">
        <v>1153</v>
      </c>
      <c r="J36" t="s">
        <v>1153</v>
      </c>
      <c r="K36" t="s">
        <v>25</v>
      </c>
      <c r="L36" t="s">
        <v>25</v>
      </c>
      <c r="M36" t="s">
        <v>1154</v>
      </c>
      <c r="N36" t="s">
        <v>25</v>
      </c>
      <c r="O36" t="s">
        <v>25</v>
      </c>
      <c r="P36" t="s">
        <v>1154</v>
      </c>
      <c r="Q36" t="s">
        <v>1155</v>
      </c>
      <c r="R36" t="s">
        <v>1156</v>
      </c>
      <c r="S36" t="s">
        <v>49</v>
      </c>
      <c r="T36" t="s">
        <v>1157</v>
      </c>
    </row>
    <row r="37" spans="2:20" x14ac:dyDescent="0.25">
      <c r="B37" t="s">
        <v>261</v>
      </c>
      <c r="C37" t="s">
        <v>1158</v>
      </c>
      <c r="D37" t="s">
        <v>1159</v>
      </c>
      <c r="E37" t="s">
        <v>1160</v>
      </c>
      <c r="F37" t="s">
        <v>1161</v>
      </c>
      <c r="G37" t="s">
        <v>25</v>
      </c>
      <c r="H37" t="s">
        <v>1162</v>
      </c>
      <c r="I37" t="s">
        <v>1163</v>
      </c>
      <c r="J37" t="s">
        <v>1163</v>
      </c>
      <c r="K37" t="s">
        <v>25</v>
      </c>
      <c r="L37" t="s">
        <v>25</v>
      </c>
      <c r="M37" t="s">
        <v>25</v>
      </c>
      <c r="N37" t="s">
        <v>25</v>
      </c>
      <c r="O37" t="s">
        <v>25</v>
      </c>
      <c r="P37" t="s">
        <v>25</v>
      </c>
      <c r="Q37" t="s">
        <v>25</v>
      </c>
      <c r="R37" t="s">
        <v>1164</v>
      </c>
      <c r="S37" t="s">
        <v>262</v>
      </c>
      <c r="T37" t="s">
        <v>1165</v>
      </c>
    </row>
    <row r="38" spans="2:20" x14ac:dyDescent="0.25">
      <c r="B38" t="s">
        <v>263</v>
      </c>
      <c r="C38" t="s">
        <v>1166</v>
      </c>
      <c r="D38" t="s">
        <v>1167</v>
      </c>
      <c r="E38" t="s">
        <v>1168</v>
      </c>
      <c r="F38" t="s">
        <v>1169</v>
      </c>
      <c r="G38" t="s">
        <v>25</v>
      </c>
      <c r="H38" t="s">
        <v>1170</v>
      </c>
      <c r="I38" t="s">
        <v>1171</v>
      </c>
      <c r="J38" t="s">
        <v>1171</v>
      </c>
      <c r="K38" t="s">
        <v>25</v>
      </c>
      <c r="L38" t="s">
        <v>25</v>
      </c>
      <c r="M38" t="s">
        <v>1172</v>
      </c>
      <c r="N38" t="s">
        <v>25</v>
      </c>
      <c r="O38" t="s">
        <v>25</v>
      </c>
      <c r="P38" t="s">
        <v>1172</v>
      </c>
      <c r="Q38" t="s">
        <v>1173</v>
      </c>
      <c r="R38" t="s">
        <v>1174</v>
      </c>
      <c r="S38" t="s">
        <v>63</v>
      </c>
      <c r="T38" t="s">
        <v>1175</v>
      </c>
    </row>
    <row r="39" spans="2:20" x14ac:dyDescent="0.25">
      <c r="B39" t="s">
        <v>264</v>
      </c>
      <c r="C39" t="s">
        <v>1176</v>
      </c>
      <c r="D39" t="s">
        <v>1177</v>
      </c>
      <c r="E39" t="s">
        <v>1178</v>
      </c>
      <c r="F39" t="s">
        <v>1179</v>
      </c>
      <c r="G39" t="s">
        <v>1180</v>
      </c>
      <c r="H39" t="s">
        <v>1181</v>
      </c>
      <c r="I39" t="s">
        <v>1182</v>
      </c>
      <c r="J39" t="s">
        <v>1182</v>
      </c>
      <c r="K39" t="s">
        <v>25</v>
      </c>
      <c r="L39" t="s">
        <v>25</v>
      </c>
      <c r="M39" t="s">
        <v>1183</v>
      </c>
      <c r="N39" t="s">
        <v>25</v>
      </c>
      <c r="O39" t="s">
        <v>25</v>
      </c>
      <c r="P39" t="s">
        <v>1183</v>
      </c>
      <c r="Q39" t="s">
        <v>1184</v>
      </c>
      <c r="R39" t="s">
        <v>1185</v>
      </c>
      <c r="S39" t="s">
        <v>27</v>
      </c>
      <c r="T39" t="s">
        <v>1186</v>
      </c>
    </row>
    <row r="40" spans="2:20" x14ac:dyDescent="0.25">
      <c r="B40" t="s">
        <v>265</v>
      </c>
      <c r="C40" t="s">
        <v>1187</v>
      </c>
      <c r="D40" t="s">
        <v>1188</v>
      </c>
      <c r="E40" t="s">
        <v>1189</v>
      </c>
      <c r="F40" t="s">
        <v>1190</v>
      </c>
      <c r="G40" t="s">
        <v>25</v>
      </c>
      <c r="H40" t="s">
        <v>1191</v>
      </c>
      <c r="I40" t="s">
        <v>1192</v>
      </c>
      <c r="J40" t="s">
        <v>1192</v>
      </c>
      <c r="K40" t="s">
        <v>25</v>
      </c>
      <c r="L40" t="s">
        <v>25</v>
      </c>
      <c r="M40" t="s">
        <v>131</v>
      </c>
      <c r="N40" t="s">
        <v>1193</v>
      </c>
      <c r="O40" t="s">
        <v>25</v>
      </c>
      <c r="P40" t="s">
        <v>1194</v>
      </c>
      <c r="Q40" t="s">
        <v>1195</v>
      </c>
      <c r="R40" t="s">
        <v>1196</v>
      </c>
      <c r="S40" t="s">
        <v>266</v>
      </c>
      <c r="T40" t="s">
        <v>1197</v>
      </c>
    </row>
    <row r="41" spans="2:20" x14ac:dyDescent="0.25">
      <c r="B41" t="s">
        <v>267</v>
      </c>
      <c r="C41" t="s">
        <v>1198</v>
      </c>
      <c r="D41" t="s">
        <v>1199</v>
      </c>
      <c r="E41" t="s">
        <v>1200</v>
      </c>
      <c r="F41" t="s">
        <v>1201</v>
      </c>
      <c r="G41" t="s">
        <v>1202</v>
      </c>
      <c r="H41" t="s">
        <v>1203</v>
      </c>
      <c r="I41" t="s">
        <v>1204</v>
      </c>
      <c r="J41" t="s">
        <v>1204</v>
      </c>
      <c r="K41" t="s">
        <v>25</v>
      </c>
      <c r="L41" t="s">
        <v>25</v>
      </c>
      <c r="M41" t="s">
        <v>61</v>
      </c>
      <c r="N41" t="s">
        <v>25</v>
      </c>
      <c r="O41" t="s">
        <v>25</v>
      </c>
      <c r="P41" t="s">
        <v>61</v>
      </c>
      <c r="Q41" t="s">
        <v>62</v>
      </c>
      <c r="R41" t="s">
        <v>1205</v>
      </c>
      <c r="S41" t="s">
        <v>63</v>
      </c>
      <c r="T41" t="s">
        <v>1206</v>
      </c>
    </row>
    <row r="42" spans="2:20" x14ac:dyDescent="0.25">
      <c r="B42" t="s">
        <v>268</v>
      </c>
      <c r="C42" t="s">
        <v>1207</v>
      </c>
      <c r="D42" t="s">
        <v>1208</v>
      </c>
      <c r="E42" t="s">
        <v>1209</v>
      </c>
      <c r="F42" t="s">
        <v>1210</v>
      </c>
      <c r="G42" t="s">
        <v>150</v>
      </c>
      <c r="H42" t="s">
        <v>1211</v>
      </c>
      <c r="I42" t="s">
        <v>1212</v>
      </c>
      <c r="J42" t="s">
        <v>1213</v>
      </c>
      <c r="K42" t="s">
        <v>25</v>
      </c>
      <c r="L42" t="s">
        <v>25</v>
      </c>
      <c r="M42" t="s">
        <v>98</v>
      </c>
      <c r="N42" t="s">
        <v>25</v>
      </c>
      <c r="O42" t="s">
        <v>25</v>
      </c>
      <c r="P42" t="s">
        <v>98</v>
      </c>
      <c r="Q42" t="s">
        <v>99</v>
      </c>
      <c r="R42" t="s">
        <v>1214</v>
      </c>
      <c r="S42" t="s">
        <v>148</v>
      </c>
      <c r="T42" t="s">
        <v>1215</v>
      </c>
    </row>
    <row r="43" spans="2:20" x14ac:dyDescent="0.25">
      <c r="B43" t="s">
        <v>269</v>
      </c>
      <c r="C43" t="s">
        <v>1216</v>
      </c>
      <c r="D43" t="s">
        <v>1217</v>
      </c>
      <c r="E43" t="s">
        <v>1218</v>
      </c>
      <c r="F43" t="s">
        <v>1219</v>
      </c>
      <c r="G43" t="s">
        <v>25</v>
      </c>
      <c r="H43" t="s">
        <v>1220</v>
      </c>
      <c r="I43" t="s">
        <v>1221</v>
      </c>
      <c r="J43" t="s">
        <v>1221</v>
      </c>
      <c r="K43" t="s">
        <v>25</v>
      </c>
      <c r="L43" t="s">
        <v>25</v>
      </c>
      <c r="M43" t="s">
        <v>1222</v>
      </c>
      <c r="N43" t="s">
        <v>31</v>
      </c>
      <c r="O43" t="s">
        <v>25</v>
      </c>
      <c r="P43" t="s">
        <v>61</v>
      </c>
      <c r="Q43" t="s">
        <v>1223</v>
      </c>
      <c r="R43" t="s">
        <v>1224</v>
      </c>
      <c r="S43" t="s">
        <v>270</v>
      </c>
      <c r="T43" t="s">
        <v>1225</v>
      </c>
    </row>
    <row r="44" spans="2:20" x14ac:dyDescent="0.25">
      <c r="B44" t="s">
        <v>271</v>
      </c>
      <c r="C44" t="s">
        <v>1226</v>
      </c>
      <c r="D44" t="s">
        <v>1227</v>
      </c>
      <c r="E44" t="s">
        <v>1228</v>
      </c>
      <c r="F44" t="s">
        <v>1229</v>
      </c>
      <c r="G44" t="s">
        <v>25</v>
      </c>
      <c r="H44" t="s">
        <v>1230</v>
      </c>
      <c r="I44" t="s">
        <v>1231</v>
      </c>
      <c r="J44" t="s">
        <v>1231</v>
      </c>
      <c r="K44" t="s">
        <v>25</v>
      </c>
      <c r="L44" t="s">
        <v>25</v>
      </c>
      <c r="M44" t="s">
        <v>57</v>
      </c>
      <c r="N44" t="s">
        <v>25</v>
      </c>
      <c r="O44" t="s">
        <v>25</v>
      </c>
      <c r="P44" t="s">
        <v>57</v>
      </c>
      <c r="Q44" t="s">
        <v>58</v>
      </c>
      <c r="R44" t="s">
        <v>1232</v>
      </c>
      <c r="S44" t="s">
        <v>34</v>
      </c>
      <c r="T44" t="s">
        <v>1233</v>
      </c>
    </row>
    <row r="45" spans="2:20" x14ac:dyDescent="0.25">
      <c r="B45" t="s">
        <v>272</v>
      </c>
      <c r="C45" t="s">
        <v>1234</v>
      </c>
      <c r="D45" t="s">
        <v>1235</v>
      </c>
      <c r="E45" t="s">
        <v>1236</v>
      </c>
      <c r="F45" t="s">
        <v>1237</v>
      </c>
      <c r="G45" t="s">
        <v>25</v>
      </c>
      <c r="H45" t="s">
        <v>1238</v>
      </c>
      <c r="I45" t="s">
        <v>1239</v>
      </c>
      <c r="J45" t="s">
        <v>1239</v>
      </c>
      <c r="K45" t="s">
        <v>25</v>
      </c>
      <c r="L45" t="s">
        <v>25</v>
      </c>
      <c r="M45" t="s">
        <v>32</v>
      </c>
      <c r="N45" t="s">
        <v>25</v>
      </c>
      <c r="O45" t="s">
        <v>25</v>
      </c>
      <c r="P45" t="s">
        <v>32</v>
      </c>
      <c r="Q45" t="s">
        <v>311</v>
      </c>
      <c r="R45" t="s">
        <v>1240</v>
      </c>
      <c r="S45" t="s">
        <v>44</v>
      </c>
      <c r="T45" t="s">
        <v>1241</v>
      </c>
    </row>
    <row r="46" spans="2:20" x14ac:dyDescent="0.25">
      <c r="B46" t="s">
        <v>273</v>
      </c>
      <c r="C46" t="s">
        <v>1242</v>
      </c>
      <c r="D46" t="s">
        <v>1243</v>
      </c>
      <c r="E46" t="s">
        <v>1244</v>
      </c>
      <c r="F46" t="s">
        <v>1245</v>
      </c>
      <c r="G46" t="s">
        <v>25</v>
      </c>
      <c r="H46" t="s">
        <v>1246</v>
      </c>
      <c r="I46" t="s">
        <v>1247</v>
      </c>
      <c r="J46" t="s">
        <v>1247</v>
      </c>
      <c r="K46" t="s">
        <v>25</v>
      </c>
      <c r="L46" t="s">
        <v>25</v>
      </c>
      <c r="M46" t="s">
        <v>1108</v>
      </c>
      <c r="N46" t="s">
        <v>1248</v>
      </c>
      <c r="O46" t="s">
        <v>25</v>
      </c>
      <c r="P46" t="s">
        <v>1172</v>
      </c>
      <c r="Q46" t="s">
        <v>1249</v>
      </c>
      <c r="R46" t="s">
        <v>1250</v>
      </c>
      <c r="S46" t="s">
        <v>63</v>
      </c>
      <c r="T46" t="s">
        <v>1251</v>
      </c>
    </row>
    <row r="47" spans="2:20" x14ac:dyDescent="0.25">
      <c r="B47" t="s">
        <v>274</v>
      </c>
      <c r="C47" t="s">
        <v>1252</v>
      </c>
      <c r="D47" t="s">
        <v>1253</v>
      </c>
      <c r="E47" t="s">
        <v>1254</v>
      </c>
      <c r="F47" t="s">
        <v>1255</v>
      </c>
      <c r="G47" t="s">
        <v>25</v>
      </c>
      <c r="H47" t="s">
        <v>1256</v>
      </c>
      <c r="I47" t="s">
        <v>1257</v>
      </c>
      <c r="J47" t="s">
        <v>1257</v>
      </c>
      <c r="K47" t="s">
        <v>25</v>
      </c>
      <c r="L47" t="s">
        <v>25</v>
      </c>
      <c r="M47" t="s">
        <v>25</v>
      </c>
      <c r="N47" t="s">
        <v>25</v>
      </c>
      <c r="O47" t="s">
        <v>25</v>
      </c>
      <c r="P47" t="s">
        <v>25</v>
      </c>
      <c r="Q47" t="s">
        <v>25</v>
      </c>
      <c r="R47" t="s">
        <v>1258</v>
      </c>
      <c r="S47" t="s">
        <v>63</v>
      </c>
      <c r="T47" t="s">
        <v>1259</v>
      </c>
    </row>
    <row r="48" spans="2:20" x14ac:dyDescent="0.25">
      <c r="B48" t="s">
        <v>275</v>
      </c>
      <c r="C48" t="s">
        <v>1260</v>
      </c>
      <c r="D48" t="s">
        <v>1261</v>
      </c>
      <c r="E48" t="s">
        <v>1262</v>
      </c>
      <c r="F48" t="s">
        <v>1263</v>
      </c>
      <c r="G48" t="s">
        <v>25</v>
      </c>
      <c r="H48" t="s">
        <v>1264</v>
      </c>
      <c r="I48" t="s">
        <v>1118</v>
      </c>
      <c r="J48" t="s">
        <v>1118</v>
      </c>
      <c r="K48" t="s">
        <v>25</v>
      </c>
      <c r="L48" t="s">
        <v>25</v>
      </c>
      <c r="M48" t="s">
        <v>987</v>
      </c>
      <c r="N48" t="s">
        <v>25</v>
      </c>
      <c r="O48" t="s">
        <v>25</v>
      </c>
      <c r="P48" t="s">
        <v>987</v>
      </c>
      <c r="Q48" t="s">
        <v>988</v>
      </c>
      <c r="R48" t="s">
        <v>1265</v>
      </c>
      <c r="S48" t="s">
        <v>63</v>
      </c>
      <c r="T48" t="s">
        <v>1266</v>
      </c>
    </row>
    <row r="49" spans="2:20" x14ac:dyDescent="0.25">
      <c r="B49" t="s">
        <v>276</v>
      </c>
      <c r="C49" t="s">
        <v>1267</v>
      </c>
      <c r="D49" t="s">
        <v>1268</v>
      </c>
      <c r="E49" t="s">
        <v>1269</v>
      </c>
      <c r="F49" t="s">
        <v>1270</v>
      </c>
      <c r="G49" t="s">
        <v>25</v>
      </c>
      <c r="H49" t="s">
        <v>1271</v>
      </c>
      <c r="I49" t="s">
        <v>1272</v>
      </c>
      <c r="J49" t="s">
        <v>1272</v>
      </c>
      <c r="K49" t="s">
        <v>25</v>
      </c>
      <c r="L49" t="s">
        <v>25</v>
      </c>
      <c r="M49" t="s">
        <v>1273</v>
      </c>
      <c r="N49" t="s">
        <v>25</v>
      </c>
      <c r="O49" t="s">
        <v>25</v>
      </c>
      <c r="P49" t="s">
        <v>1273</v>
      </c>
      <c r="Q49" t="s">
        <v>1274</v>
      </c>
      <c r="R49" t="s">
        <v>1275</v>
      </c>
      <c r="S49" t="s">
        <v>277</v>
      </c>
      <c r="T49" t="s">
        <v>1276</v>
      </c>
    </row>
    <row r="50" spans="2:20" x14ac:dyDescent="0.25">
      <c r="B50" t="s">
        <v>278</v>
      </c>
      <c r="C50" t="s">
        <v>1277</v>
      </c>
      <c r="D50" t="s">
        <v>1278</v>
      </c>
      <c r="E50" t="s">
        <v>1279</v>
      </c>
      <c r="F50" t="s">
        <v>1280</v>
      </c>
      <c r="G50" t="s">
        <v>25</v>
      </c>
      <c r="H50" t="s">
        <v>1281</v>
      </c>
      <c r="I50" t="s">
        <v>163</v>
      </c>
      <c r="J50" t="s">
        <v>163</v>
      </c>
      <c r="K50" t="s">
        <v>25</v>
      </c>
      <c r="L50" t="s">
        <v>25</v>
      </c>
      <c r="M50" t="s">
        <v>114</v>
      </c>
      <c r="N50" t="s">
        <v>25</v>
      </c>
      <c r="O50" t="s">
        <v>25</v>
      </c>
      <c r="P50" t="s">
        <v>114</v>
      </c>
      <c r="Q50" t="s">
        <v>1282</v>
      </c>
      <c r="R50" t="s">
        <v>1283</v>
      </c>
      <c r="S50" t="s">
        <v>44</v>
      </c>
      <c r="T50" t="s">
        <v>1284</v>
      </c>
    </row>
    <row r="51" spans="2:20" x14ac:dyDescent="0.25">
      <c r="B51" t="s">
        <v>279</v>
      </c>
      <c r="C51" t="s">
        <v>1285</v>
      </c>
      <c r="D51" t="s">
        <v>1286</v>
      </c>
      <c r="E51" t="s">
        <v>1287</v>
      </c>
      <c r="F51" t="s">
        <v>1288</v>
      </c>
      <c r="G51" t="s">
        <v>25</v>
      </c>
      <c r="H51" t="s">
        <v>1289</v>
      </c>
      <c r="I51" t="s">
        <v>1290</v>
      </c>
      <c r="J51" t="s">
        <v>1290</v>
      </c>
      <c r="K51" t="s">
        <v>25</v>
      </c>
      <c r="L51" t="s">
        <v>25</v>
      </c>
      <c r="M51" t="s">
        <v>1291</v>
      </c>
      <c r="N51" t="s">
        <v>25</v>
      </c>
      <c r="O51" t="s">
        <v>25</v>
      </c>
      <c r="P51" t="s">
        <v>1291</v>
      </c>
      <c r="Q51" t="s">
        <v>1292</v>
      </c>
      <c r="R51" t="s">
        <v>1293</v>
      </c>
      <c r="S51" t="s">
        <v>36</v>
      </c>
      <c r="T51" t="s">
        <v>1294</v>
      </c>
    </row>
    <row r="52" spans="2:20" x14ac:dyDescent="0.25">
      <c r="B52" t="s">
        <v>280</v>
      </c>
      <c r="C52" t="s">
        <v>1295</v>
      </c>
      <c r="D52" t="s">
        <v>1296</v>
      </c>
      <c r="E52" t="s">
        <v>1297</v>
      </c>
      <c r="F52" t="s">
        <v>1298</v>
      </c>
      <c r="G52" t="s">
        <v>61</v>
      </c>
      <c r="H52" t="s">
        <v>1299</v>
      </c>
      <c r="I52" t="s">
        <v>1300</v>
      </c>
      <c r="J52" t="s">
        <v>1301</v>
      </c>
      <c r="K52" t="s">
        <v>25</v>
      </c>
      <c r="L52" t="s">
        <v>25</v>
      </c>
      <c r="M52" t="s">
        <v>1302</v>
      </c>
      <c r="N52" t="s">
        <v>31</v>
      </c>
      <c r="O52" t="s">
        <v>25</v>
      </c>
      <c r="P52" t="s">
        <v>1088</v>
      </c>
      <c r="Q52" t="s">
        <v>1303</v>
      </c>
      <c r="R52" t="s">
        <v>1304</v>
      </c>
      <c r="S52" t="s">
        <v>281</v>
      </c>
      <c r="T52" t="s">
        <v>1305</v>
      </c>
    </row>
    <row r="53" spans="2:20" x14ac:dyDescent="0.25">
      <c r="B53" t="s">
        <v>282</v>
      </c>
      <c r="C53" t="s">
        <v>1306</v>
      </c>
      <c r="D53" t="s">
        <v>1307</v>
      </c>
      <c r="E53" t="s">
        <v>1308</v>
      </c>
      <c r="F53" t="s">
        <v>1309</v>
      </c>
      <c r="G53" t="s">
        <v>1310</v>
      </c>
      <c r="H53" t="s">
        <v>1311</v>
      </c>
      <c r="I53" t="s">
        <v>1312</v>
      </c>
      <c r="J53" t="s">
        <v>1312</v>
      </c>
      <c r="K53" t="s">
        <v>25</v>
      </c>
      <c r="L53" t="s">
        <v>25</v>
      </c>
      <c r="M53" t="s">
        <v>1313</v>
      </c>
      <c r="N53" t="s">
        <v>31</v>
      </c>
      <c r="O53" t="s">
        <v>25</v>
      </c>
      <c r="P53" t="s">
        <v>1314</v>
      </c>
      <c r="Q53" t="s">
        <v>1315</v>
      </c>
      <c r="R53" t="s">
        <v>1316</v>
      </c>
      <c r="S53" t="s">
        <v>102</v>
      </c>
      <c r="T53" t="s">
        <v>1317</v>
      </c>
    </row>
    <row r="54" spans="2:20" x14ac:dyDescent="0.25">
      <c r="B54" t="s">
        <v>289</v>
      </c>
      <c r="C54" t="s">
        <v>1318</v>
      </c>
      <c r="D54" t="s">
        <v>1319</v>
      </c>
      <c r="E54" t="s">
        <v>1320</v>
      </c>
      <c r="F54" t="s">
        <v>1321</v>
      </c>
      <c r="G54" t="s">
        <v>25</v>
      </c>
      <c r="H54" t="s">
        <v>1322</v>
      </c>
      <c r="I54" t="s">
        <v>1323</v>
      </c>
      <c r="J54" t="s">
        <v>1323</v>
      </c>
      <c r="K54" t="s">
        <v>25</v>
      </c>
      <c r="L54" t="s">
        <v>25</v>
      </c>
      <c r="M54" t="s">
        <v>57</v>
      </c>
      <c r="N54" t="s">
        <v>25</v>
      </c>
      <c r="O54" t="s">
        <v>25</v>
      </c>
      <c r="P54" t="s">
        <v>57</v>
      </c>
      <c r="Q54" t="s">
        <v>58</v>
      </c>
      <c r="R54" t="s">
        <v>1324</v>
      </c>
      <c r="S54" t="s">
        <v>63</v>
      </c>
      <c r="T54" t="s">
        <v>1325</v>
      </c>
    </row>
    <row r="55" spans="2:20" x14ac:dyDescent="0.25">
      <c r="B55" t="s">
        <v>290</v>
      </c>
      <c r="C55" t="s">
        <v>1326</v>
      </c>
      <c r="D55" t="s">
        <v>1327</v>
      </c>
      <c r="E55" t="s">
        <v>1328</v>
      </c>
      <c r="F55" t="s">
        <v>1329</v>
      </c>
      <c r="G55" t="s">
        <v>25</v>
      </c>
      <c r="H55" t="s">
        <v>1330</v>
      </c>
      <c r="I55" t="s">
        <v>1331</v>
      </c>
      <c r="J55" t="s">
        <v>1331</v>
      </c>
      <c r="K55" t="s">
        <v>25</v>
      </c>
      <c r="L55" t="s">
        <v>25</v>
      </c>
      <c r="M55" t="s">
        <v>1332</v>
      </c>
      <c r="N55" t="s">
        <v>1333</v>
      </c>
      <c r="O55" t="s">
        <v>25</v>
      </c>
      <c r="P55" t="s">
        <v>1334</v>
      </c>
      <c r="Q55" t="s">
        <v>1335</v>
      </c>
      <c r="R55" t="s">
        <v>1336</v>
      </c>
      <c r="S55" t="s">
        <v>27</v>
      </c>
      <c r="T55" t="s">
        <v>1337</v>
      </c>
    </row>
    <row r="56" spans="2:20" x14ac:dyDescent="0.25">
      <c r="B56" t="s">
        <v>291</v>
      </c>
      <c r="C56" t="s">
        <v>1338</v>
      </c>
      <c r="D56" t="s">
        <v>1339</v>
      </c>
      <c r="E56" t="s">
        <v>1340</v>
      </c>
      <c r="F56" t="s">
        <v>1341</v>
      </c>
      <c r="G56" t="s">
        <v>25</v>
      </c>
      <c r="H56" t="s">
        <v>1342</v>
      </c>
      <c r="I56" t="s">
        <v>1343</v>
      </c>
      <c r="J56" t="s">
        <v>1343</v>
      </c>
      <c r="K56" t="s">
        <v>25</v>
      </c>
      <c r="L56" t="s">
        <v>25</v>
      </c>
      <c r="M56" t="s">
        <v>1344</v>
      </c>
      <c r="N56" t="s">
        <v>131</v>
      </c>
      <c r="O56" t="s">
        <v>25</v>
      </c>
      <c r="P56" t="s">
        <v>1345</v>
      </c>
      <c r="Q56" t="s">
        <v>1346</v>
      </c>
      <c r="R56" t="s">
        <v>1347</v>
      </c>
      <c r="S56" t="s">
        <v>292</v>
      </c>
      <c r="T56" t="s">
        <v>1348</v>
      </c>
    </row>
    <row r="57" spans="2:20" x14ac:dyDescent="0.25">
      <c r="B57" t="s">
        <v>293</v>
      </c>
      <c r="C57" t="s">
        <v>1349</v>
      </c>
      <c r="D57" t="s">
        <v>1350</v>
      </c>
      <c r="E57" t="s">
        <v>1351</v>
      </c>
      <c r="F57" t="s">
        <v>1352</v>
      </c>
      <c r="G57" t="s">
        <v>1353</v>
      </c>
      <c r="H57" t="s">
        <v>1354</v>
      </c>
      <c r="I57" t="s">
        <v>1355</v>
      </c>
      <c r="J57" t="s">
        <v>1355</v>
      </c>
      <c r="K57" t="s">
        <v>25</v>
      </c>
      <c r="L57" t="s">
        <v>25</v>
      </c>
      <c r="M57" t="s">
        <v>1172</v>
      </c>
      <c r="N57" t="s">
        <v>31</v>
      </c>
      <c r="O57" t="s">
        <v>25</v>
      </c>
      <c r="P57" t="s">
        <v>1356</v>
      </c>
      <c r="Q57" t="s">
        <v>1173</v>
      </c>
      <c r="R57" t="s">
        <v>1357</v>
      </c>
      <c r="S57" t="s">
        <v>27</v>
      </c>
      <c r="T57" t="s">
        <v>1358</v>
      </c>
    </row>
    <row r="58" spans="2:20" x14ac:dyDescent="0.25">
      <c r="B58" t="s">
        <v>294</v>
      </c>
      <c r="C58" t="s">
        <v>1359</v>
      </c>
      <c r="D58" t="s">
        <v>1360</v>
      </c>
      <c r="E58" t="s">
        <v>1361</v>
      </c>
      <c r="F58" t="s">
        <v>1362</v>
      </c>
      <c r="G58" t="s">
        <v>25</v>
      </c>
      <c r="H58" t="s">
        <v>1363</v>
      </c>
      <c r="I58" t="s">
        <v>1364</v>
      </c>
      <c r="J58" t="s">
        <v>1364</v>
      </c>
      <c r="K58" t="s">
        <v>25</v>
      </c>
      <c r="L58" t="s">
        <v>25</v>
      </c>
      <c r="M58" t="s">
        <v>155</v>
      </c>
      <c r="N58" t="s">
        <v>31</v>
      </c>
      <c r="O58" t="s">
        <v>25</v>
      </c>
      <c r="P58" t="s">
        <v>105</v>
      </c>
      <c r="Q58" t="s">
        <v>164</v>
      </c>
      <c r="R58" t="s">
        <v>1365</v>
      </c>
      <c r="S58" t="s">
        <v>63</v>
      </c>
      <c r="T58" t="s">
        <v>1366</v>
      </c>
    </row>
    <row r="59" spans="2:20" x14ac:dyDescent="0.25">
      <c r="B59" t="s">
        <v>295</v>
      </c>
      <c r="C59" t="s">
        <v>1367</v>
      </c>
      <c r="D59" t="s">
        <v>1368</v>
      </c>
      <c r="E59" t="s">
        <v>1369</v>
      </c>
      <c r="F59" t="s">
        <v>1370</v>
      </c>
      <c r="G59" t="s">
        <v>1371</v>
      </c>
      <c r="H59" t="s">
        <v>1372</v>
      </c>
      <c r="I59" t="s">
        <v>1373</v>
      </c>
      <c r="J59" t="s">
        <v>1373</v>
      </c>
      <c r="K59" t="s">
        <v>25</v>
      </c>
      <c r="L59" t="s">
        <v>25</v>
      </c>
      <c r="M59" t="s">
        <v>1374</v>
      </c>
      <c r="N59" t="s">
        <v>31</v>
      </c>
      <c r="O59" t="s">
        <v>25</v>
      </c>
      <c r="P59" t="s">
        <v>1375</v>
      </c>
      <c r="Q59" t="s">
        <v>1376</v>
      </c>
      <c r="R59" t="s">
        <v>1377</v>
      </c>
      <c r="S59" t="s">
        <v>63</v>
      </c>
      <c r="T59" t="s">
        <v>1378</v>
      </c>
    </row>
    <row r="60" spans="2:20" x14ac:dyDescent="0.25">
      <c r="B60" t="s">
        <v>296</v>
      </c>
      <c r="C60" t="s">
        <v>1379</v>
      </c>
      <c r="D60" t="s">
        <v>1380</v>
      </c>
      <c r="E60" t="s">
        <v>1381</v>
      </c>
      <c r="F60" t="s">
        <v>1382</v>
      </c>
      <c r="G60" t="s">
        <v>25</v>
      </c>
      <c r="H60" t="s">
        <v>1383</v>
      </c>
      <c r="I60" t="s">
        <v>1384</v>
      </c>
      <c r="J60" t="s">
        <v>1384</v>
      </c>
      <c r="K60" t="s">
        <v>25</v>
      </c>
      <c r="L60" t="s">
        <v>25</v>
      </c>
      <c r="M60" t="s">
        <v>47</v>
      </c>
      <c r="N60" t="s">
        <v>25</v>
      </c>
      <c r="O60" t="s">
        <v>25</v>
      </c>
      <c r="P60" t="s">
        <v>47</v>
      </c>
      <c r="Q60" t="s">
        <v>48</v>
      </c>
      <c r="R60" t="s">
        <v>1385</v>
      </c>
      <c r="S60" t="s">
        <v>128</v>
      </c>
      <c r="T60" t="s">
        <v>1386</v>
      </c>
    </row>
    <row r="61" spans="2:20" x14ac:dyDescent="0.25">
      <c r="B61" t="s">
        <v>297</v>
      </c>
      <c r="C61" t="s">
        <v>1387</v>
      </c>
      <c r="D61" t="s">
        <v>1388</v>
      </c>
      <c r="E61" t="s">
        <v>1389</v>
      </c>
      <c r="F61" t="s">
        <v>1390</v>
      </c>
      <c r="G61" t="s">
        <v>25</v>
      </c>
      <c r="H61" t="s">
        <v>1391</v>
      </c>
      <c r="I61" t="s">
        <v>1392</v>
      </c>
      <c r="J61" t="s">
        <v>1392</v>
      </c>
      <c r="K61" t="s">
        <v>25</v>
      </c>
      <c r="L61" t="s">
        <v>25</v>
      </c>
      <c r="M61" t="s">
        <v>1393</v>
      </c>
      <c r="N61" t="s">
        <v>31</v>
      </c>
      <c r="O61" t="s">
        <v>25</v>
      </c>
      <c r="P61" t="s">
        <v>1394</v>
      </c>
      <c r="Q61" t="s">
        <v>1395</v>
      </c>
      <c r="R61" t="s">
        <v>1396</v>
      </c>
      <c r="S61" t="s">
        <v>49</v>
      </c>
      <c r="T61" t="s">
        <v>1397</v>
      </c>
    </row>
    <row r="62" spans="2:20" x14ac:dyDescent="0.25">
      <c r="B62" t="s">
        <v>298</v>
      </c>
      <c r="C62" t="s">
        <v>1398</v>
      </c>
      <c r="D62" t="s">
        <v>1399</v>
      </c>
      <c r="E62" t="s">
        <v>1400</v>
      </c>
      <c r="F62" t="s">
        <v>1401</v>
      </c>
      <c r="G62" t="s">
        <v>1402</v>
      </c>
      <c r="H62" t="s">
        <v>1403</v>
      </c>
      <c r="I62" t="s">
        <v>1404</v>
      </c>
      <c r="J62" t="s">
        <v>1405</v>
      </c>
      <c r="K62" t="s">
        <v>25</v>
      </c>
      <c r="L62" t="s">
        <v>25</v>
      </c>
      <c r="M62" t="s">
        <v>1406</v>
      </c>
      <c r="N62" t="s">
        <v>25</v>
      </c>
      <c r="O62" t="s">
        <v>25</v>
      </c>
      <c r="P62" t="s">
        <v>1406</v>
      </c>
      <c r="Q62" t="s">
        <v>1407</v>
      </c>
      <c r="R62" t="s">
        <v>1408</v>
      </c>
      <c r="S62" t="s">
        <v>44</v>
      </c>
      <c r="T62" t="s">
        <v>1409</v>
      </c>
    </row>
    <row r="63" spans="2:20" x14ac:dyDescent="0.25">
      <c r="B63" t="s">
        <v>299</v>
      </c>
      <c r="C63" t="s">
        <v>1410</v>
      </c>
      <c r="D63" t="s">
        <v>1411</v>
      </c>
      <c r="E63" t="s">
        <v>1412</v>
      </c>
      <c r="F63" t="s">
        <v>1413</v>
      </c>
      <c r="G63" t="s">
        <v>25</v>
      </c>
      <c r="H63" t="s">
        <v>1414</v>
      </c>
      <c r="I63" t="s">
        <v>1415</v>
      </c>
      <c r="J63" t="s">
        <v>1415</v>
      </c>
      <c r="K63" t="s">
        <v>25</v>
      </c>
      <c r="L63" t="s">
        <v>25</v>
      </c>
      <c r="M63" t="s">
        <v>57</v>
      </c>
      <c r="N63" t="s">
        <v>25</v>
      </c>
      <c r="O63" t="s">
        <v>25</v>
      </c>
      <c r="P63" t="s">
        <v>57</v>
      </c>
      <c r="Q63" t="s">
        <v>58</v>
      </c>
      <c r="R63" t="s">
        <v>1416</v>
      </c>
      <c r="S63" t="s">
        <v>27</v>
      </c>
      <c r="T63" t="s">
        <v>1417</v>
      </c>
    </row>
    <row r="64" spans="2:20" x14ac:dyDescent="0.25">
      <c r="B64" t="s">
        <v>300</v>
      </c>
      <c r="C64" t="s">
        <v>1418</v>
      </c>
      <c r="D64" t="s">
        <v>1419</v>
      </c>
      <c r="E64" t="s">
        <v>1420</v>
      </c>
      <c r="F64" t="s">
        <v>1421</v>
      </c>
      <c r="G64" t="s">
        <v>25</v>
      </c>
      <c r="H64" t="s">
        <v>1422</v>
      </c>
      <c r="I64" t="s">
        <v>1423</v>
      </c>
      <c r="J64" t="s">
        <v>1423</v>
      </c>
      <c r="K64" t="s">
        <v>25</v>
      </c>
      <c r="L64" t="s">
        <v>25</v>
      </c>
      <c r="M64" t="s">
        <v>105</v>
      </c>
      <c r="N64" t="s">
        <v>25</v>
      </c>
      <c r="O64" t="s">
        <v>25</v>
      </c>
      <c r="P64" t="s">
        <v>105</v>
      </c>
      <c r="Q64" t="s">
        <v>106</v>
      </c>
      <c r="R64" t="s">
        <v>1424</v>
      </c>
      <c r="S64" t="s">
        <v>49</v>
      </c>
      <c r="T64" t="s">
        <v>1425</v>
      </c>
    </row>
    <row r="65" spans="2:20" x14ac:dyDescent="0.25">
      <c r="B65" t="s">
        <v>301</v>
      </c>
      <c r="C65" t="s">
        <v>1426</v>
      </c>
      <c r="D65" t="s">
        <v>1427</v>
      </c>
      <c r="E65" t="s">
        <v>1428</v>
      </c>
      <c r="F65" t="s">
        <v>1429</v>
      </c>
      <c r="G65" t="s">
        <v>25</v>
      </c>
      <c r="H65" t="s">
        <v>1430</v>
      </c>
      <c r="I65" t="s">
        <v>1431</v>
      </c>
      <c r="J65" t="s">
        <v>1431</v>
      </c>
      <c r="K65" t="s">
        <v>25</v>
      </c>
      <c r="L65" t="s">
        <v>25</v>
      </c>
      <c r="M65" t="s">
        <v>1432</v>
      </c>
      <c r="N65" t="s">
        <v>25</v>
      </c>
      <c r="O65" t="s">
        <v>25</v>
      </c>
      <c r="P65" t="s">
        <v>1432</v>
      </c>
      <c r="Q65" t="s">
        <v>1433</v>
      </c>
      <c r="R65" t="s">
        <v>1434</v>
      </c>
      <c r="S65" t="s">
        <v>236</v>
      </c>
      <c r="T65" t="s">
        <v>1435</v>
      </c>
    </row>
    <row r="66" spans="2:20" x14ac:dyDescent="0.25">
      <c r="B66" t="s">
        <v>302</v>
      </c>
      <c r="C66" t="s">
        <v>1436</v>
      </c>
      <c r="D66" t="s">
        <v>1437</v>
      </c>
      <c r="E66" t="s">
        <v>1438</v>
      </c>
      <c r="F66" t="s">
        <v>1439</v>
      </c>
      <c r="G66" t="s">
        <v>1440</v>
      </c>
      <c r="H66" t="s">
        <v>1441</v>
      </c>
      <c r="I66" t="s">
        <v>1442</v>
      </c>
      <c r="J66" t="s">
        <v>1442</v>
      </c>
      <c r="K66" t="s">
        <v>25</v>
      </c>
      <c r="L66" t="s">
        <v>25</v>
      </c>
      <c r="M66" t="s">
        <v>31</v>
      </c>
      <c r="N66" t="s">
        <v>25</v>
      </c>
      <c r="O66" t="s">
        <v>25</v>
      </c>
      <c r="P66" t="s">
        <v>31</v>
      </c>
      <c r="Q66" t="s">
        <v>1050</v>
      </c>
      <c r="R66" t="s">
        <v>1443</v>
      </c>
      <c r="S66" t="s">
        <v>303</v>
      </c>
      <c r="T66" t="s">
        <v>1444</v>
      </c>
    </row>
    <row r="67" spans="2:20" x14ac:dyDescent="0.25">
      <c r="B67" t="s">
        <v>304</v>
      </c>
      <c r="C67" t="s">
        <v>1445</v>
      </c>
      <c r="D67" t="s">
        <v>1446</v>
      </c>
      <c r="E67" t="s">
        <v>1447</v>
      </c>
      <c r="F67" t="s">
        <v>1448</v>
      </c>
      <c r="G67" t="s">
        <v>25</v>
      </c>
      <c r="H67" t="s">
        <v>1449</v>
      </c>
      <c r="I67" t="s">
        <v>1450</v>
      </c>
      <c r="J67" t="s">
        <v>1450</v>
      </c>
      <c r="K67" t="s">
        <v>25</v>
      </c>
      <c r="L67" t="s">
        <v>25</v>
      </c>
      <c r="M67" t="s">
        <v>71</v>
      </c>
      <c r="N67" t="s">
        <v>25</v>
      </c>
      <c r="O67" t="s">
        <v>25</v>
      </c>
      <c r="P67" t="s">
        <v>71</v>
      </c>
      <c r="Q67" t="s">
        <v>1451</v>
      </c>
      <c r="R67" t="s">
        <v>1452</v>
      </c>
      <c r="S67" t="s">
        <v>305</v>
      </c>
      <c r="T67" t="s">
        <v>1453</v>
      </c>
    </row>
    <row r="68" spans="2:20" x14ac:dyDescent="0.25">
      <c r="B68" t="s">
        <v>306</v>
      </c>
      <c r="C68" t="s">
        <v>1454</v>
      </c>
      <c r="D68" t="s">
        <v>1455</v>
      </c>
      <c r="E68" t="s">
        <v>1456</v>
      </c>
      <c r="F68" t="s">
        <v>1457</v>
      </c>
      <c r="G68" t="s">
        <v>25</v>
      </c>
      <c r="H68" t="s">
        <v>1458</v>
      </c>
      <c r="I68" t="s">
        <v>1459</v>
      </c>
      <c r="J68" t="s">
        <v>1459</v>
      </c>
      <c r="K68" t="s">
        <v>25</v>
      </c>
      <c r="L68" t="s">
        <v>25</v>
      </c>
      <c r="M68" t="s">
        <v>1460</v>
      </c>
      <c r="N68" t="s">
        <v>25</v>
      </c>
      <c r="O68" t="s">
        <v>25</v>
      </c>
      <c r="P68" t="s">
        <v>1460</v>
      </c>
      <c r="Q68" t="s">
        <v>1461</v>
      </c>
      <c r="R68" t="s">
        <v>1462</v>
      </c>
      <c r="S68" t="s">
        <v>63</v>
      </c>
      <c r="T68" t="s">
        <v>1463</v>
      </c>
    </row>
    <row r="69" spans="2:20" x14ac:dyDescent="0.25">
      <c r="B69" t="s">
        <v>312</v>
      </c>
      <c r="C69" t="s">
        <v>1464</v>
      </c>
      <c r="D69" t="s">
        <v>1465</v>
      </c>
      <c r="E69" t="s">
        <v>1466</v>
      </c>
      <c r="F69" t="s">
        <v>1467</v>
      </c>
      <c r="G69" t="s">
        <v>25</v>
      </c>
      <c r="H69" t="s">
        <v>1468</v>
      </c>
      <c r="I69" t="s">
        <v>1469</v>
      </c>
      <c r="J69" t="s">
        <v>1469</v>
      </c>
      <c r="K69" t="s">
        <v>25</v>
      </c>
      <c r="L69" t="s">
        <v>25</v>
      </c>
      <c r="M69" t="s">
        <v>1470</v>
      </c>
      <c r="N69" t="s">
        <v>976</v>
      </c>
      <c r="O69" t="s">
        <v>25</v>
      </c>
      <c r="P69" t="s">
        <v>1471</v>
      </c>
      <c r="Q69" t="s">
        <v>1472</v>
      </c>
      <c r="R69" t="s">
        <v>1473</v>
      </c>
      <c r="S69" t="s">
        <v>77</v>
      </c>
      <c r="T69" t="s">
        <v>1474</v>
      </c>
    </row>
    <row r="70" spans="2:20" x14ac:dyDescent="0.25">
      <c r="B70" t="s">
        <v>313</v>
      </c>
      <c r="C70" t="s">
        <v>1475</v>
      </c>
      <c r="D70" t="s">
        <v>1476</v>
      </c>
      <c r="E70" t="s">
        <v>1477</v>
      </c>
      <c r="F70" t="s">
        <v>1478</v>
      </c>
      <c r="G70" t="s">
        <v>25</v>
      </c>
      <c r="H70" t="s">
        <v>1479</v>
      </c>
      <c r="I70" t="s">
        <v>1480</v>
      </c>
      <c r="J70" t="s">
        <v>1480</v>
      </c>
      <c r="K70" t="s">
        <v>25</v>
      </c>
      <c r="L70" t="s">
        <v>25</v>
      </c>
      <c r="M70" t="s">
        <v>1481</v>
      </c>
      <c r="N70" t="s">
        <v>1482</v>
      </c>
      <c r="O70" t="s">
        <v>25</v>
      </c>
      <c r="P70" t="s">
        <v>1483</v>
      </c>
      <c r="Q70" t="s">
        <v>1484</v>
      </c>
      <c r="R70" t="s">
        <v>1485</v>
      </c>
      <c r="S70" t="s">
        <v>27</v>
      </c>
      <c r="T70" t="s">
        <v>1486</v>
      </c>
    </row>
    <row r="71" spans="2:20" x14ac:dyDescent="0.25">
      <c r="B71" t="s">
        <v>314</v>
      </c>
      <c r="C71" t="s">
        <v>1487</v>
      </c>
      <c r="D71" t="s">
        <v>1488</v>
      </c>
      <c r="E71" t="s">
        <v>1489</v>
      </c>
      <c r="F71" t="s">
        <v>1490</v>
      </c>
      <c r="G71" t="s">
        <v>1491</v>
      </c>
      <c r="H71" t="s">
        <v>1492</v>
      </c>
      <c r="I71" t="s">
        <v>1493</v>
      </c>
      <c r="J71" t="s">
        <v>1494</v>
      </c>
      <c r="K71" t="s">
        <v>25</v>
      </c>
      <c r="L71" t="s">
        <v>25</v>
      </c>
      <c r="M71" t="s">
        <v>105</v>
      </c>
      <c r="N71" t="s">
        <v>25</v>
      </c>
      <c r="O71" t="s">
        <v>25</v>
      </c>
      <c r="P71" t="s">
        <v>105</v>
      </c>
      <c r="Q71" t="s">
        <v>106</v>
      </c>
      <c r="R71" t="s">
        <v>1495</v>
      </c>
      <c r="S71" t="s">
        <v>27</v>
      </c>
      <c r="T71" t="s">
        <v>1496</v>
      </c>
    </row>
    <row r="72" spans="2:20" x14ac:dyDescent="0.25">
      <c r="B72" t="s">
        <v>315</v>
      </c>
      <c r="C72" t="s">
        <v>1497</v>
      </c>
      <c r="D72" t="s">
        <v>1498</v>
      </c>
      <c r="E72" t="s">
        <v>1499</v>
      </c>
      <c r="F72" t="s">
        <v>1500</v>
      </c>
      <c r="G72" t="s">
        <v>25</v>
      </c>
      <c r="H72" t="s">
        <v>1501</v>
      </c>
      <c r="I72" t="s">
        <v>1502</v>
      </c>
      <c r="J72" t="s">
        <v>1502</v>
      </c>
      <c r="K72" t="s">
        <v>25</v>
      </c>
      <c r="L72" t="s">
        <v>25</v>
      </c>
      <c r="M72" t="s">
        <v>25</v>
      </c>
      <c r="N72" t="s">
        <v>25</v>
      </c>
      <c r="O72" t="s">
        <v>25</v>
      </c>
      <c r="P72" t="s">
        <v>25</v>
      </c>
      <c r="Q72" t="s">
        <v>25</v>
      </c>
      <c r="R72" t="s">
        <v>1503</v>
      </c>
      <c r="S72" t="s">
        <v>63</v>
      </c>
      <c r="T72" t="s">
        <v>1504</v>
      </c>
    </row>
    <row r="73" spans="2:20" x14ac:dyDescent="0.25">
      <c r="B73" t="s">
        <v>316</v>
      </c>
      <c r="C73" t="s">
        <v>1505</v>
      </c>
      <c r="D73" t="s">
        <v>1506</v>
      </c>
      <c r="E73" t="s">
        <v>1507</v>
      </c>
      <c r="F73" t="s">
        <v>1508</v>
      </c>
      <c r="G73" t="s">
        <v>25</v>
      </c>
      <c r="H73" t="s">
        <v>1509</v>
      </c>
      <c r="I73" t="s">
        <v>1510</v>
      </c>
      <c r="J73" t="s">
        <v>1510</v>
      </c>
      <c r="K73" t="s">
        <v>25</v>
      </c>
      <c r="L73" t="s">
        <v>25</v>
      </c>
      <c r="M73" t="s">
        <v>1511</v>
      </c>
      <c r="N73" t="s">
        <v>1512</v>
      </c>
      <c r="O73" t="s">
        <v>25</v>
      </c>
      <c r="P73" t="s">
        <v>133</v>
      </c>
      <c r="Q73" t="s">
        <v>1513</v>
      </c>
      <c r="R73" t="s">
        <v>1514</v>
      </c>
      <c r="S73" t="s">
        <v>317</v>
      </c>
      <c r="T73" t="s">
        <v>1515</v>
      </c>
    </row>
    <row r="74" spans="2:20" x14ac:dyDescent="0.25">
      <c r="B74" t="s">
        <v>318</v>
      </c>
      <c r="C74" t="s">
        <v>1516</v>
      </c>
      <c r="D74" t="s">
        <v>1517</v>
      </c>
      <c r="E74" t="s">
        <v>1518</v>
      </c>
      <c r="F74" t="s">
        <v>1519</v>
      </c>
      <c r="G74" t="s">
        <v>25</v>
      </c>
      <c r="H74" t="s">
        <v>1520</v>
      </c>
      <c r="I74" t="s">
        <v>1521</v>
      </c>
      <c r="J74" t="s">
        <v>1521</v>
      </c>
      <c r="K74" t="s">
        <v>25</v>
      </c>
      <c r="L74" t="s">
        <v>25</v>
      </c>
      <c r="M74" t="s">
        <v>38</v>
      </c>
      <c r="N74" t="s">
        <v>25</v>
      </c>
      <c r="O74" t="s">
        <v>25</v>
      </c>
      <c r="P74" t="s">
        <v>38</v>
      </c>
      <c r="Q74" t="s">
        <v>39</v>
      </c>
      <c r="R74" t="s">
        <v>1522</v>
      </c>
      <c r="S74" t="s">
        <v>49</v>
      </c>
      <c r="T74" t="s">
        <v>1523</v>
      </c>
    </row>
    <row r="75" spans="2:20" x14ac:dyDescent="0.25">
      <c r="B75" t="s">
        <v>319</v>
      </c>
      <c r="C75" t="s">
        <v>1524</v>
      </c>
      <c r="D75" t="s">
        <v>1525</v>
      </c>
      <c r="E75" t="s">
        <v>1526</v>
      </c>
      <c r="F75" t="s">
        <v>1527</v>
      </c>
      <c r="G75" t="s">
        <v>25</v>
      </c>
      <c r="H75" t="s">
        <v>1528</v>
      </c>
      <c r="I75" t="s">
        <v>1529</v>
      </c>
      <c r="J75" t="s">
        <v>1529</v>
      </c>
      <c r="K75" t="s">
        <v>25</v>
      </c>
      <c r="L75" t="s">
        <v>25</v>
      </c>
      <c r="M75" t="s">
        <v>217</v>
      </c>
      <c r="N75" t="s">
        <v>25</v>
      </c>
      <c r="O75" t="s">
        <v>25</v>
      </c>
      <c r="P75" t="s">
        <v>217</v>
      </c>
      <c r="Q75" t="s">
        <v>218</v>
      </c>
      <c r="R75" t="s">
        <v>1530</v>
      </c>
      <c r="S75" t="s">
        <v>63</v>
      </c>
      <c r="T75" t="s">
        <v>1531</v>
      </c>
    </row>
    <row r="76" spans="2:20" x14ac:dyDescent="0.25">
      <c r="B76" t="s">
        <v>320</v>
      </c>
      <c r="C76" t="s">
        <v>1532</v>
      </c>
      <c r="D76" t="s">
        <v>1533</v>
      </c>
      <c r="E76" t="s">
        <v>1534</v>
      </c>
      <c r="F76" t="s">
        <v>1535</v>
      </c>
      <c r="G76" t="s">
        <v>1536</v>
      </c>
      <c r="H76" t="s">
        <v>1537</v>
      </c>
      <c r="I76" t="s">
        <v>1538</v>
      </c>
      <c r="J76" t="s">
        <v>1538</v>
      </c>
      <c r="K76" t="s">
        <v>25</v>
      </c>
      <c r="L76" t="s">
        <v>25</v>
      </c>
      <c r="M76" t="s">
        <v>1539</v>
      </c>
      <c r="N76" t="s">
        <v>1540</v>
      </c>
      <c r="O76" t="s">
        <v>25</v>
      </c>
      <c r="P76" t="s">
        <v>1541</v>
      </c>
      <c r="Q76" t="s">
        <v>1542</v>
      </c>
      <c r="R76" t="s">
        <v>1543</v>
      </c>
      <c r="S76" t="s">
        <v>321</v>
      </c>
      <c r="T76" t="s">
        <v>1544</v>
      </c>
    </row>
    <row r="77" spans="2:20" x14ac:dyDescent="0.25">
      <c r="B77" t="s">
        <v>322</v>
      </c>
      <c r="C77" t="s">
        <v>1545</v>
      </c>
      <c r="D77" t="s">
        <v>1546</v>
      </c>
      <c r="E77" t="s">
        <v>1547</v>
      </c>
      <c r="F77" t="s">
        <v>1548</v>
      </c>
      <c r="G77" t="s">
        <v>1549</v>
      </c>
      <c r="H77" t="s">
        <v>1550</v>
      </c>
      <c r="I77" t="s">
        <v>1551</v>
      </c>
      <c r="J77" t="s">
        <v>1551</v>
      </c>
      <c r="K77" t="s">
        <v>25</v>
      </c>
      <c r="L77" t="s">
        <v>25</v>
      </c>
      <c r="M77" t="s">
        <v>1552</v>
      </c>
      <c r="N77" t="s">
        <v>25</v>
      </c>
      <c r="O77" t="s">
        <v>25</v>
      </c>
      <c r="P77" t="s">
        <v>1552</v>
      </c>
      <c r="Q77" t="s">
        <v>1553</v>
      </c>
      <c r="R77" t="s">
        <v>1554</v>
      </c>
      <c r="S77" t="s">
        <v>323</v>
      </c>
      <c r="T77" t="s">
        <v>1555</v>
      </c>
    </row>
    <row r="78" spans="2:20" x14ac:dyDescent="0.25">
      <c r="B78" t="s">
        <v>324</v>
      </c>
      <c r="C78" t="s">
        <v>1556</v>
      </c>
      <c r="D78" t="s">
        <v>1557</v>
      </c>
      <c r="E78" t="s">
        <v>1558</v>
      </c>
      <c r="F78" t="s">
        <v>1559</v>
      </c>
      <c r="G78" t="s">
        <v>25</v>
      </c>
      <c r="H78" t="s">
        <v>1560</v>
      </c>
      <c r="I78" t="s">
        <v>1561</v>
      </c>
      <c r="J78" t="s">
        <v>1561</v>
      </c>
      <c r="K78" t="s">
        <v>25</v>
      </c>
      <c r="L78" t="s">
        <v>25</v>
      </c>
      <c r="M78" t="s">
        <v>1562</v>
      </c>
      <c r="N78" t="s">
        <v>131</v>
      </c>
      <c r="O78" t="s">
        <v>25</v>
      </c>
      <c r="P78" t="s">
        <v>1563</v>
      </c>
      <c r="Q78" t="s">
        <v>1564</v>
      </c>
      <c r="R78" t="s">
        <v>1565</v>
      </c>
      <c r="S78" t="s">
        <v>36</v>
      </c>
      <c r="T78" t="s">
        <v>1566</v>
      </c>
    </row>
    <row r="79" spans="2:20" x14ac:dyDescent="0.25">
      <c r="B79" t="s">
        <v>325</v>
      </c>
      <c r="C79" t="s">
        <v>1567</v>
      </c>
      <c r="D79" t="s">
        <v>1568</v>
      </c>
      <c r="E79" t="s">
        <v>1569</v>
      </c>
      <c r="F79" t="s">
        <v>1570</v>
      </c>
      <c r="G79" t="s">
        <v>25</v>
      </c>
      <c r="H79" t="s">
        <v>1571</v>
      </c>
      <c r="I79" t="s">
        <v>1572</v>
      </c>
      <c r="J79" t="s">
        <v>1572</v>
      </c>
      <c r="K79" t="s">
        <v>25</v>
      </c>
      <c r="L79" t="s">
        <v>25</v>
      </c>
      <c r="M79" t="s">
        <v>25</v>
      </c>
      <c r="N79" t="s">
        <v>25</v>
      </c>
      <c r="O79" t="s">
        <v>25</v>
      </c>
      <c r="P79" t="s">
        <v>25</v>
      </c>
      <c r="Q79" t="s">
        <v>25</v>
      </c>
      <c r="R79" t="s">
        <v>1573</v>
      </c>
      <c r="S79" t="s">
        <v>135</v>
      </c>
      <c r="T79" t="s">
        <v>1574</v>
      </c>
    </row>
    <row r="80" spans="2:20" x14ac:dyDescent="0.25">
      <c r="B80" t="s">
        <v>326</v>
      </c>
      <c r="C80" t="s">
        <v>1575</v>
      </c>
      <c r="D80" t="s">
        <v>1576</v>
      </c>
      <c r="E80" t="s">
        <v>1577</v>
      </c>
      <c r="F80" t="s">
        <v>1578</v>
      </c>
      <c r="G80" t="s">
        <v>25</v>
      </c>
      <c r="H80" t="s">
        <v>1579</v>
      </c>
      <c r="I80" t="s">
        <v>1580</v>
      </c>
      <c r="J80" t="s">
        <v>1580</v>
      </c>
      <c r="K80" t="s">
        <v>25</v>
      </c>
      <c r="L80" t="s">
        <v>25</v>
      </c>
      <c r="M80" t="s">
        <v>109</v>
      </c>
      <c r="N80" t="s">
        <v>25</v>
      </c>
      <c r="O80" t="s">
        <v>25</v>
      </c>
      <c r="P80" t="s">
        <v>109</v>
      </c>
      <c r="Q80" t="s">
        <v>1581</v>
      </c>
      <c r="R80" t="s">
        <v>1582</v>
      </c>
      <c r="S80" t="s">
        <v>63</v>
      </c>
      <c r="T80" t="s">
        <v>1583</v>
      </c>
    </row>
    <row r="81" spans="2:20" x14ac:dyDescent="0.25">
      <c r="B81" t="s">
        <v>327</v>
      </c>
      <c r="C81" t="s">
        <v>1584</v>
      </c>
      <c r="D81" t="s">
        <v>1585</v>
      </c>
      <c r="E81" t="s">
        <v>1586</v>
      </c>
      <c r="F81" t="s">
        <v>1587</v>
      </c>
      <c r="G81" t="s">
        <v>87</v>
      </c>
      <c r="H81" t="s">
        <v>1588</v>
      </c>
      <c r="I81" t="s">
        <v>1589</v>
      </c>
      <c r="J81" t="s">
        <v>1590</v>
      </c>
      <c r="K81" t="s">
        <v>25</v>
      </c>
      <c r="L81" t="s">
        <v>25</v>
      </c>
      <c r="M81" t="s">
        <v>25</v>
      </c>
      <c r="N81" t="s">
        <v>25</v>
      </c>
      <c r="O81" t="s">
        <v>25</v>
      </c>
      <c r="P81" t="s">
        <v>25</v>
      </c>
      <c r="Q81" t="s">
        <v>25</v>
      </c>
      <c r="R81" t="s">
        <v>1591</v>
      </c>
      <c r="S81" t="s">
        <v>49</v>
      </c>
      <c r="T81" t="s">
        <v>1592</v>
      </c>
    </row>
    <row r="82" spans="2:20" x14ac:dyDescent="0.25">
      <c r="B82" t="s">
        <v>328</v>
      </c>
      <c r="C82" t="s">
        <v>1593</v>
      </c>
      <c r="D82" t="s">
        <v>1594</v>
      </c>
      <c r="E82" t="s">
        <v>1595</v>
      </c>
      <c r="F82" t="s">
        <v>1596</v>
      </c>
      <c r="G82" t="s">
        <v>1597</v>
      </c>
      <c r="H82" t="s">
        <v>1598</v>
      </c>
      <c r="I82" t="s">
        <v>1599</v>
      </c>
      <c r="J82" t="s">
        <v>1600</v>
      </c>
      <c r="K82" t="s">
        <v>25</v>
      </c>
      <c r="L82" t="s">
        <v>25</v>
      </c>
      <c r="M82" t="s">
        <v>1601</v>
      </c>
      <c r="N82" t="s">
        <v>25</v>
      </c>
      <c r="O82" t="s">
        <v>25</v>
      </c>
      <c r="P82" t="s">
        <v>1601</v>
      </c>
      <c r="Q82" t="s">
        <v>1602</v>
      </c>
      <c r="R82" t="s">
        <v>1603</v>
      </c>
      <c r="S82" t="s">
        <v>49</v>
      </c>
      <c r="T82" t="s">
        <v>1604</v>
      </c>
    </row>
    <row r="83" spans="2:20" x14ac:dyDescent="0.25">
      <c r="B83" t="s">
        <v>329</v>
      </c>
      <c r="C83" t="s">
        <v>1605</v>
      </c>
      <c r="D83" t="s">
        <v>1606</v>
      </c>
      <c r="E83" t="s">
        <v>1607</v>
      </c>
      <c r="F83" t="s">
        <v>1608</v>
      </c>
      <c r="G83" t="s">
        <v>1609</v>
      </c>
      <c r="H83" t="s">
        <v>1610</v>
      </c>
      <c r="I83" t="s">
        <v>1611</v>
      </c>
      <c r="J83" t="s">
        <v>1611</v>
      </c>
      <c r="K83" t="s">
        <v>25</v>
      </c>
      <c r="L83" t="s">
        <v>25</v>
      </c>
      <c r="M83" t="s">
        <v>1612</v>
      </c>
      <c r="N83" t="s">
        <v>25</v>
      </c>
      <c r="O83" t="s">
        <v>25</v>
      </c>
      <c r="P83" t="s">
        <v>1612</v>
      </c>
      <c r="Q83" t="s">
        <v>1613</v>
      </c>
      <c r="R83" t="s">
        <v>1614</v>
      </c>
      <c r="S83" t="s">
        <v>330</v>
      </c>
      <c r="T83" t="s">
        <v>1615</v>
      </c>
    </row>
    <row r="84" spans="2:20" x14ac:dyDescent="0.25">
      <c r="B84" t="s">
        <v>331</v>
      </c>
      <c r="C84" t="s">
        <v>1616</v>
      </c>
      <c r="D84" t="s">
        <v>1617</v>
      </c>
      <c r="E84" t="s">
        <v>1618</v>
      </c>
      <c r="F84" t="s">
        <v>1619</v>
      </c>
      <c r="G84" t="s">
        <v>25</v>
      </c>
      <c r="H84" t="s">
        <v>1620</v>
      </c>
      <c r="I84" t="s">
        <v>1621</v>
      </c>
      <c r="J84" t="s">
        <v>1621</v>
      </c>
      <c r="K84" t="s">
        <v>25</v>
      </c>
      <c r="L84" t="s">
        <v>25</v>
      </c>
      <c r="M84" t="s">
        <v>1172</v>
      </c>
      <c r="N84" t="s">
        <v>131</v>
      </c>
      <c r="O84" t="s">
        <v>25</v>
      </c>
      <c r="P84" t="s">
        <v>1622</v>
      </c>
      <c r="Q84" t="s">
        <v>1173</v>
      </c>
      <c r="R84" t="s">
        <v>1623</v>
      </c>
      <c r="S84" t="s">
        <v>332</v>
      </c>
      <c r="T84" t="s">
        <v>1624</v>
      </c>
    </row>
    <row r="85" spans="2:20" x14ac:dyDescent="0.25">
      <c r="B85" t="s">
        <v>333</v>
      </c>
      <c r="C85" t="s">
        <v>1625</v>
      </c>
      <c r="D85" t="s">
        <v>1626</v>
      </c>
      <c r="E85" t="s">
        <v>1627</v>
      </c>
      <c r="F85" t="s">
        <v>1628</v>
      </c>
      <c r="G85" t="s">
        <v>25</v>
      </c>
      <c r="H85" t="s">
        <v>1629</v>
      </c>
      <c r="I85" t="s">
        <v>1630</v>
      </c>
      <c r="J85" t="s">
        <v>1630</v>
      </c>
      <c r="K85" t="s">
        <v>25</v>
      </c>
      <c r="L85" t="s">
        <v>25</v>
      </c>
      <c r="M85" t="s">
        <v>1631</v>
      </c>
      <c r="N85" t="s">
        <v>31</v>
      </c>
      <c r="O85" t="s">
        <v>25</v>
      </c>
      <c r="P85" t="s">
        <v>1632</v>
      </c>
      <c r="Q85" t="s">
        <v>1633</v>
      </c>
      <c r="R85" t="s">
        <v>1634</v>
      </c>
      <c r="S85" t="s">
        <v>334</v>
      </c>
      <c r="T85" t="s">
        <v>1635</v>
      </c>
    </row>
    <row r="86" spans="2:20" x14ac:dyDescent="0.25">
      <c r="B86" t="s">
        <v>335</v>
      </c>
      <c r="C86" t="s">
        <v>1636</v>
      </c>
      <c r="D86" t="s">
        <v>1637</v>
      </c>
      <c r="E86" t="s">
        <v>1638</v>
      </c>
      <c r="F86" t="s">
        <v>1639</v>
      </c>
      <c r="G86" t="s">
        <v>25</v>
      </c>
      <c r="H86" t="s">
        <v>1640</v>
      </c>
      <c r="I86" t="s">
        <v>1641</v>
      </c>
      <c r="J86" t="s">
        <v>1641</v>
      </c>
      <c r="K86" t="s">
        <v>25</v>
      </c>
      <c r="L86" t="s">
        <v>25</v>
      </c>
      <c r="M86" t="s">
        <v>1222</v>
      </c>
      <c r="N86" t="s">
        <v>25</v>
      </c>
      <c r="O86" t="s">
        <v>25</v>
      </c>
      <c r="P86" t="s">
        <v>1222</v>
      </c>
      <c r="Q86" t="s">
        <v>1223</v>
      </c>
      <c r="R86" t="s">
        <v>1642</v>
      </c>
      <c r="S86" t="s">
        <v>34</v>
      </c>
      <c r="T86" t="s">
        <v>1643</v>
      </c>
    </row>
    <row r="87" spans="2:20" x14ac:dyDescent="0.25">
      <c r="B87" t="s">
        <v>336</v>
      </c>
      <c r="C87" t="s">
        <v>1644</v>
      </c>
      <c r="D87" t="s">
        <v>1645</v>
      </c>
      <c r="E87" t="s">
        <v>1646</v>
      </c>
      <c r="F87" t="s">
        <v>1647</v>
      </c>
      <c r="G87" t="s">
        <v>25</v>
      </c>
      <c r="H87" t="s">
        <v>1648</v>
      </c>
      <c r="I87" t="s">
        <v>1649</v>
      </c>
      <c r="J87" t="s">
        <v>1649</v>
      </c>
      <c r="K87" t="s">
        <v>25</v>
      </c>
      <c r="L87" t="s">
        <v>25</v>
      </c>
      <c r="M87" t="s">
        <v>762</v>
      </c>
      <c r="N87" t="s">
        <v>131</v>
      </c>
      <c r="O87" t="s">
        <v>25</v>
      </c>
      <c r="P87" t="s">
        <v>105</v>
      </c>
      <c r="Q87" t="s">
        <v>1028</v>
      </c>
      <c r="R87" t="s">
        <v>1650</v>
      </c>
      <c r="S87" t="s">
        <v>337</v>
      </c>
      <c r="T87" t="s">
        <v>1651</v>
      </c>
    </row>
    <row r="88" spans="2:20" x14ac:dyDescent="0.25">
      <c r="B88" t="s">
        <v>338</v>
      </c>
      <c r="C88" t="s">
        <v>1652</v>
      </c>
      <c r="D88" t="s">
        <v>1653</v>
      </c>
      <c r="E88" t="s">
        <v>1654</v>
      </c>
      <c r="F88" t="s">
        <v>1655</v>
      </c>
      <c r="G88" t="s">
        <v>25</v>
      </c>
      <c r="H88" t="s">
        <v>1656</v>
      </c>
      <c r="I88" t="s">
        <v>1657</v>
      </c>
      <c r="J88" t="s">
        <v>1657</v>
      </c>
      <c r="K88" t="s">
        <v>25</v>
      </c>
      <c r="L88" t="s">
        <v>25</v>
      </c>
      <c r="M88" t="s">
        <v>1552</v>
      </c>
      <c r="N88" t="s">
        <v>25</v>
      </c>
      <c r="O88" t="s">
        <v>25</v>
      </c>
      <c r="P88" t="s">
        <v>1552</v>
      </c>
      <c r="Q88" t="s">
        <v>1553</v>
      </c>
      <c r="R88" t="s">
        <v>1658</v>
      </c>
      <c r="S88" t="s">
        <v>34</v>
      </c>
      <c r="T88" t="s">
        <v>1659</v>
      </c>
    </row>
    <row r="89" spans="2:20" x14ac:dyDescent="0.25">
      <c r="B89" t="s">
        <v>339</v>
      </c>
      <c r="C89" t="s">
        <v>1660</v>
      </c>
      <c r="D89" t="s">
        <v>1661</v>
      </c>
      <c r="E89" t="s">
        <v>1662</v>
      </c>
      <c r="F89" t="s">
        <v>1663</v>
      </c>
      <c r="G89" t="s">
        <v>25</v>
      </c>
      <c r="H89" t="s">
        <v>1664</v>
      </c>
      <c r="I89" t="s">
        <v>1665</v>
      </c>
      <c r="J89" t="s">
        <v>1665</v>
      </c>
      <c r="K89" t="s">
        <v>25</v>
      </c>
      <c r="L89" t="s">
        <v>25</v>
      </c>
      <c r="M89" t="s">
        <v>145</v>
      </c>
      <c r="N89" t="s">
        <v>25</v>
      </c>
      <c r="O89" t="s">
        <v>25</v>
      </c>
      <c r="P89" t="s">
        <v>145</v>
      </c>
      <c r="Q89" t="s">
        <v>146</v>
      </c>
      <c r="R89" t="s">
        <v>1666</v>
      </c>
      <c r="S89" t="s">
        <v>63</v>
      </c>
      <c r="T89" t="s">
        <v>1667</v>
      </c>
    </row>
    <row r="90" spans="2:20" x14ac:dyDescent="0.25">
      <c r="B90" t="s">
        <v>340</v>
      </c>
      <c r="C90" t="s">
        <v>1668</v>
      </c>
      <c r="D90" t="s">
        <v>1669</v>
      </c>
      <c r="E90" t="s">
        <v>1670</v>
      </c>
      <c r="F90" t="s">
        <v>1671</v>
      </c>
      <c r="G90" t="s">
        <v>25</v>
      </c>
      <c r="H90" t="s">
        <v>1672</v>
      </c>
      <c r="I90" t="s">
        <v>1673</v>
      </c>
      <c r="J90" t="s">
        <v>1673</v>
      </c>
      <c r="K90" t="s">
        <v>25</v>
      </c>
      <c r="L90" t="s">
        <v>25</v>
      </c>
      <c r="M90" t="s">
        <v>1674</v>
      </c>
      <c r="N90" t="s">
        <v>31</v>
      </c>
      <c r="O90" t="s">
        <v>25</v>
      </c>
      <c r="P90" t="s">
        <v>66</v>
      </c>
      <c r="Q90" t="s">
        <v>1675</v>
      </c>
      <c r="R90" t="s">
        <v>1676</v>
      </c>
      <c r="S90" t="s">
        <v>266</v>
      </c>
      <c r="T90" t="s">
        <v>1677</v>
      </c>
    </row>
    <row r="91" spans="2:20" x14ac:dyDescent="0.25">
      <c r="B91" t="s">
        <v>341</v>
      </c>
      <c r="C91" t="s">
        <v>1678</v>
      </c>
      <c r="D91" t="s">
        <v>1679</v>
      </c>
      <c r="E91" t="s">
        <v>1680</v>
      </c>
      <c r="F91" t="s">
        <v>1681</v>
      </c>
      <c r="G91" t="s">
        <v>25</v>
      </c>
      <c r="H91" t="s">
        <v>1682</v>
      </c>
      <c r="I91" t="s">
        <v>1683</v>
      </c>
      <c r="J91" t="s">
        <v>1683</v>
      </c>
      <c r="K91" t="s">
        <v>25</v>
      </c>
      <c r="L91" t="s">
        <v>25</v>
      </c>
      <c r="M91" t="s">
        <v>1470</v>
      </c>
      <c r="N91" t="s">
        <v>25</v>
      </c>
      <c r="O91" t="s">
        <v>25</v>
      </c>
      <c r="P91" t="s">
        <v>1470</v>
      </c>
      <c r="Q91" t="s">
        <v>1472</v>
      </c>
      <c r="R91" t="s">
        <v>1684</v>
      </c>
      <c r="S91" t="s">
        <v>342</v>
      </c>
      <c r="T91" t="s">
        <v>1685</v>
      </c>
    </row>
    <row r="92" spans="2:20" x14ac:dyDescent="0.25">
      <c r="B92" t="s">
        <v>343</v>
      </c>
      <c r="C92" t="s">
        <v>1686</v>
      </c>
      <c r="D92" t="s">
        <v>1687</v>
      </c>
      <c r="E92" t="s">
        <v>1688</v>
      </c>
      <c r="F92" t="s">
        <v>1689</v>
      </c>
      <c r="G92" t="s">
        <v>25</v>
      </c>
      <c r="H92" t="s">
        <v>1690</v>
      </c>
      <c r="I92" t="s">
        <v>1691</v>
      </c>
      <c r="J92" t="s">
        <v>1691</v>
      </c>
      <c r="K92" t="s">
        <v>25</v>
      </c>
      <c r="L92" t="s">
        <v>25</v>
      </c>
      <c r="M92" t="s">
        <v>47</v>
      </c>
      <c r="N92" t="s">
        <v>25</v>
      </c>
      <c r="O92" t="s">
        <v>25</v>
      </c>
      <c r="P92" t="s">
        <v>47</v>
      </c>
      <c r="Q92" t="s">
        <v>48</v>
      </c>
      <c r="R92" t="s">
        <v>1692</v>
      </c>
      <c r="S92" t="s">
        <v>344</v>
      </c>
      <c r="T92" t="s">
        <v>1693</v>
      </c>
    </row>
    <row r="93" spans="2:20" x14ac:dyDescent="0.25">
      <c r="B93" t="s">
        <v>345</v>
      </c>
      <c r="C93" t="s">
        <v>1694</v>
      </c>
      <c r="D93" t="s">
        <v>1695</v>
      </c>
      <c r="E93" t="s">
        <v>1696</v>
      </c>
      <c r="F93" t="s">
        <v>1697</v>
      </c>
      <c r="G93" t="s">
        <v>25</v>
      </c>
      <c r="H93" t="s">
        <v>1698</v>
      </c>
      <c r="I93" t="s">
        <v>1699</v>
      </c>
      <c r="J93" t="s">
        <v>1699</v>
      </c>
      <c r="K93" t="s">
        <v>25</v>
      </c>
      <c r="L93" t="s">
        <v>25</v>
      </c>
      <c r="M93" t="s">
        <v>1700</v>
      </c>
      <c r="N93" t="s">
        <v>25</v>
      </c>
      <c r="O93" t="s">
        <v>25</v>
      </c>
      <c r="P93" t="s">
        <v>1700</v>
      </c>
      <c r="Q93" t="s">
        <v>1701</v>
      </c>
      <c r="R93" t="s">
        <v>1702</v>
      </c>
      <c r="S93" t="s">
        <v>34</v>
      </c>
      <c r="T93" t="s">
        <v>1703</v>
      </c>
    </row>
    <row r="94" spans="2:20" x14ac:dyDescent="0.25">
      <c r="B94" t="s">
        <v>346</v>
      </c>
      <c r="C94" t="s">
        <v>1704</v>
      </c>
      <c r="D94" t="s">
        <v>1705</v>
      </c>
      <c r="E94" t="s">
        <v>1706</v>
      </c>
      <c r="F94" t="s">
        <v>1707</v>
      </c>
      <c r="G94" t="s">
        <v>1708</v>
      </c>
      <c r="H94" t="s">
        <v>1709</v>
      </c>
      <c r="I94" t="s">
        <v>1710</v>
      </c>
      <c r="J94" t="s">
        <v>1710</v>
      </c>
      <c r="K94" t="s">
        <v>25</v>
      </c>
      <c r="L94" t="s">
        <v>25</v>
      </c>
      <c r="M94" t="s">
        <v>1406</v>
      </c>
      <c r="N94" t="s">
        <v>31</v>
      </c>
      <c r="O94" t="s">
        <v>25</v>
      </c>
      <c r="P94" t="s">
        <v>1711</v>
      </c>
      <c r="Q94" t="s">
        <v>1407</v>
      </c>
      <c r="R94" t="s">
        <v>1712</v>
      </c>
      <c r="S94" t="s">
        <v>44</v>
      </c>
      <c r="T94" t="s">
        <v>1713</v>
      </c>
    </row>
    <row r="95" spans="2:20" x14ac:dyDescent="0.25">
      <c r="B95" t="s">
        <v>347</v>
      </c>
      <c r="C95" t="s">
        <v>1714</v>
      </c>
      <c r="D95" t="s">
        <v>1715</v>
      </c>
      <c r="E95" t="s">
        <v>1716</v>
      </c>
      <c r="F95" t="s">
        <v>1717</v>
      </c>
      <c r="G95" t="s">
        <v>1718</v>
      </c>
      <c r="H95" t="s">
        <v>1719</v>
      </c>
      <c r="I95" t="s">
        <v>1720</v>
      </c>
      <c r="J95" t="s">
        <v>1720</v>
      </c>
      <c r="K95" t="s">
        <v>25</v>
      </c>
      <c r="L95" t="s">
        <v>25</v>
      </c>
      <c r="M95" t="s">
        <v>1721</v>
      </c>
      <c r="N95" t="s">
        <v>25</v>
      </c>
      <c r="O95" t="s">
        <v>25</v>
      </c>
      <c r="P95" t="s">
        <v>1721</v>
      </c>
      <c r="Q95" t="s">
        <v>1722</v>
      </c>
      <c r="R95" t="s">
        <v>1723</v>
      </c>
      <c r="S95" t="s">
        <v>348</v>
      </c>
      <c r="T95" t="s">
        <v>1724</v>
      </c>
    </row>
    <row r="96" spans="2:20" x14ac:dyDescent="0.25">
      <c r="B96" t="s">
        <v>349</v>
      </c>
      <c r="C96" t="s">
        <v>1725</v>
      </c>
      <c r="D96" t="s">
        <v>1726</v>
      </c>
      <c r="E96" t="s">
        <v>1727</v>
      </c>
      <c r="F96" t="s">
        <v>1728</v>
      </c>
      <c r="G96" t="s">
        <v>25</v>
      </c>
      <c r="H96" t="s">
        <v>1729</v>
      </c>
      <c r="I96" t="s">
        <v>1730</v>
      </c>
      <c r="J96" t="s">
        <v>1730</v>
      </c>
      <c r="K96" t="s">
        <v>25</v>
      </c>
      <c r="L96" t="s">
        <v>25</v>
      </c>
      <c r="M96" t="s">
        <v>1731</v>
      </c>
      <c r="N96" t="s">
        <v>25</v>
      </c>
      <c r="O96" t="s">
        <v>25</v>
      </c>
      <c r="P96" t="s">
        <v>1731</v>
      </c>
      <c r="Q96" t="s">
        <v>1732</v>
      </c>
      <c r="R96" t="s">
        <v>1733</v>
      </c>
      <c r="S96" t="s">
        <v>350</v>
      </c>
      <c r="T96" t="s">
        <v>1734</v>
      </c>
    </row>
    <row r="97" spans="2:20" x14ac:dyDescent="0.25">
      <c r="B97" t="s">
        <v>351</v>
      </c>
      <c r="C97" t="s">
        <v>1735</v>
      </c>
      <c r="D97" t="s">
        <v>1736</v>
      </c>
      <c r="E97" t="s">
        <v>1737</v>
      </c>
      <c r="F97" t="s">
        <v>1738</v>
      </c>
      <c r="G97" t="s">
        <v>25</v>
      </c>
      <c r="H97" t="s">
        <v>1739</v>
      </c>
      <c r="I97" t="s">
        <v>1740</v>
      </c>
      <c r="J97" t="s">
        <v>1740</v>
      </c>
      <c r="K97" t="s">
        <v>25</v>
      </c>
      <c r="L97" t="s">
        <v>25</v>
      </c>
      <c r="M97" t="s">
        <v>105</v>
      </c>
      <c r="N97" t="s">
        <v>25</v>
      </c>
      <c r="O97" t="s">
        <v>25</v>
      </c>
      <c r="P97" t="s">
        <v>105</v>
      </c>
      <c r="Q97" t="s">
        <v>106</v>
      </c>
      <c r="R97" t="s">
        <v>1741</v>
      </c>
      <c r="S97" t="s">
        <v>55</v>
      </c>
      <c r="T97" t="s">
        <v>1742</v>
      </c>
    </row>
    <row r="98" spans="2:20" x14ac:dyDescent="0.25">
      <c r="B98" t="s">
        <v>352</v>
      </c>
      <c r="C98" t="s">
        <v>1743</v>
      </c>
      <c r="D98" t="s">
        <v>1744</v>
      </c>
      <c r="E98" t="s">
        <v>1745</v>
      </c>
      <c r="F98" t="s">
        <v>1746</v>
      </c>
      <c r="G98" t="s">
        <v>25</v>
      </c>
      <c r="H98" t="s">
        <v>1747</v>
      </c>
      <c r="I98" t="s">
        <v>1748</v>
      </c>
      <c r="J98" t="s">
        <v>1748</v>
      </c>
      <c r="K98" t="s">
        <v>25</v>
      </c>
      <c r="L98" t="s">
        <v>25</v>
      </c>
      <c r="M98" t="s">
        <v>155</v>
      </c>
      <c r="N98" t="s">
        <v>25</v>
      </c>
      <c r="O98" t="s">
        <v>25</v>
      </c>
      <c r="P98" t="s">
        <v>155</v>
      </c>
      <c r="Q98" t="s">
        <v>164</v>
      </c>
      <c r="R98" t="s">
        <v>1749</v>
      </c>
      <c r="S98" t="s">
        <v>27</v>
      </c>
      <c r="T98" t="s">
        <v>1750</v>
      </c>
    </row>
    <row r="99" spans="2:20" x14ac:dyDescent="0.25">
      <c r="B99" t="s">
        <v>357</v>
      </c>
      <c r="C99" t="s">
        <v>1751</v>
      </c>
      <c r="D99" t="s">
        <v>1752</v>
      </c>
      <c r="E99" t="s">
        <v>1753</v>
      </c>
      <c r="F99" t="s">
        <v>1754</v>
      </c>
      <c r="G99" t="s">
        <v>25</v>
      </c>
      <c r="H99" t="s">
        <v>1755</v>
      </c>
      <c r="I99" t="s">
        <v>1756</v>
      </c>
      <c r="J99" t="s">
        <v>1756</v>
      </c>
      <c r="K99" t="s">
        <v>25</v>
      </c>
      <c r="L99" t="s">
        <v>25</v>
      </c>
      <c r="M99" t="s">
        <v>25</v>
      </c>
      <c r="N99" t="s">
        <v>25</v>
      </c>
      <c r="O99" t="s">
        <v>25</v>
      </c>
      <c r="P99" t="s">
        <v>25</v>
      </c>
      <c r="Q99" t="s">
        <v>25</v>
      </c>
      <c r="R99" t="s">
        <v>1757</v>
      </c>
      <c r="S99" t="s">
        <v>36</v>
      </c>
      <c r="T99" t="s">
        <v>1758</v>
      </c>
    </row>
    <row r="100" spans="2:20" x14ac:dyDescent="0.25">
      <c r="B100" t="s">
        <v>358</v>
      </c>
      <c r="C100" t="s">
        <v>1759</v>
      </c>
      <c r="D100" t="s">
        <v>1760</v>
      </c>
      <c r="E100" t="s">
        <v>1761</v>
      </c>
      <c r="F100" t="s">
        <v>1762</v>
      </c>
      <c r="G100" t="s">
        <v>25</v>
      </c>
      <c r="H100" t="s">
        <v>1763</v>
      </c>
      <c r="I100" t="s">
        <v>1764</v>
      </c>
      <c r="J100" t="s">
        <v>1764</v>
      </c>
      <c r="K100" t="s">
        <v>25</v>
      </c>
      <c r="L100" t="s">
        <v>25</v>
      </c>
      <c r="M100" t="s">
        <v>25</v>
      </c>
      <c r="N100" t="s">
        <v>25</v>
      </c>
      <c r="O100" t="s">
        <v>25</v>
      </c>
      <c r="P100" t="s">
        <v>25</v>
      </c>
      <c r="Q100" t="s">
        <v>25</v>
      </c>
      <c r="R100" t="s">
        <v>1765</v>
      </c>
      <c r="S100" t="s">
        <v>44</v>
      </c>
      <c r="T100" t="s">
        <v>1766</v>
      </c>
    </row>
    <row r="101" spans="2:20" x14ac:dyDescent="0.25">
      <c r="B101" t="s">
        <v>359</v>
      </c>
      <c r="C101" t="s">
        <v>1767</v>
      </c>
      <c r="D101" t="s">
        <v>1768</v>
      </c>
      <c r="E101" t="s">
        <v>1769</v>
      </c>
      <c r="F101" t="s">
        <v>1770</v>
      </c>
      <c r="G101" t="s">
        <v>25</v>
      </c>
      <c r="H101" t="s">
        <v>1771</v>
      </c>
      <c r="I101" t="s">
        <v>1772</v>
      </c>
      <c r="J101" t="s">
        <v>1772</v>
      </c>
      <c r="K101" t="s">
        <v>25</v>
      </c>
      <c r="L101" t="s">
        <v>25</v>
      </c>
      <c r="M101" t="s">
        <v>124</v>
      </c>
      <c r="N101" t="s">
        <v>131</v>
      </c>
      <c r="O101" t="s">
        <v>25</v>
      </c>
      <c r="P101" t="s">
        <v>1773</v>
      </c>
      <c r="Q101" t="s">
        <v>125</v>
      </c>
      <c r="R101" t="s">
        <v>1774</v>
      </c>
      <c r="S101" t="s">
        <v>360</v>
      </c>
      <c r="T101" t="s">
        <v>1775</v>
      </c>
    </row>
    <row r="102" spans="2:20" x14ac:dyDescent="0.25">
      <c r="B102" t="s">
        <v>361</v>
      </c>
      <c r="C102" t="s">
        <v>1776</v>
      </c>
      <c r="D102" t="s">
        <v>1777</v>
      </c>
      <c r="E102" t="s">
        <v>1778</v>
      </c>
      <c r="F102" t="s">
        <v>1779</v>
      </c>
      <c r="G102" t="s">
        <v>1780</v>
      </c>
      <c r="H102" t="s">
        <v>1781</v>
      </c>
      <c r="I102" t="s">
        <v>1782</v>
      </c>
      <c r="J102" t="s">
        <v>1783</v>
      </c>
      <c r="K102" t="s">
        <v>25</v>
      </c>
      <c r="L102" t="s">
        <v>25</v>
      </c>
      <c r="M102" t="s">
        <v>1784</v>
      </c>
      <c r="N102" t="s">
        <v>25</v>
      </c>
      <c r="O102" t="s">
        <v>25</v>
      </c>
      <c r="P102" t="s">
        <v>1784</v>
      </c>
      <c r="Q102" t="s">
        <v>1785</v>
      </c>
      <c r="R102" t="s">
        <v>1786</v>
      </c>
      <c r="S102" t="s">
        <v>362</v>
      </c>
      <c r="T102" t="s">
        <v>1787</v>
      </c>
    </row>
    <row r="103" spans="2:20" x14ac:dyDescent="0.25">
      <c r="B103" t="s">
        <v>363</v>
      </c>
      <c r="C103" t="s">
        <v>1788</v>
      </c>
      <c r="D103" t="s">
        <v>1789</v>
      </c>
      <c r="E103" t="s">
        <v>1790</v>
      </c>
      <c r="F103" t="s">
        <v>1791</v>
      </c>
      <c r="G103" t="s">
        <v>1792</v>
      </c>
      <c r="H103" t="s">
        <v>1793</v>
      </c>
      <c r="I103" t="s">
        <v>1794</v>
      </c>
      <c r="J103" t="s">
        <v>1795</v>
      </c>
      <c r="K103" t="s">
        <v>25</v>
      </c>
      <c r="L103" t="s">
        <v>25</v>
      </c>
      <c r="M103" t="s">
        <v>105</v>
      </c>
      <c r="N103" t="s">
        <v>25</v>
      </c>
      <c r="O103" t="s">
        <v>25</v>
      </c>
      <c r="P103" t="s">
        <v>105</v>
      </c>
      <c r="Q103" t="s">
        <v>106</v>
      </c>
      <c r="R103" t="s">
        <v>1796</v>
      </c>
      <c r="S103" t="s">
        <v>364</v>
      </c>
      <c r="T103" t="s">
        <v>1797</v>
      </c>
    </row>
    <row r="104" spans="2:20" x14ac:dyDescent="0.25">
      <c r="B104" t="s">
        <v>365</v>
      </c>
      <c r="C104" t="s">
        <v>1798</v>
      </c>
      <c r="D104" t="s">
        <v>1799</v>
      </c>
      <c r="E104" t="s">
        <v>1800</v>
      </c>
      <c r="F104" t="s">
        <v>1801</v>
      </c>
      <c r="G104" t="s">
        <v>25</v>
      </c>
      <c r="H104" t="s">
        <v>1802</v>
      </c>
      <c r="I104" t="s">
        <v>1803</v>
      </c>
      <c r="J104" t="s">
        <v>1803</v>
      </c>
      <c r="K104" t="s">
        <v>25</v>
      </c>
      <c r="L104" t="s">
        <v>25</v>
      </c>
      <c r="M104" t="s">
        <v>47</v>
      </c>
      <c r="N104" t="s">
        <v>25</v>
      </c>
      <c r="O104" t="s">
        <v>25</v>
      </c>
      <c r="P104" t="s">
        <v>47</v>
      </c>
      <c r="Q104" t="s">
        <v>48</v>
      </c>
      <c r="R104" t="s">
        <v>1804</v>
      </c>
      <c r="S104" t="s">
        <v>55</v>
      </c>
      <c r="T104" t="s">
        <v>1805</v>
      </c>
    </row>
    <row r="105" spans="2:20" x14ac:dyDescent="0.25">
      <c r="B105" t="s">
        <v>366</v>
      </c>
      <c r="C105" t="s">
        <v>1806</v>
      </c>
      <c r="D105" t="s">
        <v>1807</v>
      </c>
      <c r="E105" t="s">
        <v>1808</v>
      </c>
      <c r="F105" t="s">
        <v>1809</v>
      </c>
      <c r="G105" t="s">
        <v>25</v>
      </c>
      <c r="H105" t="s">
        <v>1810</v>
      </c>
      <c r="I105" t="s">
        <v>1811</v>
      </c>
      <c r="J105" t="s">
        <v>1811</v>
      </c>
      <c r="K105" t="s">
        <v>25</v>
      </c>
      <c r="L105" t="s">
        <v>25</v>
      </c>
      <c r="M105" t="s">
        <v>1812</v>
      </c>
      <c r="N105" t="s">
        <v>158</v>
      </c>
      <c r="O105" t="s">
        <v>25</v>
      </c>
      <c r="P105" t="s">
        <v>1108</v>
      </c>
      <c r="Q105" t="s">
        <v>1813</v>
      </c>
      <c r="R105" t="s">
        <v>1814</v>
      </c>
      <c r="S105" t="s">
        <v>367</v>
      </c>
      <c r="T105" t="s">
        <v>1815</v>
      </c>
    </row>
    <row r="106" spans="2:20" x14ac:dyDescent="0.25">
      <c r="B106" t="s">
        <v>368</v>
      </c>
      <c r="C106" t="s">
        <v>1816</v>
      </c>
      <c r="D106" t="s">
        <v>1817</v>
      </c>
      <c r="E106" t="s">
        <v>1818</v>
      </c>
      <c r="F106" t="s">
        <v>1819</v>
      </c>
      <c r="G106" t="s">
        <v>25</v>
      </c>
      <c r="H106" t="s">
        <v>1820</v>
      </c>
      <c r="I106" t="s">
        <v>1821</v>
      </c>
      <c r="J106" t="s">
        <v>1821</v>
      </c>
      <c r="K106" t="s">
        <v>25</v>
      </c>
      <c r="L106" t="s">
        <v>25</v>
      </c>
      <c r="M106" t="s">
        <v>25</v>
      </c>
      <c r="N106" t="s">
        <v>25</v>
      </c>
      <c r="O106" t="s">
        <v>25</v>
      </c>
      <c r="P106" t="s">
        <v>25</v>
      </c>
      <c r="Q106" t="s">
        <v>25</v>
      </c>
      <c r="R106" t="s">
        <v>1822</v>
      </c>
      <c r="S106" t="s">
        <v>369</v>
      </c>
      <c r="T106" t="s">
        <v>1823</v>
      </c>
    </row>
    <row r="107" spans="2:20" x14ac:dyDescent="0.25">
      <c r="B107" t="s">
        <v>370</v>
      </c>
      <c r="C107" t="s">
        <v>1824</v>
      </c>
      <c r="D107" t="s">
        <v>1825</v>
      </c>
      <c r="E107" t="s">
        <v>1826</v>
      </c>
      <c r="F107" t="s">
        <v>1827</v>
      </c>
      <c r="G107" t="s">
        <v>25</v>
      </c>
      <c r="H107" t="s">
        <v>1828</v>
      </c>
      <c r="I107" t="s">
        <v>1829</v>
      </c>
      <c r="J107" t="s">
        <v>1829</v>
      </c>
      <c r="K107" t="s">
        <v>25</v>
      </c>
      <c r="L107" t="s">
        <v>25</v>
      </c>
      <c r="M107" t="s">
        <v>61</v>
      </c>
      <c r="N107" t="s">
        <v>25</v>
      </c>
      <c r="O107" t="s">
        <v>25</v>
      </c>
      <c r="P107" t="s">
        <v>61</v>
      </c>
      <c r="Q107" t="s">
        <v>62</v>
      </c>
      <c r="R107" t="s">
        <v>1830</v>
      </c>
      <c r="S107" t="s">
        <v>36</v>
      </c>
      <c r="T107" t="s">
        <v>1831</v>
      </c>
    </row>
    <row r="108" spans="2:20" x14ac:dyDescent="0.25">
      <c r="B108" t="s">
        <v>371</v>
      </c>
      <c r="C108" t="s">
        <v>1832</v>
      </c>
      <c r="D108" t="s">
        <v>1833</v>
      </c>
      <c r="E108" t="s">
        <v>1834</v>
      </c>
      <c r="F108" t="s">
        <v>1835</v>
      </c>
      <c r="G108" t="s">
        <v>1836</v>
      </c>
      <c r="H108" t="s">
        <v>1837</v>
      </c>
      <c r="I108" t="s">
        <v>1838</v>
      </c>
      <c r="J108" t="s">
        <v>1838</v>
      </c>
      <c r="K108" t="s">
        <v>25</v>
      </c>
      <c r="L108" t="s">
        <v>25</v>
      </c>
      <c r="M108" t="s">
        <v>1839</v>
      </c>
      <c r="N108" t="s">
        <v>31</v>
      </c>
      <c r="O108" t="s">
        <v>25</v>
      </c>
      <c r="P108" t="s">
        <v>1840</v>
      </c>
      <c r="Q108" t="s">
        <v>1841</v>
      </c>
      <c r="R108" t="s">
        <v>1842</v>
      </c>
      <c r="S108" t="s">
        <v>372</v>
      </c>
      <c r="T108" t="s">
        <v>1843</v>
      </c>
    </row>
    <row r="109" spans="2:20" x14ac:dyDescent="0.25">
      <c r="B109" t="s">
        <v>373</v>
      </c>
      <c r="C109" t="s">
        <v>1844</v>
      </c>
      <c r="D109" t="s">
        <v>1845</v>
      </c>
      <c r="E109" t="s">
        <v>1846</v>
      </c>
      <c r="F109" t="s">
        <v>1847</v>
      </c>
      <c r="G109" t="s">
        <v>25</v>
      </c>
      <c r="H109" t="s">
        <v>1848</v>
      </c>
      <c r="I109" t="s">
        <v>1849</v>
      </c>
      <c r="J109" t="s">
        <v>1849</v>
      </c>
      <c r="K109" t="s">
        <v>25</v>
      </c>
      <c r="L109" t="s">
        <v>25</v>
      </c>
      <c r="M109" t="s">
        <v>25</v>
      </c>
      <c r="N109" t="s">
        <v>25</v>
      </c>
      <c r="O109" t="s">
        <v>25</v>
      </c>
      <c r="P109" t="s">
        <v>25</v>
      </c>
      <c r="Q109" t="s">
        <v>25</v>
      </c>
      <c r="R109" t="s">
        <v>1850</v>
      </c>
      <c r="S109" t="s">
        <v>236</v>
      </c>
      <c r="T109" t="s">
        <v>1851</v>
      </c>
    </row>
    <row r="110" spans="2:20" x14ac:dyDescent="0.25">
      <c r="B110" t="s">
        <v>374</v>
      </c>
      <c r="C110" t="s">
        <v>1852</v>
      </c>
      <c r="D110" t="s">
        <v>1853</v>
      </c>
      <c r="E110" t="s">
        <v>1854</v>
      </c>
      <c r="F110" t="s">
        <v>1855</v>
      </c>
      <c r="G110" t="s">
        <v>25</v>
      </c>
      <c r="H110" t="s">
        <v>1856</v>
      </c>
      <c r="I110" t="s">
        <v>1857</v>
      </c>
      <c r="J110" t="s">
        <v>1857</v>
      </c>
      <c r="K110" t="s">
        <v>25</v>
      </c>
      <c r="L110" t="s">
        <v>25</v>
      </c>
      <c r="M110" t="s">
        <v>47</v>
      </c>
      <c r="N110" t="s">
        <v>25</v>
      </c>
      <c r="O110" t="s">
        <v>25</v>
      </c>
      <c r="P110" t="s">
        <v>47</v>
      </c>
      <c r="Q110" t="s">
        <v>48</v>
      </c>
      <c r="R110" t="s">
        <v>1858</v>
      </c>
      <c r="S110" t="s">
        <v>36</v>
      </c>
      <c r="T110" t="s">
        <v>1859</v>
      </c>
    </row>
    <row r="111" spans="2:20" x14ac:dyDescent="0.25">
      <c r="B111" t="s">
        <v>375</v>
      </c>
      <c r="C111" t="s">
        <v>1860</v>
      </c>
      <c r="D111" t="s">
        <v>1861</v>
      </c>
      <c r="E111" t="s">
        <v>1862</v>
      </c>
      <c r="F111" t="s">
        <v>1863</v>
      </c>
      <c r="G111" t="s">
        <v>1864</v>
      </c>
      <c r="H111" t="s">
        <v>1865</v>
      </c>
      <c r="I111" t="s">
        <v>1866</v>
      </c>
      <c r="J111" t="s">
        <v>1867</v>
      </c>
      <c r="K111" t="s">
        <v>25</v>
      </c>
      <c r="L111" t="s">
        <v>25</v>
      </c>
      <c r="M111" t="s">
        <v>1868</v>
      </c>
      <c r="N111" t="s">
        <v>31</v>
      </c>
      <c r="O111" t="s">
        <v>25</v>
      </c>
      <c r="P111" t="s">
        <v>1869</v>
      </c>
      <c r="Q111" t="s">
        <v>1870</v>
      </c>
      <c r="R111" t="s">
        <v>1871</v>
      </c>
      <c r="S111" t="s">
        <v>63</v>
      </c>
      <c r="T111" t="s">
        <v>1872</v>
      </c>
    </row>
    <row r="112" spans="2:20" x14ac:dyDescent="0.25">
      <c r="B112" t="s">
        <v>376</v>
      </c>
      <c r="C112" t="s">
        <v>1873</v>
      </c>
      <c r="D112" t="s">
        <v>1874</v>
      </c>
      <c r="E112" t="s">
        <v>1875</v>
      </c>
      <c r="F112" t="s">
        <v>1876</v>
      </c>
      <c r="G112" t="s">
        <v>43</v>
      </c>
      <c r="H112" t="s">
        <v>1877</v>
      </c>
      <c r="I112" t="s">
        <v>1878</v>
      </c>
      <c r="J112" t="s">
        <v>1878</v>
      </c>
      <c r="K112" t="s">
        <v>25</v>
      </c>
      <c r="L112" t="s">
        <v>25</v>
      </c>
      <c r="M112" t="s">
        <v>1879</v>
      </c>
      <c r="N112" t="s">
        <v>31</v>
      </c>
      <c r="O112" t="s">
        <v>25</v>
      </c>
      <c r="P112" t="s">
        <v>1612</v>
      </c>
      <c r="Q112" t="s">
        <v>1880</v>
      </c>
      <c r="R112" t="s">
        <v>1881</v>
      </c>
      <c r="S112" t="s">
        <v>63</v>
      </c>
      <c r="T112" t="s">
        <v>84</v>
      </c>
    </row>
    <row r="113" spans="2:20" x14ac:dyDescent="0.25">
      <c r="B113" t="s">
        <v>377</v>
      </c>
      <c r="C113" t="s">
        <v>1882</v>
      </c>
      <c r="D113" t="s">
        <v>1883</v>
      </c>
      <c r="E113" t="s">
        <v>1884</v>
      </c>
      <c r="F113" t="s">
        <v>1885</v>
      </c>
      <c r="G113" t="s">
        <v>1222</v>
      </c>
      <c r="H113" t="s">
        <v>1886</v>
      </c>
      <c r="I113" t="s">
        <v>1887</v>
      </c>
      <c r="J113" t="s">
        <v>1887</v>
      </c>
      <c r="K113" t="s">
        <v>25</v>
      </c>
      <c r="L113" t="s">
        <v>25</v>
      </c>
      <c r="M113" t="s">
        <v>1888</v>
      </c>
      <c r="N113" t="s">
        <v>75</v>
      </c>
      <c r="O113" t="s">
        <v>25</v>
      </c>
      <c r="P113" t="s">
        <v>1889</v>
      </c>
      <c r="Q113" t="s">
        <v>1890</v>
      </c>
      <c r="R113" t="s">
        <v>1891</v>
      </c>
      <c r="S113" t="s">
        <v>63</v>
      </c>
      <c r="T113" t="s">
        <v>1892</v>
      </c>
    </row>
    <row r="114" spans="2:20" x14ac:dyDescent="0.25">
      <c r="B114" t="s">
        <v>378</v>
      </c>
      <c r="C114" t="s">
        <v>1893</v>
      </c>
      <c r="D114" t="s">
        <v>1894</v>
      </c>
      <c r="E114" t="s">
        <v>1895</v>
      </c>
      <c r="F114" t="s">
        <v>1896</v>
      </c>
      <c r="G114" t="s">
        <v>25</v>
      </c>
      <c r="H114" t="s">
        <v>1897</v>
      </c>
      <c r="I114" t="s">
        <v>1898</v>
      </c>
      <c r="J114" t="s">
        <v>1898</v>
      </c>
      <c r="K114" t="s">
        <v>25</v>
      </c>
      <c r="L114" t="s">
        <v>25</v>
      </c>
      <c r="M114" t="s">
        <v>145</v>
      </c>
      <c r="N114" t="s">
        <v>31</v>
      </c>
      <c r="O114" t="s">
        <v>25</v>
      </c>
      <c r="P114" t="s">
        <v>1899</v>
      </c>
      <c r="Q114" t="s">
        <v>146</v>
      </c>
      <c r="R114" t="s">
        <v>1900</v>
      </c>
      <c r="S114" t="s">
        <v>63</v>
      </c>
      <c r="T114" t="s">
        <v>1901</v>
      </c>
    </row>
    <row r="115" spans="2:20" x14ac:dyDescent="0.25">
      <c r="B115" t="s">
        <v>379</v>
      </c>
      <c r="C115" t="s">
        <v>1902</v>
      </c>
      <c r="D115" t="s">
        <v>1903</v>
      </c>
      <c r="E115" t="s">
        <v>1904</v>
      </c>
      <c r="F115" t="s">
        <v>1905</v>
      </c>
      <c r="G115" t="s">
        <v>1906</v>
      </c>
      <c r="H115" t="s">
        <v>1907</v>
      </c>
      <c r="I115" t="s">
        <v>1908</v>
      </c>
      <c r="J115" t="s">
        <v>1908</v>
      </c>
      <c r="K115" t="s">
        <v>25</v>
      </c>
      <c r="L115" t="s">
        <v>25</v>
      </c>
      <c r="M115" t="s">
        <v>1909</v>
      </c>
      <c r="N115" t="s">
        <v>31</v>
      </c>
      <c r="O115" t="s">
        <v>25</v>
      </c>
      <c r="P115" t="s">
        <v>1910</v>
      </c>
      <c r="Q115" t="s">
        <v>1911</v>
      </c>
      <c r="R115" t="s">
        <v>1912</v>
      </c>
      <c r="S115" t="s">
        <v>380</v>
      </c>
      <c r="T115" t="s">
        <v>1913</v>
      </c>
    </row>
    <row r="116" spans="2:20" x14ac:dyDescent="0.25">
      <c r="B116" t="s">
        <v>385</v>
      </c>
      <c r="C116" t="s">
        <v>1914</v>
      </c>
      <c r="D116" t="s">
        <v>1915</v>
      </c>
      <c r="E116" t="s">
        <v>1916</v>
      </c>
      <c r="F116" t="s">
        <v>1917</v>
      </c>
      <c r="G116" t="s">
        <v>1918</v>
      </c>
      <c r="H116" t="s">
        <v>1919</v>
      </c>
      <c r="I116" t="s">
        <v>1920</v>
      </c>
      <c r="J116" t="s">
        <v>1920</v>
      </c>
      <c r="K116" t="s">
        <v>25</v>
      </c>
      <c r="L116" t="s">
        <v>25</v>
      </c>
      <c r="M116" t="s">
        <v>1921</v>
      </c>
      <c r="N116" t="s">
        <v>25</v>
      </c>
      <c r="O116" t="s">
        <v>25</v>
      </c>
      <c r="P116" t="s">
        <v>1921</v>
      </c>
      <c r="Q116" t="s">
        <v>1922</v>
      </c>
      <c r="R116" t="s">
        <v>1923</v>
      </c>
      <c r="S116" t="s">
        <v>63</v>
      </c>
      <c r="T116" t="s">
        <v>1924</v>
      </c>
    </row>
    <row r="117" spans="2:20" x14ac:dyDescent="0.25">
      <c r="B117" t="s">
        <v>386</v>
      </c>
      <c r="C117" t="s">
        <v>1925</v>
      </c>
      <c r="D117" t="s">
        <v>1926</v>
      </c>
      <c r="E117" t="s">
        <v>1927</v>
      </c>
      <c r="F117" t="s">
        <v>1928</v>
      </c>
      <c r="G117" t="s">
        <v>1929</v>
      </c>
      <c r="H117" t="s">
        <v>1930</v>
      </c>
      <c r="I117" t="s">
        <v>1931</v>
      </c>
      <c r="J117" t="s">
        <v>1931</v>
      </c>
      <c r="K117" t="s">
        <v>25</v>
      </c>
      <c r="L117" t="s">
        <v>25</v>
      </c>
      <c r="M117" t="s">
        <v>1932</v>
      </c>
      <c r="N117" t="s">
        <v>31</v>
      </c>
      <c r="O117" t="s">
        <v>25</v>
      </c>
      <c r="P117" t="s">
        <v>1933</v>
      </c>
      <c r="Q117" t="s">
        <v>1934</v>
      </c>
      <c r="R117" t="s">
        <v>1935</v>
      </c>
      <c r="S117" t="s">
        <v>36</v>
      </c>
      <c r="T117" t="s">
        <v>1936</v>
      </c>
    </row>
    <row r="118" spans="2:20" x14ac:dyDescent="0.25">
      <c r="B118" t="s">
        <v>387</v>
      </c>
      <c r="C118" t="s">
        <v>1937</v>
      </c>
      <c r="D118" t="s">
        <v>1938</v>
      </c>
      <c r="E118" t="s">
        <v>1939</v>
      </c>
      <c r="F118" t="s">
        <v>1940</v>
      </c>
      <c r="G118" t="s">
        <v>25</v>
      </c>
      <c r="H118" t="s">
        <v>1941</v>
      </c>
      <c r="I118" t="s">
        <v>1942</v>
      </c>
      <c r="J118" t="s">
        <v>1942</v>
      </c>
      <c r="K118" t="s">
        <v>25</v>
      </c>
      <c r="L118" t="s">
        <v>25</v>
      </c>
      <c r="M118" t="s">
        <v>31</v>
      </c>
      <c r="N118" t="s">
        <v>25</v>
      </c>
      <c r="O118" t="s">
        <v>25</v>
      </c>
      <c r="P118" t="s">
        <v>31</v>
      </c>
      <c r="Q118" t="s">
        <v>1050</v>
      </c>
      <c r="R118" t="s">
        <v>1943</v>
      </c>
      <c r="S118" t="s">
        <v>63</v>
      </c>
      <c r="T118" t="s">
        <v>1944</v>
      </c>
    </row>
    <row r="119" spans="2:20" x14ac:dyDescent="0.25">
      <c r="B119" t="s">
        <v>388</v>
      </c>
      <c r="C119" t="s">
        <v>1945</v>
      </c>
      <c r="D119" t="s">
        <v>1946</v>
      </c>
      <c r="E119" t="s">
        <v>1947</v>
      </c>
      <c r="F119" t="s">
        <v>1948</v>
      </c>
      <c r="G119" t="s">
        <v>47</v>
      </c>
      <c r="H119" t="s">
        <v>1949</v>
      </c>
      <c r="I119" t="s">
        <v>1950</v>
      </c>
      <c r="J119" t="s">
        <v>1951</v>
      </c>
      <c r="K119" t="s">
        <v>25</v>
      </c>
      <c r="L119" t="s">
        <v>25</v>
      </c>
      <c r="M119" t="s">
        <v>1144</v>
      </c>
      <c r="N119" t="s">
        <v>31</v>
      </c>
      <c r="O119" t="s">
        <v>25</v>
      </c>
      <c r="P119" t="s">
        <v>145</v>
      </c>
      <c r="Q119" t="s">
        <v>1145</v>
      </c>
      <c r="R119" t="s">
        <v>1952</v>
      </c>
      <c r="S119" t="s">
        <v>63</v>
      </c>
      <c r="T119" t="s">
        <v>1953</v>
      </c>
    </row>
    <row r="120" spans="2:20" x14ac:dyDescent="0.25">
      <c r="B120" t="s">
        <v>389</v>
      </c>
      <c r="C120" t="s">
        <v>1954</v>
      </c>
      <c r="D120" t="s">
        <v>1955</v>
      </c>
      <c r="E120" t="s">
        <v>1956</v>
      </c>
      <c r="F120" t="s">
        <v>1957</v>
      </c>
      <c r="G120" t="s">
        <v>25</v>
      </c>
      <c r="H120" t="s">
        <v>1958</v>
      </c>
      <c r="I120" t="s">
        <v>1959</v>
      </c>
      <c r="J120" t="s">
        <v>1959</v>
      </c>
      <c r="K120" t="s">
        <v>25</v>
      </c>
      <c r="L120" t="s">
        <v>25</v>
      </c>
      <c r="M120" t="s">
        <v>57</v>
      </c>
      <c r="N120" t="s">
        <v>25</v>
      </c>
      <c r="O120" t="s">
        <v>25</v>
      </c>
      <c r="P120" t="s">
        <v>57</v>
      </c>
      <c r="Q120" t="s">
        <v>58</v>
      </c>
      <c r="R120" t="s">
        <v>1960</v>
      </c>
      <c r="S120" t="s">
        <v>63</v>
      </c>
      <c r="T120" t="s">
        <v>1961</v>
      </c>
    </row>
    <row r="121" spans="2:20" x14ac:dyDescent="0.25">
      <c r="B121" t="s">
        <v>390</v>
      </c>
      <c r="C121" t="s">
        <v>1962</v>
      </c>
      <c r="D121" t="s">
        <v>1963</v>
      </c>
      <c r="E121" t="s">
        <v>1964</v>
      </c>
      <c r="F121" t="s">
        <v>1965</v>
      </c>
      <c r="G121" t="s">
        <v>101</v>
      </c>
      <c r="H121" t="s">
        <v>1966</v>
      </c>
      <c r="I121" t="s">
        <v>1967</v>
      </c>
      <c r="J121" t="s">
        <v>1967</v>
      </c>
      <c r="K121" t="s">
        <v>25</v>
      </c>
      <c r="L121" t="s">
        <v>25</v>
      </c>
      <c r="M121" t="s">
        <v>25</v>
      </c>
      <c r="N121" t="s">
        <v>25</v>
      </c>
      <c r="O121" t="s">
        <v>25</v>
      </c>
      <c r="P121" t="s">
        <v>25</v>
      </c>
      <c r="Q121" t="s">
        <v>25</v>
      </c>
      <c r="R121" t="s">
        <v>1968</v>
      </c>
      <c r="S121" t="s">
        <v>63</v>
      </c>
      <c r="T121" t="s">
        <v>1969</v>
      </c>
    </row>
    <row r="122" spans="2:20" x14ac:dyDescent="0.25">
      <c r="B122" t="s">
        <v>391</v>
      </c>
      <c r="C122" t="s">
        <v>1970</v>
      </c>
      <c r="D122" t="s">
        <v>1971</v>
      </c>
      <c r="E122" t="s">
        <v>1972</v>
      </c>
      <c r="F122" t="s">
        <v>1973</v>
      </c>
      <c r="G122" t="s">
        <v>1974</v>
      </c>
      <c r="H122" t="s">
        <v>1975</v>
      </c>
      <c r="I122" t="s">
        <v>1976</v>
      </c>
      <c r="J122" t="s">
        <v>1976</v>
      </c>
      <c r="K122" t="s">
        <v>25</v>
      </c>
      <c r="L122" t="s">
        <v>25</v>
      </c>
      <c r="M122" t="s">
        <v>1333</v>
      </c>
      <c r="N122" t="s">
        <v>25</v>
      </c>
      <c r="O122" t="s">
        <v>25</v>
      </c>
      <c r="P122" t="s">
        <v>1333</v>
      </c>
      <c r="Q122" t="s">
        <v>1977</v>
      </c>
      <c r="R122" t="s">
        <v>1978</v>
      </c>
      <c r="S122" t="s">
        <v>25</v>
      </c>
      <c r="T122" t="s">
        <v>1978</v>
      </c>
    </row>
    <row r="123" spans="2:20" x14ac:dyDescent="0.25">
      <c r="B123" t="s">
        <v>392</v>
      </c>
      <c r="C123" t="s">
        <v>1979</v>
      </c>
      <c r="D123" t="s">
        <v>1980</v>
      </c>
      <c r="E123" t="s">
        <v>1981</v>
      </c>
      <c r="F123" t="s">
        <v>1982</v>
      </c>
      <c r="G123" t="s">
        <v>25</v>
      </c>
      <c r="H123" t="s">
        <v>1983</v>
      </c>
      <c r="I123" t="s">
        <v>1984</v>
      </c>
      <c r="J123" t="s">
        <v>1984</v>
      </c>
      <c r="K123" t="s">
        <v>25</v>
      </c>
      <c r="L123" t="s">
        <v>25</v>
      </c>
      <c r="M123" t="s">
        <v>25</v>
      </c>
      <c r="N123" t="s">
        <v>25</v>
      </c>
      <c r="O123" t="s">
        <v>25</v>
      </c>
      <c r="P123" t="s">
        <v>25</v>
      </c>
      <c r="Q123" t="s">
        <v>25</v>
      </c>
      <c r="R123" t="s">
        <v>1985</v>
      </c>
      <c r="S123" t="s">
        <v>34</v>
      </c>
      <c r="T123" t="s">
        <v>1986</v>
      </c>
    </row>
    <row r="124" spans="2:20" x14ac:dyDescent="0.25">
      <c r="B124" t="s">
        <v>393</v>
      </c>
      <c r="C124" t="s">
        <v>1987</v>
      </c>
      <c r="D124" t="s">
        <v>1988</v>
      </c>
      <c r="E124" t="s">
        <v>1989</v>
      </c>
      <c r="F124" t="s">
        <v>1990</v>
      </c>
      <c r="G124" t="s">
        <v>1991</v>
      </c>
      <c r="H124" t="s">
        <v>1992</v>
      </c>
      <c r="I124" t="s">
        <v>1993</v>
      </c>
      <c r="J124" t="s">
        <v>1994</v>
      </c>
      <c r="K124" t="s">
        <v>25</v>
      </c>
      <c r="L124" t="s">
        <v>25</v>
      </c>
      <c r="M124" t="s">
        <v>25</v>
      </c>
      <c r="N124" t="s">
        <v>25</v>
      </c>
      <c r="O124" t="s">
        <v>25</v>
      </c>
      <c r="P124" t="s">
        <v>25</v>
      </c>
      <c r="Q124" t="s">
        <v>25</v>
      </c>
      <c r="R124" t="s">
        <v>1995</v>
      </c>
      <c r="S124" t="s">
        <v>36</v>
      </c>
      <c r="T124" t="s">
        <v>1996</v>
      </c>
    </row>
    <row r="125" spans="2:20" x14ac:dyDescent="0.25">
      <c r="B125" t="s">
        <v>394</v>
      </c>
      <c r="C125" t="s">
        <v>1997</v>
      </c>
      <c r="D125" t="s">
        <v>1998</v>
      </c>
      <c r="E125" t="s">
        <v>1999</v>
      </c>
      <c r="F125" t="s">
        <v>2000</v>
      </c>
      <c r="G125" t="s">
        <v>25</v>
      </c>
      <c r="H125" t="s">
        <v>2001</v>
      </c>
      <c r="I125" t="s">
        <v>2002</v>
      </c>
      <c r="J125" t="s">
        <v>2002</v>
      </c>
      <c r="K125" t="s">
        <v>25</v>
      </c>
      <c r="L125" t="s">
        <v>25</v>
      </c>
      <c r="M125" t="s">
        <v>32</v>
      </c>
      <c r="N125" t="s">
        <v>25</v>
      </c>
      <c r="O125" t="s">
        <v>25</v>
      </c>
      <c r="P125" t="s">
        <v>32</v>
      </c>
      <c r="Q125" t="s">
        <v>311</v>
      </c>
      <c r="R125" t="s">
        <v>2003</v>
      </c>
      <c r="S125" t="s">
        <v>49</v>
      </c>
      <c r="T125" t="s">
        <v>2004</v>
      </c>
    </row>
    <row r="126" spans="2:20" x14ac:dyDescent="0.25">
      <c r="B126" t="s">
        <v>395</v>
      </c>
      <c r="C126" t="s">
        <v>2005</v>
      </c>
      <c r="D126" t="s">
        <v>2006</v>
      </c>
      <c r="E126" t="s">
        <v>2007</v>
      </c>
      <c r="F126" t="s">
        <v>2008</v>
      </c>
      <c r="G126" t="s">
        <v>25</v>
      </c>
      <c r="H126" t="s">
        <v>2009</v>
      </c>
      <c r="I126" t="s">
        <v>2010</v>
      </c>
      <c r="J126" t="s">
        <v>2010</v>
      </c>
      <c r="K126" t="s">
        <v>25</v>
      </c>
      <c r="L126" t="s">
        <v>25</v>
      </c>
      <c r="M126" t="s">
        <v>31</v>
      </c>
      <c r="N126" t="s">
        <v>31</v>
      </c>
      <c r="O126" t="s">
        <v>25</v>
      </c>
      <c r="P126" t="s">
        <v>25</v>
      </c>
      <c r="Q126" t="s">
        <v>1050</v>
      </c>
      <c r="R126" t="s">
        <v>2011</v>
      </c>
      <c r="S126" t="s">
        <v>63</v>
      </c>
      <c r="T126" t="s">
        <v>2012</v>
      </c>
    </row>
    <row r="127" spans="2:20" x14ac:dyDescent="0.25">
      <c r="B127" t="s">
        <v>396</v>
      </c>
      <c r="C127" t="s">
        <v>2013</v>
      </c>
      <c r="D127" t="s">
        <v>2014</v>
      </c>
      <c r="E127" t="s">
        <v>2015</v>
      </c>
      <c r="F127" t="s">
        <v>2016</v>
      </c>
      <c r="G127" t="s">
        <v>25</v>
      </c>
      <c r="H127" t="s">
        <v>2017</v>
      </c>
      <c r="I127" t="s">
        <v>266</v>
      </c>
      <c r="J127" t="s">
        <v>266</v>
      </c>
      <c r="K127" t="s">
        <v>25</v>
      </c>
      <c r="L127" t="s">
        <v>25</v>
      </c>
      <c r="M127" t="s">
        <v>47</v>
      </c>
      <c r="N127" t="s">
        <v>31</v>
      </c>
      <c r="O127" t="s">
        <v>25</v>
      </c>
      <c r="P127" t="s">
        <v>2018</v>
      </c>
      <c r="Q127" t="s">
        <v>48</v>
      </c>
      <c r="R127" t="s">
        <v>2019</v>
      </c>
      <c r="S127" t="s">
        <v>63</v>
      </c>
      <c r="T127" t="s">
        <v>2020</v>
      </c>
    </row>
    <row r="128" spans="2:20" x14ac:dyDescent="0.25">
      <c r="B128" t="s">
        <v>397</v>
      </c>
      <c r="C128" t="s">
        <v>2021</v>
      </c>
      <c r="D128" t="s">
        <v>2022</v>
      </c>
      <c r="E128" t="s">
        <v>2023</v>
      </c>
      <c r="F128" t="s">
        <v>2024</v>
      </c>
      <c r="G128" t="s">
        <v>2025</v>
      </c>
      <c r="H128" t="s">
        <v>2026</v>
      </c>
      <c r="I128" t="s">
        <v>2027</v>
      </c>
      <c r="J128" t="s">
        <v>2027</v>
      </c>
      <c r="K128" t="s">
        <v>25</v>
      </c>
      <c r="L128" t="s">
        <v>25</v>
      </c>
      <c r="M128" t="s">
        <v>178</v>
      </c>
      <c r="N128" t="s">
        <v>31</v>
      </c>
      <c r="O128" t="s">
        <v>25</v>
      </c>
      <c r="P128" t="s">
        <v>179</v>
      </c>
      <c r="Q128" t="s">
        <v>180</v>
      </c>
      <c r="R128" t="s">
        <v>2028</v>
      </c>
      <c r="S128" t="s">
        <v>174</v>
      </c>
      <c r="T128" t="s">
        <v>2029</v>
      </c>
    </row>
    <row r="129" spans="2:20" x14ac:dyDescent="0.25">
      <c r="B129" t="s">
        <v>398</v>
      </c>
      <c r="C129" t="s">
        <v>2030</v>
      </c>
      <c r="D129" t="s">
        <v>2031</v>
      </c>
      <c r="E129" t="s">
        <v>2032</v>
      </c>
      <c r="F129" t="s">
        <v>2033</v>
      </c>
      <c r="G129" t="s">
        <v>25</v>
      </c>
      <c r="H129" t="s">
        <v>2034</v>
      </c>
      <c r="I129" t="s">
        <v>2035</v>
      </c>
      <c r="J129" t="s">
        <v>2035</v>
      </c>
      <c r="K129" t="s">
        <v>25</v>
      </c>
      <c r="L129" t="s">
        <v>25</v>
      </c>
      <c r="M129" t="s">
        <v>139</v>
      </c>
      <c r="N129" t="s">
        <v>25</v>
      </c>
      <c r="O129" t="s">
        <v>25</v>
      </c>
      <c r="P129" t="s">
        <v>139</v>
      </c>
      <c r="Q129" t="s">
        <v>140</v>
      </c>
      <c r="R129" t="s">
        <v>2036</v>
      </c>
      <c r="S129" t="s">
        <v>399</v>
      </c>
      <c r="T129" t="s">
        <v>2037</v>
      </c>
    </row>
    <row r="130" spans="2:20" x14ac:dyDescent="0.25">
      <c r="B130" t="s">
        <v>404</v>
      </c>
      <c r="C130" t="s">
        <v>2038</v>
      </c>
      <c r="D130" t="s">
        <v>2039</v>
      </c>
      <c r="E130" t="s">
        <v>2040</v>
      </c>
      <c r="F130" t="s">
        <v>2041</v>
      </c>
      <c r="G130" t="s">
        <v>2042</v>
      </c>
      <c r="H130" t="s">
        <v>2043</v>
      </c>
      <c r="I130" t="s">
        <v>2044</v>
      </c>
      <c r="J130" t="s">
        <v>2044</v>
      </c>
      <c r="K130" t="s">
        <v>25</v>
      </c>
      <c r="L130" t="s">
        <v>25</v>
      </c>
      <c r="M130" t="s">
        <v>145</v>
      </c>
      <c r="N130" t="s">
        <v>25</v>
      </c>
      <c r="O130" t="s">
        <v>25</v>
      </c>
      <c r="P130" t="s">
        <v>145</v>
      </c>
      <c r="Q130" t="s">
        <v>146</v>
      </c>
      <c r="R130" t="s">
        <v>2045</v>
      </c>
      <c r="S130" t="s">
        <v>63</v>
      </c>
      <c r="T130" t="s">
        <v>2046</v>
      </c>
    </row>
    <row r="131" spans="2:20" x14ac:dyDescent="0.25">
      <c r="B131" t="s">
        <v>405</v>
      </c>
      <c r="C131" t="s">
        <v>2047</v>
      </c>
      <c r="D131" t="s">
        <v>2048</v>
      </c>
      <c r="E131" t="s">
        <v>2049</v>
      </c>
      <c r="F131" t="s">
        <v>2050</v>
      </c>
      <c r="G131" t="s">
        <v>25</v>
      </c>
      <c r="H131" t="s">
        <v>2051</v>
      </c>
      <c r="I131" t="s">
        <v>2052</v>
      </c>
      <c r="J131" t="s">
        <v>2052</v>
      </c>
      <c r="K131" t="s">
        <v>25</v>
      </c>
      <c r="L131" t="s">
        <v>25</v>
      </c>
      <c r="M131" t="s">
        <v>117</v>
      </c>
      <c r="N131" t="s">
        <v>25</v>
      </c>
      <c r="O131" t="s">
        <v>25</v>
      </c>
      <c r="P131" t="s">
        <v>117</v>
      </c>
      <c r="Q131" t="s">
        <v>118</v>
      </c>
      <c r="R131" t="s">
        <v>2053</v>
      </c>
      <c r="S131" t="s">
        <v>201</v>
      </c>
      <c r="T131" t="s">
        <v>2054</v>
      </c>
    </row>
    <row r="132" spans="2:20" x14ac:dyDescent="0.25">
      <c r="B132" t="s">
        <v>406</v>
      </c>
      <c r="C132" t="s">
        <v>2055</v>
      </c>
      <c r="D132" t="s">
        <v>2056</v>
      </c>
      <c r="E132" t="s">
        <v>2057</v>
      </c>
      <c r="F132" t="s">
        <v>2058</v>
      </c>
      <c r="G132" t="s">
        <v>25</v>
      </c>
      <c r="H132" t="s">
        <v>2059</v>
      </c>
      <c r="I132" t="s">
        <v>2060</v>
      </c>
      <c r="J132" t="s">
        <v>2060</v>
      </c>
      <c r="K132" t="s">
        <v>25</v>
      </c>
      <c r="L132" t="s">
        <v>25</v>
      </c>
      <c r="M132" t="s">
        <v>114</v>
      </c>
      <c r="N132" t="s">
        <v>25</v>
      </c>
      <c r="O132" t="s">
        <v>25</v>
      </c>
      <c r="P132" t="s">
        <v>114</v>
      </c>
      <c r="Q132" t="s">
        <v>1282</v>
      </c>
      <c r="R132" t="s">
        <v>2061</v>
      </c>
      <c r="S132" t="s">
        <v>36</v>
      </c>
      <c r="T132" t="s">
        <v>2062</v>
      </c>
    </row>
    <row r="133" spans="2:20" x14ac:dyDescent="0.25">
      <c r="B133" t="s">
        <v>407</v>
      </c>
      <c r="C133" t="s">
        <v>2063</v>
      </c>
      <c r="D133" t="s">
        <v>2064</v>
      </c>
      <c r="E133" t="s">
        <v>2065</v>
      </c>
      <c r="F133" t="s">
        <v>2066</v>
      </c>
      <c r="G133" t="s">
        <v>2067</v>
      </c>
      <c r="H133" t="s">
        <v>2068</v>
      </c>
      <c r="I133" t="s">
        <v>2069</v>
      </c>
      <c r="J133" t="s">
        <v>2069</v>
      </c>
      <c r="K133" t="s">
        <v>25</v>
      </c>
      <c r="L133" t="s">
        <v>25</v>
      </c>
      <c r="M133" t="s">
        <v>1780</v>
      </c>
      <c r="N133" t="s">
        <v>25</v>
      </c>
      <c r="O133" t="s">
        <v>25</v>
      </c>
      <c r="P133" t="s">
        <v>1780</v>
      </c>
      <c r="Q133" t="s">
        <v>2070</v>
      </c>
      <c r="R133" t="s">
        <v>2071</v>
      </c>
      <c r="S133" t="s">
        <v>63</v>
      </c>
      <c r="T133" t="s">
        <v>2072</v>
      </c>
    </row>
    <row r="134" spans="2:20" x14ac:dyDescent="0.25">
      <c r="B134" t="s">
        <v>408</v>
      </c>
      <c r="C134" t="s">
        <v>2073</v>
      </c>
      <c r="D134" t="s">
        <v>1374</v>
      </c>
      <c r="E134" t="s">
        <v>2074</v>
      </c>
      <c r="F134" t="s">
        <v>2075</v>
      </c>
      <c r="G134" t="s">
        <v>889</v>
      </c>
      <c r="H134" t="s">
        <v>2076</v>
      </c>
      <c r="I134" t="s">
        <v>889</v>
      </c>
      <c r="J134" t="s">
        <v>25</v>
      </c>
      <c r="K134" t="s">
        <v>25</v>
      </c>
      <c r="L134" t="s">
        <v>25</v>
      </c>
      <c r="M134" t="s">
        <v>25</v>
      </c>
      <c r="N134" t="s">
        <v>25</v>
      </c>
      <c r="O134" t="s">
        <v>25</v>
      </c>
      <c r="P134" t="s">
        <v>25</v>
      </c>
      <c r="Q134" t="s">
        <v>25</v>
      </c>
      <c r="R134" t="s">
        <v>2077</v>
      </c>
      <c r="S134" t="s">
        <v>55</v>
      </c>
      <c r="T134" t="s">
        <v>2078</v>
      </c>
    </row>
    <row r="135" spans="2:20" x14ac:dyDescent="0.25">
      <c r="B135" t="s">
        <v>409</v>
      </c>
      <c r="C135" t="s">
        <v>2079</v>
      </c>
      <c r="D135" t="s">
        <v>2080</v>
      </c>
      <c r="E135" t="s">
        <v>2081</v>
      </c>
      <c r="F135" t="s">
        <v>2082</v>
      </c>
      <c r="G135" t="s">
        <v>25</v>
      </c>
      <c r="H135" t="s">
        <v>2083</v>
      </c>
      <c r="I135" t="s">
        <v>2084</v>
      </c>
      <c r="J135" t="s">
        <v>2085</v>
      </c>
      <c r="K135" t="s">
        <v>47</v>
      </c>
      <c r="L135" t="s">
        <v>25</v>
      </c>
      <c r="M135" t="s">
        <v>57</v>
      </c>
      <c r="N135" t="s">
        <v>25</v>
      </c>
      <c r="O135" t="s">
        <v>25</v>
      </c>
      <c r="P135" t="s">
        <v>57</v>
      </c>
      <c r="Q135" t="s">
        <v>58</v>
      </c>
      <c r="R135" t="s">
        <v>2086</v>
      </c>
      <c r="S135" t="s">
        <v>25</v>
      </c>
      <c r="T135" t="s">
        <v>2086</v>
      </c>
    </row>
    <row r="136" spans="2:20" x14ac:dyDescent="0.25">
      <c r="B136" t="s">
        <v>410</v>
      </c>
      <c r="C136" t="s">
        <v>2087</v>
      </c>
      <c r="D136" t="s">
        <v>2088</v>
      </c>
      <c r="E136" t="s">
        <v>2089</v>
      </c>
      <c r="F136" t="s">
        <v>2090</v>
      </c>
      <c r="G136" t="s">
        <v>25</v>
      </c>
      <c r="H136" t="s">
        <v>2091</v>
      </c>
      <c r="I136" t="s">
        <v>2092</v>
      </c>
      <c r="J136" t="s">
        <v>2092</v>
      </c>
      <c r="K136" t="s">
        <v>25</v>
      </c>
      <c r="L136" t="s">
        <v>25</v>
      </c>
      <c r="M136" t="s">
        <v>25</v>
      </c>
      <c r="N136" t="s">
        <v>25</v>
      </c>
      <c r="O136" t="s">
        <v>25</v>
      </c>
      <c r="P136" t="s">
        <v>25</v>
      </c>
      <c r="Q136" t="s">
        <v>25</v>
      </c>
      <c r="R136" t="s">
        <v>2093</v>
      </c>
      <c r="S136" t="s">
        <v>63</v>
      </c>
      <c r="T136" t="s">
        <v>2094</v>
      </c>
    </row>
    <row r="137" spans="2:20" x14ac:dyDescent="0.25">
      <c r="B137" t="s">
        <v>411</v>
      </c>
      <c r="C137" t="s">
        <v>2095</v>
      </c>
      <c r="D137" t="s">
        <v>2096</v>
      </c>
      <c r="E137" t="s">
        <v>2097</v>
      </c>
      <c r="F137" t="s">
        <v>2098</v>
      </c>
      <c r="G137" t="s">
        <v>2099</v>
      </c>
      <c r="H137" t="s">
        <v>2100</v>
      </c>
      <c r="I137" t="s">
        <v>2101</v>
      </c>
      <c r="J137" t="s">
        <v>2101</v>
      </c>
      <c r="K137" t="s">
        <v>25</v>
      </c>
      <c r="L137" t="s">
        <v>25</v>
      </c>
      <c r="M137" t="s">
        <v>2102</v>
      </c>
      <c r="N137" t="s">
        <v>25</v>
      </c>
      <c r="O137" t="s">
        <v>25</v>
      </c>
      <c r="P137" t="s">
        <v>2102</v>
      </c>
      <c r="Q137" t="s">
        <v>2103</v>
      </c>
      <c r="R137" t="s">
        <v>2104</v>
      </c>
      <c r="S137" t="s">
        <v>44</v>
      </c>
      <c r="T137" t="s">
        <v>2105</v>
      </c>
    </row>
    <row r="138" spans="2:20" x14ac:dyDescent="0.25">
      <c r="B138" t="s">
        <v>412</v>
      </c>
      <c r="C138" t="s">
        <v>2106</v>
      </c>
      <c r="D138" t="s">
        <v>2107</v>
      </c>
      <c r="E138" t="s">
        <v>2108</v>
      </c>
      <c r="F138" t="s">
        <v>2109</v>
      </c>
      <c r="G138" t="s">
        <v>25</v>
      </c>
      <c r="H138" t="s">
        <v>2110</v>
      </c>
      <c r="I138" t="s">
        <v>1631</v>
      </c>
      <c r="J138" t="s">
        <v>1631</v>
      </c>
      <c r="K138" t="s">
        <v>25</v>
      </c>
      <c r="L138" t="s">
        <v>25</v>
      </c>
      <c r="M138" t="s">
        <v>25</v>
      </c>
      <c r="N138" t="s">
        <v>25</v>
      </c>
      <c r="O138" t="s">
        <v>25</v>
      </c>
      <c r="P138" t="s">
        <v>25</v>
      </c>
      <c r="Q138" t="s">
        <v>25</v>
      </c>
      <c r="R138" t="s">
        <v>2111</v>
      </c>
      <c r="S138" t="s">
        <v>49</v>
      </c>
      <c r="T138" t="s">
        <v>2112</v>
      </c>
    </row>
    <row r="139" spans="2:20" x14ac:dyDescent="0.25">
      <c r="B139" t="s">
        <v>413</v>
      </c>
      <c r="C139" t="s">
        <v>2113</v>
      </c>
      <c r="D139" t="s">
        <v>2114</v>
      </c>
      <c r="E139" t="s">
        <v>2115</v>
      </c>
      <c r="F139" t="s">
        <v>2116</v>
      </c>
      <c r="G139" t="s">
        <v>2117</v>
      </c>
      <c r="H139" t="s">
        <v>2118</v>
      </c>
      <c r="I139" t="s">
        <v>2119</v>
      </c>
      <c r="J139" t="s">
        <v>2119</v>
      </c>
      <c r="K139" t="s">
        <v>25</v>
      </c>
      <c r="L139" t="s">
        <v>25</v>
      </c>
      <c r="M139" t="s">
        <v>47</v>
      </c>
      <c r="N139" t="s">
        <v>25</v>
      </c>
      <c r="O139" t="s">
        <v>25</v>
      </c>
      <c r="P139" t="s">
        <v>47</v>
      </c>
      <c r="Q139" t="s">
        <v>48</v>
      </c>
      <c r="R139" t="s">
        <v>2120</v>
      </c>
      <c r="S139" t="s">
        <v>36</v>
      </c>
      <c r="T139" t="s">
        <v>2121</v>
      </c>
    </row>
    <row r="140" spans="2:20" x14ac:dyDescent="0.25">
      <c r="B140" t="s">
        <v>414</v>
      </c>
      <c r="C140" t="s">
        <v>2122</v>
      </c>
      <c r="D140" t="s">
        <v>2123</v>
      </c>
      <c r="E140" t="s">
        <v>2124</v>
      </c>
      <c r="F140" t="s">
        <v>2125</v>
      </c>
      <c r="G140" t="s">
        <v>25</v>
      </c>
      <c r="H140" t="s">
        <v>2126</v>
      </c>
      <c r="I140" t="s">
        <v>2127</v>
      </c>
      <c r="J140" t="s">
        <v>2127</v>
      </c>
      <c r="K140" t="s">
        <v>25</v>
      </c>
      <c r="L140" t="s">
        <v>25</v>
      </c>
      <c r="M140" t="s">
        <v>25</v>
      </c>
      <c r="N140" t="s">
        <v>25</v>
      </c>
      <c r="O140" t="s">
        <v>25</v>
      </c>
      <c r="P140" t="s">
        <v>25</v>
      </c>
      <c r="Q140" t="s">
        <v>25</v>
      </c>
      <c r="R140" t="s">
        <v>2128</v>
      </c>
      <c r="S140" t="s">
        <v>36</v>
      </c>
      <c r="T140" t="s">
        <v>2129</v>
      </c>
    </row>
    <row r="141" spans="2:20" x14ac:dyDescent="0.25">
      <c r="B141" t="s">
        <v>415</v>
      </c>
      <c r="C141" t="s">
        <v>2130</v>
      </c>
      <c r="D141" t="s">
        <v>2131</v>
      </c>
      <c r="E141" t="s">
        <v>2132</v>
      </c>
      <c r="F141" t="s">
        <v>2133</v>
      </c>
      <c r="G141" t="s">
        <v>25</v>
      </c>
      <c r="H141" t="s">
        <v>2134</v>
      </c>
      <c r="I141" t="s">
        <v>2135</v>
      </c>
      <c r="J141" t="s">
        <v>2135</v>
      </c>
      <c r="K141" t="s">
        <v>25</v>
      </c>
      <c r="L141" t="s">
        <v>25</v>
      </c>
      <c r="M141" t="s">
        <v>2136</v>
      </c>
      <c r="N141" t="s">
        <v>25</v>
      </c>
      <c r="O141" t="s">
        <v>25</v>
      </c>
      <c r="P141" t="s">
        <v>2136</v>
      </c>
      <c r="Q141" t="s">
        <v>2137</v>
      </c>
      <c r="R141" t="s">
        <v>2138</v>
      </c>
      <c r="S141" t="s">
        <v>49</v>
      </c>
      <c r="T141" t="s">
        <v>2139</v>
      </c>
    </row>
    <row r="142" spans="2:20" x14ac:dyDescent="0.25">
      <c r="B142" t="s">
        <v>416</v>
      </c>
      <c r="C142" t="s">
        <v>2140</v>
      </c>
      <c r="D142" t="s">
        <v>2141</v>
      </c>
      <c r="E142" t="s">
        <v>2142</v>
      </c>
      <c r="F142" t="s">
        <v>2143</v>
      </c>
      <c r="G142" t="s">
        <v>25</v>
      </c>
      <c r="H142" t="s">
        <v>2144</v>
      </c>
      <c r="I142" t="s">
        <v>25</v>
      </c>
      <c r="J142" t="s">
        <v>25</v>
      </c>
      <c r="K142" t="s">
        <v>25</v>
      </c>
      <c r="L142" t="s">
        <v>25</v>
      </c>
      <c r="M142" t="s">
        <v>38</v>
      </c>
      <c r="N142" t="s">
        <v>25</v>
      </c>
      <c r="O142" t="s">
        <v>25</v>
      </c>
      <c r="P142" t="s">
        <v>38</v>
      </c>
      <c r="Q142" t="s">
        <v>39</v>
      </c>
      <c r="R142" t="s">
        <v>1794</v>
      </c>
      <c r="S142" t="s">
        <v>44</v>
      </c>
      <c r="T142" t="s">
        <v>2145</v>
      </c>
    </row>
    <row r="143" spans="2:20" x14ac:dyDescent="0.25">
      <c r="B143" t="s">
        <v>417</v>
      </c>
      <c r="C143" t="s">
        <v>2146</v>
      </c>
      <c r="D143" t="s">
        <v>2147</v>
      </c>
      <c r="E143" t="s">
        <v>2148</v>
      </c>
      <c r="F143" t="s">
        <v>2149</v>
      </c>
      <c r="G143" t="s">
        <v>2150</v>
      </c>
      <c r="H143" t="s">
        <v>2151</v>
      </c>
      <c r="I143" t="s">
        <v>2152</v>
      </c>
      <c r="J143" t="s">
        <v>2152</v>
      </c>
      <c r="K143" t="s">
        <v>25</v>
      </c>
      <c r="L143" t="s">
        <v>25</v>
      </c>
      <c r="M143" t="s">
        <v>185</v>
      </c>
      <c r="N143" t="s">
        <v>158</v>
      </c>
      <c r="O143" t="s">
        <v>25</v>
      </c>
      <c r="P143" t="s">
        <v>113</v>
      </c>
      <c r="Q143" t="s">
        <v>186</v>
      </c>
      <c r="R143" t="s">
        <v>2153</v>
      </c>
      <c r="S143" t="s">
        <v>36</v>
      </c>
      <c r="T143" t="s">
        <v>2154</v>
      </c>
    </row>
    <row r="144" spans="2:20" x14ac:dyDescent="0.25">
      <c r="B144" t="s">
        <v>418</v>
      </c>
      <c r="C144" t="s">
        <v>2155</v>
      </c>
      <c r="D144" t="s">
        <v>2156</v>
      </c>
      <c r="E144" t="s">
        <v>2157</v>
      </c>
      <c r="F144" t="s">
        <v>2158</v>
      </c>
      <c r="G144" t="s">
        <v>25</v>
      </c>
      <c r="H144" t="s">
        <v>2159</v>
      </c>
      <c r="I144" t="s">
        <v>2160</v>
      </c>
      <c r="J144" t="s">
        <v>2160</v>
      </c>
      <c r="K144" t="s">
        <v>25</v>
      </c>
      <c r="L144" t="s">
        <v>25</v>
      </c>
      <c r="M144" t="s">
        <v>2161</v>
      </c>
      <c r="N144" t="s">
        <v>25</v>
      </c>
      <c r="O144" t="s">
        <v>25</v>
      </c>
      <c r="P144" t="s">
        <v>2161</v>
      </c>
      <c r="Q144" t="s">
        <v>2162</v>
      </c>
      <c r="R144" t="s">
        <v>2163</v>
      </c>
      <c r="S144" t="s">
        <v>102</v>
      </c>
      <c r="T144" t="s">
        <v>2164</v>
      </c>
    </row>
    <row r="145" spans="2:20" x14ac:dyDescent="0.25">
      <c r="B145" t="s">
        <v>419</v>
      </c>
      <c r="C145" t="s">
        <v>2165</v>
      </c>
      <c r="D145" t="s">
        <v>2166</v>
      </c>
      <c r="E145" t="s">
        <v>2167</v>
      </c>
      <c r="F145" t="s">
        <v>2168</v>
      </c>
      <c r="G145" t="s">
        <v>2169</v>
      </c>
      <c r="H145" t="s">
        <v>2170</v>
      </c>
      <c r="I145" t="s">
        <v>2171</v>
      </c>
      <c r="J145" t="s">
        <v>2171</v>
      </c>
      <c r="K145" t="s">
        <v>25</v>
      </c>
      <c r="L145" t="s">
        <v>25</v>
      </c>
      <c r="M145" t="s">
        <v>2172</v>
      </c>
      <c r="N145" t="s">
        <v>131</v>
      </c>
      <c r="O145" t="s">
        <v>25</v>
      </c>
      <c r="P145" t="s">
        <v>2173</v>
      </c>
      <c r="Q145" t="s">
        <v>2174</v>
      </c>
      <c r="R145" t="s">
        <v>2175</v>
      </c>
      <c r="S145" t="s">
        <v>420</v>
      </c>
      <c r="T145" t="s">
        <v>2176</v>
      </c>
    </row>
    <row r="146" spans="2:20" x14ac:dyDescent="0.25">
      <c r="B146" t="s">
        <v>421</v>
      </c>
      <c r="C146" t="s">
        <v>2177</v>
      </c>
      <c r="D146" t="s">
        <v>2178</v>
      </c>
      <c r="E146" t="s">
        <v>2179</v>
      </c>
      <c r="F146" t="s">
        <v>2180</v>
      </c>
      <c r="G146" t="s">
        <v>2181</v>
      </c>
      <c r="H146" t="s">
        <v>2182</v>
      </c>
      <c r="I146" t="s">
        <v>2183</v>
      </c>
      <c r="J146" t="s">
        <v>2183</v>
      </c>
      <c r="K146" t="s">
        <v>25</v>
      </c>
      <c r="L146" t="s">
        <v>25</v>
      </c>
      <c r="M146" t="s">
        <v>2184</v>
      </c>
      <c r="N146" t="s">
        <v>70</v>
      </c>
      <c r="O146" t="s">
        <v>25</v>
      </c>
      <c r="P146" t="s">
        <v>2185</v>
      </c>
      <c r="Q146" t="s">
        <v>2186</v>
      </c>
      <c r="R146" t="s">
        <v>2187</v>
      </c>
      <c r="S146" t="s">
        <v>77</v>
      </c>
      <c r="T146" t="s">
        <v>2188</v>
      </c>
    </row>
    <row r="147" spans="2:20" x14ac:dyDescent="0.25">
      <c r="B147" t="s">
        <v>422</v>
      </c>
      <c r="C147" t="s">
        <v>2189</v>
      </c>
      <c r="D147" t="s">
        <v>1113</v>
      </c>
      <c r="E147" t="s">
        <v>2190</v>
      </c>
      <c r="F147" t="s">
        <v>2191</v>
      </c>
      <c r="G147" t="s">
        <v>25</v>
      </c>
      <c r="H147" t="s">
        <v>2192</v>
      </c>
      <c r="I147" t="s">
        <v>2193</v>
      </c>
      <c r="J147" t="s">
        <v>2193</v>
      </c>
      <c r="K147" t="s">
        <v>25</v>
      </c>
      <c r="L147" t="s">
        <v>25</v>
      </c>
      <c r="M147" t="s">
        <v>2194</v>
      </c>
      <c r="N147" t="s">
        <v>25</v>
      </c>
      <c r="O147" t="s">
        <v>25</v>
      </c>
      <c r="P147" t="s">
        <v>2194</v>
      </c>
      <c r="Q147" t="s">
        <v>2195</v>
      </c>
      <c r="R147" t="s">
        <v>2196</v>
      </c>
      <c r="S147" t="s">
        <v>27</v>
      </c>
      <c r="T147" t="s">
        <v>2197</v>
      </c>
    </row>
    <row r="148" spans="2:20" x14ac:dyDescent="0.25">
      <c r="B148" t="s">
        <v>423</v>
      </c>
      <c r="C148" t="s">
        <v>2198</v>
      </c>
      <c r="D148" t="s">
        <v>2199</v>
      </c>
      <c r="E148" t="s">
        <v>2200</v>
      </c>
      <c r="F148" t="s">
        <v>2201</v>
      </c>
      <c r="G148" t="s">
        <v>2202</v>
      </c>
      <c r="H148" t="s">
        <v>2203</v>
      </c>
      <c r="I148" t="s">
        <v>2204</v>
      </c>
      <c r="J148" t="s">
        <v>2204</v>
      </c>
      <c r="K148" t="s">
        <v>25</v>
      </c>
      <c r="L148" t="s">
        <v>25</v>
      </c>
      <c r="M148" t="s">
        <v>57</v>
      </c>
      <c r="N148" t="s">
        <v>25</v>
      </c>
      <c r="O148" t="s">
        <v>25</v>
      </c>
      <c r="P148" t="s">
        <v>57</v>
      </c>
      <c r="Q148" t="s">
        <v>58</v>
      </c>
      <c r="R148" t="s">
        <v>2205</v>
      </c>
      <c r="S148" t="s">
        <v>63</v>
      </c>
      <c r="T148" t="s">
        <v>2206</v>
      </c>
    </row>
    <row r="149" spans="2:20" x14ac:dyDescent="0.25">
      <c r="B149" t="s">
        <v>424</v>
      </c>
      <c r="C149" t="s">
        <v>2207</v>
      </c>
      <c r="D149" t="s">
        <v>2208</v>
      </c>
      <c r="E149" t="s">
        <v>2209</v>
      </c>
      <c r="F149" t="s">
        <v>2210</v>
      </c>
      <c r="G149" t="s">
        <v>25</v>
      </c>
      <c r="H149" t="s">
        <v>2211</v>
      </c>
      <c r="I149" t="s">
        <v>2212</v>
      </c>
      <c r="J149" t="s">
        <v>2212</v>
      </c>
      <c r="K149" t="s">
        <v>25</v>
      </c>
      <c r="L149" t="s">
        <v>25</v>
      </c>
      <c r="M149" t="s">
        <v>2213</v>
      </c>
      <c r="N149" t="s">
        <v>25</v>
      </c>
      <c r="O149" t="s">
        <v>25</v>
      </c>
      <c r="P149" t="s">
        <v>2213</v>
      </c>
      <c r="Q149" t="s">
        <v>2214</v>
      </c>
      <c r="R149" t="s">
        <v>2215</v>
      </c>
      <c r="S149" t="s">
        <v>49</v>
      </c>
      <c r="T149" t="s">
        <v>2216</v>
      </c>
    </row>
    <row r="150" spans="2:20" x14ac:dyDescent="0.25">
      <c r="B150" t="s">
        <v>425</v>
      </c>
      <c r="C150" t="s">
        <v>2217</v>
      </c>
      <c r="D150" t="s">
        <v>2218</v>
      </c>
      <c r="E150" t="s">
        <v>2219</v>
      </c>
      <c r="F150" t="s">
        <v>2220</v>
      </c>
      <c r="G150" t="s">
        <v>25</v>
      </c>
      <c r="H150" t="s">
        <v>2221</v>
      </c>
      <c r="I150" t="s">
        <v>2222</v>
      </c>
      <c r="J150" t="s">
        <v>2222</v>
      </c>
      <c r="K150" t="s">
        <v>25</v>
      </c>
      <c r="L150" t="s">
        <v>25</v>
      </c>
      <c r="M150" t="s">
        <v>1222</v>
      </c>
      <c r="N150" t="s">
        <v>25</v>
      </c>
      <c r="O150" t="s">
        <v>25</v>
      </c>
      <c r="P150" t="s">
        <v>1222</v>
      </c>
      <c r="Q150" t="s">
        <v>1223</v>
      </c>
      <c r="R150" t="s">
        <v>2223</v>
      </c>
      <c r="S150" t="s">
        <v>426</v>
      </c>
      <c r="T150" t="s">
        <v>2224</v>
      </c>
    </row>
    <row r="151" spans="2:20" x14ac:dyDescent="0.25">
      <c r="B151" t="s">
        <v>427</v>
      </c>
      <c r="C151" t="s">
        <v>2225</v>
      </c>
      <c r="D151" t="s">
        <v>2226</v>
      </c>
      <c r="E151" t="s">
        <v>2227</v>
      </c>
      <c r="F151" t="s">
        <v>2228</v>
      </c>
      <c r="G151" t="s">
        <v>25</v>
      </c>
      <c r="H151" t="s">
        <v>2229</v>
      </c>
      <c r="I151" t="s">
        <v>2230</v>
      </c>
      <c r="J151" t="s">
        <v>2230</v>
      </c>
      <c r="K151" t="s">
        <v>25</v>
      </c>
      <c r="L151" t="s">
        <v>25</v>
      </c>
      <c r="M151" t="s">
        <v>25</v>
      </c>
      <c r="N151" t="s">
        <v>25</v>
      </c>
      <c r="O151" t="s">
        <v>25</v>
      </c>
      <c r="P151" t="s">
        <v>25</v>
      </c>
      <c r="Q151" t="s">
        <v>25</v>
      </c>
      <c r="R151" t="s">
        <v>2231</v>
      </c>
      <c r="S151" t="s">
        <v>63</v>
      </c>
      <c r="T151" t="s">
        <v>2232</v>
      </c>
    </row>
    <row r="152" spans="2:20" x14ac:dyDescent="0.25">
      <c r="B152" t="s">
        <v>428</v>
      </c>
      <c r="C152" t="s">
        <v>2233</v>
      </c>
      <c r="D152" t="s">
        <v>2234</v>
      </c>
      <c r="E152" t="s">
        <v>2235</v>
      </c>
      <c r="F152" t="s">
        <v>2236</v>
      </c>
      <c r="G152" t="s">
        <v>2237</v>
      </c>
      <c r="H152" t="s">
        <v>2238</v>
      </c>
      <c r="I152" t="s">
        <v>2239</v>
      </c>
      <c r="J152" t="s">
        <v>2239</v>
      </c>
      <c r="K152" t="s">
        <v>25</v>
      </c>
      <c r="L152" t="s">
        <v>25</v>
      </c>
      <c r="M152" t="s">
        <v>26</v>
      </c>
      <c r="N152" t="s">
        <v>25</v>
      </c>
      <c r="O152" t="s">
        <v>25</v>
      </c>
      <c r="P152" t="s">
        <v>26</v>
      </c>
      <c r="Q152" t="s">
        <v>2240</v>
      </c>
      <c r="R152" t="s">
        <v>2241</v>
      </c>
      <c r="S152" t="s">
        <v>429</v>
      </c>
      <c r="T152" t="s">
        <v>2242</v>
      </c>
    </row>
    <row r="153" spans="2:20" x14ac:dyDescent="0.25">
      <c r="B153" t="s">
        <v>430</v>
      </c>
      <c r="C153" t="s">
        <v>2243</v>
      </c>
      <c r="D153" t="s">
        <v>2244</v>
      </c>
      <c r="E153" t="s">
        <v>2245</v>
      </c>
      <c r="F153" t="s">
        <v>2246</v>
      </c>
      <c r="G153" t="s">
        <v>61</v>
      </c>
      <c r="H153" t="s">
        <v>2247</v>
      </c>
      <c r="I153" t="s">
        <v>2248</v>
      </c>
      <c r="J153" t="s">
        <v>2249</v>
      </c>
      <c r="K153" t="s">
        <v>25</v>
      </c>
      <c r="L153" t="s">
        <v>25</v>
      </c>
      <c r="M153" t="s">
        <v>2250</v>
      </c>
      <c r="N153" t="s">
        <v>25</v>
      </c>
      <c r="O153" t="s">
        <v>25</v>
      </c>
      <c r="P153" t="s">
        <v>2250</v>
      </c>
      <c r="Q153" t="s">
        <v>2251</v>
      </c>
      <c r="R153" t="s">
        <v>2252</v>
      </c>
      <c r="S153" t="s">
        <v>27</v>
      </c>
      <c r="T153" t="s">
        <v>2253</v>
      </c>
    </row>
    <row r="154" spans="2:20" x14ac:dyDescent="0.25">
      <c r="B154" t="s">
        <v>431</v>
      </c>
      <c r="C154" t="s">
        <v>2254</v>
      </c>
      <c r="D154" t="s">
        <v>2255</v>
      </c>
      <c r="E154" t="s">
        <v>2256</v>
      </c>
      <c r="F154" t="s">
        <v>2257</v>
      </c>
      <c r="G154" t="s">
        <v>25</v>
      </c>
      <c r="H154" t="s">
        <v>2258</v>
      </c>
      <c r="I154" t="s">
        <v>2259</v>
      </c>
      <c r="J154" t="s">
        <v>2259</v>
      </c>
      <c r="K154" t="s">
        <v>25</v>
      </c>
      <c r="L154" t="s">
        <v>25</v>
      </c>
      <c r="M154" t="s">
        <v>2260</v>
      </c>
      <c r="N154" t="s">
        <v>25</v>
      </c>
      <c r="O154" t="s">
        <v>25</v>
      </c>
      <c r="P154" t="s">
        <v>2260</v>
      </c>
      <c r="Q154" t="s">
        <v>2261</v>
      </c>
      <c r="R154" t="s">
        <v>2262</v>
      </c>
      <c r="S154" t="s">
        <v>36</v>
      </c>
      <c r="T154" t="s">
        <v>2263</v>
      </c>
    </row>
    <row r="155" spans="2:20" x14ac:dyDescent="0.25">
      <c r="B155" t="s">
        <v>432</v>
      </c>
      <c r="C155" t="s">
        <v>2264</v>
      </c>
      <c r="D155" t="s">
        <v>2265</v>
      </c>
      <c r="E155" t="s">
        <v>2266</v>
      </c>
      <c r="F155" t="s">
        <v>2267</v>
      </c>
      <c r="G155" t="s">
        <v>2268</v>
      </c>
      <c r="H155" t="s">
        <v>2269</v>
      </c>
      <c r="I155" t="s">
        <v>2270</v>
      </c>
      <c r="J155" t="s">
        <v>2271</v>
      </c>
      <c r="K155" t="s">
        <v>25</v>
      </c>
      <c r="L155" t="s">
        <v>25</v>
      </c>
      <c r="M155" t="s">
        <v>105</v>
      </c>
      <c r="N155" t="s">
        <v>31</v>
      </c>
      <c r="O155" t="s">
        <v>25</v>
      </c>
      <c r="P155" t="s">
        <v>2272</v>
      </c>
      <c r="Q155" t="s">
        <v>106</v>
      </c>
      <c r="R155" t="s">
        <v>2273</v>
      </c>
      <c r="S155" t="s">
        <v>36</v>
      </c>
      <c r="T155" t="s">
        <v>2274</v>
      </c>
    </row>
    <row r="156" spans="2:20" x14ac:dyDescent="0.25">
      <c r="B156" t="s">
        <v>433</v>
      </c>
      <c r="C156" t="s">
        <v>2275</v>
      </c>
      <c r="D156" t="s">
        <v>2276</v>
      </c>
      <c r="E156" t="s">
        <v>2277</v>
      </c>
      <c r="F156" t="s">
        <v>2278</v>
      </c>
      <c r="G156" t="s">
        <v>25</v>
      </c>
      <c r="H156" t="s">
        <v>2279</v>
      </c>
      <c r="I156" t="s">
        <v>2280</v>
      </c>
      <c r="J156" t="s">
        <v>2280</v>
      </c>
      <c r="K156" t="s">
        <v>25</v>
      </c>
      <c r="L156" t="s">
        <v>25</v>
      </c>
      <c r="M156" t="s">
        <v>38</v>
      </c>
      <c r="N156" t="s">
        <v>25</v>
      </c>
      <c r="O156" t="s">
        <v>25</v>
      </c>
      <c r="P156" t="s">
        <v>38</v>
      </c>
      <c r="Q156" t="s">
        <v>39</v>
      </c>
      <c r="R156" t="s">
        <v>2281</v>
      </c>
      <c r="S156" t="s">
        <v>49</v>
      </c>
      <c r="T156" t="s">
        <v>2282</v>
      </c>
    </row>
    <row r="157" spans="2:20" x14ac:dyDescent="0.25">
      <c r="B157" t="s">
        <v>434</v>
      </c>
      <c r="C157" t="s">
        <v>2283</v>
      </c>
      <c r="D157" t="s">
        <v>2284</v>
      </c>
      <c r="E157" t="s">
        <v>2285</v>
      </c>
      <c r="F157" t="s">
        <v>2286</v>
      </c>
      <c r="G157" t="s">
        <v>25</v>
      </c>
      <c r="H157" t="s">
        <v>2287</v>
      </c>
      <c r="I157" t="s">
        <v>2288</v>
      </c>
      <c r="J157" t="s">
        <v>2288</v>
      </c>
      <c r="K157" t="s">
        <v>25</v>
      </c>
      <c r="L157" t="s">
        <v>25</v>
      </c>
      <c r="M157" t="s">
        <v>2289</v>
      </c>
      <c r="N157" t="s">
        <v>25</v>
      </c>
      <c r="O157" t="s">
        <v>25</v>
      </c>
      <c r="P157" t="s">
        <v>2289</v>
      </c>
      <c r="Q157" t="s">
        <v>2290</v>
      </c>
      <c r="R157" t="s">
        <v>2291</v>
      </c>
      <c r="S157" t="s">
        <v>77</v>
      </c>
      <c r="T157" t="s">
        <v>2292</v>
      </c>
    </row>
    <row r="158" spans="2:20" x14ac:dyDescent="0.25">
      <c r="B158" t="s">
        <v>435</v>
      </c>
      <c r="C158" t="s">
        <v>2293</v>
      </c>
      <c r="D158" t="s">
        <v>2294</v>
      </c>
      <c r="E158" t="s">
        <v>2295</v>
      </c>
      <c r="F158" t="s">
        <v>2296</v>
      </c>
      <c r="G158" t="s">
        <v>2297</v>
      </c>
      <c r="H158" t="s">
        <v>2298</v>
      </c>
      <c r="I158" t="s">
        <v>2299</v>
      </c>
      <c r="J158" t="s">
        <v>2299</v>
      </c>
      <c r="K158" t="s">
        <v>25</v>
      </c>
      <c r="L158" t="s">
        <v>25</v>
      </c>
      <c r="M158" t="s">
        <v>2300</v>
      </c>
      <c r="N158" t="s">
        <v>65</v>
      </c>
      <c r="O158" t="s">
        <v>25</v>
      </c>
      <c r="P158" t="s">
        <v>2301</v>
      </c>
      <c r="Q158" t="s">
        <v>2302</v>
      </c>
      <c r="R158" t="s">
        <v>2303</v>
      </c>
      <c r="S158" t="s">
        <v>36</v>
      </c>
      <c r="T158" t="s">
        <v>2304</v>
      </c>
    </row>
    <row r="159" spans="2:20" x14ac:dyDescent="0.25">
      <c r="B159" t="s">
        <v>436</v>
      </c>
      <c r="C159" t="s">
        <v>2305</v>
      </c>
      <c r="D159" t="s">
        <v>2306</v>
      </c>
      <c r="E159" t="s">
        <v>2307</v>
      </c>
      <c r="F159" t="s">
        <v>2308</v>
      </c>
      <c r="G159" t="s">
        <v>25</v>
      </c>
      <c r="H159" t="s">
        <v>2309</v>
      </c>
      <c r="I159" t="s">
        <v>2310</v>
      </c>
      <c r="J159" t="s">
        <v>2310</v>
      </c>
      <c r="K159" t="s">
        <v>25</v>
      </c>
      <c r="L159" t="s">
        <v>25</v>
      </c>
      <c r="M159" t="s">
        <v>2311</v>
      </c>
      <c r="N159" t="s">
        <v>31</v>
      </c>
      <c r="O159" t="s">
        <v>25</v>
      </c>
      <c r="P159" t="s">
        <v>2312</v>
      </c>
      <c r="Q159" t="s">
        <v>2313</v>
      </c>
      <c r="R159" t="s">
        <v>2314</v>
      </c>
      <c r="S159" t="s">
        <v>34</v>
      </c>
      <c r="T159" t="s">
        <v>2315</v>
      </c>
    </row>
    <row r="160" spans="2:20" x14ac:dyDescent="0.25">
      <c r="B160" t="s">
        <v>437</v>
      </c>
      <c r="C160" t="s">
        <v>2316</v>
      </c>
      <c r="D160" t="s">
        <v>2317</v>
      </c>
      <c r="E160" t="s">
        <v>2318</v>
      </c>
      <c r="F160" t="s">
        <v>2319</v>
      </c>
      <c r="G160" t="s">
        <v>2320</v>
      </c>
      <c r="H160" t="s">
        <v>2321</v>
      </c>
      <c r="I160" t="s">
        <v>2322</v>
      </c>
      <c r="J160" t="s">
        <v>2322</v>
      </c>
      <c r="K160" t="s">
        <v>25</v>
      </c>
      <c r="L160" t="s">
        <v>25</v>
      </c>
      <c r="M160" t="s">
        <v>2323</v>
      </c>
      <c r="N160" t="s">
        <v>31</v>
      </c>
      <c r="O160" t="s">
        <v>25</v>
      </c>
      <c r="P160" t="s">
        <v>123</v>
      </c>
      <c r="Q160" t="s">
        <v>2324</v>
      </c>
      <c r="R160" t="s">
        <v>2325</v>
      </c>
      <c r="S160" t="s">
        <v>36</v>
      </c>
      <c r="T160" t="s">
        <v>2326</v>
      </c>
    </row>
    <row r="161" spans="2:20" x14ac:dyDescent="0.25">
      <c r="B161" t="s">
        <v>438</v>
      </c>
      <c r="C161" t="s">
        <v>2327</v>
      </c>
      <c r="D161" t="s">
        <v>2328</v>
      </c>
      <c r="E161" t="s">
        <v>2329</v>
      </c>
      <c r="F161" t="s">
        <v>2330</v>
      </c>
      <c r="G161" t="s">
        <v>2331</v>
      </c>
      <c r="H161" t="s">
        <v>2332</v>
      </c>
      <c r="I161" t="s">
        <v>2333</v>
      </c>
      <c r="J161" t="s">
        <v>2334</v>
      </c>
      <c r="K161" t="s">
        <v>25</v>
      </c>
      <c r="L161" t="s">
        <v>25</v>
      </c>
      <c r="M161" t="s">
        <v>2335</v>
      </c>
      <c r="N161" t="s">
        <v>158</v>
      </c>
      <c r="O161" t="s">
        <v>25</v>
      </c>
      <c r="P161" t="s">
        <v>39</v>
      </c>
      <c r="Q161" t="s">
        <v>2336</v>
      </c>
      <c r="R161" t="s">
        <v>2337</v>
      </c>
      <c r="S161" t="s">
        <v>36</v>
      </c>
      <c r="T161" t="s">
        <v>2338</v>
      </c>
    </row>
    <row r="162" spans="2:20" x14ac:dyDescent="0.25">
      <c r="B162" t="s">
        <v>439</v>
      </c>
      <c r="C162" t="s">
        <v>2339</v>
      </c>
      <c r="D162" t="s">
        <v>2340</v>
      </c>
      <c r="E162" t="s">
        <v>2341</v>
      </c>
      <c r="F162" t="s">
        <v>2342</v>
      </c>
      <c r="G162" t="s">
        <v>25</v>
      </c>
      <c r="H162" t="s">
        <v>2343</v>
      </c>
      <c r="I162" t="s">
        <v>2344</v>
      </c>
      <c r="J162" t="s">
        <v>2344</v>
      </c>
      <c r="K162" t="s">
        <v>25</v>
      </c>
      <c r="L162" t="s">
        <v>25</v>
      </c>
      <c r="M162" t="s">
        <v>1539</v>
      </c>
      <c r="N162" t="s">
        <v>31</v>
      </c>
      <c r="O162" t="s">
        <v>25</v>
      </c>
      <c r="P162" t="s">
        <v>2345</v>
      </c>
      <c r="Q162" t="s">
        <v>1542</v>
      </c>
      <c r="R162" t="s">
        <v>2346</v>
      </c>
      <c r="S162" t="s">
        <v>77</v>
      </c>
      <c r="T162" t="s">
        <v>2347</v>
      </c>
    </row>
    <row r="163" spans="2:20" x14ac:dyDescent="0.25">
      <c r="B163" t="s">
        <v>440</v>
      </c>
      <c r="C163" t="s">
        <v>2348</v>
      </c>
      <c r="D163" t="s">
        <v>2349</v>
      </c>
      <c r="E163" t="s">
        <v>2350</v>
      </c>
      <c r="F163" t="s">
        <v>2351</v>
      </c>
      <c r="G163" t="s">
        <v>2352</v>
      </c>
      <c r="H163" t="s">
        <v>2353</v>
      </c>
      <c r="I163" t="s">
        <v>2354</v>
      </c>
      <c r="J163" t="s">
        <v>2355</v>
      </c>
      <c r="K163" t="s">
        <v>25</v>
      </c>
      <c r="L163" t="s">
        <v>25</v>
      </c>
      <c r="M163" t="s">
        <v>2356</v>
      </c>
      <c r="N163" t="s">
        <v>1107</v>
      </c>
      <c r="O163" t="s">
        <v>25</v>
      </c>
      <c r="P163" t="s">
        <v>2357</v>
      </c>
      <c r="Q163" t="s">
        <v>2358</v>
      </c>
      <c r="R163" t="s">
        <v>2359</v>
      </c>
      <c r="S163" t="s">
        <v>63</v>
      </c>
      <c r="T163" t="s">
        <v>2360</v>
      </c>
    </row>
    <row r="164" spans="2:20" x14ac:dyDescent="0.25">
      <c r="B164" t="s">
        <v>441</v>
      </c>
      <c r="C164" t="s">
        <v>2361</v>
      </c>
      <c r="D164" t="s">
        <v>2362</v>
      </c>
      <c r="E164" t="s">
        <v>2363</v>
      </c>
      <c r="F164" t="s">
        <v>2364</v>
      </c>
      <c r="G164" t="s">
        <v>30</v>
      </c>
      <c r="H164" t="s">
        <v>2365</v>
      </c>
      <c r="I164" t="s">
        <v>2366</v>
      </c>
      <c r="J164" t="s">
        <v>2367</v>
      </c>
      <c r="K164" t="s">
        <v>25</v>
      </c>
      <c r="L164" t="s">
        <v>25</v>
      </c>
      <c r="M164" t="s">
        <v>2368</v>
      </c>
      <c r="N164" t="s">
        <v>25</v>
      </c>
      <c r="O164" t="s">
        <v>25</v>
      </c>
      <c r="P164" t="s">
        <v>2368</v>
      </c>
      <c r="Q164" t="s">
        <v>2369</v>
      </c>
      <c r="R164" t="s">
        <v>2370</v>
      </c>
      <c r="S164" t="s">
        <v>36</v>
      </c>
      <c r="T164" t="s">
        <v>2371</v>
      </c>
    </row>
    <row r="165" spans="2:20" x14ac:dyDescent="0.25">
      <c r="B165" t="s">
        <v>442</v>
      </c>
      <c r="C165" t="s">
        <v>2372</v>
      </c>
      <c r="D165" t="s">
        <v>2373</v>
      </c>
      <c r="E165" t="s">
        <v>2374</v>
      </c>
      <c r="F165" t="s">
        <v>2375</v>
      </c>
      <c r="G165" t="s">
        <v>1929</v>
      </c>
      <c r="H165" t="s">
        <v>2376</v>
      </c>
      <c r="I165" t="s">
        <v>2377</v>
      </c>
      <c r="J165" t="s">
        <v>2377</v>
      </c>
      <c r="K165" t="s">
        <v>25</v>
      </c>
      <c r="L165" t="s">
        <v>25</v>
      </c>
      <c r="M165" t="s">
        <v>201</v>
      </c>
      <c r="N165" t="s">
        <v>31</v>
      </c>
      <c r="O165" t="s">
        <v>25</v>
      </c>
      <c r="P165" t="s">
        <v>109</v>
      </c>
      <c r="Q165" t="s">
        <v>202</v>
      </c>
      <c r="R165" t="s">
        <v>2378</v>
      </c>
      <c r="S165" t="s">
        <v>443</v>
      </c>
      <c r="T165" t="s">
        <v>2379</v>
      </c>
    </row>
    <row r="166" spans="2:20" x14ac:dyDescent="0.25">
      <c r="B166" t="s">
        <v>444</v>
      </c>
      <c r="C166" t="s">
        <v>2380</v>
      </c>
      <c r="D166" t="s">
        <v>2381</v>
      </c>
      <c r="E166" t="s">
        <v>2382</v>
      </c>
      <c r="F166" t="s">
        <v>2383</v>
      </c>
      <c r="G166" t="s">
        <v>2384</v>
      </c>
      <c r="H166" t="s">
        <v>2385</v>
      </c>
      <c r="I166" t="s">
        <v>2386</v>
      </c>
      <c r="J166" t="s">
        <v>2387</v>
      </c>
      <c r="K166" t="s">
        <v>25</v>
      </c>
      <c r="L166" t="s">
        <v>25</v>
      </c>
      <c r="M166" t="s">
        <v>2388</v>
      </c>
      <c r="N166" t="s">
        <v>25</v>
      </c>
      <c r="O166" t="s">
        <v>25</v>
      </c>
      <c r="P166" t="s">
        <v>2388</v>
      </c>
      <c r="Q166" t="s">
        <v>2389</v>
      </c>
      <c r="R166" t="s">
        <v>2390</v>
      </c>
      <c r="S166" t="s">
        <v>102</v>
      </c>
      <c r="T166" t="s">
        <v>2391</v>
      </c>
    </row>
    <row r="167" spans="2:20" x14ac:dyDescent="0.25">
      <c r="B167" t="s">
        <v>445</v>
      </c>
      <c r="C167" t="s">
        <v>2392</v>
      </c>
      <c r="D167" t="s">
        <v>2393</v>
      </c>
      <c r="E167" t="s">
        <v>2394</v>
      </c>
      <c r="F167" t="s">
        <v>2395</v>
      </c>
      <c r="G167" t="s">
        <v>2396</v>
      </c>
      <c r="H167" t="s">
        <v>2397</v>
      </c>
      <c r="I167" t="s">
        <v>2398</v>
      </c>
      <c r="J167" t="s">
        <v>2398</v>
      </c>
      <c r="K167" t="s">
        <v>25</v>
      </c>
      <c r="L167" t="s">
        <v>25</v>
      </c>
      <c r="M167" t="s">
        <v>25</v>
      </c>
      <c r="N167" t="s">
        <v>25</v>
      </c>
      <c r="O167" t="s">
        <v>25</v>
      </c>
      <c r="P167" t="s">
        <v>25</v>
      </c>
      <c r="Q167" t="s">
        <v>25</v>
      </c>
      <c r="R167" t="s">
        <v>2399</v>
      </c>
      <c r="S167" t="s">
        <v>63</v>
      </c>
      <c r="T167" t="s">
        <v>2400</v>
      </c>
    </row>
    <row r="168" spans="2:20" x14ac:dyDescent="0.25">
      <c r="B168" t="s">
        <v>446</v>
      </c>
      <c r="C168" t="s">
        <v>2401</v>
      </c>
      <c r="D168" t="s">
        <v>2402</v>
      </c>
      <c r="E168" t="s">
        <v>2403</v>
      </c>
      <c r="F168" t="s">
        <v>2404</v>
      </c>
      <c r="G168" t="s">
        <v>2025</v>
      </c>
      <c r="H168" t="s">
        <v>2405</v>
      </c>
      <c r="I168" t="s">
        <v>2406</v>
      </c>
      <c r="J168" t="s">
        <v>2406</v>
      </c>
      <c r="K168" t="s">
        <v>25</v>
      </c>
      <c r="L168" t="s">
        <v>25</v>
      </c>
      <c r="M168" t="s">
        <v>2407</v>
      </c>
      <c r="N168" t="s">
        <v>25</v>
      </c>
      <c r="O168" t="s">
        <v>25</v>
      </c>
      <c r="P168" t="s">
        <v>2407</v>
      </c>
      <c r="Q168" t="s">
        <v>2408</v>
      </c>
      <c r="R168" t="s">
        <v>2409</v>
      </c>
      <c r="S168" t="s">
        <v>36</v>
      </c>
      <c r="T168" t="s">
        <v>2410</v>
      </c>
    </row>
    <row r="169" spans="2:20" x14ac:dyDescent="0.25">
      <c r="B169" t="s">
        <v>447</v>
      </c>
      <c r="C169" t="s">
        <v>2411</v>
      </c>
      <c r="D169" t="s">
        <v>2412</v>
      </c>
      <c r="E169" t="s">
        <v>2413</v>
      </c>
      <c r="F169" t="s">
        <v>2414</v>
      </c>
      <c r="G169" t="s">
        <v>2415</v>
      </c>
      <c r="H169" t="s">
        <v>2416</v>
      </c>
      <c r="I169" t="s">
        <v>2417</v>
      </c>
      <c r="J169" t="s">
        <v>2418</v>
      </c>
      <c r="K169" t="s">
        <v>25</v>
      </c>
      <c r="L169" t="s">
        <v>25</v>
      </c>
      <c r="M169" t="s">
        <v>2419</v>
      </c>
      <c r="N169" t="s">
        <v>158</v>
      </c>
      <c r="O169" t="s">
        <v>25</v>
      </c>
      <c r="P169" t="s">
        <v>2420</v>
      </c>
      <c r="Q169" t="s">
        <v>2421</v>
      </c>
      <c r="R169" t="s">
        <v>2422</v>
      </c>
      <c r="S169" t="s">
        <v>448</v>
      </c>
      <c r="T169" t="s">
        <v>2423</v>
      </c>
    </row>
    <row r="170" spans="2:20" x14ac:dyDescent="0.25">
      <c r="B170" t="s">
        <v>449</v>
      </c>
      <c r="C170" t="s">
        <v>2424</v>
      </c>
      <c r="D170" t="s">
        <v>2425</v>
      </c>
      <c r="E170" t="s">
        <v>2426</v>
      </c>
      <c r="F170" t="s">
        <v>2427</v>
      </c>
      <c r="G170" t="s">
        <v>2428</v>
      </c>
      <c r="H170" t="s">
        <v>2429</v>
      </c>
      <c r="I170" t="s">
        <v>2430</v>
      </c>
      <c r="J170" t="s">
        <v>2430</v>
      </c>
      <c r="K170" t="s">
        <v>25</v>
      </c>
      <c r="L170" t="s">
        <v>25</v>
      </c>
      <c r="M170" t="s">
        <v>1144</v>
      </c>
      <c r="N170" t="s">
        <v>131</v>
      </c>
      <c r="O170" t="s">
        <v>25</v>
      </c>
      <c r="P170" t="s">
        <v>1899</v>
      </c>
      <c r="Q170" t="s">
        <v>1145</v>
      </c>
      <c r="R170" t="s">
        <v>2431</v>
      </c>
      <c r="S170" t="s">
        <v>63</v>
      </c>
      <c r="T170" t="s">
        <v>2432</v>
      </c>
    </row>
    <row r="171" spans="2:20" x14ac:dyDescent="0.25">
      <c r="B171" t="s">
        <v>450</v>
      </c>
      <c r="C171" t="s">
        <v>2433</v>
      </c>
      <c r="D171" t="s">
        <v>2434</v>
      </c>
      <c r="E171" t="s">
        <v>2435</v>
      </c>
      <c r="F171" t="s">
        <v>2436</v>
      </c>
      <c r="G171" t="s">
        <v>2437</v>
      </c>
      <c r="H171" t="s">
        <v>2438</v>
      </c>
      <c r="I171" t="s">
        <v>2439</v>
      </c>
      <c r="J171" t="s">
        <v>2440</v>
      </c>
      <c r="K171" t="s">
        <v>55</v>
      </c>
      <c r="L171" t="s">
        <v>25</v>
      </c>
      <c r="M171" t="s">
        <v>2441</v>
      </c>
      <c r="N171" t="s">
        <v>31</v>
      </c>
      <c r="O171" t="s">
        <v>25</v>
      </c>
      <c r="P171" t="s">
        <v>2442</v>
      </c>
      <c r="Q171" t="s">
        <v>2443</v>
      </c>
      <c r="R171" t="s">
        <v>2444</v>
      </c>
      <c r="S171" t="s">
        <v>102</v>
      </c>
      <c r="T171" t="s">
        <v>2445</v>
      </c>
    </row>
    <row r="172" spans="2:20" x14ac:dyDescent="0.25">
      <c r="B172" t="s">
        <v>451</v>
      </c>
      <c r="C172" t="s">
        <v>2446</v>
      </c>
      <c r="D172" t="s">
        <v>2447</v>
      </c>
      <c r="E172" t="s">
        <v>2448</v>
      </c>
      <c r="F172" t="s">
        <v>2449</v>
      </c>
      <c r="G172" t="s">
        <v>61</v>
      </c>
      <c r="H172" t="s">
        <v>2450</v>
      </c>
      <c r="I172" t="s">
        <v>2451</v>
      </c>
      <c r="J172" t="s">
        <v>2452</v>
      </c>
      <c r="K172" t="s">
        <v>25</v>
      </c>
      <c r="L172" t="s">
        <v>25</v>
      </c>
      <c r="M172" t="s">
        <v>2453</v>
      </c>
      <c r="N172" t="s">
        <v>2454</v>
      </c>
      <c r="O172" t="s">
        <v>25</v>
      </c>
      <c r="P172" t="s">
        <v>2455</v>
      </c>
      <c r="Q172" t="s">
        <v>2456</v>
      </c>
      <c r="R172" t="s">
        <v>2457</v>
      </c>
      <c r="S172" t="s">
        <v>44</v>
      </c>
      <c r="T172" t="s">
        <v>2458</v>
      </c>
    </row>
    <row r="173" spans="2:20" x14ac:dyDescent="0.25">
      <c r="B173" t="s">
        <v>452</v>
      </c>
      <c r="C173" t="s">
        <v>2459</v>
      </c>
      <c r="D173" t="s">
        <v>2460</v>
      </c>
      <c r="E173" t="s">
        <v>2461</v>
      </c>
      <c r="F173" t="s">
        <v>2462</v>
      </c>
      <c r="G173" t="s">
        <v>25</v>
      </c>
      <c r="H173" t="s">
        <v>2463</v>
      </c>
      <c r="I173" t="s">
        <v>2464</v>
      </c>
      <c r="J173" t="s">
        <v>2464</v>
      </c>
      <c r="K173" t="s">
        <v>25</v>
      </c>
      <c r="L173" t="s">
        <v>25</v>
      </c>
      <c r="M173" t="s">
        <v>124</v>
      </c>
      <c r="N173" t="s">
        <v>25</v>
      </c>
      <c r="O173" t="s">
        <v>25</v>
      </c>
      <c r="P173" t="s">
        <v>124</v>
      </c>
      <c r="Q173" t="s">
        <v>125</v>
      </c>
      <c r="R173" t="s">
        <v>2465</v>
      </c>
      <c r="S173" t="s">
        <v>63</v>
      </c>
      <c r="T173" t="s">
        <v>2466</v>
      </c>
    </row>
    <row r="174" spans="2:20" x14ac:dyDescent="0.25">
      <c r="B174" t="s">
        <v>453</v>
      </c>
      <c r="C174" t="s">
        <v>2467</v>
      </c>
      <c r="D174" t="s">
        <v>2468</v>
      </c>
      <c r="E174" t="s">
        <v>2469</v>
      </c>
      <c r="F174" t="s">
        <v>2470</v>
      </c>
      <c r="G174" t="s">
        <v>25</v>
      </c>
      <c r="H174" t="s">
        <v>2471</v>
      </c>
      <c r="I174" t="s">
        <v>2472</v>
      </c>
      <c r="J174" t="s">
        <v>2472</v>
      </c>
      <c r="K174" t="s">
        <v>25</v>
      </c>
      <c r="L174" t="s">
        <v>25</v>
      </c>
      <c r="M174" t="s">
        <v>38</v>
      </c>
      <c r="N174" t="s">
        <v>25</v>
      </c>
      <c r="O174" t="s">
        <v>25</v>
      </c>
      <c r="P174" t="s">
        <v>38</v>
      </c>
      <c r="Q174" t="s">
        <v>39</v>
      </c>
      <c r="R174" t="s">
        <v>2473</v>
      </c>
      <c r="S174" t="s">
        <v>454</v>
      </c>
      <c r="T174" t="s">
        <v>2474</v>
      </c>
    </row>
    <row r="175" spans="2:20" x14ac:dyDescent="0.25">
      <c r="B175" t="s">
        <v>455</v>
      </c>
      <c r="C175" t="s">
        <v>2475</v>
      </c>
      <c r="D175" t="s">
        <v>2476</v>
      </c>
      <c r="E175" t="s">
        <v>2477</v>
      </c>
      <c r="F175" t="s">
        <v>2478</v>
      </c>
      <c r="G175" t="s">
        <v>25</v>
      </c>
      <c r="H175" t="s">
        <v>2479</v>
      </c>
      <c r="I175" t="s">
        <v>2480</v>
      </c>
      <c r="J175" t="s">
        <v>2480</v>
      </c>
      <c r="K175" t="s">
        <v>25</v>
      </c>
      <c r="L175" t="s">
        <v>25</v>
      </c>
      <c r="M175" t="s">
        <v>61</v>
      </c>
      <c r="N175" t="s">
        <v>25</v>
      </c>
      <c r="O175" t="s">
        <v>25</v>
      </c>
      <c r="P175" t="s">
        <v>61</v>
      </c>
      <c r="Q175" t="s">
        <v>62</v>
      </c>
      <c r="R175" t="s">
        <v>2481</v>
      </c>
      <c r="S175" t="s">
        <v>166</v>
      </c>
      <c r="T175" t="s">
        <v>2482</v>
      </c>
    </row>
    <row r="176" spans="2:20" x14ac:dyDescent="0.25">
      <c r="B176" t="s">
        <v>456</v>
      </c>
      <c r="C176" t="s">
        <v>2483</v>
      </c>
      <c r="D176" t="s">
        <v>2484</v>
      </c>
      <c r="E176" t="s">
        <v>2485</v>
      </c>
      <c r="F176" t="s">
        <v>2486</v>
      </c>
      <c r="G176" t="s">
        <v>25</v>
      </c>
      <c r="H176" t="s">
        <v>2487</v>
      </c>
      <c r="I176" t="s">
        <v>2488</v>
      </c>
      <c r="J176" t="s">
        <v>2488</v>
      </c>
      <c r="K176" t="s">
        <v>25</v>
      </c>
      <c r="L176" t="s">
        <v>25</v>
      </c>
      <c r="M176" t="s">
        <v>155</v>
      </c>
      <c r="N176" t="s">
        <v>31</v>
      </c>
      <c r="O176" t="s">
        <v>25</v>
      </c>
      <c r="P176" t="s">
        <v>105</v>
      </c>
      <c r="Q176" t="s">
        <v>164</v>
      </c>
      <c r="R176" t="s">
        <v>2489</v>
      </c>
      <c r="S176" t="s">
        <v>36</v>
      </c>
      <c r="T176" t="s">
        <v>2490</v>
      </c>
    </row>
    <row r="177" spans="2:20" x14ac:dyDescent="0.25">
      <c r="B177" t="s">
        <v>457</v>
      </c>
      <c r="C177" t="s">
        <v>2491</v>
      </c>
      <c r="D177" t="s">
        <v>2492</v>
      </c>
      <c r="E177" t="s">
        <v>2493</v>
      </c>
      <c r="F177" t="s">
        <v>2494</v>
      </c>
      <c r="G177" t="s">
        <v>2495</v>
      </c>
      <c r="H177" t="s">
        <v>2496</v>
      </c>
      <c r="I177" t="s">
        <v>2497</v>
      </c>
      <c r="J177" t="s">
        <v>2497</v>
      </c>
      <c r="K177" t="s">
        <v>25</v>
      </c>
      <c r="L177" t="s">
        <v>25</v>
      </c>
      <c r="M177" t="s">
        <v>2498</v>
      </c>
      <c r="N177" t="s">
        <v>2499</v>
      </c>
      <c r="O177" t="s">
        <v>25</v>
      </c>
      <c r="P177" t="s">
        <v>175</v>
      </c>
      <c r="Q177" t="s">
        <v>2500</v>
      </c>
      <c r="R177" t="s">
        <v>2501</v>
      </c>
      <c r="S177" t="s">
        <v>36</v>
      </c>
      <c r="T177" t="s">
        <v>2502</v>
      </c>
    </row>
    <row r="178" spans="2:20" x14ac:dyDescent="0.25">
      <c r="B178" t="s">
        <v>458</v>
      </c>
      <c r="C178" t="s">
        <v>2503</v>
      </c>
      <c r="D178" t="s">
        <v>2504</v>
      </c>
      <c r="E178" t="s">
        <v>2505</v>
      </c>
      <c r="F178" t="s">
        <v>2506</v>
      </c>
      <c r="G178" t="s">
        <v>2507</v>
      </c>
      <c r="H178" t="s">
        <v>2508</v>
      </c>
      <c r="I178" t="s">
        <v>2509</v>
      </c>
      <c r="J178" t="s">
        <v>2509</v>
      </c>
      <c r="K178" t="s">
        <v>25</v>
      </c>
      <c r="L178" t="s">
        <v>25</v>
      </c>
      <c r="M178" t="s">
        <v>105</v>
      </c>
      <c r="N178" t="s">
        <v>25</v>
      </c>
      <c r="O178" t="s">
        <v>25</v>
      </c>
      <c r="P178" t="s">
        <v>105</v>
      </c>
      <c r="Q178" t="s">
        <v>106</v>
      </c>
      <c r="R178" t="s">
        <v>2510</v>
      </c>
      <c r="S178" t="s">
        <v>63</v>
      </c>
      <c r="T178" t="s">
        <v>2511</v>
      </c>
    </row>
    <row r="179" spans="2:20" x14ac:dyDescent="0.25">
      <c r="B179" t="s">
        <v>459</v>
      </c>
      <c r="C179" t="s">
        <v>2512</v>
      </c>
      <c r="D179" t="s">
        <v>2513</v>
      </c>
      <c r="E179" t="s">
        <v>2514</v>
      </c>
      <c r="F179" t="s">
        <v>2515</v>
      </c>
      <c r="G179" t="s">
        <v>25</v>
      </c>
      <c r="H179" t="s">
        <v>2516</v>
      </c>
      <c r="I179" t="s">
        <v>2517</v>
      </c>
      <c r="J179" t="s">
        <v>2517</v>
      </c>
      <c r="K179" t="s">
        <v>25</v>
      </c>
      <c r="L179" t="s">
        <v>25</v>
      </c>
      <c r="M179" t="s">
        <v>1222</v>
      </c>
      <c r="N179" t="s">
        <v>25</v>
      </c>
      <c r="O179" t="s">
        <v>25</v>
      </c>
      <c r="P179" t="s">
        <v>1222</v>
      </c>
      <c r="Q179" t="s">
        <v>1223</v>
      </c>
      <c r="R179" t="s">
        <v>2518</v>
      </c>
      <c r="S179" t="s">
        <v>34</v>
      </c>
      <c r="T179" t="s">
        <v>2519</v>
      </c>
    </row>
    <row r="180" spans="2:20" x14ac:dyDescent="0.25">
      <c r="B180" t="s">
        <v>460</v>
      </c>
      <c r="C180" t="s">
        <v>2520</v>
      </c>
      <c r="D180" t="s">
        <v>2521</v>
      </c>
      <c r="E180" t="s">
        <v>2522</v>
      </c>
      <c r="F180" t="s">
        <v>2523</v>
      </c>
      <c r="G180" t="s">
        <v>25</v>
      </c>
      <c r="H180" t="s">
        <v>2524</v>
      </c>
      <c r="I180" t="s">
        <v>2525</v>
      </c>
      <c r="J180" t="s">
        <v>2525</v>
      </c>
      <c r="K180" t="s">
        <v>25</v>
      </c>
      <c r="L180" t="s">
        <v>25</v>
      </c>
      <c r="M180" t="s">
        <v>2526</v>
      </c>
      <c r="N180" t="s">
        <v>25</v>
      </c>
      <c r="O180" t="s">
        <v>25</v>
      </c>
      <c r="P180" t="s">
        <v>2526</v>
      </c>
      <c r="Q180" t="s">
        <v>2527</v>
      </c>
      <c r="R180" t="s">
        <v>2528</v>
      </c>
      <c r="S180" t="s">
        <v>36</v>
      </c>
      <c r="T180" t="s">
        <v>2529</v>
      </c>
    </row>
    <row r="181" spans="2:20" x14ac:dyDescent="0.25">
      <c r="B181" t="s">
        <v>461</v>
      </c>
      <c r="C181" t="s">
        <v>2530</v>
      </c>
      <c r="D181" t="s">
        <v>2531</v>
      </c>
      <c r="E181" t="s">
        <v>2532</v>
      </c>
      <c r="F181" t="s">
        <v>2533</v>
      </c>
      <c r="G181" t="s">
        <v>25</v>
      </c>
      <c r="H181" t="s">
        <v>2534</v>
      </c>
      <c r="I181" t="s">
        <v>2535</v>
      </c>
      <c r="J181" t="s">
        <v>2535</v>
      </c>
      <c r="K181" t="s">
        <v>25</v>
      </c>
      <c r="L181" t="s">
        <v>25</v>
      </c>
      <c r="M181" t="s">
        <v>38</v>
      </c>
      <c r="N181" t="s">
        <v>25</v>
      </c>
      <c r="O181" t="s">
        <v>25</v>
      </c>
      <c r="P181" t="s">
        <v>38</v>
      </c>
      <c r="Q181" t="s">
        <v>39</v>
      </c>
      <c r="R181" t="s">
        <v>2536</v>
      </c>
      <c r="S181" t="s">
        <v>36</v>
      </c>
      <c r="T181" t="s">
        <v>2537</v>
      </c>
    </row>
    <row r="182" spans="2:20" x14ac:dyDescent="0.25">
      <c r="B182" t="s">
        <v>462</v>
      </c>
      <c r="C182" t="s">
        <v>2538</v>
      </c>
      <c r="D182" t="s">
        <v>2539</v>
      </c>
      <c r="E182" t="s">
        <v>2540</v>
      </c>
      <c r="F182" t="s">
        <v>2541</v>
      </c>
      <c r="G182" t="s">
        <v>25</v>
      </c>
      <c r="H182" t="s">
        <v>2542</v>
      </c>
      <c r="I182" t="s">
        <v>2543</v>
      </c>
      <c r="J182" t="s">
        <v>2543</v>
      </c>
      <c r="K182" t="s">
        <v>25</v>
      </c>
      <c r="L182" t="s">
        <v>25</v>
      </c>
      <c r="M182" t="s">
        <v>25</v>
      </c>
      <c r="N182" t="s">
        <v>25</v>
      </c>
      <c r="O182" t="s">
        <v>25</v>
      </c>
      <c r="P182" t="s">
        <v>25</v>
      </c>
      <c r="Q182" t="s">
        <v>25</v>
      </c>
      <c r="R182" t="s">
        <v>2544</v>
      </c>
      <c r="S182" t="s">
        <v>34</v>
      </c>
      <c r="T182" t="s">
        <v>2545</v>
      </c>
    </row>
    <row r="183" spans="2:20" x14ac:dyDescent="0.25">
      <c r="B183" t="s">
        <v>463</v>
      </c>
      <c r="C183" t="s">
        <v>2546</v>
      </c>
      <c r="D183" t="s">
        <v>2547</v>
      </c>
      <c r="E183" t="s">
        <v>2548</v>
      </c>
      <c r="F183" t="s">
        <v>2549</v>
      </c>
      <c r="G183" t="s">
        <v>207</v>
      </c>
      <c r="H183" t="s">
        <v>2550</v>
      </c>
      <c r="I183" t="s">
        <v>2551</v>
      </c>
      <c r="J183" t="s">
        <v>2551</v>
      </c>
      <c r="K183" t="s">
        <v>25</v>
      </c>
      <c r="L183" t="s">
        <v>25</v>
      </c>
      <c r="M183" t="s">
        <v>61</v>
      </c>
      <c r="N183" t="s">
        <v>25</v>
      </c>
      <c r="O183" t="s">
        <v>25</v>
      </c>
      <c r="P183" t="s">
        <v>61</v>
      </c>
      <c r="Q183" t="s">
        <v>62</v>
      </c>
      <c r="R183" t="s">
        <v>2552</v>
      </c>
      <c r="S183" t="s">
        <v>36</v>
      </c>
      <c r="T183" t="s">
        <v>2553</v>
      </c>
    </row>
    <row r="184" spans="2:20" x14ac:dyDescent="0.25">
      <c r="B184" t="s">
        <v>464</v>
      </c>
      <c r="C184" t="s">
        <v>2554</v>
      </c>
      <c r="D184" t="s">
        <v>2555</v>
      </c>
      <c r="E184" t="s">
        <v>2556</v>
      </c>
      <c r="F184" t="s">
        <v>2557</v>
      </c>
      <c r="G184" t="s">
        <v>2558</v>
      </c>
      <c r="H184" t="s">
        <v>2559</v>
      </c>
      <c r="I184" t="s">
        <v>2560</v>
      </c>
      <c r="J184" t="s">
        <v>627</v>
      </c>
      <c r="K184" t="s">
        <v>25</v>
      </c>
      <c r="L184" t="s">
        <v>25</v>
      </c>
      <c r="M184" t="s">
        <v>2561</v>
      </c>
      <c r="N184" t="s">
        <v>31</v>
      </c>
      <c r="O184" t="s">
        <v>25</v>
      </c>
      <c r="P184" t="s">
        <v>2562</v>
      </c>
      <c r="Q184" t="s">
        <v>2563</v>
      </c>
      <c r="R184" t="s">
        <v>2564</v>
      </c>
      <c r="S184" t="s">
        <v>63</v>
      </c>
      <c r="T184" t="s">
        <v>2565</v>
      </c>
    </row>
    <row r="185" spans="2:20" x14ac:dyDescent="0.25">
      <c r="B185" t="s">
        <v>465</v>
      </c>
      <c r="C185" t="s">
        <v>2566</v>
      </c>
      <c r="D185" t="s">
        <v>2567</v>
      </c>
      <c r="E185" t="s">
        <v>2568</v>
      </c>
      <c r="F185" t="s">
        <v>2569</v>
      </c>
      <c r="G185" t="s">
        <v>25</v>
      </c>
      <c r="H185" t="s">
        <v>2570</v>
      </c>
      <c r="I185" t="s">
        <v>2571</v>
      </c>
      <c r="J185" t="s">
        <v>2571</v>
      </c>
      <c r="K185" t="s">
        <v>25</v>
      </c>
      <c r="L185" t="s">
        <v>25</v>
      </c>
      <c r="M185" t="s">
        <v>2572</v>
      </c>
      <c r="N185" t="s">
        <v>31</v>
      </c>
      <c r="O185" t="s">
        <v>25</v>
      </c>
      <c r="P185" t="s">
        <v>2573</v>
      </c>
      <c r="Q185" t="s">
        <v>2574</v>
      </c>
      <c r="R185" t="s">
        <v>2575</v>
      </c>
      <c r="S185" t="s">
        <v>55</v>
      </c>
      <c r="T185" t="s">
        <v>2576</v>
      </c>
    </row>
    <row r="186" spans="2:20" x14ac:dyDescent="0.25">
      <c r="B186" t="s">
        <v>466</v>
      </c>
      <c r="C186" t="s">
        <v>2577</v>
      </c>
      <c r="D186" t="s">
        <v>2578</v>
      </c>
      <c r="E186" t="s">
        <v>2579</v>
      </c>
      <c r="F186" t="s">
        <v>2580</v>
      </c>
      <c r="G186" t="s">
        <v>2581</v>
      </c>
      <c r="H186" t="s">
        <v>2582</v>
      </c>
      <c r="I186" t="s">
        <v>2583</v>
      </c>
      <c r="J186" t="s">
        <v>2584</v>
      </c>
      <c r="K186" t="s">
        <v>25</v>
      </c>
      <c r="L186" t="s">
        <v>25</v>
      </c>
      <c r="M186" t="s">
        <v>2585</v>
      </c>
      <c r="N186" t="s">
        <v>131</v>
      </c>
      <c r="O186" t="s">
        <v>25</v>
      </c>
      <c r="P186" t="s">
        <v>1018</v>
      </c>
      <c r="Q186" t="s">
        <v>2586</v>
      </c>
      <c r="R186" t="s">
        <v>2587</v>
      </c>
      <c r="S186" t="s">
        <v>36</v>
      </c>
      <c r="T186" t="s">
        <v>2588</v>
      </c>
    </row>
    <row r="187" spans="2:20" x14ac:dyDescent="0.25">
      <c r="B187" t="s">
        <v>467</v>
      </c>
      <c r="C187" t="s">
        <v>2589</v>
      </c>
      <c r="D187" t="s">
        <v>2590</v>
      </c>
      <c r="E187" t="s">
        <v>2591</v>
      </c>
      <c r="F187" t="s">
        <v>2592</v>
      </c>
      <c r="G187" t="s">
        <v>25</v>
      </c>
      <c r="H187" t="s">
        <v>2593</v>
      </c>
      <c r="I187" t="s">
        <v>2594</v>
      </c>
      <c r="J187" t="s">
        <v>2594</v>
      </c>
      <c r="K187" t="s">
        <v>25</v>
      </c>
      <c r="L187" t="s">
        <v>25</v>
      </c>
      <c r="M187" t="s">
        <v>57</v>
      </c>
      <c r="N187" t="s">
        <v>25</v>
      </c>
      <c r="O187" t="s">
        <v>25</v>
      </c>
      <c r="P187" t="s">
        <v>57</v>
      </c>
      <c r="Q187" t="s">
        <v>58</v>
      </c>
      <c r="R187" t="s">
        <v>2595</v>
      </c>
      <c r="S187" t="s">
        <v>27</v>
      </c>
      <c r="T187" t="s">
        <v>2596</v>
      </c>
    </row>
    <row r="188" spans="2:20" x14ac:dyDescent="0.25">
      <c r="B188" t="s">
        <v>468</v>
      </c>
      <c r="C188" t="s">
        <v>2597</v>
      </c>
      <c r="D188" t="s">
        <v>2598</v>
      </c>
      <c r="E188" t="s">
        <v>2599</v>
      </c>
      <c r="F188" t="s">
        <v>2600</v>
      </c>
      <c r="G188" t="s">
        <v>2601</v>
      </c>
      <c r="H188" t="s">
        <v>2602</v>
      </c>
      <c r="I188" t="s">
        <v>2603</v>
      </c>
      <c r="J188" t="s">
        <v>2603</v>
      </c>
      <c r="K188" t="s">
        <v>25</v>
      </c>
      <c r="L188" t="s">
        <v>25</v>
      </c>
      <c r="M188" t="s">
        <v>61</v>
      </c>
      <c r="N188" t="s">
        <v>25</v>
      </c>
      <c r="O188" t="s">
        <v>25</v>
      </c>
      <c r="P188" t="s">
        <v>61</v>
      </c>
      <c r="Q188" t="s">
        <v>62</v>
      </c>
      <c r="R188" t="s">
        <v>2604</v>
      </c>
      <c r="S188" t="s">
        <v>36</v>
      </c>
      <c r="T188" t="s">
        <v>2605</v>
      </c>
    </row>
    <row r="189" spans="2:20" x14ac:dyDescent="0.25">
      <c r="B189" t="s">
        <v>469</v>
      </c>
      <c r="C189" t="s">
        <v>2606</v>
      </c>
      <c r="D189" t="s">
        <v>2607</v>
      </c>
      <c r="E189" t="s">
        <v>2608</v>
      </c>
      <c r="F189" t="s">
        <v>2609</v>
      </c>
      <c r="G189" t="s">
        <v>25</v>
      </c>
      <c r="H189" t="s">
        <v>2610</v>
      </c>
      <c r="I189" t="s">
        <v>2611</v>
      </c>
      <c r="J189" t="s">
        <v>2611</v>
      </c>
      <c r="K189" t="s">
        <v>25</v>
      </c>
      <c r="L189" t="s">
        <v>25</v>
      </c>
      <c r="M189" t="s">
        <v>25</v>
      </c>
      <c r="N189" t="s">
        <v>25</v>
      </c>
      <c r="O189" t="s">
        <v>25</v>
      </c>
      <c r="P189" t="s">
        <v>25</v>
      </c>
      <c r="Q189" t="s">
        <v>25</v>
      </c>
      <c r="R189" t="s">
        <v>2612</v>
      </c>
      <c r="S189" t="s">
        <v>63</v>
      </c>
      <c r="T189" t="s">
        <v>2613</v>
      </c>
    </row>
    <row r="190" spans="2:20" x14ac:dyDescent="0.25">
      <c r="B190" t="s">
        <v>470</v>
      </c>
      <c r="C190" t="s">
        <v>2614</v>
      </c>
      <c r="D190" t="s">
        <v>2615</v>
      </c>
      <c r="E190" t="s">
        <v>2616</v>
      </c>
      <c r="F190" t="s">
        <v>2617</v>
      </c>
      <c r="G190" t="s">
        <v>2618</v>
      </c>
      <c r="H190" t="s">
        <v>2619</v>
      </c>
      <c r="I190" t="s">
        <v>2620</v>
      </c>
      <c r="J190" t="s">
        <v>2620</v>
      </c>
      <c r="K190" t="s">
        <v>25</v>
      </c>
      <c r="L190" t="s">
        <v>25</v>
      </c>
      <c r="M190" t="s">
        <v>2621</v>
      </c>
      <c r="N190" t="s">
        <v>25</v>
      </c>
      <c r="O190" t="s">
        <v>25</v>
      </c>
      <c r="P190" t="s">
        <v>2621</v>
      </c>
      <c r="Q190" t="s">
        <v>2622</v>
      </c>
      <c r="R190" t="s">
        <v>2623</v>
      </c>
      <c r="S190" t="s">
        <v>471</v>
      </c>
      <c r="T190" t="s">
        <v>2624</v>
      </c>
    </row>
    <row r="191" spans="2:20" x14ac:dyDescent="0.25">
      <c r="B191" t="s">
        <v>472</v>
      </c>
      <c r="C191" t="s">
        <v>2625</v>
      </c>
      <c r="D191" t="s">
        <v>2626</v>
      </c>
      <c r="E191" t="s">
        <v>2627</v>
      </c>
      <c r="F191" t="s">
        <v>2628</v>
      </c>
      <c r="G191" t="s">
        <v>26</v>
      </c>
      <c r="H191" t="s">
        <v>2629</v>
      </c>
      <c r="I191" t="s">
        <v>2630</v>
      </c>
      <c r="J191" t="s">
        <v>2631</v>
      </c>
      <c r="K191" t="s">
        <v>25</v>
      </c>
      <c r="L191" t="s">
        <v>25</v>
      </c>
      <c r="M191" t="s">
        <v>195</v>
      </c>
      <c r="N191" t="s">
        <v>25</v>
      </c>
      <c r="O191" t="s">
        <v>25</v>
      </c>
      <c r="P191" t="s">
        <v>195</v>
      </c>
      <c r="Q191" t="s">
        <v>196</v>
      </c>
      <c r="R191" t="s">
        <v>2632</v>
      </c>
      <c r="S191" t="s">
        <v>44</v>
      </c>
      <c r="T191" t="s">
        <v>2633</v>
      </c>
    </row>
    <row r="192" spans="2:20" x14ac:dyDescent="0.25">
      <c r="B192" t="s">
        <v>473</v>
      </c>
      <c r="C192" t="s">
        <v>2634</v>
      </c>
      <c r="D192" t="s">
        <v>2635</v>
      </c>
      <c r="E192" t="s">
        <v>2636</v>
      </c>
      <c r="F192" t="s">
        <v>2637</v>
      </c>
      <c r="G192" t="s">
        <v>25</v>
      </c>
      <c r="H192" t="s">
        <v>2638</v>
      </c>
      <c r="I192" t="s">
        <v>2639</v>
      </c>
      <c r="J192" t="s">
        <v>2639</v>
      </c>
      <c r="K192" t="s">
        <v>25</v>
      </c>
      <c r="L192" t="s">
        <v>25</v>
      </c>
      <c r="M192" t="s">
        <v>2640</v>
      </c>
      <c r="N192" t="s">
        <v>25</v>
      </c>
      <c r="O192" t="s">
        <v>25</v>
      </c>
      <c r="P192" t="s">
        <v>2640</v>
      </c>
      <c r="Q192" t="s">
        <v>2641</v>
      </c>
      <c r="R192" t="s">
        <v>2642</v>
      </c>
      <c r="S192" t="s">
        <v>63</v>
      </c>
      <c r="T192" t="s">
        <v>2643</v>
      </c>
    </row>
    <row r="193" spans="2:20" x14ac:dyDescent="0.25">
      <c r="B193" t="s">
        <v>474</v>
      </c>
      <c r="C193" t="s">
        <v>2644</v>
      </c>
      <c r="D193" t="s">
        <v>2645</v>
      </c>
      <c r="E193" t="s">
        <v>2646</v>
      </c>
      <c r="F193" t="s">
        <v>2647</v>
      </c>
      <c r="G193" t="s">
        <v>2648</v>
      </c>
      <c r="H193" t="s">
        <v>2649</v>
      </c>
      <c r="I193" t="s">
        <v>2650</v>
      </c>
      <c r="J193" t="s">
        <v>2651</v>
      </c>
      <c r="K193" t="s">
        <v>25</v>
      </c>
      <c r="L193" t="s">
        <v>25</v>
      </c>
      <c r="M193" t="s">
        <v>1222</v>
      </c>
      <c r="N193" t="s">
        <v>25</v>
      </c>
      <c r="O193" t="s">
        <v>25</v>
      </c>
      <c r="P193" t="s">
        <v>1222</v>
      </c>
      <c r="Q193" t="s">
        <v>1223</v>
      </c>
      <c r="R193" t="s">
        <v>2652</v>
      </c>
      <c r="S193" t="s">
        <v>49</v>
      </c>
      <c r="T193" t="s">
        <v>2653</v>
      </c>
    </row>
    <row r="194" spans="2:20" x14ac:dyDescent="0.25">
      <c r="B194" t="s">
        <v>475</v>
      </c>
      <c r="C194" t="s">
        <v>2654</v>
      </c>
      <c r="D194" t="s">
        <v>2655</v>
      </c>
      <c r="E194" t="s">
        <v>2656</v>
      </c>
      <c r="F194" t="s">
        <v>2657</v>
      </c>
      <c r="G194" t="s">
        <v>2658</v>
      </c>
      <c r="H194" t="s">
        <v>2659</v>
      </c>
      <c r="I194" t="s">
        <v>2660</v>
      </c>
      <c r="J194" t="s">
        <v>2660</v>
      </c>
      <c r="K194" t="s">
        <v>25</v>
      </c>
      <c r="L194" t="s">
        <v>25</v>
      </c>
      <c r="M194" t="s">
        <v>1711</v>
      </c>
      <c r="N194" t="s">
        <v>25</v>
      </c>
      <c r="O194" t="s">
        <v>25</v>
      </c>
      <c r="P194" t="s">
        <v>1711</v>
      </c>
      <c r="Q194" t="s">
        <v>1933</v>
      </c>
      <c r="R194" t="s">
        <v>2661</v>
      </c>
      <c r="S194" t="s">
        <v>49</v>
      </c>
      <c r="T194" t="s">
        <v>2662</v>
      </c>
    </row>
    <row r="195" spans="2:20" x14ac:dyDescent="0.25">
      <c r="B195" t="s">
        <v>476</v>
      </c>
      <c r="C195" t="s">
        <v>2663</v>
      </c>
      <c r="D195" t="s">
        <v>2664</v>
      </c>
      <c r="E195" t="s">
        <v>2665</v>
      </c>
      <c r="F195" t="s">
        <v>2666</v>
      </c>
      <c r="G195" t="s">
        <v>25</v>
      </c>
      <c r="H195" t="s">
        <v>2667</v>
      </c>
      <c r="I195" t="s">
        <v>2668</v>
      </c>
      <c r="J195" t="s">
        <v>2668</v>
      </c>
      <c r="K195" t="s">
        <v>25</v>
      </c>
      <c r="L195" t="s">
        <v>25</v>
      </c>
      <c r="M195" t="s">
        <v>61</v>
      </c>
      <c r="N195" t="s">
        <v>25</v>
      </c>
      <c r="O195" t="s">
        <v>25</v>
      </c>
      <c r="P195" t="s">
        <v>61</v>
      </c>
      <c r="Q195" t="s">
        <v>62</v>
      </c>
      <c r="R195" t="s">
        <v>2669</v>
      </c>
      <c r="S195" t="s">
        <v>63</v>
      </c>
      <c r="T195" t="s">
        <v>2670</v>
      </c>
    </row>
    <row r="196" spans="2:20" x14ac:dyDescent="0.25">
      <c r="B196" t="s">
        <v>477</v>
      </c>
      <c r="C196" t="s">
        <v>2671</v>
      </c>
      <c r="D196" t="s">
        <v>2672</v>
      </c>
      <c r="E196" t="s">
        <v>2673</v>
      </c>
      <c r="F196" t="s">
        <v>2674</v>
      </c>
      <c r="G196" t="s">
        <v>25</v>
      </c>
      <c r="H196" t="s">
        <v>2675</v>
      </c>
      <c r="I196" t="s">
        <v>2676</v>
      </c>
      <c r="J196" t="s">
        <v>2676</v>
      </c>
      <c r="K196" t="s">
        <v>25</v>
      </c>
      <c r="L196" t="s">
        <v>25</v>
      </c>
      <c r="M196" t="s">
        <v>155</v>
      </c>
      <c r="N196" t="s">
        <v>131</v>
      </c>
      <c r="O196" t="s">
        <v>25</v>
      </c>
      <c r="P196" t="s">
        <v>2272</v>
      </c>
      <c r="Q196" t="s">
        <v>164</v>
      </c>
      <c r="R196" t="s">
        <v>2677</v>
      </c>
      <c r="S196" t="s">
        <v>27</v>
      </c>
      <c r="T196" t="s">
        <v>2678</v>
      </c>
    </row>
    <row r="197" spans="2:20" x14ac:dyDescent="0.25">
      <c r="B197" t="s">
        <v>478</v>
      </c>
      <c r="C197" t="s">
        <v>2679</v>
      </c>
      <c r="D197" t="s">
        <v>2680</v>
      </c>
      <c r="E197" t="s">
        <v>2681</v>
      </c>
      <c r="F197" t="s">
        <v>2682</v>
      </c>
      <c r="G197" t="s">
        <v>2683</v>
      </c>
      <c r="H197" t="s">
        <v>2684</v>
      </c>
      <c r="I197" t="s">
        <v>2685</v>
      </c>
      <c r="J197" t="s">
        <v>2685</v>
      </c>
      <c r="K197" t="s">
        <v>25</v>
      </c>
      <c r="L197" t="s">
        <v>25</v>
      </c>
      <c r="M197" t="s">
        <v>61</v>
      </c>
      <c r="N197" t="s">
        <v>25</v>
      </c>
      <c r="O197" t="s">
        <v>25</v>
      </c>
      <c r="P197" t="s">
        <v>61</v>
      </c>
      <c r="Q197" t="s">
        <v>62</v>
      </c>
      <c r="R197" t="s">
        <v>2686</v>
      </c>
      <c r="S197" t="s">
        <v>36</v>
      </c>
      <c r="T197" t="s">
        <v>2687</v>
      </c>
    </row>
    <row r="198" spans="2:20" x14ac:dyDescent="0.25">
      <c r="B198" t="s">
        <v>479</v>
      </c>
      <c r="C198" t="s">
        <v>2688</v>
      </c>
      <c r="D198" t="s">
        <v>2689</v>
      </c>
      <c r="E198" t="s">
        <v>2690</v>
      </c>
      <c r="F198" t="s">
        <v>2691</v>
      </c>
      <c r="G198" t="s">
        <v>61</v>
      </c>
      <c r="H198" t="s">
        <v>2692</v>
      </c>
      <c r="I198" t="s">
        <v>2693</v>
      </c>
      <c r="J198" t="s">
        <v>2694</v>
      </c>
      <c r="K198" t="s">
        <v>25</v>
      </c>
      <c r="L198" t="s">
        <v>25</v>
      </c>
      <c r="M198" t="s">
        <v>61</v>
      </c>
      <c r="N198" t="s">
        <v>25</v>
      </c>
      <c r="O198" t="s">
        <v>25</v>
      </c>
      <c r="P198" t="s">
        <v>61</v>
      </c>
      <c r="Q198" t="s">
        <v>62</v>
      </c>
      <c r="R198" t="s">
        <v>2695</v>
      </c>
      <c r="S198" t="s">
        <v>27</v>
      </c>
      <c r="T198" t="s">
        <v>2696</v>
      </c>
    </row>
    <row r="199" spans="2:20" x14ac:dyDescent="0.25">
      <c r="B199" t="s">
        <v>480</v>
      </c>
      <c r="C199" t="s">
        <v>2697</v>
      </c>
      <c r="D199" t="s">
        <v>2698</v>
      </c>
      <c r="E199" t="s">
        <v>2699</v>
      </c>
      <c r="F199" t="s">
        <v>2700</v>
      </c>
      <c r="G199" t="s">
        <v>2701</v>
      </c>
      <c r="H199" t="s">
        <v>2702</v>
      </c>
      <c r="I199" t="s">
        <v>2703</v>
      </c>
      <c r="J199" t="s">
        <v>2703</v>
      </c>
      <c r="K199" t="s">
        <v>25</v>
      </c>
      <c r="L199" t="s">
        <v>25</v>
      </c>
      <c r="M199" t="s">
        <v>2704</v>
      </c>
      <c r="N199" t="s">
        <v>31</v>
      </c>
      <c r="O199" t="s">
        <v>25</v>
      </c>
      <c r="P199" t="s">
        <v>2705</v>
      </c>
      <c r="Q199" t="s">
        <v>2706</v>
      </c>
      <c r="R199" t="s">
        <v>2707</v>
      </c>
      <c r="S199" t="s">
        <v>102</v>
      </c>
      <c r="T199" t="s">
        <v>2708</v>
      </c>
    </row>
    <row r="200" spans="2:20" x14ac:dyDescent="0.25">
      <c r="B200" t="s">
        <v>481</v>
      </c>
      <c r="C200" t="s">
        <v>2709</v>
      </c>
      <c r="D200" t="s">
        <v>2710</v>
      </c>
      <c r="E200" t="s">
        <v>2711</v>
      </c>
      <c r="F200" t="s">
        <v>2712</v>
      </c>
      <c r="G200" t="s">
        <v>25</v>
      </c>
      <c r="H200" t="s">
        <v>2713</v>
      </c>
      <c r="I200" t="s">
        <v>2714</v>
      </c>
      <c r="J200" t="s">
        <v>2714</v>
      </c>
      <c r="K200" t="s">
        <v>25</v>
      </c>
      <c r="L200" t="s">
        <v>25</v>
      </c>
      <c r="M200" t="s">
        <v>2715</v>
      </c>
      <c r="N200" t="s">
        <v>2716</v>
      </c>
      <c r="O200" t="s">
        <v>25</v>
      </c>
      <c r="P200" t="s">
        <v>2717</v>
      </c>
      <c r="Q200" t="s">
        <v>2718</v>
      </c>
      <c r="R200" t="s">
        <v>2719</v>
      </c>
      <c r="S200" t="s">
        <v>482</v>
      </c>
      <c r="T200" t="s">
        <v>2720</v>
      </c>
    </row>
    <row r="201" spans="2:20" x14ac:dyDescent="0.25">
      <c r="B201" t="s">
        <v>483</v>
      </c>
      <c r="C201" t="s">
        <v>2721</v>
      </c>
      <c r="D201" t="s">
        <v>2722</v>
      </c>
      <c r="E201" t="s">
        <v>2723</v>
      </c>
      <c r="F201" t="s">
        <v>2724</v>
      </c>
      <c r="G201" t="s">
        <v>25</v>
      </c>
      <c r="H201" t="s">
        <v>2725</v>
      </c>
      <c r="I201" t="s">
        <v>82</v>
      </c>
      <c r="J201" t="s">
        <v>82</v>
      </c>
      <c r="K201" t="s">
        <v>25</v>
      </c>
      <c r="L201" t="s">
        <v>25</v>
      </c>
      <c r="M201" t="s">
        <v>31</v>
      </c>
      <c r="N201" t="s">
        <v>131</v>
      </c>
      <c r="O201" t="s">
        <v>25</v>
      </c>
      <c r="P201" t="s">
        <v>2726</v>
      </c>
      <c r="Q201" t="s">
        <v>1050</v>
      </c>
      <c r="R201" t="s">
        <v>2727</v>
      </c>
      <c r="S201" t="s">
        <v>484</v>
      </c>
      <c r="T201" t="s">
        <v>2728</v>
      </c>
    </row>
    <row r="202" spans="2:20" x14ac:dyDescent="0.25">
      <c r="B202" t="s">
        <v>485</v>
      </c>
      <c r="C202" t="s">
        <v>2729</v>
      </c>
      <c r="D202" t="s">
        <v>2730</v>
      </c>
      <c r="E202" t="s">
        <v>2731</v>
      </c>
      <c r="F202" t="s">
        <v>2732</v>
      </c>
      <c r="G202" t="s">
        <v>2733</v>
      </c>
      <c r="H202" t="s">
        <v>2734</v>
      </c>
      <c r="I202" t="s">
        <v>2735</v>
      </c>
      <c r="J202" t="s">
        <v>2736</v>
      </c>
      <c r="K202" t="s">
        <v>25</v>
      </c>
      <c r="L202" t="s">
        <v>25</v>
      </c>
      <c r="M202" t="s">
        <v>52</v>
      </c>
      <c r="N202" t="s">
        <v>158</v>
      </c>
      <c r="O202" t="s">
        <v>25</v>
      </c>
      <c r="P202" t="s">
        <v>2737</v>
      </c>
      <c r="Q202" t="s">
        <v>53</v>
      </c>
      <c r="R202" t="s">
        <v>2738</v>
      </c>
      <c r="S202" t="s">
        <v>36</v>
      </c>
      <c r="T202" t="s">
        <v>2739</v>
      </c>
    </row>
    <row r="203" spans="2:20" x14ac:dyDescent="0.25">
      <c r="B203" t="s">
        <v>486</v>
      </c>
      <c r="C203" t="s">
        <v>2740</v>
      </c>
      <c r="D203" t="s">
        <v>2741</v>
      </c>
      <c r="E203" t="s">
        <v>2742</v>
      </c>
      <c r="F203" t="s">
        <v>2743</v>
      </c>
      <c r="G203" t="s">
        <v>25</v>
      </c>
      <c r="H203" t="s">
        <v>2744</v>
      </c>
      <c r="I203" t="s">
        <v>2745</v>
      </c>
      <c r="J203" t="s">
        <v>2745</v>
      </c>
      <c r="K203" t="s">
        <v>25</v>
      </c>
      <c r="L203" t="s">
        <v>25</v>
      </c>
      <c r="M203" t="s">
        <v>1333</v>
      </c>
      <c r="N203" t="s">
        <v>25</v>
      </c>
      <c r="O203" t="s">
        <v>25</v>
      </c>
      <c r="P203" t="s">
        <v>1333</v>
      </c>
      <c r="Q203" t="s">
        <v>1977</v>
      </c>
      <c r="R203" t="s">
        <v>2746</v>
      </c>
      <c r="S203" t="s">
        <v>36</v>
      </c>
      <c r="T203" t="s">
        <v>2747</v>
      </c>
    </row>
    <row r="204" spans="2:20" x14ac:dyDescent="0.25">
      <c r="B204" t="s">
        <v>487</v>
      </c>
      <c r="C204" t="s">
        <v>2748</v>
      </c>
      <c r="D204" t="s">
        <v>2749</v>
      </c>
      <c r="E204" t="s">
        <v>2750</v>
      </c>
      <c r="F204" t="s">
        <v>2751</v>
      </c>
      <c r="G204" t="s">
        <v>2752</v>
      </c>
      <c r="H204" t="s">
        <v>2753</v>
      </c>
      <c r="I204" t="s">
        <v>2754</v>
      </c>
      <c r="J204" t="s">
        <v>2754</v>
      </c>
      <c r="K204" t="s">
        <v>25</v>
      </c>
      <c r="L204" t="s">
        <v>25</v>
      </c>
      <c r="M204" t="s">
        <v>169</v>
      </c>
      <c r="N204" t="s">
        <v>131</v>
      </c>
      <c r="O204" t="s">
        <v>25</v>
      </c>
      <c r="P204" t="s">
        <v>2755</v>
      </c>
      <c r="Q204" t="s">
        <v>170</v>
      </c>
      <c r="R204" t="s">
        <v>2756</v>
      </c>
      <c r="S204" t="s">
        <v>27</v>
      </c>
      <c r="T204" t="s">
        <v>2757</v>
      </c>
    </row>
    <row r="205" spans="2:20" x14ac:dyDescent="0.25">
      <c r="B205" t="s">
        <v>488</v>
      </c>
      <c r="C205" t="s">
        <v>2758</v>
      </c>
      <c r="D205" t="s">
        <v>2759</v>
      </c>
      <c r="E205" t="s">
        <v>2760</v>
      </c>
      <c r="F205" t="s">
        <v>2761</v>
      </c>
      <c r="G205" t="s">
        <v>2762</v>
      </c>
      <c r="H205" t="s">
        <v>2763</v>
      </c>
      <c r="I205" t="s">
        <v>2764</v>
      </c>
      <c r="J205" t="s">
        <v>2765</v>
      </c>
      <c r="K205" t="s">
        <v>25</v>
      </c>
      <c r="L205" t="s">
        <v>25</v>
      </c>
      <c r="M205" t="s">
        <v>2136</v>
      </c>
      <c r="N205" t="s">
        <v>158</v>
      </c>
      <c r="O205" t="s">
        <v>25</v>
      </c>
      <c r="P205" t="s">
        <v>2766</v>
      </c>
      <c r="Q205" t="s">
        <v>2137</v>
      </c>
      <c r="R205" t="s">
        <v>2767</v>
      </c>
      <c r="S205" t="s">
        <v>236</v>
      </c>
      <c r="T205" t="s">
        <v>2768</v>
      </c>
    </row>
    <row r="206" spans="2:20" x14ac:dyDescent="0.25">
      <c r="B206" t="s">
        <v>492</v>
      </c>
      <c r="C206" t="s">
        <v>2769</v>
      </c>
      <c r="D206" t="s">
        <v>2770</v>
      </c>
      <c r="E206" t="s">
        <v>2771</v>
      </c>
      <c r="F206" t="s">
        <v>2772</v>
      </c>
      <c r="G206" t="s">
        <v>2773</v>
      </c>
      <c r="H206" t="s">
        <v>2774</v>
      </c>
      <c r="I206" t="s">
        <v>2775</v>
      </c>
      <c r="J206" t="s">
        <v>2775</v>
      </c>
      <c r="K206" t="s">
        <v>25</v>
      </c>
      <c r="L206" t="s">
        <v>25</v>
      </c>
      <c r="M206" t="s">
        <v>178</v>
      </c>
      <c r="N206" t="s">
        <v>25</v>
      </c>
      <c r="O206" t="s">
        <v>25</v>
      </c>
      <c r="P206" t="s">
        <v>178</v>
      </c>
      <c r="Q206" t="s">
        <v>180</v>
      </c>
      <c r="R206" t="s">
        <v>2776</v>
      </c>
      <c r="S206" t="s">
        <v>27</v>
      </c>
      <c r="T206" t="s">
        <v>2777</v>
      </c>
    </row>
    <row r="207" spans="2:20" x14ac:dyDescent="0.25">
      <c r="B207" t="s">
        <v>493</v>
      </c>
      <c r="C207" t="s">
        <v>2778</v>
      </c>
      <c r="D207" t="s">
        <v>2779</v>
      </c>
      <c r="E207" t="s">
        <v>2780</v>
      </c>
      <c r="F207" t="s">
        <v>2781</v>
      </c>
      <c r="G207" t="s">
        <v>2782</v>
      </c>
      <c r="H207" t="s">
        <v>2783</v>
      </c>
      <c r="I207" t="s">
        <v>2784</v>
      </c>
      <c r="J207" t="s">
        <v>2784</v>
      </c>
      <c r="K207" t="s">
        <v>25</v>
      </c>
      <c r="L207" t="s">
        <v>25</v>
      </c>
      <c r="M207" t="s">
        <v>195</v>
      </c>
      <c r="N207" t="s">
        <v>131</v>
      </c>
      <c r="O207" t="s">
        <v>25</v>
      </c>
      <c r="P207" t="s">
        <v>61</v>
      </c>
      <c r="Q207" t="s">
        <v>196</v>
      </c>
      <c r="R207" t="s">
        <v>2785</v>
      </c>
      <c r="S207" t="s">
        <v>44</v>
      </c>
      <c r="T207" t="s">
        <v>2786</v>
      </c>
    </row>
    <row r="208" spans="2:20" x14ac:dyDescent="0.25">
      <c r="B208" t="s">
        <v>494</v>
      </c>
      <c r="C208" t="s">
        <v>2787</v>
      </c>
      <c r="D208" t="s">
        <v>2788</v>
      </c>
      <c r="E208" t="s">
        <v>2789</v>
      </c>
      <c r="F208" t="s">
        <v>2790</v>
      </c>
      <c r="G208" t="s">
        <v>25</v>
      </c>
      <c r="H208" t="s">
        <v>2791</v>
      </c>
      <c r="I208" t="s">
        <v>2792</v>
      </c>
      <c r="J208" t="s">
        <v>2792</v>
      </c>
      <c r="K208" t="s">
        <v>25</v>
      </c>
      <c r="L208" t="s">
        <v>25</v>
      </c>
      <c r="M208" t="s">
        <v>41</v>
      </c>
      <c r="N208" t="s">
        <v>31</v>
      </c>
      <c r="O208" t="s">
        <v>25</v>
      </c>
      <c r="P208" t="s">
        <v>2172</v>
      </c>
      <c r="Q208" t="s">
        <v>2793</v>
      </c>
      <c r="R208" t="s">
        <v>2794</v>
      </c>
      <c r="S208" t="s">
        <v>36</v>
      </c>
      <c r="T208" t="s">
        <v>2795</v>
      </c>
    </row>
    <row r="209" spans="2:20" x14ac:dyDescent="0.25">
      <c r="B209" t="s">
        <v>495</v>
      </c>
      <c r="C209" t="s">
        <v>2796</v>
      </c>
      <c r="D209" t="s">
        <v>2797</v>
      </c>
      <c r="E209" t="s">
        <v>2798</v>
      </c>
      <c r="F209" t="s">
        <v>2799</v>
      </c>
      <c r="G209" t="s">
        <v>2800</v>
      </c>
      <c r="H209" t="s">
        <v>2801</v>
      </c>
      <c r="I209" t="s">
        <v>2802</v>
      </c>
      <c r="J209" t="s">
        <v>2803</v>
      </c>
      <c r="K209" t="s">
        <v>25</v>
      </c>
      <c r="L209" t="s">
        <v>25</v>
      </c>
      <c r="M209" t="s">
        <v>139</v>
      </c>
      <c r="N209" t="s">
        <v>25</v>
      </c>
      <c r="O209" t="s">
        <v>25</v>
      </c>
      <c r="P209" t="s">
        <v>139</v>
      </c>
      <c r="Q209" t="s">
        <v>140</v>
      </c>
      <c r="R209" t="s">
        <v>2804</v>
      </c>
      <c r="S209" t="s">
        <v>34</v>
      </c>
      <c r="T209" t="s">
        <v>2805</v>
      </c>
    </row>
    <row r="210" spans="2:20" x14ac:dyDescent="0.25">
      <c r="B210" t="s">
        <v>496</v>
      </c>
      <c r="C210" t="s">
        <v>2806</v>
      </c>
      <c r="D210" t="s">
        <v>2807</v>
      </c>
      <c r="E210" t="s">
        <v>2808</v>
      </c>
      <c r="F210" t="s">
        <v>2809</v>
      </c>
      <c r="G210" t="s">
        <v>2810</v>
      </c>
      <c r="H210" t="s">
        <v>2811</v>
      </c>
      <c r="I210" t="s">
        <v>2812</v>
      </c>
      <c r="J210" t="s">
        <v>2812</v>
      </c>
      <c r="K210" t="s">
        <v>25</v>
      </c>
      <c r="L210" t="s">
        <v>25</v>
      </c>
      <c r="M210" t="s">
        <v>47</v>
      </c>
      <c r="N210" t="s">
        <v>25</v>
      </c>
      <c r="O210" t="s">
        <v>25</v>
      </c>
      <c r="P210" t="s">
        <v>47</v>
      </c>
      <c r="Q210" t="s">
        <v>48</v>
      </c>
      <c r="R210" t="s">
        <v>2813</v>
      </c>
      <c r="S210" t="s">
        <v>497</v>
      </c>
      <c r="T210" t="s">
        <v>2814</v>
      </c>
    </row>
    <row r="211" spans="2:20" x14ac:dyDescent="0.25">
      <c r="B211" t="s">
        <v>498</v>
      </c>
      <c r="C211" t="s">
        <v>2815</v>
      </c>
      <c r="D211" t="s">
        <v>2816</v>
      </c>
      <c r="E211" t="s">
        <v>2817</v>
      </c>
      <c r="F211" t="s">
        <v>2818</v>
      </c>
      <c r="G211" t="s">
        <v>2819</v>
      </c>
      <c r="H211" t="s">
        <v>2820</v>
      </c>
      <c r="I211" t="s">
        <v>2821</v>
      </c>
      <c r="J211" t="s">
        <v>2821</v>
      </c>
      <c r="K211" t="s">
        <v>25</v>
      </c>
      <c r="L211" t="s">
        <v>25</v>
      </c>
      <c r="M211" t="s">
        <v>145</v>
      </c>
      <c r="N211" t="s">
        <v>31</v>
      </c>
      <c r="O211" t="s">
        <v>25</v>
      </c>
      <c r="P211" t="s">
        <v>1899</v>
      </c>
      <c r="Q211" t="s">
        <v>146</v>
      </c>
      <c r="R211" t="s">
        <v>2822</v>
      </c>
      <c r="S211" t="s">
        <v>44</v>
      </c>
      <c r="T211" t="s">
        <v>2823</v>
      </c>
    </row>
    <row r="212" spans="2:20" x14ac:dyDescent="0.25">
      <c r="B212" t="s">
        <v>499</v>
      </c>
      <c r="C212" t="s">
        <v>2824</v>
      </c>
      <c r="D212" t="s">
        <v>2825</v>
      </c>
      <c r="E212" t="s">
        <v>2826</v>
      </c>
      <c r="F212" t="s">
        <v>2827</v>
      </c>
      <c r="G212" t="s">
        <v>2828</v>
      </c>
      <c r="H212" t="s">
        <v>2829</v>
      </c>
      <c r="I212" t="s">
        <v>2830</v>
      </c>
      <c r="J212" t="s">
        <v>2831</v>
      </c>
      <c r="K212" t="s">
        <v>25</v>
      </c>
      <c r="L212" t="s">
        <v>25</v>
      </c>
      <c r="M212" t="s">
        <v>2832</v>
      </c>
      <c r="N212" t="s">
        <v>25</v>
      </c>
      <c r="O212" t="s">
        <v>25</v>
      </c>
      <c r="P212" t="s">
        <v>2832</v>
      </c>
      <c r="Q212" t="s">
        <v>2833</v>
      </c>
      <c r="R212" t="s">
        <v>2834</v>
      </c>
      <c r="S212" t="s">
        <v>25</v>
      </c>
      <c r="T212" t="s">
        <v>2834</v>
      </c>
    </row>
    <row r="213" spans="2:20" x14ac:dyDescent="0.25">
      <c r="B213" t="s">
        <v>500</v>
      </c>
      <c r="C213" t="s">
        <v>2835</v>
      </c>
      <c r="D213" t="s">
        <v>2836</v>
      </c>
      <c r="E213" t="s">
        <v>2837</v>
      </c>
      <c r="F213" t="s">
        <v>2838</v>
      </c>
      <c r="G213" t="s">
        <v>1353</v>
      </c>
      <c r="H213" t="s">
        <v>2839</v>
      </c>
      <c r="I213" t="s">
        <v>2840</v>
      </c>
      <c r="J213" t="s">
        <v>2840</v>
      </c>
      <c r="K213" t="s">
        <v>25</v>
      </c>
      <c r="L213" t="s">
        <v>25</v>
      </c>
      <c r="M213" t="s">
        <v>2841</v>
      </c>
      <c r="N213" t="s">
        <v>25</v>
      </c>
      <c r="O213" t="s">
        <v>25</v>
      </c>
      <c r="P213" t="s">
        <v>2841</v>
      </c>
      <c r="Q213" t="s">
        <v>2842</v>
      </c>
      <c r="R213" t="s">
        <v>2843</v>
      </c>
      <c r="S213" t="s">
        <v>501</v>
      </c>
      <c r="T213" t="s">
        <v>2844</v>
      </c>
    </row>
    <row r="214" spans="2:20" x14ac:dyDescent="0.25">
      <c r="B214" t="s">
        <v>502</v>
      </c>
      <c r="C214" t="s">
        <v>2845</v>
      </c>
      <c r="D214" t="s">
        <v>2846</v>
      </c>
      <c r="E214" t="s">
        <v>2847</v>
      </c>
      <c r="F214" t="s">
        <v>2848</v>
      </c>
      <c r="G214" t="s">
        <v>2849</v>
      </c>
      <c r="H214" t="s">
        <v>2850</v>
      </c>
      <c r="I214" t="s">
        <v>2851</v>
      </c>
      <c r="J214" t="s">
        <v>2851</v>
      </c>
      <c r="K214" t="s">
        <v>25</v>
      </c>
      <c r="L214" t="s">
        <v>25</v>
      </c>
      <c r="M214" t="s">
        <v>68</v>
      </c>
      <c r="N214" t="s">
        <v>158</v>
      </c>
      <c r="O214" t="s">
        <v>25</v>
      </c>
      <c r="P214" t="s">
        <v>2852</v>
      </c>
      <c r="Q214" t="s">
        <v>2853</v>
      </c>
      <c r="R214" t="s">
        <v>2854</v>
      </c>
      <c r="S214" t="s">
        <v>503</v>
      </c>
      <c r="T214" t="s">
        <v>2855</v>
      </c>
    </row>
    <row r="215" spans="2:20" x14ac:dyDescent="0.25">
      <c r="B215" t="s">
        <v>504</v>
      </c>
      <c r="C215" t="s">
        <v>2856</v>
      </c>
      <c r="D215" t="s">
        <v>2857</v>
      </c>
      <c r="E215" t="s">
        <v>2858</v>
      </c>
      <c r="F215" t="s">
        <v>2859</v>
      </c>
      <c r="G215" t="s">
        <v>25</v>
      </c>
      <c r="H215" t="s">
        <v>2860</v>
      </c>
      <c r="I215" t="s">
        <v>2861</v>
      </c>
      <c r="J215" t="s">
        <v>2861</v>
      </c>
      <c r="K215" t="s">
        <v>25</v>
      </c>
      <c r="L215" t="s">
        <v>25</v>
      </c>
      <c r="M215" t="s">
        <v>2862</v>
      </c>
      <c r="N215" t="s">
        <v>31</v>
      </c>
      <c r="O215" t="s">
        <v>25</v>
      </c>
      <c r="P215" t="s">
        <v>160</v>
      </c>
      <c r="Q215" t="s">
        <v>2863</v>
      </c>
      <c r="R215" t="s">
        <v>2864</v>
      </c>
      <c r="S215" t="s">
        <v>63</v>
      </c>
      <c r="T215" t="s">
        <v>2865</v>
      </c>
    </row>
    <row r="216" spans="2:20" x14ac:dyDescent="0.25">
      <c r="B216" t="s">
        <v>505</v>
      </c>
      <c r="C216" t="s">
        <v>2866</v>
      </c>
      <c r="D216" t="s">
        <v>2867</v>
      </c>
      <c r="E216" t="s">
        <v>2868</v>
      </c>
      <c r="F216" t="s">
        <v>2869</v>
      </c>
      <c r="G216" t="s">
        <v>25</v>
      </c>
      <c r="H216" t="s">
        <v>2870</v>
      </c>
      <c r="I216" t="s">
        <v>2871</v>
      </c>
      <c r="J216" t="s">
        <v>2871</v>
      </c>
      <c r="K216" t="s">
        <v>25</v>
      </c>
      <c r="L216" t="s">
        <v>25</v>
      </c>
      <c r="M216" t="s">
        <v>2289</v>
      </c>
      <c r="N216" t="s">
        <v>131</v>
      </c>
      <c r="O216" t="s">
        <v>25</v>
      </c>
      <c r="P216" t="s">
        <v>71</v>
      </c>
      <c r="Q216" t="s">
        <v>2290</v>
      </c>
      <c r="R216" t="s">
        <v>2872</v>
      </c>
      <c r="S216" t="s">
        <v>36</v>
      </c>
      <c r="T216" t="s">
        <v>2873</v>
      </c>
    </row>
    <row r="217" spans="2:20" x14ac:dyDescent="0.25">
      <c r="B217" t="s">
        <v>510</v>
      </c>
      <c r="C217" t="s">
        <v>2874</v>
      </c>
      <c r="D217" t="s">
        <v>2875</v>
      </c>
      <c r="E217" t="s">
        <v>2876</v>
      </c>
      <c r="F217" t="s">
        <v>2877</v>
      </c>
      <c r="G217" t="s">
        <v>25</v>
      </c>
      <c r="H217" t="s">
        <v>2878</v>
      </c>
      <c r="I217" t="s">
        <v>2879</v>
      </c>
      <c r="J217" t="s">
        <v>2879</v>
      </c>
      <c r="K217" t="s">
        <v>25</v>
      </c>
      <c r="L217" t="s">
        <v>25</v>
      </c>
      <c r="M217" t="s">
        <v>169</v>
      </c>
      <c r="N217" t="s">
        <v>25</v>
      </c>
      <c r="O217" t="s">
        <v>25</v>
      </c>
      <c r="P217" t="s">
        <v>169</v>
      </c>
      <c r="Q217" t="s">
        <v>170</v>
      </c>
      <c r="R217" t="s">
        <v>2880</v>
      </c>
      <c r="S217" t="s">
        <v>511</v>
      </c>
      <c r="T217" t="s">
        <v>2881</v>
      </c>
    </row>
    <row r="218" spans="2:20" x14ac:dyDescent="0.25">
      <c r="B218" t="s">
        <v>517</v>
      </c>
      <c r="C218" t="s">
        <v>2882</v>
      </c>
      <c r="D218" t="s">
        <v>2883</v>
      </c>
      <c r="E218" t="s">
        <v>2884</v>
      </c>
      <c r="F218" t="s">
        <v>2885</v>
      </c>
      <c r="G218" t="s">
        <v>2886</v>
      </c>
      <c r="H218" t="s">
        <v>2887</v>
      </c>
      <c r="I218" t="s">
        <v>2888</v>
      </c>
      <c r="J218" t="s">
        <v>2888</v>
      </c>
      <c r="K218" t="s">
        <v>25</v>
      </c>
      <c r="L218" t="s">
        <v>25</v>
      </c>
      <c r="M218" t="s">
        <v>2889</v>
      </c>
      <c r="N218" t="s">
        <v>25</v>
      </c>
      <c r="O218" t="s">
        <v>25</v>
      </c>
      <c r="P218" t="s">
        <v>2889</v>
      </c>
      <c r="Q218" t="s">
        <v>2890</v>
      </c>
      <c r="R218" t="s">
        <v>2891</v>
      </c>
      <c r="S218" t="s">
        <v>27</v>
      </c>
      <c r="T218" t="s">
        <v>2892</v>
      </c>
    </row>
    <row r="219" spans="2:20" x14ac:dyDescent="0.25">
      <c r="B219" t="s">
        <v>518</v>
      </c>
      <c r="C219" t="s">
        <v>2893</v>
      </c>
      <c r="D219" t="s">
        <v>2894</v>
      </c>
      <c r="E219" t="s">
        <v>2895</v>
      </c>
      <c r="F219" t="s">
        <v>2896</v>
      </c>
      <c r="G219" t="s">
        <v>2897</v>
      </c>
      <c r="H219" t="s">
        <v>2898</v>
      </c>
      <c r="I219" t="s">
        <v>2899</v>
      </c>
      <c r="J219" t="s">
        <v>2899</v>
      </c>
      <c r="K219" t="s">
        <v>25</v>
      </c>
      <c r="L219" t="s">
        <v>25</v>
      </c>
      <c r="M219" t="s">
        <v>2900</v>
      </c>
      <c r="N219" t="s">
        <v>25</v>
      </c>
      <c r="O219" t="s">
        <v>25</v>
      </c>
      <c r="P219" t="s">
        <v>2900</v>
      </c>
      <c r="Q219" t="s">
        <v>2901</v>
      </c>
      <c r="R219" t="s">
        <v>2902</v>
      </c>
      <c r="S219" t="s">
        <v>519</v>
      </c>
      <c r="T219" t="s">
        <v>2903</v>
      </c>
    </row>
    <row r="220" spans="2:20" x14ac:dyDescent="0.25">
      <c r="B220" t="s">
        <v>520</v>
      </c>
      <c r="C220" t="s">
        <v>2904</v>
      </c>
      <c r="D220" t="s">
        <v>2905</v>
      </c>
      <c r="E220" t="s">
        <v>2906</v>
      </c>
      <c r="F220" t="s">
        <v>2907</v>
      </c>
      <c r="G220" t="s">
        <v>25</v>
      </c>
      <c r="H220" t="s">
        <v>2908</v>
      </c>
      <c r="I220" t="s">
        <v>2909</v>
      </c>
      <c r="J220" t="s">
        <v>2909</v>
      </c>
      <c r="K220" t="s">
        <v>25</v>
      </c>
      <c r="L220" t="s">
        <v>25</v>
      </c>
      <c r="M220" t="s">
        <v>2910</v>
      </c>
      <c r="N220" t="s">
        <v>25</v>
      </c>
      <c r="O220" t="s">
        <v>25</v>
      </c>
      <c r="P220" t="s">
        <v>2910</v>
      </c>
      <c r="Q220" t="s">
        <v>2911</v>
      </c>
      <c r="R220" t="s">
        <v>2912</v>
      </c>
      <c r="S220" t="s">
        <v>521</v>
      </c>
      <c r="T220" t="s">
        <v>2913</v>
      </c>
    </row>
    <row r="221" spans="2:20" x14ac:dyDescent="0.25">
      <c r="B221" t="s">
        <v>528</v>
      </c>
      <c r="C221" t="s">
        <v>2914</v>
      </c>
      <c r="D221" t="s">
        <v>2915</v>
      </c>
      <c r="E221" t="s">
        <v>2916</v>
      </c>
      <c r="F221" t="s">
        <v>2917</v>
      </c>
      <c r="G221" t="s">
        <v>2918</v>
      </c>
      <c r="H221" t="s">
        <v>2919</v>
      </c>
      <c r="I221" t="s">
        <v>2920</v>
      </c>
      <c r="J221" t="s">
        <v>2920</v>
      </c>
      <c r="K221" t="s">
        <v>25</v>
      </c>
      <c r="L221" t="s">
        <v>25</v>
      </c>
      <c r="M221" t="s">
        <v>105</v>
      </c>
      <c r="N221" t="s">
        <v>25</v>
      </c>
      <c r="O221" t="s">
        <v>25</v>
      </c>
      <c r="P221" t="s">
        <v>105</v>
      </c>
      <c r="Q221" t="s">
        <v>106</v>
      </c>
      <c r="R221" t="s">
        <v>2921</v>
      </c>
      <c r="S221" t="s">
        <v>529</v>
      </c>
      <c r="T221" t="s">
        <v>2922</v>
      </c>
    </row>
    <row r="222" spans="2:20" x14ac:dyDescent="0.25">
      <c r="B222" t="s">
        <v>530</v>
      </c>
      <c r="C222" t="s">
        <v>2923</v>
      </c>
      <c r="D222" t="s">
        <v>2924</v>
      </c>
      <c r="E222" t="s">
        <v>2925</v>
      </c>
      <c r="F222" t="s">
        <v>2926</v>
      </c>
      <c r="G222" t="s">
        <v>2927</v>
      </c>
      <c r="H222" t="s">
        <v>2928</v>
      </c>
      <c r="I222" t="s">
        <v>2929</v>
      </c>
      <c r="J222" t="s">
        <v>2929</v>
      </c>
      <c r="K222" t="s">
        <v>25</v>
      </c>
      <c r="L222" t="s">
        <v>25</v>
      </c>
      <c r="M222" t="s">
        <v>2930</v>
      </c>
      <c r="N222" t="s">
        <v>31</v>
      </c>
      <c r="O222" t="s">
        <v>25</v>
      </c>
      <c r="P222" t="s">
        <v>2931</v>
      </c>
      <c r="Q222" t="s">
        <v>2932</v>
      </c>
      <c r="R222" t="s">
        <v>2933</v>
      </c>
      <c r="S222" t="s">
        <v>27</v>
      </c>
      <c r="T222" t="s">
        <v>2934</v>
      </c>
    </row>
    <row r="223" spans="2:20" x14ac:dyDescent="0.25">
      <c r="B223" t="s">
        <v>531</v>
      </c>
      <c r="C223" t="s">
        <v>2935</v>
      </c>
      <c r="D223" t="s">
        <v>2936</v>
      </c>
      <c r="E223" t="s">
        <v>2937</v>
      </c>
      <c r="F223" t="s">
        <v>2938</v>
      </c>
      <c r="G223" t="s">
        <v>25</v>
      </c>
      <c r="H223" t="s">
        <v>2939</v>
      </c>
      <c r="I223" t="s">
        <v>2940</v>
      </c>
      <c r="J223" t="s">
        <v>2940</v>
      </c>
      <c r="K223" t="s">
        <v>25</v>
      </c>
      <c r="L223" t="s">
        <v>25</v>
      </c>
      <c r="M223" t="s">
        <v>2941</v>
      </c>
      <c r="N223" t="s">
        <v>25</v>
      </c>
      <c r="O223" t="s">
        <v>25</v>
      </c>
      <c r="P223" t="s">
        <v>2941</v>
      </c>
      <c r="Q223" t="s">
        <v>2942</v>
      </c>
      <c r="R223" t="s">
        <v>2943</v>
      </c>
      <c r="S223" t="s">
        <v>532</v>
      </c>
      <c r="T223" t="s">
        <v>2944</v>
      </c>
    </row>
    <row r="224" spans="2:20" x14ac:dyDescent="0.25">
      <c r="B224" t="s">
        <v>533</v>
      </c>
      <c r="C224" t="s">
        <v>2945</v>
      </c>
      <c r="D224" t="s">
        <v>2946</v>
      </c>
      <c r="E224" t="s">
        <v>2947</v>
      </c>
      <c r="F224" t="s">
        <v>2948</v>
      </c>
      <c r="G224" t="s">
        <v>2949</v>
      </c>
      <c r="H224" t="s">
        <v>2950</v>
      </c>
      <c r="I224" t="s">
        <v>2951</v>
      </c>
      <c r="J224" t="s">
        <v>2951</v>
      </c>
      <c r="K224" t="s">
        <v>25</v>
      </c>
      <c r="L224" t="s">
        <v>25</v>
      </c>
      <c r="M224" t="s">
        <v>2952</v>
      </c>
      <c r="N224" t="s">
        <v>2941</v>
      </c>
      <c r="O224" t="s">
        <v>25</v>
      </c>
      <c r="P224" t="s">
        <v>2953</v>
      </c>
      <c r="Q224" t="s">
        <v>2954</v>
      </c>
      <c r="R224" t="s">
        <v>2955</v>
      </c>
      <c r="S224" t="s">
        <v>534</v>
      </c>
      <c r="T224" t="s">
        <v>2956</v>
      </c>
    </row>
    <row r="225" spans="2:20" x14ac:dyDescent="0.25">
      <c r="B225" t="s">
        <v>539</v>
      </c>
      <c r="C225" t="s">
        <v>2957</v>
      </c>
      <c r="D225" t="s">
        <v>2958</v>
      </c>
      <c r="E225" t="s">
        <v>2959</v>
      </c>
      <c r="F225" t="s">
        <v>2960</v>
      </c>
      <c r="G225" t="s">
        <v>2961</v>
      </c>
      <c r="H225" t="s">
        <v>2962</v>
      </c>
      <c r="I225" t="s">
        <v>2963</v>
      </c>
      <c r="J225" t="s">
        <v>2963</v>
      </c>
      <c r="K225" t="s">
        <v>25</v>
      </c>
      <c r="L225" t="s">
        <v>25</v>
      </c>
      <c r="M225" t="s">
        <v>1222</v>
      </c>
      <c r="N225" t="s">
        <v>25</v>
      </c>
      <c r="O225" t="s">
        <v>25</v>
      </c>
      <c r="P225" t="s">
        <v>1222</v>
      </c>
      <c r="Q225" t="s">
        <v>1223</v>
      </c>
      <c r="R225" t="s">
        <v>2964</v>
      </c>
      <c r="S225" t="s">
        <v>540</v>
      </c>
      <c r="T225" t="s">
        <v>2965</v>
      </c>
    </row>
    <row r="226" spans="2:20" x14ac:dyDescent="0.25">
      <c r="B226" t="s">
        <v>548</v>
      </c>
      <c r="C226" t="s">
        <v>2966</v>
      </c>
      <c r="D226" t="s">
        <v>2967</v>
      </c>
      <c r="E226" t="s">
        <v>2968</v>
      </c>
      <c r="F226" t="s">
        <v>2969</v>
      </c>
      <c r="G226" t="s">
        <v>25</v>
      </c>
      <c r="H226" t="s">
        <v>2970</v>
      </c>
      <c r="I226" t="s">
        <v>2971</v>
      </c>
      <c r="J226" t="s">
        <v>2971</v>
      </c>
      <c r="K226" t="s">
        <v>25</v>
      </c>
      <c r="L226" t="s">
        <v>25</v>
      </c>
      <c r="M226" t="s">
        <v>145</v>
      </c>
      <c r="N226" t="s">
        <v>25</v>
      </c>
      <c r="O226" t="s">
        <v>25</v>
      </c>
      <c r="P226" t="s">
        <v>145</v>
      </c>
      <c r="Q226" t="s">
        <v>146</v>
      </c>
      <c r="R226" t="s">
        <v>2972</v>
      </c>
      <c r="S226" t="s">
        <v>27</v>
      </c>
      <c r="T226" t="s">
        <v>2973</v>
      </c>
    </row>
    <row r="227" spans="2:20" x14ac:dyDescent="0.25">
      <c r="B227" t="s">
        <v>549</v>
      </c>
      <c r="C227" t="s">
        <v>2974</v>
      </c>
      <c r="D227" t="s">
        <v>2975</v>
      </c>
      <c r="E227" t="s">
        <v>2976</v>
      </c>
      <c r="F227" t="s">
        <v>2977</v>
      </c>
      <c r="G227" t="s">
        <v>25</v>
      </c>
      <c r="H227" t="s">
        <v>2978</v>
      </c>
      <c r="I227" t="s">
        <v>2979</v>
      </c>
      <c r="J227" t="s">
        <v>2980</v>
      </c>
      <c r="K227" t="s">
        <v>61</v>
      </c>
      <c r="L227" t="s">
        <v>25</v>
      </c>
      <c r="M227" t="s">
        <v>2981</v>
      </c>
      <c r="N227" t="s">
        <v>31</v>
      </c>
      <c r="O227" t="s">
        <v>25</v>
      </c>
      <c r="P227" t="s">
        <v>2982</v>
      </c>
      <c r="Q227" t="s">
        <v>2983</v>
      </c>
      <c r="R227" t="s">
        <v>2984</v>
      </c>
      <c r="S227" t="s">
        <v>550</v>
      </c>
      <c r="T227" t="s">
        <v>2985</v>
      </c>
    </row>
    <row r="228" spans="2:20" x14ac:dyDescent="0.25">
      <c r="B228" t="s">
        <v>556</v>
      </c>
      <c r="C228" t="s">
        <v>2986</v>
      </c>
      <c r="D228" t="s">
        <v>2987</v>
      </c>
      <c r="E228" t="s">
        <v>2988</v>
      </c>
      <c r="F228" t="s">
        <v>2989</v>
      </c>
      <c r="G228" t="s">
        <v>2990</v>
      </c>
      <c r="H228" t="s">
        <v>2991</v>
      </c>
      <c r="I228" t="s">
        <v>2992</v>
      </c>
      <c r="J228" t="s">
        <v>2992</v>
      </c>
      <c r="K228" t="s">
        <v>25</v>
      </c>
      <c r="L228" t="s">
        <v>25</v>
      </c>
      <c r="M228" t="s">
        <v>2993</v>
      </c>
      <c r="N228" t="s">
        <v>25</v>
      </c>
      <c r="O228" t="s">
        <v>25</v>
      </c>
      <c r="P228" t="s">
        <v>2993</v>
      </c>
      <c r="Q228" t="s">
        <v>2994</v>
      </c>
      <c r="R228" t="s">
        <v>2995</v>
      </c>
      <c r="S228" t="s">
        <v>557</v>
      </c>
      <c r="T228" t="s">
        <v>2996</v>
      </c>
    </row>
    <row r="229" spans="2:20" x14ac:dyDescent="0.25">
      <c r="B229" t="s">
        <v>558</v>
      </c>
      <c r="C229" t="s">
        <v>2997</v>
      </c>
      <c r="D229" t="s">
        <v>2998</v>
      </c>
      <c r="E229" t="s">
        <v>2999</v>
      </c>
      <c r="F229" t="s">
        <v>3000</v>
      </c>
      <c r="G229" t="s">
        <v>38</v>
      </c>
      <c r="H229" t="s">
        <v>3001</v>
      </c>
      <c r="I229" t="s">
        <v>3002</v>
      </c>
      <c r="J229" t="s">
        <v>3003</v>
      </c>
      <c r="K229" t="s">
        <v>25</v>
      </c>
      <c r="L229" t="s">
        <v>25</v>
      </c>
      <c r="M229" t="s">
        <v>30</v>
      </c>
      <c r="N229" t="s">
        <v>25</v>
      </c>
      <c r="O229" t="s">
        <v>25</v>
      </c>
      <c r="P229" t="s">
        <v>30</v>
      </c>
      <c r="Q229" t="s">
        <v>33</v>
      </c>
      <c r="R229" t="s">
        <v>3004</v>
      </c>
      <c r="S229" t="s">
        <v>559</v>
      </c>
      <c r="T229" t="s">
        <v>3005</v>
      </c>
    </row>
    <row r="230" spans="2:20" x14ac:dyDescent="0.25">
      <c r="B230" t="s">
        <v>560</v>
      </c>
      <c r="C230" t="s">
        <v>3006</v>
      </c>
      <c r="D230" t="s">
        <v>3007</v>
      </c>
      <c r="E230" t="s">
        <v>3008</v>
      </c>
      <c r="F230" t="s">
        <v>3009</v>
      </c>
      <c r="G230" t="s">
        <v>25</v>
      </c>
      <c r="H230" t="s">
        <v>3010</v>
      </c>
      <c r="I230" t="s">
        <v>3011</v>
      </c>
      <c r="J230" t="s">
        <v>3011</v>
      </c>
      <c r="K230" t="s">
        <v>25</v>
      </c>
      <c r="L230" t="s">
        <v>25</v>
      </c>
      <c r="M230" t="s">
        <v>3012</v>
      </c>
      <c r="N230" t="s">
        <v>25</v>
      </c>
      <c r="O230" t="s">
        <v>25</v>
      </c>
      <c r="P230" t="s">
        <v>3012</v>
      </c>
      <c r="Q230" t="s">
        <v>3013</v>
      </c>
      <c r="R230" t="s">
        <v>3014</v>
      </c>
      <c r="S230" t="s">
        <v>49</v>
      </c>
      <c r="T230" t="s">
        <v>3015</v>
      </c>
    </row>
    <row r="231" spans="2:20" x14ac:dyDescent="0.25">
      <c r="B231" t="s">
        <v>561</v>
      </c>
      <c r="C231" t="s">
        <v>3016</v>
      </c>
      <c r="D231" t="s">
        <v>3017</v>
      </c>
      <c r="E231" t="s">
        <v>3018</v>
      </c>
      <c r="F231" t="s">
        <v>3019</v>
      </c>
      <c r="G231" t="s">
        <v>3020</v>
      </c>
      <c r="H231" t="s">
        <v>3021</v>
      </c>
      <c r="I231" t="s">
        <v>3022</v>
      </c>
      <c r="J231" t="s">
        <v>3022</v>
      </c>
      <c r="K231" t="s">
        <v>25</v>
      </c>
      <c r="L231" t="s">
        <v>25</v>
      </c>
      <c r="M231" t="s">
        <v>3023</v>
      </c>
      <c r="N231" t="s">
        <v>25</v>
      </c>
      <c r="O231" t="s">
        <v>25</v>
      </c>
      <c r="P231" t="s">
        <v>3023</v>
      </c>
      <c r="Q231" t="s">
        <v>3024</v>
      </c>
      <c r="R231" t="s">
        <v>3025</v>
      </c>
      <c r="S231" t="s">
        <v>27</v>
      </c>
      <c r="T231" t="s">
        <v>3026</v>
      </c>
    </row>
    <row r="232" spans="2:20" x14ac:dyDescent="0.25">
      <c r="B232" t="s">
        <v>562</v>
      </c>
      <c r="C232" t="s">
        <v>3027</v>
      </c>
      <c r="D232" t="s">
        <v>3028</v>
      </c>
      <c r="E232" t="s">
        <v>3029</v>
      </c>
      <c r="F232" t="s">
        <v>3030</v>
      </c>
      <c r="G232" t="s">
        <v>3031</v>
      </c>
      <c r="H232" t="s">
        <v>3032</v>
      </c>
      <c r="I232" t="s">
        <v>3033</v>
      </c>
      <c r="J232" t="s">
        <v>3033</v>
      </c>
      <c r="K232" t="s">
        <v>25</v>
      </c>
      <c r="L232" t="s">
        <v>25</v>
      </c>
      <c r="M232" t="s">
        <v>71</v>
      </c>
      <c r="N232" t="s">
        <v>25</v>
      </c>
      <c r="O232" t="s">
        <v>25</v>
      </c>
      <c r="P232" t="s">
        <v>71</v>
      </c>
      <c r="Q232" t="s">
        <v>1451</v>
      </c>
      <c r="R232" t="s">
        <v>3034</v>
      </c>
      <c r="S232" t="s">
        <v>563</v>
      </c>
      <c r="T232" t="s">
        <v>3035</v>
      </c>
    </row>
    <row r="233" spans="2:20" x14ac:dyDescent="0.25">
      <c r="B233" t="s">
        <v>568</v>
      </c>
      <c r="C233" t="s">
        <v>3036</v>
      </c>
      <c r="D233" t="s">
        <v>3037</v>
      </c>
      <c r="E233" t="s">
        <v>3038</v>
      </c>
      <c r="F233" t="s">
        <v>3039</v>
      </c>
      <c r="G233" t="s">
        <v>3040</v>
      </c>
      <c r="H233" t="s">
        <v>3041</v>
      </c>
      <c r="I233" t="s">
        <v>3042</v>
      </c>
      <c r="J233" t="s">
        <v>3042</v>
      </c>
      <c r="K233" t="s">
        <v>25</v>
      </c>
      <c r="L233" t="s">
        <v>25</v>
      </c>
      <c r="M233" t="s">
        <v>3043</v>
      </c>
      <c r="N233" t="s">
        <v>25</v>
      </c>
      <c r="O233" t="s">
        <v>25</v>
      </c>
      <c r="P233" t="s">
        <v>3043</v>
      </c>
      <c r="Q233" t="s">
        <v>3044</v>
      </c>
      <c r="R233" t="s">
        <v>3045</v>
      </c>
      <c r="S233" t="s">
        <v>166</v>
      </c>
      <c r="T233" t="s">
        <v>3046</v>
      </c>
    </row>
    <row r="234" spans="2:20" x14ac:dyDescent="0.25">
      <c r="B234" t="s">
        <v>569</v>
      </c>
      <c r="C234" t="s">
        <v>3047</v>
      </c>
      <c r="D234" t="s">
        <v>3048</v>
      </c>
      <c r="E234" t="s">
        <v>3049</v>
      </c>
      <c r="F234" t="s">
        <v>3050</v>
      </c>
      <c r="G234" t="s">
        <v>3051</v>
      </c>
      <c r="H234" t="s">
        <v>3052</v>
      </c>
      <c r="I234" t="s">
        <v>3053</v>
      </c>
      <c r="J234" t="s">
        <v>3053</v>
      </c>
      <c r="K234" t="s">
        <v>25</v>
      </c>
      <c r="L234" t="s">
        <v>25</v>
      </c>
      <c r="M234" t="s">
        <v>155</v>
      </c>
      <c r="N234" t="s">
        <v>25</v>
      </c>
      <c r="O234" t="s">
        <v>25</v>
      </c>
      <c r="P234" t="s">
        <v>155</v>
      </c>
      <c r="Q234" t="s">
        <v>164</v>
      </c>
      <c r="R234" t="s">
        <v>3054</v>
      </c>
      <c r="S234" t="s">
        <v>36</v>
      </c>
      <c r="T234" t="s">
        <v>3055</v>
      </c>
    </row>
    <row r="235" spans="2:20" x14ac:dyDescent="0.25">
      <c r="B235" t="s">
        <v>570</v>
      </c>
      <c r="C235" t="s">
        <v>3056</v>
      </c>
      <c r="D235" t="s">
        <v>3057</v>
      </c>
      <c r="E235" t="s">
        <v>3058</v>
      </c>
      <c r="F235" t="s">
        <v>3059</v>
      </c>
      <c r="G235" t="s">
        <v>25</v>
      </c>
      <c r="H235" t="s">
        <v>3060</v>
      </c>
      <c r="I235" t="s">
        <v>3061</v>
      </c>
      <c r="J235" t="s">
        <v>3061</v>
      </c>
      <c r="K235" t="s">
        <v>25</v>
      </c>
      <c r="L235" t="s">
        <v>25</v>
      </c>
      <c r="M235" t="s">
        <v>32</v>
      </c>
      <c r="N235" t="s">
        <v>25</v>
      </c>
      <c r="O235" t="s">
        <v>25</v>
      </c>
      <c r="P235" t="s">
        <v>32</v>
      </c>
      <c r="Q235" t="s">
        <v>311</v>
      </c>
      <c r="R235" t="s">
        <v>3062</v>
      </c>
      <c r="S235" t="s">
        <v>27</v>
      </c>
      <c r="T235" t="s">
        <v>3063</v>
      </c>
    </row>
    <row r="236" spans="2:20" x14ac:dyDescent="0.25">
      <c r="B236" t="s">
        <v>571</v>
      </c>
      <c r="C236" t="s">
        <v>3064</v>
      </c>
      <c r="D236" t="s">
        <v>3065</v>
      </c>
      <c r="E236" t="s">
        <v>3066</v>
      </c>
      <c r="F236" t="s">
        <v>3067</v>
      </c>
      <c r="G236" t="s">
        <v>25</v>
      </c>
      <c r="H236" t="s">
        <v>3068</v>
      </c>
      <c r="I236" t="s">
        <v>3069</v>
      </c>
      <c r="J236" t="s">
        <v>3069</v>
      </c>
      <c r="K236" t="s">
        <v>25</v>
      </c>
      <c r="L236" t="s">
        <v>25</v>
      </c>
      <c r="M236" t="s">
        <v>25</v>
      </c>
      <c r="N236" t="s">
        <v>25</v>
      </c>
      <c r="O236" t="s">
        <v>25</v>
      </c>
      <c r="P236" t="s">
        <v>25</v>
      </c>
      <c r="Q236" t="s">
        <v>25</v>
      </c>
      <c r="R236" t="s">
        <v>3070</v>
      </c>
      <c r="S236" t="s">
        <v>27</v>
      </c>
      <c r="T236" t="s">
        <v>3071</v>
      </c>
    </row>
    <row r="237" spans="2:20" x14ac:dyDescent="0.25">
      <c r="B237" t="s">
        <v>572</v>
      </c>
      <c r="C237" t="s">
        <v>3072</v>
      </c>
      <c r="D237" t="s">
        <v>3073</v>
      </c>
      <c r="E237" t="s">
        <v>3074</v>
      </c>
      <c r="F237" t="s">
        <v>3075</v>
      </c>
      <c r="G237" t="s">
        <v>25</v>
      </c>
      <c r="H237" t="s">
        <v>3076</v>
      </c>
      <c r="I237" t="s">
        <v>3077</v>
      </c>
      <c r="J237" t="s">
        <v>3077</v>
      </c>
      <c r="K237" t="s">
        <v>25</v>
      </c>
      <c r="L237" t="s">
        <v>25</v>
      </c>
      <c r="M237" t="s">
        <v>25</v>
      </c>
      <c r="N237" t="s">
        <v>25</v>
      </c>
      <c r="O237" t="s">
        <v>25</v>
      </c>
      <c r="P237" t="s">
        <v>25</v>
      </c>
      <c r="Q237" t="s">
        <v>25</v>
      </c>
      <c r="R237" t="s">
        <v>3078</v>
      </c>
      <c r="S237" t="s">
        <v>63</v>
      </c>
      <c r="T237" t="s">
        <v>3079</v>
      </c>
    </row>
    <row r="238" spans="2:20" x14ac:dyDescent="0.25">
      <c r="B238" t="s">
        <v>573</v>
      </c>
      <c r="C238" t="s">
        <v>3080</v>
      </c>
      <c r="D238" t="s">
        <v>3081</v>
      </c>
      <c r="E238" t="s">
        <v>3082</v>
      </c>
      <c r="F238" t="s">
        <v>3083</v>
      </c>
      <c r="G238" t="s">
        <v>3084</v>
      </c>
      <c r="H238" t="s">
        <v>3085</v>
      </c>
      <c r="I238" t="s">
        <v>3086</v>
      </c>
      <c r="J238" t="s">
        <v>3086</v>
      </c>
      <c r="K238" t="s">
        <v>25</v>
      </c>
      <c r="L238" t="s">
        <v>25</v>
      </c>
      <c r="M238" t="s">
        <v>3087</v>
      </c>
      <c r="N238" t="s">
        <v>31</v>
      </c>
      <c r="O238" t="s">
        <v>25</v>
      </c>
      <c r="P238" t="s">
        <v>1144</v>
      </c>
      <c r="Q238" t="s">
        <v>3088</v>
      </c>
      <c r="R238" t="s">
        <v>3089</v>
      </c>
      <c r="S238" t="s">
        <v>574</v>
      </c>
      <c r="T238" t="s">
        <v>3090</v>
      </c>
    </row>
    <row r="239" spans="2:20" x14ac:dyDescent="0.25">
      <c r="B239" t="s">
        <v>579</v>
      </c>
      <c r="C239" t="s">
        <v>3091</v>
      </c>
      <c r="D239" t="s">
        <v>3092</v>
      </c>
      <c r="E239" t="s">
        <v>3093</v>
      </c>
      <c r="F239" t="s">
        <v>3094</v>
      </c>
      <c r="G239" t="s">
        <v>25</v>
      </c>
      <c r="H239" t="s">
        <v>3095</v>
      </c>
      <c r="I239" t="s">
        <v>3096</v>
      </c>
      <c r="J239" t="s">
        <v>3096</v>
      </c>
      <c r="K239" t="s">
        <v>25</v>
      </c>
      <c r="L239" t="s">
        <v>25</v>
      </c>
      <c r="M239" t="s">
        <v>3097</v>
      </c>
      <c r="N239" t="s">
        <v>25</v>
      </c>
      <c r="O239" t="s">
        <v>25</v>
      </c>
      <c r="P239" t="s">
        <v>3097</v>
      </c>
      <c r="Q239" t="s">
        <v>3098</v>
      </c>
      <c r="R239" t="s">
        <v>3099</v>
      </c>
      <c r="S239" t="s">
        <v>102</v>
      </c>
      <c r="T239" t="s">
        <v>3100</v>
      </c>
    </row>
    <row r="240" spans="2:20" x14ac:dyDescent="0.25">
      <c r="B240" t="s">
        <v>580</v>
      </c>
      <c r="C240" t="s">
        <v>3101</v>
      </c>
      <c r="D240" t="s">
        <v>3102</v>
      </c>
      <c r="E240" t="s">
        <v>3103</v>
      </c>
      <c r="F240" t="s">
        <v>3104</v>
      </c>
      <c r="G240" t="s">
        <v>25</v>
      </c>
      <c r="H240" t="s">
        <v>3105</v>
      </c>
      <c r="I240" t="s">
        <v>3106</v>
      </c>
      <c r="J240" t="s">
        <v>3106</v>
      </c>
      <c r="K240" t="s">
        <v>25</v>
      </c>
      <c r="L240" t="s">
        <v>25</v>
      </c>
      <c r="M240" t="s">
        <v>31</v>
      </c>
      <c r="N240" t="s">
        <v>31</v>
      </c>
      <c r="O240" t="s">
        <v>25</v>
      </c>
      <c r="P240" t="s">
        <v>25</v>
      </c>
      <c r="Q240" t="s">
        <v>1050</v>
      </c>
      <c r="R240" t="s">
        <v>3107</v>
      </c>
      <c r="S240" t="s">
        <v>203</v>
      </c>
      <c r="T240" t="s">
        <v>3108</v>
      </c>
    </row>
    <row r="241" spans="2:20" x14ac:dyDescent="0.25">
      <c r="B241" t="s">
        <v>581</v>
      </c>
      <c r="C241" t="s">
        <v>3109</v>
      </c>
      <c r="D241" t="s">
        <v>3110</v>
      </c>
      <c r="E241" t="s">
        <v>3111</v>
      </c>
      <c r="F241" t="s">
        <v>3112</v>
      </c>
      <c r="G241" t="s">
        <v>25</v>
      </c>
      <c r="H241" t="s">
        <v>3113</v>
      </c>
      <c r="I241" t="s">
        <v>3114</v>
      </c>
      <c r="J241" t="s">
        <v>3114</v>
      </c>
      <c r="K241" t="s">
        <v>25</v>
      </c>
      <c r="L241" t="s">
        <v>25</v>
      </c>
      <c r="M241" t="s">
        <v>25</v>
      </c>
      <c r="N241" t="s">
        <v>25</v>
      </c>
      <c r="O241" t="s">
        <v>25</v>
      </c>
      <c r="P241" t="s">
        <v>25</v>
      </c>
      <c r="Q241" t="s">
        <v>25</v>
      </c>
      <c r="R241" t="s">
        <v>3115</v>
      </c>
      <c r="S241" t="s">
        <v>63</v>
      </c>
      <c r="T241" t="s">
        <v>3116</v>
      </c>
    </row>
    <row r="242" spans="2:20" x14ac:dyDescent="0.25">
      <c r="B242" t="s">
        <v>582</v>
      </c>
      <c r="C242" t="s">
        <v>3117</v>
      </c>
      <c r="D242" t="s">
        <v>3118</v>
      </c>
      <c r="E242" t="s">
        <v>3119</v>
      </c>
      <c r="F242" t="s">
        <v>3120</v>
      </c>
      <c r="G242" t="s">
        <v>25</v>
      </c>
      <c r="H242" t="s">
        <v>3121</v>
      </c>
      <c r="I242" t="s">
        <v>3122</v>
      </c>
      <c r="J242" t="s">
        <v>3122</v>
      </c>
      <c r="K242" t="s">
        <v>25</v>
      </c>
      <c r="L242" t="s">
        <v>25</v>
      </c>
      <c r="M242" t="s">
        <v>105</v>
      </c>
      <c r="N242" t="s">
        <v>25</v>
      </c>
      <c r="O242" t="s">
        <v>25</v>
      </c>
      <c r="P242" t="s">
        <v>105</v>
      </c>
      <c r="Q242" t="s">
        <v>106</v>
      </c>
      <c r="R242" t="s">
        <v>3123</v>
      </c>
      <c r="S242" t="s">
        <v>63</v>
      </c>
      <c r="T242" t="s">
        <v>3124</v>
      </c>
    </row>
    <row r="243" spans="2:20" x14ac:dyDescent="0.25">
      <c r="B243" t="s">
        <v>583</v>
      </c>
      <c r="C243" t="s">
        <v>3125</v>
      </c>
      <c r="D243" t="s">
        <v>3126</v>
      </c>
      <c r="E243" t="s">
        <v>3127</v>
      </c>
      <c r="F243" t="s">
        <v>3128</v>
      </c>
      <c r="G243" t="s">
        <v>25</v>
      </c>
      <c r="H243" t="s">
        <v>3129</v>
      </c>
      <c r="I243" t="s">
        <v>3130</v>
      </c>
      <c r="J243" t="s">
        <v>3130</v>
      </c>
      <c r="K243" t="s">
        <v>25</v>
      </c>
      <c r="L243" t="s">
        <v>25</v>
      </c>
      <c r="M243" t="s">
        <v>105</v>
      </c>
      <c r="N243" t="s">
        <v>25</v>
      </c>
      <c r="O243" t="s">
        <v>25</v>
      </c>
      <c r="P243" t="s">
        <v>105</v>
      </c>
      <c r="Q243" t="s">
        <v>106</v>
      </c>
      <c r="R243" t="s">
        <v>3131</v>
      </c>
      <c r="S243" t="s">
        <v>63</v>
      </c>
      <c r="T243" t="s">
        <v>3132</v>
      </c>
    </row>
    <row r="244" spans="2:20" x14ac:dyDescent="0.25">
      <c r="B244" t="s">
        <v>584</v>
      </c>
      <c r="C244" t="s">
        <v>3133</v>
      </c>
      <c r="D244" t="s">
        <v>3134</v>
      </c>
      <c r="E244" t="s">
        <v>3135</v>
      </c>
      <c r="F244" t="s">
        <v>3136</v>
      </c>
      <c r="G244" t="s">
        <v>25</v>
      </c>
      <c r="H244" t="s">
        <v>3137</v>
      </c>
      <c r="I244" t="s">
        <v>3138</v>
      </c>
      <c r="J244" t="s">
        <v>3138</v>
      </c>
      <c r="K244" t="s">
        <v>25</v>
      </c>
      <c r="L244" t="s">
        <v>25</v>
      </c>
      <c r="M244" t="s">
        <v>61</v>
      </c>
      <c r="N244" t="s">
        <v>25</v>
      </c>
      <c r="O244" t="s">
        <v>25</v>
      </c>
      <c r="P244" t="s">
        <v>61</v>
      </c>
      <c r="Q244" t="s">
        <v>62</v>
      </c>
      <c r="R244" t="s">
        <v>3139</v>
      </c>
      <c r="S244" t="s">
        <v>34</v>
      </c>
      <c r="T244" t="s">
        <v>3140</v>
      </c>
    </row>
    <row r="245" spans="2:20" x14ac:dyDescent="0.25">
      <c r="B245" t="s">
        <v>585</v>
      </c>
      <c r="C245" t="s">
        <v>3141</v>
      </c>
      <c r="D245" t="s">
        <v>3142</v>
      </c>
      <c r="E245" t="s">
        <v>3143</v>
      </c>
      <c r="F245" t="s">
        <v>3144</v>
      </c>
      <c r="G245" t="s">
        <v>25</v>
      </c>
      <c r="H245" t="s">
        <v>3145</v>
      </c>
      <c r="I245" t="s">
        <v>3146</v>
      </c>
      <c r="J245" t="s">
        <v>3146</v>
      </c>
      <c r="K245" t="s">
        <v>25</v>
      </c>
      <c r="L245" t="s">
        <v>25</v>
      </c>
      <c r="M245" t="s">
        <v>47</v>
      </c>
      <c r="N245" t="s">
        <v>25</v>
      </c>
      <c r="O245" t="s">
        <v>25</v>
      </c>
      <c r="P245" t="s">
        <v>47</v>
      </c>
      <c r="Q245" t="s">
        <v>48</v>
      </c>
      <c r="R245" t="s">
        <v>3147</v>
      </c>
      <c r="S245" t="s">
        <v>44</v>
      </c>
      <c r="T245" t="s">
        <v>3148</v>
      </c>
    </row>
    <row r="246" spans="2:20" x14ac:dyDescent="0.25">
      <c r="B246" t="s">
        <v>586</v>
      </c>
      <c r="C246" t="s">
        <v>3149</v>
      </c>
      <c r="D246" t="s">
        <v>3150</v>
      </c>
      <c r="E246" t="s">
        <v>3151</v>
      </c>
      <c r="F246" t="s">
        <v>3152</v>
      </c>
      <c r="G246" t="s">
        <v>3153</v>
      </c>
      <c r="H246" t="s">
        <v>3154</v>
      </c>
      <c r="I246" t="s">
        <v>3155</v>
      </c>
      <c r="J246" t="s">
        <v>3155</v>
      </c>
      <c r="K246" t="s">
        <v>25</v>
      </c>
      <c r="L246" t="s">
        <v>25</v>
      </c>
      <c r="M246" t="s">
        <v>145</v>
      </c>
      <c r="N246" t="s">
        <v>25</v>
      </c>
      <c r="O246" t="s">
        <v>25</v>
      </c>
      <c r="P246" t="s">
        <v>145</v>
      </c>
      <c r="Q246" t="s">
        <v>146</v>
      </c>
      <c r="R246" t="s">
        <v>3156</v>
      </c>
      <c r="S246" t="s">
        <v>44</v>
      </c>
      <c r="T246" t="s">
        <v>3157</v>
      </c>
    </row>
    <row r="247" spans="2:20" x14ac:dyDescent="0.25">
      <c r="B247" t="s">
        <v>587</v>
      </c>
      <c r="C247" t="s">
        <v>3158</v>
      </c>
      <c r="D247" t="s">
        <v>3159</v>
      </c>
      <c r="E247" t="s">
        <v>3160</v>
      </c>
      <c r="F247" t="s">
        <v>3161</v>
      </c>
      <c r="G247" t="s">
        <v>25</v>
      </c>
      <c r="H247" t="s">
        <v>3162</v>
      </c>
      <c r="I247" t="s">
        <v>3163</v>
      </c>
      <c r="J247" t="s">
        <v>3163</v>
      </c>
      <c r="K247" t="s">
        <v>25</v>
      </c>
      <c r="L247" t="s">
        <v>25</v>
      </c>
      <c r="M247" t="s">
        <v>38</v>
      </c>
      <c r="N247" t="s">
        <v>25</v>
      </c>
      <c r="O247" t="s">
        <v>25</v>
      </c>
      <c r="P247" t="s">
        <v>38</v>
      </c>
      <c r="Q247" t="s">
        <v>39</v>
      </c>
      <c r="R247" t="s">
        <v>3164</v>
      </c>
      <c r="S247" t="s">
        <v>49</v>
      </c>
      <c r="T247" t="s">
        <v>3165</v>
      </c>
    </row>
    <row r="248" spans="2:20" x14ac:dyDescent="0.25">
      <c r="B248" t="s">
        <v>588</v>
      </c>
      <c r="C248" t="s">
        <v>3166</v>
      </c>
      <c r="D248" t="s">
        <v>3167</v>
      </c>
      <c r="E248" t="s">
        <v>3168</v>
      </c>
      <c r="F248" t="s">
        <v>3169</v>
      </c>
      <c r="G248" t="s">
        <v>25</v>
      </c>
      <c r="H248" t="s">
        <v>3170</v>
      </c>
      <c r="I248" t="s">
        <v>3171</v>
      </c>
      <c r="J248" t="s">
        <v>3171</v>
      </c>
      <c r="K248" t="s">
        <v>25</v>
      </c>
      <c r="L248" t="s">
        <v>25</v>
      </c>
      <c r="M248" t="s">
        <v>3172</v>
      </c>
      <c r="N248" t="s">
        <v>25</v>
      </c>
      <c r="O248" t="s">
        <v>25</v>
      </c>
      <c r="P248" t="s">
        <v>3172</v>
      </c>
      <c r="Q248" t="s">
        <v>3173</v>
      </c>
      <c r="R248" t="s">
        <v>3174</v>
      </c>
      <c r="S248" t="s">
        <v>63</v>
      </c>
      <c r="T248" t="s">
        <v>3175</v>
      </c>
    </row>
    <row r="249" spans="2:20" x14ac:dyDescent="0.25">
      <c r="B249" t="s">
        <v>589</v>
      </c>
      <c r="C249" t="s">
        <v>3176</v>
      </c>
      <c r="D249" t="s">
        <v>3177</v>
      </c>
      <c r="E249" t="s">
        <v>3178</v>
      </c>
      <c r="F249" t="s">
        <v>3179</v>
      </c>
      <c r="G249" t="s">
        <v>25</v>
      </c>
      <c r="H249" t="s">
        <v>3180</v>
      </c>
      <c r="I249" t="s">
        <v>3181</v>
      </c>
      <c r="J249" t="s">
        <v>3181</v>
      </c>
      <c r="K249" t="s">
        <v>25</v>
      </c>
      <c r="L249" t="s">
        <v>25</v>
      </c>
      <c r="M249" t="s">
        <v>3182</v>
      </c>
      <c r="N249" t="s">
        <v>25</v>
      </c>
      <c r="O249" t="s">
        <v>25</v>
      </c>
      <c r="P249" t="s">
        <v>3182</v>
      </c>
      <c r="Q249" t="s">
        <v>3183</v>
      </c>
      <c r="R249" t="s">
        <v>3184</v>
      </c>
      <c r="S249" t="s">
        <v>63</v>
      </c>
      <c r="T249" t="s">
        <v>3185</v>
      </c>
    </row>
    <row r="250" spans="2:20" x14ac:dyDescent="0.25">
      <c r="B250" t="s">
        <v>590</v>
      </c>
      <c r="C250" t="s">
        <v>3186</v>
      </c>
      <c r="D250" t="s">
        <v>3187</v>
      </c>
      <c r="E250" t="s">
        <v>3188</v>
      </c>
      <c r="F250" t="s">
        <v>3189</v>
      </c>
      <c r="G250" t="s">
        <v>25</v>
      </c>
      <c r="H250" t="s">
        <v>3190</v>
      </c>
      <c r="I250" t="s">
        <v>3191</v>
      </c>
      <c r="J250" t="s">
        <v>3191</v>
      </c>
      <c r="K250" t="s">
        <v>25</v>
      </c>
      <c r="L250" t="s">
        <v>25</v>
      </c>
      <c r="M250" t="s">
        <v>2368</v>
      </c>
      <c r="N250" t="s">
        <v>25</v>
      </c>
      <c r="O250" t="s">
        <v>25</v>
      </c>
      <c r="P250" t="s">
        <v>2368</v>
      </c>
      <c r="Q250" t="s">
        <v>2369</v>
      </c>
      <c r="R250" t="s">
        <v>3192</v>
      </c>
      <c r="S250" t="s">
        <v>63</v>
      </c>
      <c r="T250" t="s">
        <v>3193</v>
      </c>
    </row>
    <row r="251" spans="2:20" x14ac:dyDescent="0.25">
      <c r="B251" t="s">
        <v>591</v>
      </c>
      <c r="C251" t="s">
        <v>3194</v>
      </c>
      <c r="D251" t="s">
        <v>3195</v>
      </c>
      <c r="E251" t="s">
        <v>3196</v>
      </c>
      <c r="F251" t="s">
        <v>3197</v>
      </c>
      <c r="G251" t="s">
        <v>25</v>
      </c>
      <c r="H251" t="s">
        <v>3198</v>
      </c>
      <c r="I251" t="s">
        <v>3199</v>
      </c>
      <c r="J251" t="s">
        <v>3199</v>
      </c>
      <c r="K251" t="s">
        <v>25</v>
      </c>
      <c r="L251" t="s">
        <v>25</v>
      </c>
      <c r="M251" t="s">
        <v>1612</v>
      </c>
      <c r="N251" t="s">
        <v>31</v>
      </c>
      <c r="O251" t="s">
        <v>25</v>
      </c>
      <c r="P251" t="s">
        <v>3200</v>
      </c>
      <c r="Q251" t="s">
        <v>1613</v>
      </c>
      <c r="R251" t="s">
        <v>3201</v>
      </c>
      <c r="S251" t="s">
        <v>34</v>
      </c>
      <c r="T251" t="s">
        <v>3202</v>
      </c>
    </row>
    <row r="252" spans="2:20" x14ac:dyDescent="0.25">
      <c r="B252" t="s">
        <v>592</v>
      </c>
      <c r="C252" t="s">
        <v>3203</v>
      </c>
      <c r="D252" t="s">
        <v>3204</v>
      </c>
      <c r="E252" t="s">
        <v>3205</v>
      </c>
      <c r="F252" t="s">
        <v>3206</v>
      </c>
      <c r="G252" t="s">
        <v>25</v>
      </c>
      <c r="H252" t="s">
        <v>3207</v>
      </c>
      <c r="I252" t="s">
        <v>3208</v>
      </c>
      <c r="J252" t="s">
        <v>3208</v>
      </c>
      <c r="K252" t="s">
        <v>25</v>
      </c>
      <c r="L252" t="s">
        <v>25</v>
      </c>
      <c r="M252" t="s">
        <v>3209</v>
      </c>
      <c r="N252" t="s">
        <v>25</v>
      </c>
      <c r="O252" t="s">
        <v>25</v>
      </c>
      <c r="P252" t="s">
        <v>3209</v>
      </c>
      <c r="Q252" t="s">
        <v>3210</v>
      </c>
      <c r="R252" t="s">
        <v>3211</v>
      </c>
      <c r="S252" t="s">
        <v>34</v>
      </c>
      <c r="T252" t="s">
        <v>3212</v>
      </c>
    </row>
    <row r="253" spans="2:20" x14ac:dyDescent="0.25">
      <c r="B253" t="s">
        <v>593</v>
      </c>
      <c r="C253" t="s">
        <v>3213</v>
      </c>
      <c r="D253" t="s">
        <v>3214</v>
      </c>
      <c r="E253" t="s">
        <v>3215</v>
      </c>
      <c r="F253" t="s">
        <v>3216</v>
      </c>
      <c r="G253" t="s">
        <v>25</v>
      </c>
      <c r="H253" t="s">
        <v>3217</v>
      </c>
      <c r="I253" t="s">
        <v>3218</v>
      </c>
      <c r="J253" t="s">
        <v>3218</v>
      </c>
      <c r="K253" t="s">
        <v>25</v>
      </c>
      <c r="L253" t="s">
        <v>25</v>
      </c>
      <c r="M253" t="s">
        <v>61</v>
      </c>
      <c r="N253" t="s">
        <v>25</v>
      </c>
      <c r="O253" t="s">
        <v>25</v>
      </c>
      <c r="P253" t="s">
        <v>61</v>
      </c>
      <c r="Q253" t="s">
        <v>62</v>
      </c>
      <c r="R253" t="s">
        <v>3219</v>
      </c>
      <c r="S253" t="s">
        <v>49</v>
      </c>
      <c r="T253" t="s">
        <v>3220</v>
      </c>
    </row>
    <row r="254" spans="2:20" x14ac:dyDescent="0.25">
      <c r="B254" t="s">
        <v>594</v>
      </c>
      <c r="C254" t="s">
        <v>3221</v>
      </c>
      <c r="D254" t="s">
        <v>3222</v>
      </c>
      <c r="E254" t="s">
        <v>3223</v>
      </c>
      <c r="F254" t="s">
        <v>3224</v>
      </c>
      <c r="G254" t="s">
        <v>3225</v>
      </c>
      <c r="H254" t="s">
        <v>3226</v>
      </c>
      <c r="I254" t="s">
        <v>3227</v>
      </c>
      <c r="J254" t="s">
        <v>3227</v>
      </c>
      <c r="K254" t="s">
        <v>25</v>
      </c>
      <c r="L254" t="s">
        <v>25</v>
      </c>
      <c r="M254" t="s">
        <v>65</v>
      </c>
      <c r="N254" t="s">
        <v>31</v>
      </c>
      <c r="O254" t="s">
        <v>25</v>
      </c>
      <c r="P254" t="s">
        <v>80</v>
      </c>
      <c r="Q254" t="s">
        <v>3228</v>
      </c>
      <c r="R254" t="s">
        <v>3229</v>
      </c>
      <c r="S254" t="s">
        <v>34</v>
      </c>
      <c r="T254" t="s">
        <v>3230</v>
      </c>
    </row>
    <row r="255" spans="2:20" x14ac:dyDescent="0.25">
      <c r="B255" t="s">
        <v>595</v>
      </c>
      <c r="C255" t="s">
        <v>3231</v>
      </c>
      <c r="D255" t="s">
        <v>3232</v>
      </c>
      <c r="E255" t="s">
        <v>3233</v>
      </c>
      <c r="F255" t="s">
        <v>3234</v>
      </c>
      <c r="G255" t="s">
        <v>29</v>
      </c>
      <c r="H255" t="s">
        <v>3235</v>
      </c>
      <c r="I255" t="s">
        <v>3236</v>
      </c>
      <c r="J255" t="s">
        <v>3236</v>
      </c>
      <c r="K255" t="s">
        <v>25</v>
      </c>
      <c r="L255" t="s">
        <v>25</v>
      </c>
      <c r="M255" t="s">
        <v>3237</v>
      </c>
      <c r="N255" t="s">
        <v>31</v>
      </c>
      <c r="O255" t="s">
        <v>25</v>
      </c>
      <c r="P255" t="s">
        <v>1344</v>
      </c>
      <c r="Q255" t="s">
        <v>3238</v>
      </c>
      <c r="R255" t="s">
        <v>3239</v>
      </c>
      <c r="S255" t="s">
        <v>63</v>
      </c>
      <c r="T255" t="s">
        <v>3240</v>
      </c>
    </row>
    <row r="256" spans="2:20" x14ac:dyDescent="0.25">
      <c r="B256" t="s">
        <v>596</v>
      </c>
      <c r="C256" t="s">
        <v>3241</v>
      </c>
      <c r="D256" t="s">
        <v>3242</v>
      </c>
      <c r="E256" t="s">
        <v>3243</v>
      </c>
      <c r="F256" t="s">
        <v>3244</v>
      </c>
      <c r="G256" t="s">
        <v>25</v>
      </c>
      <c r="H256" t="s">
        <v>3245</v>
      </c>
      <c r="I256" t="s">
        <v>3246</v>
      </c>
      <c r="J256" t="s">
        <v>3246</v>
      </c>
      <c r="K256" t="s">
        <v>25</v>
      </c>
      <c r="L256" t="s">
        <v>25</v>
      </c>
      <c r="M256" t="s">
        <v>38</v>
      </c>
      <c r="N256" t="s">
        <v>31</v>
      </c>
      <c r="O256" t="s">
        <v>25</v>
      </c>
      <c r="P256" t="s">
        <v>3247</v>
      </c>
      <c r="Q256" t="s">
        <v>39</v>
      </c>
      <c r="R256" t="s">
        <v>3248</v>
      </c>
      <c r="S256" t="s">
        <v>109</v>
      </c>
      <c r="T256" t="s">
        <v>3249</v>
      </c>
    </row>
    <row r="257" spans="2:20" x14ac:dyDescent="0.25">
      <c r="B257" t="s">
        <v>597</v>
      </c>
      <c r="C257" t="s">
        <v>3250</v>
      </c>
      <c r="D257" t="s">
        <v>3251</v>
      </c>
      <c r="E257" t="s">
        <v>3252</v>
      </c>
      <c r="F257" t="s">
        <v>3253</v>
      </c>
      <c r="G257" t="s">
        <v>3254</v>
      </c>
      <c r="H257" t="s">
        <v>3255</v>
      </c>
      <c r="I257" t="s">
        <v>3256</v>
      </c>
      <c r="J257" t="s">
        <v>3256</v>
      </c>
      <c r="K257" t="s">
        <v>25</v>
      </c>
      <c r="L257" t="s">
        <v>25</v>
      </c>
      <c r="M257" t="s">
        <v>47</v>
      </c>
      <c r="N257" t="s">
        <v>25</v>
      </c>
      <c r="O257" t="s">
        <v>25</v>
      </c>
      <c r="P257" t="s">
        <v>47</v>
      </c>
      <c r="Q257" t="s">
        <v>48</v>
      </c>
      <c r="R257" t="s">
        <v>3257</v>
      </c>
      <c r="S257" t="s">
        <v>102</v>
      </c>
      <c r="T257" t="s">
        <v>3258</v>
      </c>
    </row>
    <row r="258" spans="2:20" x14ac:dyDescent="0.25">
      <c r="B258" t="s">
        <v>598</v>
      </c>
      <c r="C258" t="s">
        <v>3259</v>
      </c>
      <c r="D258" t="s">
        <v>3260</v>
      </c>
      <c r="E258" t="s">
        <v>3261</v>
      </c>
      <c r="F258" t="s">
        <v>3262</v>
      </c>
      <c r="G258" t="s">
        <v>25</v>
      </c>
      <c r="H258" t="s">
        <v>3263</v>
      </c>
      <c r="I258" t="s">
        <v>3264</v>
      </c>
      <c r="J258" t="s">
        <v>3264</v>
      </c>
      <c r="K258" t="s">
        <v>25</v>
      </c>
      <c r="L258" t="s">
        <v>25</v>
      </c>
      <c r="M258" t="s">
        <v>25</v>
      </c>
      <c r="N258" t="s">
        <v>25</v>
      </c>
      <c r="O258" t="s">
        <v>25</v>
      </c>
      <c r="P258" t="s">
        <v>25</v>
      </c>
      <c r="Q258" t="s">
        <v>25</v>
      </c>
      <c r="R258" t="s">
        <v>3265</v>
      </c>
      <c r="S258" t="s">
        <v>63</v>
      </c>
      <c r="T258" t="s">
        <v>3266</v>
      </c>
    </row>
    <row r="259" spans="2:20" x14ac:dyDescent="0.25">
      <c r="B259" t="s">
        <v>599</v>
      </c>
      <c r="C259" t="s">
        <v>3267</v>
      </c>
      <c r="D259" t="s">
        <v>3268</v>
      </c>
      <c r="E259" t="s">
        <v>3269</v>
      </c>
      <c r="F259" t="s">
        <v>3270</v>
      </c>
      <c r="G259" t="s">
        <v>25</v>
      </c>
      <c r="H259" t="s">
        <v>3271</v>
      </c>
      <c r="I259" t="s">
        <v>3272</v>
      </c>
      <c r="J259" t="s">
        <v>3272</v>
      </c>
      <c r="K259" t="s">
        <v>25</v>
      </c>
      <c r="L259" t="s">
        <v>25</v>
      </c>
      <c r="M259" t="s">
        <v>3273</v>
      </c>
      <c r="N259" t="s">
        <v>25</v>
      </c>
      <c r="O259" t="s">
        <v>25</v>
      </c>
      <c r="P259" t="s">
        <v>3273</v>
      </c>
      <c r="Q259" t="s">
        <v>3274</v>
      </c>
      <c r="R259" t="s">
        <v>3275</v>
      </c>
      <c r="S259" t="s">
        <v>44</v>
      </c>
      <c r="T259" t="s">
        <v>3276</v>
      </c>
    </row>
    <row r="260" spans="2:20" x14ac:dyDescent="0.25">
      <c r="B260" t="s">
        <v>600</v>
      </c>
      <c r="C260" t="s">
        <v>3277</v>
      </c>
      <c r="D260" t="s">
        <v>3278</v>
      </c>
      <c r="E260" t="s">
        <v>3279</v>
      </c>
      <c r="F260" t="s">
        <v>3280</v>
      </c>
      <c r="G260" t="s">
        <v>3281</v>
      </c>
      <c r="H260" t="s">
        <v>3282</v>
      </c>
      <c r="I260" t="s">
        <v>3283</v>
      </c>
      <c r="J260" t="s">
        <v>3283</v>
      </c>
      <c r="K260" t="s">
        <v>25</v>
      </c>
      <c r="L260" t="s">
        <v>25</v>
      </c>
      <c r="M260" t="s">
        <v>155</v>
      </c>
      <c r="N260" t="s">
        <v>25</v>
      </c>
      <c r="O260" t="s">
        <v>25</v>
      </c>
      <c r="P260" t="s">
        <v>155</v>
      </c>
      <c r="Q260" t="s">
        <v>164</v>
      </c>
      <c r="R260" t="s">
        <v>3284</v>
      </c>
      <c r="S260" t="s">
        <v>63</v>
      </c>
      <c r="T260" t="s">
        <v>3285</v>
      </c>
    </row>
    <row r="261" spans="2:20" x14ac:dyDescent="0.25">
      <c r="B261" t="s">
        <v>601</v>
      </c>
      <c r="C261" t="s">
        <v>3286</v>
      </c>
      <c r="D261" t="s">
        <v>3287</v>
      </c>
      <c r="E261" t="s">
        <v>3288</v>
      </c>
      <c r="F261" t="s">
        <v>3289</v>
      </c>
      <c r="G261" t="s">
        <v>25</v>
      </c>
      <c r="H261" t="s">
        <v>3290</v>
      </c>
      <c r="I261" t="s">
        <v>3291</v>
      </c>
      <c r="J261" t="s">
        <v>3291</v>
      </c>
      <c r="K261" t="s">
        <v>25</v>
      </c>
      <c r="L261" t="s">
        <v>25</v>
      </c>
      <c r="M261" t="s">
        <v>155</v>
      </c>
      <c r="N261" t="s">
        <v>25</v>
      </c>
      <c r="O261" t="s">
        <v>25</v>
      </c>
      <c r="P261" t="s">
        <v>155</v>
      </c>
      <c r="Q261" t="s">
        <v>164</v>
      </c>
      <c r="R261" t="s">
        <v>3292</v>
      </c>
      <c r="S261" t="s">
        <v>102</v>
      </c>
      <c r="T261" t="s">
        <v>3293</v>
      </c>
    </row>
    <row r="262" spans="2:20" x14ac:dyDescent="0.25">
      <c r="B262" t="s">
        <v>602</v>
      </c>
      <c r="C262" t="s">
        <v>3294</v>
      </c>
      <c r="D262" t="s">
        <v>3295</v>
      </c>
      <c r="E262" t="s">
        <v>3296</v>
      </c>
      <c r="F262" t="s">
        <v>3297</v>
      </c>
      <c r="G262" t="s">
        <v>3298</v>
      </c>
      <c r="H262" t="s">
        <v>3299</v>
      </c>
      <c r="I262" t="s">
        <v>3300</v>
      </c>
      <c r="J262" t="s">
        <v>3300</v>
      </c>
      <c r="K262" t="s">
        <v>25</v>
      </c>
      <c r="L262" t="s">
        <v>25</v>
      </c>
      <c r="M262" t="s">
        <v>287</v>
      </c>
      <c r="N262" t="s">
        <v>25</v>
      </c>
      <c r="O262" t="s">
        <v>25</v>
      </c>
      <c r="P262" t="s">
        <v>287</v>
      </c>
      <c r="Q262" t="s">
        <v>3301</v>
      </c>
      <c r="R262" t="s">
        <v>3302</v>
      </c>
      <c r="S262" t="s">
        <v>603</v>
      </c>
      <c r="T262" t="s">
        <v>3303</v>
      </c>
    </row>
    <row r="263" spans="2:20" x14ac:dyDescent="0.25">
      <c r="B263" t="s">
        <v>604</v>
      </c>
      <c r="C263" t="s">
        <v>3304</v>
      </c>
      <c r="D263" t="s">
        <v>3305</v>
      </c>
      <c r="E263" t="s">
        <v>3306</v>
      </c>
      <c r="F263" t="s">
        <v>3307</v>
      </c>
      <c r="G263" t="s">
        <v>25</v>
      </c>
      <c r="H263" t="s">
        <v>3308</v>
      </c>
      <c r="I263" t="s">
        <v>3309</v>
      </c>
      <c r="J263" t="s">
        <v>3309</v>
      </c>
      <c r="K263" t="s">
        <v>25</v>
      </c>
      <c r="L263" t="s">
        <v>25</v>
      </c>
      <c r="M263" t="s">
        <v>47</v>
      </c>
      <c r="N263" t="s">
        <v>25</v>
      </c>
      <c r="O263" t="s">
        <v>25</v>
      </c>
      <c r="P263" t="s">
        <v>47</v>
      </c>
      <c r="Q263" t="s">
        <v>48</v>
      </c>
      <c r="R263" t="s">
        <v>3310</v>
      </c>
      <c r="S263" t="s">
        <v>49</v>
      </c>
      <c r="T263" t="s">
        <v>3311</v>
      </c>
    </row>
    <row r="264" spans="2:20" x14ac:dyDescent="0.25">
      <c r="B264" t="s">
        <v>605</v>
      </c>
      <c r="C264" t="s">
        <v>3312</v>
      </c>
      <c r="D264" t="s">
        <v>3313</v>
      </c>
      <c r="E264" t="s">
        <v>3314</v>
      </c>
      <c r="F264" t="s">
        <v>3315</v>
      </c>
      <c r="G264" t="s">
        <v>25</v>
      </c>
      <c r="H264" t="s">
        <v>3316</v>
      </c>
      <c r="I264" t="s">
        <v>3317</v>
      </c>
      <c r="J264" t="s">
        <v>3317</v>
      </c>
      <c r="K264" t="s">
        <v>25</v>
      </c>
      <c r="L264" t="s">
        <v>25</v>
      </c>
      <c r="M264" t="s">
        <v>25</v>
      </c>
      <c r="N264" t="s">
        <v>25</v>
      </c>
      <c r="O264" t="s">
        <v>25</v>
      </c>
      <c r="P264" t="s">
        <v>25</v>
      </c>
      <c r="Q264" t="s">
        <v>25</v>
      </c>
      <c r="R264" t="s">
        <v>3318</v>
      </c>
      <c r="S264" t="s">
        <v>44</v>
      </c>
      <c r="T264" t="s">
        <v>3319</v>
      </c>
    </row>
    <row r="265" spans="2:20" x14ac:dyDescent="0.25">
      <c r="B265" t="s">
        <v>606</v>
      </c>
      <c r="C265" t="s">
        <v>3320</v>
      </c>
      <c r="D265" t="s">
        <v>3321</v>
      </c>
      <c r="E265" t="s">
        <v>3322</v>
      </c>
      <c r="F265" t="s">
        <v>3323</v>
      </c>
      <c r="G265" t="s">
        <v>91</v>
      </c>
      <c r="H265" t="s">
        <v>3324</v>
      </c>
      <c r="I265" t="s">
        <v>3325</v>
      </c>
      <c r="J265" t="s">
        <v>3326</v>
      </c>
      <c r="K265" t="s">
        <v>25</v>
      </c>
      <c r="L265" t="s">
        <v>25</v>
      </c>
      <c r="M265" t="s">
        <v>3327</v>
      </c>
      <c r="N265" t="s">
        <v>131</v>
      </c>
      <c r="O265" t="s">
        <v>25</v>
      </c>
      <c r="P265" t="s">
        <v>3328</v>
      </c>
      <c r="Q265" t="s">
        <v>3329</v>
      </c>
      <c r="R265" t="s">
        <v>3330</v>
      </c>
      <c r="S265" t="s">
        <v>44</v>
      </c>
      <c r="T265" t="s">
        <v>3331</v>
      </c>
    </row>
    <row r="266" spans="2:20" x14ac:dyDescent="0.25">
      <c r="B266" t="s">
        <v>607</v>
      </c>
      <c r="C266" t="s">
        <v>3332</v>
      </c>
      <c r="D266" t="s">
        <v>3333</v>
      </c>
      <c r="E266" t="s">
        <v>3334</v>
      </c>
      <c r="F266" t="s">
        <v>3335</v>
      </c>
      <c r="G266" t="s">
        <v>25</v>
      </c>
      <c r="H266" t="s">
        <v>3336</v>
      </c>
      <c r="I266" t="s">
        <v>3337</v>
      </c>
      <c r="J266" t="s">
        <v>3337</v>
      </c>
      <c r="K266" t="s">
        <v>25</v>
      </c>
      <c r="L266" t="s">
        <v>25</v>
      </c>
      <c r="M266" t="s">
        <v>3338</v>
      </c>
      <c r="N266" t="s">
        <v>25</v>
      </c>
      <c r="O266" t="s">
        <v>25</v>
      </c>
      <c r="P266" t="s">
        <v>3338</v>
      </c>
      <c r="Q266" t="s">
        <v>3339</v>
      </c>
      <c r="R266" t="s">
        <v>3340</v>
      </c>
      <c r="S266" t="s">
        <v>608</v>
      </c>
      <c r="T266" t="s">
        <v>3341</v>
      </c>
    </row>
    <row r="267" spans="2:20" x14ac:dyDescent="0.25">
      <c r="B267" t="s">
        <v>609</v>
      </c>
      <c r="C267" t="s">
        <v>3342</v>
      </c>
      <c r="D267" t="s">
        <v>3343</v>
      </c>
      <c r="E267" t="s">
        <v>3344</v>
      </c>
      <c r="F267" t="s">
        <v>3345</v>
      </c>
      <c r="G267" t="s">
        <v>25</v>
      </c>
      <c r="H267" t="s">
        <v>3346</v>
      </c>
      <c r="I267" t="s">
        <v>3347</v>
      </c>
      <c r="J267" t="s">
        <v>3347</v>
      </c>
      <c r="K267" t="s">
        <v>25</v>
      </c>
      <c r="L267" t="s">
        <v>25</v>
      </c>
      <c r="M267" t="s">
        <v>105</v>
      </c>
      <c r="N267" t="s">
        <v>25</v>
      </c>
      <c r="O267" t="s">
        <v>25</v>
      </c>
      <c r="P267" t="s">
        <v>105</v>
      </c>
      <c r="Q267" t="s">
        <v>106</v>
      </c>
      <c r="R267" t="s">
        <v>3348</v>
      </c>
      <c r="S267" t="s">
        <v>34</v>
      </c>
      <c r="T267" t="s">
        <v>3349</v>
      </c>
    </row>
    <row r="268" spans="2:20" x14ac:dyDescent="0.25">
      <c r="B268" t="s">
        <v>610</v>
      </c>
      <c r="C268" t="s">
        <v>3350</v>
      </c>
      <c r="D268" t="s">
        <v>3351</v>
      </c>
      <c r="E268" t="s">
        <v>3352</v>
      </c>
      <c r="F268" t="s">
        <v>3353</v>
      </c>
      <c r="G268" t="s">
        <v>25</v>
      </c>
      <c r="H268" t="s">
        <v>3354</v>
      </c>
      <c r="I268" t="s">
        <v>3355</v>
      </c>
      <c r="J268" t="s">
        <v>3355</v>
      </c>
      <c r="K268" t="s">
        <v>25</v>
      </c>
      <c r="L268" t="s">
        <v>25</v>
      </c>
      <c r="M268" t="s">
        <v>47</v>
      </c>
      <c r="N268" t="s">
        <v>25</v>
      </c>
      <c r="O268" t="s">
        <v>25</v>
      </c>
      <c r="P268" t="s">
        <v>47</v>
      </c>
      <c r="Q268" t="s">
        <v>48</v>
      </c>
      <c r="R268" t="s">
        <v>3356</v>
      </c>
      <c r="S268" t="s">
        <v>63</v>
      </c>
      <c r="T268" t="s">
        <v>3357</v>
      </c>
    </row>
    <row r="269" spans="2:20" x14ac:dyDescent="0.25">
      <c r="B269" t="s">
        <v>611</v>
      </c>
      <c r="C269" t="s">
        <v>3358</v>
      </c>
      <c r="D269" t="s">
        <v>3359</v>
      </c>
      <c r="E269" t="s">
        <v>3360</v>
      </c>
      <c r="F269" t="s">
        <v>3361</v>
      </c>
      <c r="G269" t="s">
        <v>25</v>
      </c>
      <c r="H269" t="s">
        <v>3362</v>
      </c>
      <c r="I269" t="s">
        <v>3363</v>
      </c>
      <c r="J269" t="s">
        <v>3363</v>
      </c>
      <c r="K269" t="s">
        <v>25</v>
      </c>
      <c r="L269" t="s">
        <v>25</v>
      </c>
      <c r="M269" t="s">
        <v>3364</v>
      </c>
      <c r="N269" t="s">
        <v>1344</v>
      </c>
      <c r="O269" t="s">
        <v>25</v>
      </c>
      <c r="P269" t="s">
        <v>3031</v>
      </c>
      <c r="Q269" t="s">
        <v>3365</v>
      </c>
      <c r="R269" t="s">
        <v>3366</v>
      </c>
      <c r="S269" t="s">
        <v>63</v>
      </c>
      <c r="T269" t="s">
        <v>3367</v>
      </c>
    </row>
    <row r="270" spans="2:20" x14ac:dyDescent="0.25">
      <c r="B270" t="s">
        <v>612</v>
      </c>
      <c r="C270" t="s">
        <v>3368</v>
      </c>
      <c r="D270" t="s">
        <v>3369</v>
      </c>
      <c r="E270" t="s">
        <v>3370</v>
      </c>
      <c r="F270" t="s">
        <v>3371</v>
      </c>
      <c r="G270" t="s">
        <v>25</v>
      </c>
      <c r="H270" t="s">
        <v>3372</v>
      </c>
      <c r="I270" t="s">
        <v>3373</v>
      </c>
      <c r="J270" t="s">
        <v>3373</v>
      </c>
      <c r="K270" t="s">
        <v>25</v>
      </c>
      <c r="L270" t="s">
        <v>25</v>
      </c>
      <c r="M270" t="s">
        <v>1222</v>
      </c>
      <c r="N270" t="s">
        <v>25</v>
      </c>
      <c r="O270" t="s">
        <v>25</v>
      </c>
      <c r="P270" t="s">
        <v>1222</v>
      </c>
      <c r="Q270" t="s">
        <v>1223</v>
      </c>
      <c r="R270" t="s">
        <v>3374</v>
      </c>
      <c r="S270" t="s">
        <v>34</v>
      </c>
      <c r="T270" t="s">
        <v>3375</v>
      </c>
    </row>
    <row r="271" spans="2:20" x14ac:dyDescent="0.25">
      <c r="B271" t="s">
        <v>613</v>
      </c>
      <c r="C271" t="s">
        <v>3376</v>
      </c>
      <c r="D271" t="s">
        <v>3377</v>
      </c>
      <c r="E271" t="s">
        <v>3378</v>
      </c>
      <c r="F271" t="s">
        <v>3379</v>
      </c>
      <c r="G271" t="s">
        <v>25</v>
      </c>
      <c r="H271" t="s">
        <v>3380</v>
      </c>
      <c r="I271" t="s">
        <v>3381</v>
      </c>
      <c r="J271" t="s">
        <v>3381</v>
      </c>
      <c r="K271" t="s">
        <v>25</v>
      </c>
      <c r="L271" t="s">
        <v>25</v>
      </c>
      <c r="M271" t="s">
        <v>47</v>
      </c>
      <c r="N271" t="s">
        <v>25</v>
      </c>
      <c r="O271" t="s">
        <v>25</v>
      </c>
      <c r="P271" t="s">
        <v>47</v>
      </c>
      <c r="Q271" t="s">
        <v>48</v>
      </c>
      <c r="R271" t="s">
        <v>3382</v>
      </c>
      <c r="S271" t="s">
        <v>63</v>
      </c>
      <c r="T271" t="s">
        <v>3383</v>
      </c>
    </row>
    <row r="272" spans="2:20" x14ac:dyDescent="0.25">
      <c r="B272" t="s">
        <v>614</v>
      </c>
      <c r="C272" t="s">
        <v>3384</v>
      </c>
      <c r="D272" t="s">
        <v>3385</v>
      </c>
      <c r="E272" t="s">
        <v>3386</v>
      </c>
      <c r="F272" t="s">
        <v>3387</v>
      </c>
      <c r="G272" t="s">
        <v>25</v>
      </c>
      <c r="H272" t="s">
        <v>3388</v>
      </c>
      <c r="I272" t="s">
        <v>3389</v>
      </c>
      <c r="J272" t="s">
        <v>3389</v>
      </c>
      <c r="K272" t="s">
        <v>25</v>
      </c>
      <c r="L272" t="s">
        <v>25</v>
      </c>
      <c r="M272" t="s">
        <v>57</v>
      </c>
      <c r="N272" t="s">
        <v>25</v>
      </c>
      <c r="O272" t="s">
        <v>25</v>
      </c>
      <c r="P272" t="s">
        <v>57</v>
      </c>
      <c r="Q272" t="s">
        <v>58</v>
      </c>
      <c r="R272" t="s">
        <v>3390</v>
      </c>
      <c r="S272" t="s">
        <v>44</v>
      </c>
      <c r="T272" t="s">
        <v>3391</v>
      </c>
    </row>
    <row r="273" spans="2:20" x14ac:dyDescent="0.25">
      <c r="B273" t="s">
        <v>615</v>
      </c>
      <c r="C273" t="s">
        <v>3392</v>
      </c>
      <c r="D273" t="s">
        <v>3393</v>
      </c>
      <c r="E273" t="s">
        <v>3394</v>
      </c>
      <c r="F273" t="s">
        <v>3395</v>
      </c>
      <c r="G273" t="s">
        <v>25</v>
      </c>
      <c r="H273" t="s">
        <v>3396</v>
      </c>
      <c r="I273" t="s">
        <v>3397</v>
      </c>
      <c r="J273" t="s">
        <v>3397</v>
      </c>
      <c r="K273" t="s">
        <v>25</v>
      </c>
      <c r="L273" t="s">
        <v>25</v>
      </c>
      <c r="M273" t="s">
        <v>47</v>
      </c>
      <c r="N273" t="s">
        <v>25</v>
      </c>
      <c r="O273" t="s">
        <v>25</v>
      </c>
      <c r="P273" t="s">
        <v>47</v>
      </c>
      <c r="Q273" t="s">
        <v>48</v>
      </c>
      <c r="R273" t="s">
        <v>3398</v>
      </c>
      <c r="S273" t="s">
        <v>63</v>
      </c>
      <c r="T273" t="s">
        <v>3399</v>
      </c>
    </row>
    <row r="274" spans="2:20" x14ac:dyDescent="0.25">
      <c r="B274" t="s">
        <v>616</v>
      </c>
      <c r="C274" t="s">
        <v>3400</v>
      </c>
      <c r="D274" t="s">
        <v>3401</v>
      </c>
      <c r="E274" t="s">
        <v>3402</v>
      </c>
      <c r="F274" t="s">
        <v>3403</v>
      </c>
      <c r="G274" t="s">
        <v>25</v>
      </c>
      <c r="H274" t="s">
        <v>3404</v>
      </c>
      <c r="I274" t="s">
        <v>3405</v>
      </c>
      <c r="J274" t="s">
        <v>3405</v>
      </c>
      <c r="K274" t="s">
        <v>25</v>
      </c>
      <c r="L274" t="s">
        <v>25</v>
      </c>
      <c r="M274" t="s">
        <v>3406</v>
      </c>
      <c r="N274" t="s">
        <v>25</v>
      </c>
      <c r="O274" t="s">
        <v>25</v>
      </c>
      <c r="P274" t="s">
        <v>3406</v>
      </c>
      <c r="Q274" t="s">
        <v>3407</v>
      </c>
      <c r="R274" t="s">
        <v>3408</v>
      </c>
      <c r="S274" t="s">
        <v>617</v>
      </c>
      <c r="T274" t="s">
        <v>3409</v>
      </c>
    </row>
    <row r="275" spans="2:20" x14ac:dyDescent="0.25">
      <c r="B275" t="s">
        <v>618</v>
      </c>
      <c r="C275" t="s">
        <v>3410</v>
      </c>
      <c r="D275" t="s">
        <v>3411</v>
      </c>
      <c r="E275" t="s">
        <v>3412</v>
      </c>
      <c r="F275" t="s">
        <v>3413</v>
      </c>
      <c r="G275" t="s">
        <v>25</v>
      </c>
      <c r="H275" t="s">
        <v>3414</v>
      </c>
      <c r="I275" t="s">
        <v>3415</v>
      </c>
      <c r="J275" t="s">
        <v>3415</v>
      </c>
      <c r="K275" t="s">
        <v>25</v>
      </c>
      <c r="L275" t="s">
        <v>25</v>
      </c>
      <c r="M275" t="s">
        <v>155</v>
      </c>
      <c r="N275" t="s">
        <v>25</v>
      </c>
      <c r="O275" t="s">
        <v>25</v>
      </c>
      <c r="P275" t="s">
        <v>155</v>
      </c>
      <c r="Q275" t="s">
        <v>164</v>
      </c>
      <c r="R275" t="s">
        <v>3416</v>
      </c>
      <c r="S275" t="s">
        <v>305</v>
      </c>
      <c r="T275" t="s">
        <v>3417</v>
      </c>
    </row>
    <row r="276" spans="2:20" x14ac:dyDescent="0.25">
      <c r="B276" t="s">
        <v>619</v>
      </c>
      <c r="C276" t="s">
        <v>3418</v>
      </c>
      <c r="D276" t="s">
        <v>3419</v>
      </c>
      <c r="E276" t="s">
        <v>3420</v>
      </c>
      <c r="F276" t="s">
        <v>3421</v>
      </c>
      <c r="G276" t="s">
        <v>25</v>
      </c>
      <c r="H276" t="s">
        <v>3422</v>
      </c>
      <c r="I276" t="s">
        <v>3423</v>
      </c>
      <c r="J276" t="s">
        <v>3423</v>
      </c>
      <c r="K276" t="s">
        <v>25</v>
      </c>
      <c r="L276" t="s">
        <v>25</v>
      </c>
      <c r="M276" t="s">
        <v>61</v>
      </c>
      <c r="N276" t="s">
        <v>25</v>
      </c>
      <c r="O276" t="s">
        <v>25</v>
      </c>
      <c r="P276" t="s">
        <v>61</v>
      </c>
      <c r="Q276" t="s">
        <v>62</v>
      </c>
      <c r="R276" t="s">
        <v>3424</v>
      </c>
      <c r="S276" t="s">
        <v>34</v>
      </c>
      <c r="T276" t="s">
        <v>3425</v>
      </c>
    </row>
    <row r="277" spans="2:20" x14ac:dyDescent="0.25">
      <c r="B277" t="s">
        <v>620</v>
      </c>
      <c r="C277" t="s">
        <v>3426</v>
      </c>
      <c r="D277" t="s">
        <v>3427</v>
      </c>
      <c r="E277" t="s">
        <v>3428</v>
      </c>
      <c r="F277" t="s">
        <v>3429</v>
      </c>
      <c r="G277" t="s">
        <v>2507</v>
      </c>
      <c r="H277" t="s">
        <v>3430</v>
      </c>
      <c r="I277" t="s">
        <v>3431</v>
      </c>
      <c r="J277" t="s">
        <v>3431</v>
      </c>
      <c r="K277" t="s">
        <v>25</v>
      </c>
      <c r="L277" t="s">
        <v>25</v>
      </c>
      <c r="M277" t="s">
        <v>3432</v>
      </c>
      <c r="N277" t="s">
        <v>25</v>
      </c>
      <c r="O277" t="s">
        <v>25</v>
      </c>
      <c r="P277" t="s">
        <v>3432</v>
      </c>
      <c r="Q277" t="s">
        <v>3433</v>
      </c>
      <c r="R277" t="s">
        <v>3434</v>
      </c>
      <c r="S277" t="s">
        <v>63</v>
      </c>
      <c r="T277" t="s">
        <v>3435</v>
      </c>
    </row>
    <row r="278" spans="2:20" x14ac:dyDescent="0.25">
      <c r="B278" t="s">
        <v>621</v>
      </c>
      <c r="C278" t="s">
        <v>3436</v>
      </c>
      <c r="D278" t="s">
        <v>3437</v>
      </c>
      <c r="E278" t="s">
        <v>3438</v>
      </c>
      <c r="F278" t="s">
        <v>3439</v>
      </c>
      <c r="G278" t="s">
        <v>25</v>
      </c>
      <c r="H278" t="s">
        <v>3440</v>
      </c>
      <c r="I278" t="s">
        <v>3441</v>
      </c>
      <c r="J278" t="s">
        <v>3441</v>
      </c>
      <c r="K278" t="s">
        <v>25</v>
      </c>
      <c r="L278" t="s">
        <v>25</v>
      </c>
      <c r="M278" t="s">
        <v>61</v>
      </c>
      <c r="N278" t="s">
        <v>25</v>
      </c>
      <c r="O278" t="s">
        <v>25</v>
      </c>
      <c r="P278" t="s">
        <v>61</v>
      </c>
      <c r="Q278" t="s">
        <v>62</v>
      </c>
      <c r="R278" t="s">
        <v>3442</v>
      </c>
      <c r="S278" t="s">
        <v>36</v>
      </c>
      <c r="T278" t="s">
        <v>3443</v>
      </c>
    </row>
    <row r="279" spans="2:20" x14ac:dyDescent="0.25">
      <c r="B279" t="s">
        <v>622</v>
      </c>
      <c r="C279" t="s">
        <v>3444</v>
      </c>
      <c r="D279" t="s">
        <v>3445</v>
      </c>
      <c r="E279" t="s">
        <v>3446</v>
      </c>
      <c r="F279" t="s">
        <v>3447</v>
      </c>
      <c r="G279" t="s">
        <v>3448</v>
      </c>
      <c r="H279" t="s">
        <v>3449</v>
      </c>
      <c r="I279" t="s">
        <v>3450</v>
      </c>
      <c r="J279" t="s">
        <v>3451</v>
      </c>
      <c r="K279" t="s">
        <v>25</v>
      </c>
      <c r="L279" t="s">
        <v>25</v>
      </c>
      <c r="M279" t="s">
        <v>3452</v>
      </c>
      <c r="N279" t="s">
        <v>158</v>
      </c>
      <c r="O279" t="s">
        <v>25</v>
      </c>
      <c r="P279" t="s">
        <v>3453</v>
      </c>
      <c r="Q279" t="s">
        <v>3454</v>
      </c>
      <c r="R279" t="s">
        <v>3455</v>
      </c>
      <c r="S279" t="s">
        <v>55</v>
      </c>
      <c r="T279" t="s">
        <v>3456</v>
      </c>
    </row>
    <row r="280" spans="2:20" x14ac:dyDescent="0.25">
      <c r="B280" t="s">
        <v>623</v>
      </c>
      <c r="C280" t="s">
        <v>3457</v>
      </c>
      <c r="D280" t="s">
        <v>3458</v>
      </c>
      <c r="E280" t="s">
        <v>3459</v>
      </c>
      <c r="F280" t="s">
        <v>3460</v>
      </c>
      <c r="G280" t="s">
        <v>25</v>
      </c>
      <c r="H280" t="s">
        <v>3461</v>
      </c>
      <c r="I280" t="s">
        <v>3462</v>
      </c>
      <c r="J280" t="s">
        <v>3462</v>
      </c>
      <c r="K280" t="s">
        <v>25</v>
      </c>
      <c r="L280" t="s">
        <v>25</v>
      </c>
      <c r="M280" t="s">
        <v>3463</v>
      </c>
      <c r="N280" t="s">
        <v>25</v>
      </c>
      <c r="O280" t="s">
        <v>25</v>
      </c>
      <c r="P280" t="s">
        <v>3463</v>
      </c>
      <c r="Q280" t="s">
        <v>3464</v>
      </c>
      <c r="R280" t="s">
        <v>3465</v>
      </c>
      <c r="S280" t="s">
        <v>624</v>
      </c>
      <c r="T280" t="s">
        <v>3466</v>
      </c>
    </row>
    <row r="281" spans="2:20" x14ac:dyDescent="0.25">
      <c r="B281" t="s">
        <v>626</v>
      </c>
      <c r="C281" t="s">
        <v>3467</v>
      </c>
      <c r="D281" t="s">
        <v>3468</v>
      </c>
      <c r="E281" t="s">
        <v>3469</v>
      </c>
      <c r="F281" t="s">
        <v>3470</v>
      </c>
      <c r="G281" t="s">
        <v>25</v>
      </c>
      <c r="H281" t="s">
        <v>3471</v>
      </c>
      <c r="I281" t="s">
        <v>3472</v>
      </c>
      <c r="J281" t="s">
        <v>3472</v>
      </c>
      <c r="K281" t="s">
        <v>25</v>
      </c>
      <c r="L281" t="s">
        <v>25</v>
      </c>
      <c r="M281" t="s">
        <v>80</v>
      </c>
      <c r="N281" t="s">
        <v>25</v>
      </c>
      <c r="O281" t="s">
        <v>25</v>
      </c>
      <c r="P281" t="s">
        <v>80</v>
      </c>
      <c r="Q281" t="s">
        <v>81</v>
      </c>
      <c r="R281" t="s">
        <v>3473</v>
      </c>
      <c r="S281" t="s">
        <v>627</v>
      </c>
      <c r="T281" t="s">
        <v>3474</v>
      </c>
    </row>
    <row r="282" spans="2:20" x14ac:dyDescent="0.25">
      <c r="B282" t="s">
        <v>633</v>
      </c>
      <c r="C282" t="s">
        <v>3475</v>
      </c>
      <c r="D282" t="s">
        <v>3476</v>
      </c>
      <c r="E282" t="s">
        <v>3477</v>
      </c>
      <c r="F282" t="s">
        <v>3478</v>
      </c>
      <c r="G282" t="s">
        <v>25</v>
      </c>
      <c r="H282" t="s">
        <v>3479</v>
      </c>
      <c r="I282" t="s">
        <v>3480</v>
      </c>
      <c r="J282" t="s">
        <v>3480</v>
      </c>
      <c r="K282" t="s">
        <v>25</v>
      </c>
      <c r="L282" t="s">
        <v>25</v>
      </c>
      <c r="M282" t="s">
        <v>1222</v>
      </c>
      <c r="N282" t="s">
        <v>25</v>
      </c>
      <c r="O282" t="s">
        <v>25</v>
      </c>
      <c r="P282" t="s">
        <v>1222</v>
      </c>
      <c r="Q282" t="s">
        <v>1223</v>
      </c>
      <c r="R282" t="s">
        <v>3481</v>
      </c>
      <c r="S282" t="s">
        <v>36</v>
      </c>
      <c r="T282" t="s">
        <v>3482</v>
      </c>
    </row>
    <row r="283" spans="2:20" x14ac:dyDescent="0.25">
      <c r="B283" t="s">
        <v>634</v>
      </c>
      <c r="C283" t="s">
        <v>3483</v>
      </c>
      <c r="D283" t="s">
        <v>3484</v>
      </c>
      <c r="E283" t="s">
        <v>3485</v>
      </c>
      <c r="F283" t="s">
        <v>3486</v>
      </c>
      <c r="G283" t="s">
        <v>2773</v>
      </c>
      <c r="H283" t="s">
        <v>3487</v>
      </c>
      <c r="I283" t="s">
        <v>3488</v>
      </c>
      <c r="J283" t="s">
        <v>3488</v>
      </c>
      <c r="K283" t="s">
        <v>25</v>
      </c>
      <c r="L283" t="s">
        <v>25</v>
      </c>
      <c r="M283" t="s">
        <v>3489</v>
      </c>
      <c r="N283" t="s">
        <v>25</v>
      </c>
      <c r="O283" t="s">
        <v>25</v>
      </c>
      <c r="P283" t="s">
        <v>3489</v>
      </c>
      <c r="Q283" t="s">
        <v>3490</v>
      </c>
      <c r="R283" t="s">
        <v>3491</v>
      </c>
      <c r="S283" t="s">
        <v>36</v>
      </c>
      <c r="T283" t="s">
        <v>3492</v>
      </c>
    </row>
    <row r="284" spans="2:20" x14ac:dyDescent="0.25">
      <c r="B284" t="s">
        <v>635</v>
      </c>
      <c r="C284" t="s">
        <v>3493</v>
      </c>
      <c r="D284" t="s">
        <v>3494</v>
      </c>
      <c r="E284" t="s">
        <v>3495</v>
      </c>
      <c r="F284" t="s">
        <v>3496</v>
      </c>
      <c r="G284" t="s">
        <v>25</v>
      </c>
      <c r="H284" t="s">
        <v>3497</v>
      </c>
      <c r="I284" t="s">
        <v>3498</v>
      </c>
      <c r="J284" t="s">
        <v>3498</v>
      </c>
      <c r="K284" t="s">
        <v>25</v>
      </c>
      <c r="L284" t="s">
        <v>25</v>
      </c>
      <c r="M284" t="s">
        <v>212</v>
      </c>
      <c r="N284" t="s">
        <v>25</v>
      </c>
      <c r="O284" t="s">
        <v>25</v>
      </c>
      <c r="P284" t="s">
        <v>212</v>
      </c>
      <c r="Q284" t="s">
        <v>213</v>
      </c>
      <c r="R284" t="s">
        <v>3499</v>
      </c>
      <c r="S284" t="s">
        <v>34</v>
      </c>
      <c r="T284" t="s">
        <v>3500</v>
      </c>
    </row>
    <row r="285" spans="2:20" x14ac:dyDescent="0.25">
      <c r="B285" t="s">
        <v>636</v>
      </c>
      <c r="C285" t="s">
        <v>3501</v>
      </c>
      <c r="D285" t="s">
        <v>3502</v>
      </c>
      <c r="E285" t="s">
        <v>3503</v>
      </c>
      <c r="F285" t="s">
        <v>3504</v>
      </c>
      <c r="G285" t="s">
        <v>25</v>
      </c>
      <c r="H285" t="s">
        <v>3505</v>
      </c>
      <c r="I285" t="s">
        <v>3506</v>
      </c>
      <c r="J285" t="s">
        <v>3506</v>
      </c>
      <c r="K285" t="s">
        <v>25</v>
      </c>
      <c r="L285" t="s">
        <v>25</v>
      </c>
      <c r="M285" t="s">
        <v>25</v>
      </c>
      <c r="N285" t="s">
        <v>25</v>
      </c>
      <c r="O285" t="s">
        <v>25</v>
      </c>
      <c r="P285" t="s">
        <v>25</v>
      </c>
      <c r="Q285" t="s">
        <v>25</v>
      </c>
      <c r="R285" t="s">
        <v>3507</v>
      </c>
      <c r="S285" t="s">
        <v>49</v>
      </c>
      <c r="T285" t="s">
        <v>3508</v>
      </c>
    </row>
    <row r="286" spans="2:20" x14ac:dyDescent="0.25">
      <c r="B286" t="s">
        <v>637</v>
      </c>
      <c r="C286" t="s">
        <v>3509</v>
      </c>
      <c r="D286" t="s">
        <v>3510</v>
      </c>
      <c r="E286" t="s">
        <v>3511</v>
      </c>
      <c r="F286" t="s">
        <v>3512</v>
      </c>
      <c r="G286" t="s">
        <v>3513</v>
      </c>
      <c r="H286" t="s">
        <v>3514</v>
      </c>
      <c r="I286" t="s">
        <v>3515</v>
      </c>
      <c r="J286" t="s">
        <v>3515</v>
      </c>
      <c r="K286" t="s">
        <v>25</v>
      </c>
      <c r="L286" t="s">
        <v>25</v>
      </c>
      <c r="M286" t="s">
        <v>155</v>
      </c>
      <c r="N286" t="s">
        <v>25</v>
      </c>
      <c r="O286" t="s">
        <v>25</v>
      </c>
      <c r="P286" t="s">
        <v>155</v>
      </c>
      <c r="Q286" t="s">
        <v>164</v>
      </c>
      <c r="R286" t="s">
        <v>3516</v>
      </c>
      <c r="S286" t="s">
        <v>34</v>
      </c>
      <c r="T286" t="s">
        <v>3517</v>
      </c>
    </row>
    <row r="287" spans="2:20" x14ac:dyDescent="0.25">
      <c r="B287" t="s">
        <v>638</v>
      </c>
      <c r="C287" t="s">
        <v>3518</v>
      </c>
      <c r="D287" t="s">
        <v>3519</v>
      </c>
      <c r="E287" t="s">
        <v>3520</v>
      </c>
      <c r="F287" t="s">
        <v>3521</v>
      </c>
      <c r="G287" t="s">
        <v>3522</v>
      </c>
      <c r="H287" t="s">
        <v>3523</v>
      </c>
      <c r="I287" t="s">
        <v>3524</v>
      </c>
      <c r="J287" t="s">
        <v>3524</v>
      </c>
      <c r="K287" t="s">
        <v>25</v>
      </c>
      <c r="L287" t="s">
        <v>25</v>
      </c>
      <c r="M287" t="s">
        <v>3525</v>
      </c>
      <c r="N287" t="s">
        <v>25</v>
      </c>
      <c r="O287" t="s">
        <v>25</v>
      </c>
      <c r="P287" t="s">
        <v>3525</v>
      </c>
      <c r="Q287" t="s">
        <v>3526</v>
      </c>
      <c r="R287" t="s">
        <v>3527</v>
      </c>
      <c r="S287" t="s">
        <v>63</v>
      </c>
      <c r="T287" t="s">
        <v>3528</v>
      </c>
    </row>
    <row r="288" spans="2:20" x14ac:dyDescent="0.25">
      <c r="B288" t="s">
        <v>639</v>
      </c>
      <c r="C288" t="s">
        <v>3529</v>
      </c>
      <c r="D288" t="s">
        <v>3530</v>
      </c>
      <c r="E288" t="s">
        <v>3531</v>
      </c>
      <c r="F288" t="s">
        <v>3532</v>
      </c>
      <c r="G288" t="s">
        <v>25</v>
      </c>
      <c r="H288" t="s">
        <v>3533</v>
      </c>
      <c r="I288" t="s">
        <v>3534</v>
      </c>
      <c r="J288" t="s">
        <v>3534</v>
      </c>
      <c r="K288" t="s">
        <v>25</v>
      </c>
      <c r="L288" t="s">
        <v>25</v>
      </c>
      <c r="M288" t="s">
        <v>25</v>
      </c>
      <c r="N288" t="s">
        <v>25</v>
      </c>
      <c r="O288" t="s">
        <v>25</v>
      </c>
      <c r="P288" t="s">
        <v>25</v>
      </c>
      <c r="Q288" t="s">
        <v>25</v>
      </c>
      <c r="R288" t="s">
        <v>3535</v>
      </c>
      <c r="S288" t="s">
        <v>36</v>
      </c>
      <c r="T288" t="s">
        <v>3536</v>
      </c>
    </row>
    <row r="289" spans="2:20" x14ac:dyDescent="0.25">
      <c r="B289" t="s">
        <v>640</v>
      </c>
      <c r="C289" t="s">
        <v>3537</v>
      </c>
      <c r="D289" t="s">
        <v>3538</v>
      </c>
      <c r="E289" t="s">
        <v>3539</v>
      </c>
      <c r="F289" t="s">
        <v>3540</v>
      </c>
      <c r="G289" t="s">
        <v>943</v>
      </c>
      <c r="H289" t="s">
        <v>3541</v>
      </c>
      <c r="I289" t="s">
        <v>3542</v>
      </c>
      <c r="J289" t="s">
        <v>3543</v>
      </c>
      <c r="K289" t="s">
        <v>25</v>
      </c>
      <c r="L289" t="s">
        <v>25</v>
      </c>
      <c r="M289" t="s">
        <v>3544</v>
      </c>
      <c r="N289" t="s">
        <v>158</v>
      </c>
      <c r="O289" t="s">
        <v>25</v>
      </c>
      <c r="P289" t="s">
        <v>3545</v>
      </c>
      <c r="Q289" t="s">
        <v>3546</v>
      </c>
      <c r="R289" t="s">
        <v>3547</v>
      </c>
      <c r="S289" t="s">
        <v>641</v>
      </c>
      <c r="T289" t="s">
        <v>3548</v>
      </c>
    </row>
    <row r="290" spans="2:20" x14ac:dyDescent="0.25">
      <c r="B290" t="s">
        <v>642</v>
      </c>
      <c r="C290" t="s">
        <v>3549</v>
      </c>
      <c r="D290" t="s">
        <v>3550</v>
      </c>
      <c r="E290" t="s">
        <v>3551</v>
      </c>
      <c r="F290" t="s">
        <v>3552</v>
      </c>
      <c r="G290" t="s">
        <v>25</v>
      </c>
      <c r="H290" t="s">
        <v>3553</v>
      </c>
      <c r="I290" t="s">
        <v>3554</v>
      </c>
      <c r="J290" t="s">
        <v>3554</v>
      </c>
      <c r="K290" t="s">
        <v>25</v>
      </c>
      <c r="L290" t="s">
        <v>25</v>
      </c>
      <c r="M290" t="s">
        <v>38</v>
      </c>
      <c r="N290" t="s">
        <v>31</v>
      </c>
      <c r="O290" t="s">
        <v>25</v>
      </c>
      <c r="P290" t="s">
        <v>3247</v>
      </c>
      <c r="Q290" t="s">
        <v>39</v>
      </c>
      <c r="R290" t="s">
        <v>3555</v>
      </c>
      <c r="S290" t="s">
        <v>63</v>
      </c>
      <c r="T290" t="s">
        <v>3556</v>
      </c>
    </row>
    <row r="291" spans="2:20" x14ac:dyDescent="0.25">
      <c r="B291" t="s">
        <v>643</v>
      </c>
      <c r="C291" t="s">
        <v>3557</v>
      </c>
      <c r="D291" t="s">
        <v>3558</v>
      </c>
      <c r="E291" t="s">
        <v>3559</v>
      </c>
      <c r="F291" t="s">
        <v>3560</v>
      </c>
      <c r="G291" t="s">
        <v>25</v>
      </c>
      <c r="H291" t="s">
        <v>3561</v>
      </c>
      <c r="I291" t="s">
        <v>3562</v>
      </c>
      <c r="J291" t="s">
        <v>3562</v>
      </c>
      <c r="K291" t="s">
        <v>25</v>
      </c>
      <c r="L291" t="s">
        <v>25</v>
      </c>
      <c r="M291" t="s">
        <v>3563</v>
      </c>
      <c r="N291" t="s">
        <v>976</v>
      </c>
      <c r="O291" t="s">
        <v>25</v>
      </c>
      <c r="P291" t="s">
        <v>1470</v>
      </c>
      <c r="Q291" t="s">
        <v>3564</v>
      </c>
      <c r="R291" t="s">
        <v>3565</v>
      </c>
      <c r="S291" t="s">
        <v>44</v>
      </c>
      <c r="T291" t="s">
        <v>3566</v>
      </c>
    </row>
    <row r="292" spans="2:20" x14ac:dyDescent="0.25">
      <c r="B292" t="s">
        <v>644</v>
      </c>
      <c r="C292" t="s">
        <v>3567</v>
      </c>
      <c r="D292" t="s">
        <v>3568</v>
      </c>
      <c r="E292" t="s">
        <v>3569</v>
      </c>
      <c r="F292" t="s">
        <v>3570</v>
      </c>
      <c r="G292" t="s">
        <v>25</v>
      </c>
      <c r="H292" t="s">
        <v>3571</v>
      </c>
      <c r="I292" t="s">
        <v>3572</v>
      </c>
      <c r="J292" t="s">
        <v>3572</v>
      </c>
      <c r="K292" t="s">
        <v>25</v>
      </c>
      <c r="L292" t="s">
        <v>25</v>
      </c>
      <c r="M292" t="s">
        <v>32</v>
      </c>
      <c r="N292" t="s">
        <v>25</v>
      </c>
      <c r="O292" t="s">
        <v>25</v>
      </c>
      <c r="P292" t="s">
        <v>32</v>
      </c>
      <c r="Q292" t="s">
        <v>311</v>
      </c>
      <c r="R292" t="s">
        <v>3573</v>
      </c>
      <c r="S292" t="s">
        <v>63</v>
      </c>
      <c r="T292" t="s">
        <v>3574</v>
      </c>
    </row>
    <row r="293" spans="2:20" x14ac:dyDescent="0.25">
      <c r="B293" t="s">
        <v>645</v>
      </c>
      <c r="C293" t="s">
        <v>3575</v>
      </c>
      <c r="D293" t="s">
        <v>3576</v>
      </c>
      <c r="E293" t="s">
        <v>3577</v>
      </c>
      <c r="F293" t="s">
        <v>3578</v>
      </c>
      <c r="G293" t="s">
        <v>25</v>
      </c>
      <c r="H293" t="s">
        <v>3579</v>
      </c>
      <c r="I293" t="s">
        <v>3580</v>
      </c>
      <c r="J293" t="s">
        <v>3580</v>
      </c>
      <c r="K293" t="s">
        <v>25</v>
      </c>
      <c r="L293" t="s">
        <v>25</v>
      </c>
      <c r="M293" t="s">
        <v>3581</v>
      </c>
      <c r="N293" t="s">
        <v>25</v>
      </c>
      <c r="O293" t="s">
        <v>25</v>
      </c>
      <c r="P293" t="s">
        <v>3581</v>
      </c>
      <c r="Q293" t="s">
        <v>3582</v>
      </c>
      <c r="R293" t="s">
        <v>3583</v>
      </c>
      <c r="S293" t="s">
        <v>36</v>
      </c>
      <c r="T293" t="s">
        <v>3584</v>
      </c>
    </row>
    <row r="294" spans="2:20" x14ac:dyDescent="0.25">
      <c r="B294" t="s">
        <v>646</v>
      </c>
      <c r="C294" t="s">
        <v>3585</v>
      </c>
      <c r="D294" t="s">
        <v>3586</v>
      </c>
      <c r="E294" t="s">
        <v>3587</v>
      </c>
      <c r="F294" t="s">
        <v>3588</v>
      </c>
      <c r="G294" t="s">
        <v>3589</v>
      </c>
      <c r="H294" t="s">
        <v>3590</v>
      </c>
      <c r="I294" t="s">
        <v>3591</v>
      </c>
      <c r="J294" t="s">
        <v>3591</v>
      </c>
      <c r="K294" t="s">
        <v>25</v>
      </c>
      <c r="L294" t="s">
        <v>25</v>
      </c>
      <c r="M294" t="s">
        <v>2621</v>
      </c>
      <c r="N294" t="s">
        <v>25</v>
      </c>
      <c r="O294" t="s">
        <v>25</v>
      </c>
      <c r="P294" t="s">
        <v>2621</v>
      </c>
      <c r="Q294" t="s">
        <v>2622</v>
      </c>
      <c r="R294" t="s">
        <v>3592</v>
      </c>
      <c r="S294" t="s">
        <v>63</v>
      </c>
      <c r="T294" t="s">
        <v>3593</v>
      </c>
    </row>
    <row r="295" spans="2:20" x14ac:dyDescent="0.25">
      <c r="B295" t="s">
        <v>647</v>
      </c>
      <c r="C295" t="s">
        <v>3594</v>
      </c>
      <c r="D295" t="s">
        <v>3595</v>
      </c>
      <c r="E295" t="s">
        <v>3596</v>
      </c>
      <c r="F295" t="s">
        <v>3597</v>
      </c>
      <c r="G295" t="s">
        <v>25</v>
      </c>
      <c r="H295" t="s">
        <v>3598</v>
      </c>
      <c r="I295" t="s">
        <v>3599</v>
      </c>
      <c r="J295" t="s">
        <v>3599</v>
      </c>
      <c r="K295" t="s">
        <v>25</v>
      </c>
      <c r="L295" t="s">
        <v>25</v>
      </c>
      <c r="M295" t="s">
        <v>47</v>
      </c>
      <c r="N295" t="s">
        <v>25</v>
      </c>
      <c r="O295" t="s">
        <v>25</v>
      </c>
      <c r="P295" t="s">
        <v>47</v>
      </c>
      <c r="Q295" t="s">
        <v>48</v>
      </c>
      <c r="R295" t="s">
        <v>3600</v>
      </c>
      <c r="S295" t="s">
        <v>63</v>
      </c>
      <c r="T295" t="s">
        <v>3601</v>
      </c>
    </row>
    <row r="296" spans="2:20" x14ac:dyDescent="0.25">
      <c r="B296" t="s">
        <v>648</v>
      </c>
      <c r="C296" t="s">
        <v>3602</v>
      </c>
      <c r="D296" t="s">
        <v>3603</v>
      </c>
      <c r="E296" t="s">
        <v>3604</v>
      </c>
      <c r="F296" t="s">
        <v>3605</v>
      </c>
      <c r="G296" t="s">
        <v>87</v>
      </c>
      <c r="H296" t="s">
        <v>3606</v>
      </c>
      <c r="I296" t="s">
        <v>3607</v>
      </c>
      <c r="J296" t="s">
        <v>3607</v>
      </c>
      <c r="K296" t="s">
        <v>25</v>
      </c>
      <c r="L296" t="s">
        <v>25</v>
      </c>
      <c r="M296" t="s">
        <v>65</v>
      </c>
      <c r="N296" t="s">
        <v>31</v>
      </c>
      <c r="O296" t="s">
        <v>25</v>
      </c>
      <c r="P296" t="s">
        <v>80</v>
      </c>
      <c r="Q296" t="s">
        <v>3228</v>
      </c>
      <c r="R296" t="s">
        <v>3608</v>
      </c>
      <c r="S296" t="s">
        <v>36</v>
      </c>
      <c r="T296" t="s">
        <v>3609</v>
      </c>
    </row>
    <row r="297" spans="2:20" x14ac:dyDescent="0.25">
      <c r="B297" t="s">
        <v>649</v>
      </c>
      <c r="C297" t="s">
        <v>3610</v>
      </c>
      <c r="D297" t="s">
        <v>3611</v>
      </c>
      <c r="E297" t="s">
        <v>3612</v>
      </c>
      <c r="F297" t="s">
        <v>3613</v>
      </c>
      <c r="G297" t="s">
        <v>25</v>
      </c>
      <c r="H297" t="s">
        <v>3614</v>
      </c>
      <c r="I297" t="s">
        <v>3615</v>
      </c>
      <c r="J297" t="s">
        <v>3615</v>
      </c>
      <c r="K297" t="s">
        <v>25</v>
      </c>
      <c r="L297" t="s">
        <v>25</v>
      </c>
      <c r="M297" t="s">
        <v>145</v>
      </c>
      <c r="N297" t="s">
        <v>31</v>
      </c>
      <c r="O297" t="s">
        <v>25</v>
      </c>
      <c r="P297" t="s">
        <v>1899</v>
      </c>
      <c r="Q297" t="s">
        <v>146</v>
      </c>
      <c r="R297" t="s">
        <v>3616</v>
      </c>
      <c r="S297" t="s">
        <v>63</v>
      </c>
      <c r="T297" t="s">
        <v>3617</v>
      </c>
    </row>
    <row r="298" spans="2:20" x14ac:dyDescent="0.25">
      <c r="B298" t="s">
        <v>650</v>
      </c>
      <c r="C298" t="s">
        <v>3618</v>
      </c>
      <c r="D298" t="s">
        <v>3619</v>
      </c>
      <c r="E298" t="s">
        <v>3620</v>
      </c>
      <c r="F298" t="s">
        <v>3621</v>
      </c>
      <c r="G298" t="s">
        <v>25</v>
      </c>
      <c r="H298" t="s">
        <v>3622</v>
      </c>
      <c r="I298" t="s">
        <v>3623</v>
      </c>
      <c r="J298" t="s">
        <v>3623</v>
      </c>
      <c r="K298" t="s">
        <v>25</v>
      </c>
      <c r="L298" t="s">
        <v>25</v>
      </c>
      <c r="M298" t="s">
        <v>25</v>
      </c>
      <c r="N298" t="s">
        <v>25</v>
      </c>
      <c r="O298" t="s">
        <v>25</v>
      </c>
      <c r="P298" t="s">
        <v>25</v>
      </c>
      <c r="Q298" t="s">
        <v>25</v>
      </c>
      <c r="R298" t="s">
        <v>3624</v>
      </c>
      <c r="S298" t="s">
        <v>63</v>
      </c>
      <c r="T298" t="s">
        <v>3625</v>
      </c>
    </row>
    <row r="299" spans="2:20" x14ac:dyDescent="0.25">
      <c r="B299" t="s">
        <v>651</v>
      </c>
      <c r="C299" t="s">
        <v>3626</v>
      </c>
      <c r="D299" t="s">
        <v>3627</v>
      </c>
      <c r="E299" t="s">
        <v>3628</v>
      </c>
      <c r="F299" t="s">
        <v>3629</v>
      </c>
      <c r="G299" t="s">
        <v>3630</v>
      </c>
      <c r="H299" t="s">
        <v>3631</v>
      </c>
      <c r="I299" t="s">
        <v>3632</v>
      </c>
      <c r="J299" t="s">
        <v>3632</v>
      </c>
      <c r="K299" t="s">
        <v>25</v>
      </c>
      <c r="L299" t="s">
        <v>25</v>
      </c>
      <c r="M299" t="s">
        <v>31</v>
      </c>
      <c r="N299" t="s">
        <v>25</v>
      </c>
      <c r="O299" t="s">
        <v>25</v>
      </c>
      <c r="P299" t="s">
        <v>31</v>
      </c>
      <c r="Q299" t="s">
        <v>1050</v>
      </c>
      <c r="R299" t="s">
        <v>3633</v>
      </c>
      <c r="S299" t="s">
        <v>36</v>
      </c>
      <c r="T299" t="s">
        <v>2757</v>
      </c>
    </row>
    <row r="300" spans="2:20" x14ac:dyDescent="0.25">
      <c r="B300" t="s">
        <v>652</v>
      </c>
      <c r="C300" t="s">
        <v>3634</v>
      </c>
      <c r="D300" t="s">
        <v>3635</v>
      </c>
      <c r="E300" t="s">
        <v>3636</v>
      </c>
      <c r="F300" t="s">
        <v>3637</v>
      </c>
      <c r="G300" t="s">
        <v>1711</v>
      </c>
      <c r="H300" t="s">
        <v>3638</v>
      </c>
      <c r="I300" t="s">
        <v>3639</v>
      </c>
      <c r="J300" t="s">
        <v>3639</v>
      </c>
      <c r="K300" t="s">
        <v>25</v>
      </c>
      <c r="L300" t="s">
        <v>25</v>
      </c>
      <c r="M300" t="s">
        <v>92</v>
      </c>
      <c r="N300" t="s">
        <v>25</v>
      </c>
      <c r="O300" t="s">
        <v>25</v>
      </c>
      <c r="P300" t="s">
        <v>92</v>
      </c>
      <c r="Q300" t="s">
        <v>3640</v>
      </c>
      <c r="R300" t="s">
        <v>3641</v>
      </c>
      <c r="S300" t="s">
        <v>102</v>
      </c>
      <c r="T300" t="s">
        <v>3642</v>
      </c>
    </row>
    <row r="301" spans="2:20" x14ac:dyDescent="0.25">
      <c r="B301" t="s">
        <v>653</v>
      </c>
      <c r="C301" t="s">
        <v>3643</v>
      </c>
      <c r="D301" t="s">
        <v>3644</v>
      </c>
      <c r="E301" t="s">
        <v>3645</v>
      </c>
      <c r="F301" t="s">
        <v>3646</v>
      </c>
      <c r="G301" t="s">
        <v>25</v>
      </c>
      <c r="H301" t="s">
        <v>3647</v>
      </c>
      <c r="I301" t="s">
        <v>3648</v>
      </c>
      <c r="J301" t="s">
        <v>3648</v>
      </c>
      <c r="K301" t="s">
        <v>25</v>
      </c>
      <c r="L301" t="s">
        <v>25</v>
      </c>
      <c r="M301" t="s">
        <v>61</v>
      </c>
      <c r="N301" t="s">
        <v>25</v>
      </c>
      <c r="O301" t="s">
        <v>25</v>
      </c>
      <c r="P301" t="s">
        <v>61</v>
      </c>
      <c r="Q301" t="s">
        <v>62</v>
      </c>
      <c r="R301" t="s">
        <v>3649</v>
      </c>
      <c r="S301" t="s">
        <v>55</v>
      </c>
      <c r="T301" t="s">
        <v>3650</v>
      </c>
    </row>
    <row r="302" spans="2:20" x14ac:dyDescent="0.25">
      <c r="B302" t="s">
        <v>654</v>
      </c>
      <c r="C302" t="s">
        <v>3651</v>
      </c>
      <c r="D302" t="s">
        <v>3652</v>
      </c>
      <c r="E302" t="s">
        <v>3653</v>
      </c>
      <c r="F302" t="s">
        <v>3654</v>
      </c>
      <c r="G302" t="s">
        <v>25</v>
      </c>
      <c r="H302" t="s">
        <v>3655</v>
      </c>
      <c r="I302" t="s">
        <v>3656</v>
      </c>
      <c r="J302" t="s">
        <v>3656</v>
      </c>
      <c r="K302" t="s">
        <v>25</v>
      </c>
      <c r="L302" t="s">
        <v>25</v>
      </c>
      <c r="M302" t="s">
        <v>25</v>
      </c>
      <c r="N302" t="s">
        <v>25</v>
      </c>
      <c r="O302" t="s">
        <v>25</v>
      </c>
      <c r="P302" t="s">
        <v>25</v>
      </c>
      <c r="Q302" t="s">
        <v>25</v>
      </c>
      <c r="R302" t="s">
        <v>3657</v>
      </c>
      <c r="S302" t="s">
        <v>27</v>
      </c>
      <c r="T302" t="s">
        <v>3658</v>
      </c>
    </row>
    <row r="303" spans="2:20" x14ac:dyDescent="0.25">
      <c r="B303" t="s">
        <v>655</v>
      </c>
      <c r="C303" t="s">
        <v>3659</v>
      </c>
      <c r="D303" t="s">
        <v>3660</v>
      </c>
      <c r="E303" t="s">
        <v>3661</v>
      </c>
      <c r="F303" t="s">
        <v>3662</v>
      </c>
      <c r="G303" t="s">
        <v>25</v>
      </c>
      <c r="H303" t="s">
        <v>3663</v>
      </c>
      <c r="I303" t="s">
        <v>3664</v>
      </c>
      <c r="J303" t="s">
        <v>3664</v>
      </c>
      <c r="K303" t="s">
        <v>25</v>
      </c>
      <c r="L303" t="s">
        <v>25</v>
      </c>
      <c r="M303" t="s">
        <v>124</v>
      </c>
      <c r="N303" t="s">
        <v>25</v>
      </c>
      <c r="O303" t="s">
        <v>25</v>
      </c>
      <c r="P303" t="s">
        <v>124</v>
      </c>
      <c r="Q303" t="s">
        <v>125</v>
      </c>
      <c r="R303" t="s">
        <v>3665</v>
      </c>
      <c r="S303" t="s">
        <v>36</v>
      </c>
      <c r="T303" t="s">
        <v>3666</v>
      </c>
    </row>
    <row r="304" spans="2:20" x14ac:dyDescent="0.25">
      <c r="B304" t="s">
        <v>656</v>
      </c>
      <c r="C304" t="s">
        <v>3667</v>
      </c>
      <c r="D304" t="s">
        <v>3668</v>
      </c>
      <c r="E304" t="s">
        <v>3669</v>
      </c>
      <c r="F304" t="s">
        <v>3670</v>
      </c>
      <c r="G304" t="s">
        <v>25</v>
      </c>
      <c r="H304" t="s">
        <v>3671</v>
      </c>
      <c r="I304" t="s">
        <v>3672</v>
      </c>
      <c r="J304" t="s">
        <v>3672</v>
      </c>
      <c r="K304" t="s">
        <v>25</v>
      </c>
      <c r="L304" t="s">
        <v>25</v>
      </c>
      <c r="M304" t="s">
        <v>3673</v>
      </c>
      <c r="N304" t="s">
        <v>25</v>
      </c>
      <c r="O304" t="s">
        <v>25</v>
      </c>
      <c r="P304" t="s">
        <v>3673</v>
      </c>
      <c r="Q304" t="s">
        <v>3674</v>
      </c>
      <c r="R304" t="s">
        <v>3675</v>
      </c>
      <c r="S304" t="s">
        <v>236</v>
      </c>
      <c r="T304" t="s">
        <v>3676</v>
      </c>
    </row>
    <row r="305" spans="2:20" x14ac:dyDescent="0.25">
      <c r="B305" t="s">
        <v>657</v>
      </c>
      <c r="C305" t="s">
        <v>3677</v>
      </c>
      <c r="D305" t="s">
        <v>3678</v>
      </c>
      <c r="E305" t="s">
        <v>3679</v>
      </c>
      <c r="F305" t="s">
        <v>3680</v>
      </c>
      <c r="G305" t="s">
        <v>3681</v>
      </c>
      <c r="H305" t="s">
        <v>3682</v>
      </c>
      <c r="I305" t="s">
        <v>3683</v>
      </c>
      <c r="J305" t="s">
        <v>3683</v>
      </c>
      <c r="K305" t="s">
        <v>25</v>
      </c>
      <c r="L305" t="s">
        <v>25</v>
      </c>
      <c r="M305" t="s">
        <v>25</v>
      </c>
      <c r="N305" t="s">
        <v>25</v>
      </c>
      <c r="O305" t="s">
        <v>25</v>
      </c>
      <c r="P305" t="s">
        <v>25</v>
      </c>
      <c r="Q305" t="s">
        <v>25</v>
      </c>
      <c r="R305" t="s">
        <v>3684</v>
      </c>
      <c r="S305" t="s">
        <v>49</v>
      </c>
      <c r="T305" t="s">
        <v>3685</v>
      </c>
    </row>
    <row r="306" spans="2:20" x14ac:dyDescent="0.25">
      <c r="B306" t="s">
        <v>658</v>
      </c>
      <c r="C306" t="s">
        <v>3686</v>
      </c>
      <c r="D306" t="s">
        <v>3687</v>
      </c>
      <c r="E306" t="s">
        <v>3688</v>
      </c>
      <c r="F306" t="s">
        <v>3689</v>
      </c>
      <c r="G306" t="s">
        <v>3690</v>
      </c>
      <c r="H306" t="s">
        <v>3691</v>
      </c>
      <c r="I306" t="s">
        <v>3692</v>
      </c>
      <c r="J306" t="s">
        <v>3693</v>
      </c>
      <c r="K306" t="s">
        <v>25</v>
      </c>
      <c r="L306" t="s">
        <v>25</v>
      </c>
      <c r="M306" t="s">
        <v>105</v>
      </c>
      <c r="N306" t="s">
        <v>25</v>
      </c>
      <c r="O306" t="s">
        <v>25</v>
      </c>
      <c r="P306" t="s">
        <v>105</v>
      </c>
      <c r="Q306" t="s">
        <v>106</v>
      </c>
      <c r="R306" t="s">
        <v>3694</v>
      </c>
      <c r="S306" t="s">
        <v>36</v>
      </c>
      <c r="T306" t="s">
        <v>3695</v>
      </c>
    </row>
    <row r="307" spans="2:20" x14ac:dyDescent="0.25">
      <c r="B307" t="s">
        <v>659</v>
      </c>
      <c r="C307" t="s">
        <v>3696</v>
      </c>
      <c r="D307" t="s">
        <v>3697</v>
      </c>
      <c r="E307" t="s">
        <v>3698</v>
      </c>
      <c r="F307" t="s">
        <v>3699</v>
      </c>
      <c r="G307" t="s">
        <v>3700</v>
      </c>
      <c r="H307" t="s">
        <v>3701</v>
      </c>
      <c r="I307" t="s">
        <v>3702</v>
      </c>
      <c r="J307" t="s">
        <v>3702</v>
      </c>
      <c r="K307" t="s">
        <v>25</v>
      </c>
      <c r="L307" t="s">
        <v>25</v>
      </c>
      <c r="M307" t="s">
        <v>1711</v>
      </c>
      <c r="N307" t="s">
        <v>25</v>
      </c>
      <c r="O307" t="s">
        <v>25</v>
      </c>
      <c r="P307" t="s">
        <v>1711</v>
      </c>
      <c r="Q307" t="s">
        <v>1933</v>
      </c>
      <c r="R307" t="s">
        <v>3703</v>
      </c>
      <c r="S307" t="s">
        <v>34</v>
      </c>
      <c r="T307" t="s">
        <v>3704</v>
      </c>
    </row>
    <row r="308" spans="2:20" x14ac:dyDescent="0.25">
      <c r="B308" t="s">
        <v>660</v>
      </c>
      <c r="C308" t="s">
        <v>3705</v>
      </c>
      <c r="D308" t="s">
        <v>3706</v>
      </c>
      <c r="E308" t="s">
        <v>3707</v>
      </c>
      <c r="F308" t="s">
        <v>3708</v>
      </c>
      <c r="G308" t="s">
        <v>3709</v>
      </c>
      <c r="H308" t="s">
        <v>3710</v>
      </c>
      <c r="I308" t="s">
        <v>3711</v>
      </c>
      <c r="J308" t="s">
        <v>3711</v>
      </c>
      <c r="K308" t="s">
        <v>25</v>
      </c>
      <c r="L308" t="s">
        <v>25</v>
      </c>
      <c r="M308" t="s">
        <v>38</v>
      </c>
      <c r="N308" t="s">
        <v>25</v>
      </c>
      <c r="O308" t="s">
        <v>25</v>
      </c>
      <c r="P308" t="s">
        <v>38</v>
      </c>
      <c r="Q308" t="s">
        <v>39</v>
      </c>
      <c r="R308" t="s">
        <v>3712</v>
      </c>
      <c r="S308" t="s">
        <v>63</v>
      </c>
      <c r="T308" t="s">
        <v>3713</v>
      </c>
    </row>
    <row r="309" spans="2:20" x14ac:dyDescent="0.25">
      <c r="B309" t="s">
        <v>661</v>
      </c>
      <c r="C309" t="s">
        <v>3714</v>
      </c>
      <c r="D309" t="s">
        <v>3715</v>
      </c>
      <c r="E309" t="s">
        <v>3716</v>
      </c>
      <c r="F309" t="s">
        <v>3717</v>
      </c>
      <c r="G309" t="s">
        <v>25</v>
      </c>
      <c r="H309" t="s">
        <v>3718</v>
      </c>
      <c r="I309" t="s">
        <v>3719</v>
      </c>
      <c r="J309" t="s">
        <v>3719</v>
      </c>
      <c r="K309" t="s">
        <v>25</v>
      </c>
      <c r="L309" t="s">
        <v>25</v>
      </c>
      <c r="M309" t="s">
        <v>25</v>
      </c>
      <c r="N309" t="s">
        <v>25</v>
      </c>
      <c r="O309" t="s">
        <v>25</v>
      </c>
      <c r="P309" t="s">
        <v>25</v>
      </c>
      <c r="Q309" t="s">
        <v>25</v>
      </c>
      <c r="R309" t="s">
        <v>3720</v>
      </c>
      <c r="S309" t="s">
        <v>49</v>
      </c>
      <c r="T309" t="s">
        <v>3721</v>
      </c>
    </row>
    <row r="310" spans="2:20" x14ac:dyDescent="0.25">
      <c r="B310" t="s">
        <v>662</v>
      </c>
      <c r="C310" t="s">
        <v>3722</v>
      </c>
      <c r="D310" t="s">
        <v>3723</v>
      </c>
      <c r="E310" t="s">
        <v>3724</v>
      </c>
      <c r="F310" t="s">
        <v>3725</v>
      </c>
      <c r="G310" t="s">
        <v>1631</v>
      </c>
      <c r="H310" t="s">
        <v>3726</v>
      </c>
      <c r="I310" t="s">
        <v>3727</v>
      </c>
      <c r="J310" t="s">
        <v>3728</v>
      </c>
      <c r="K310" t="s">
        <v>38</v>
      </c>
      <c r="L310" t="s">
        <v>25</v>
      </c>
      <c r="M310" t="s">
        <v>131</v>
      </c>
      <c r="N310" t="s">
        <v>31</v>
      </c>
      <c r="O310" t="s">
        <v>25</v>
      </c>
      <c r="P310" t="s">
        <v>31</v>
      </c>
      <c r="Q310" t="s">
        <v>1195</v>
      </c>
      <c r="R310" t="s">
        <v>3729</v>
      </c>
      <c r="S310" t="s">
        <v>36</v>
      </c>
      <c r="T310" t="s">
        <v>3730</v>
      </c>
    </row>
    <row r="311" spans="2:20" x14ac:dyDescent="0.25">
      <c r="B311" t="s">
        <v>663</v>
      </c>
      <c r="C311" t="s">
        <v>3731</v>
      </c>
      <c r="D311" t="s">
        <v>3732</v>
      </c>
      <c r="E311" t="s">
        <v>3733</v>
      </c>
      <c r="F311" t="s">
        <v>3734</v>
      </c>
      <c r="G311" t="s">
        <v>25</v>
      </c>
      <c r="H311" t="s">
        <v>3735</v>
      </c>
      <c r="I311" t="s">
        <v>3736</v>
      </c>
      <c r="J311" t="s">
        <v>3736</v>
      </c>
      <c r="K311" t="s">
        <v>25</v>
      </c>
      <c r="L311" t="s">
        <v>25</v>
      </c>
      <c r="M311" t="s">
        <v>38</v>
      </c>
      <c r="N311" t="s">
        <v>25</v>
      </c>
      <c r="O311" t="s">
        <v>25</v>
      </c>
      <c r="P311" t="s">
        <v>38</v>
      </c>
      <c r="Q311" t="s">
        <v>39</v>
      </c>
      <c r="R311" t="s">
        <v>3737</v>
      </c>
      <c r="S311" t="s">
        <v>102</v>
      </c>
      <c r="T311" t="s">
        <v>3738</v>
      </c>
    </row>
    <row r="312" spans="2:20" x14ac:dyDescent="0.25">
      <c r="B312" t="s">
        <v>664</v>
      </c>
      <c r="C312" t="s">
        <v>3739</v>
      </c>
      <c r="D312" t="s">
        <v>3740</v>
      </c>
      <c r="E312" t="s">
        <v>3741</v>
      </c>
      <c r="F312" t="s">
        <v>3742</v>
      </c>
      <c r="G312" t="s">
        <v>3743</v>
      </c>
      <c r="H312" t="s">
        <v>3744</v>
      </c>
      <c r="I312" t="s">
        <v>3745</v>
      </c>
      <c r="J312" t="s">
        <v>3746</v>
      </c>
      <c r="K312" t="s">
        <v>25</v>
      </c>
      <c r="L312" t="s">
        <v>25</v>
      </c>
      <c r="M312" t="s">
        <v>224</v>
      </c>
      <c r="N312" t="s">
        <v>25</v>
      </c>
      <c r="O312" t="s">
        <v>25</v>
      </c>
      <c r="P312" t="s">
        <v>224</v>
      </c>
      <c r="Q312" t="s">
        <v>3747</v>
      </c>
      <c r="R312" t="s">
        <v>3748</v>
      </c>
      <c r="S312" t="s">
        <v>27</v>
      </c>
      <c r="T312" t="s">
        <v>3749</v>
      </c>
    </row>
    <row r="313" spans="2:20" x14ac:dyDescent="0.25">
      <c r="B313" t="s">
        <v>665</v>
      </c>
      <c r="C313" t="s">
        <v>3750</v>
      </c>
      <c r="D313" t="s">
        <v>3751</v>
      </c>
      <c r="E313" t="s">
        <v>3752</v>
      </c>
      <c r="F313" t="s">
        <v>116</v>
      </c>
      <c r="G313" t="s">
        <v>25</v>
      </c>
      <c r="H313" t="s">
        <v>3753</v>
      </c>
      <c r="I313" t="s">
        <v>25</v>
      </c>
      <c r="J313" t="s">
        <v>25</v>
      </c>
      <c r="K313" t="s">
        <v>25</v>
      </c>
      <c r="L313" t="s">
        <v>25</v>
      </c>
      <c r="M313" t="s">
        <v>25</v>
      </c>
      <c r="N313" t="s">
        <v>25</v>
      </c>
      <c r="O313" t="s">
        <v>25</v>
      </c>
      <c r="P313" t="s">
        <v>25</v>
      </c>
      <c r="Q313" t="s">
        <v>25</v>
      </c>
      <c r="R313" t="s">
        <v>3754</v>
      </c>
      <c r="S313" t="s">
        <v>36</v>
      </c>
      <c r="T313" t="s">
        <v>3755</v>
      </c>
    </row>
    <row r="314" spans="2:20" x14ac:dyDescent="0.25">
      <c r="B314" t="s">
        <v>666</v>
      </c>
      <c r="C314" t="s">
        <v>3756</v>
      </c>
      <c r="D314" t="s">
        <v>3757</v>
      </c>
      <c r="E314" t="s">
        <v>3758</v>
      </c>
      <c r="F314" t="s">
        <v>3759</v>
      </c>
      <c r="G314" t="s">
        <v>3760</v>
      </c>
      <c r="H314" t="s">
        <v>3761</v>
      </c>
      <c r="I314" t="s">
        <v>3762</v>
      </c>
      <c r="J314" t="s">
        <v>3762</v>
      </c>
      <c r="K314" t="s">
        <v>25</v>
      </c>
      <c r="L314" t="s">
        <v>25</v>
      </c>
      <c r="M314" t="s">
        <v>1118</v>
      </c>
      <c r="N314" t="s">
        <v>31</v>
      </c>
      <c r="O314" t="s">
        <v>25</v>
      </c>
      <c r="P314" t="s">
        <v>3763</v>
      </c>
      <c r="Q314" t="s">
        <v>1119</v>
      </c>
      <c r="R314" t="s">
        <v>3764</v>
      </c>
      <c r="S314" t="s">
        <v>27</v>
      </c>
      <c r="T314" t="s">
        <v>3765</v>
      </c>
    </row>
    <row r="315" spans="2:20" x14ac:dyDescent="0.25">
      <c r="B315" t="s">
        <v>667</v>
      </c>
      <c r="C315" t="s">
        <v>3766</v>
      </c>
      <c r="D315" t="s">
        <v>3767</v>
      </c>
      <c r="E315" t="s">
        <v>3768</v>
      </c>
      <c r="F315" t="s">
        <v>3769</v>
      </c>
      <c r="G315" t="s">
        <v>25</v>
      </c>
      <c r="H315" t="s">
        <v>3770</v>
      </c>
      <c r="I315" t="s">
        <v>3771</v>
      </c>
      <c r="J315" t="s">
        <v>3771</v>
      </c>
      <c r="K315" t="s">
        <v>25</v>
      </c>
      <c r="L315" t="s">
        <v>25</v>
      </c>
      <c r="M315" t="s">
        <v>124</v>
      </c>
      <c r="N315" t="s">
        <v>131</v>
      </c>
      <c r="O315" t="s">
        <v>25</v>
      </c>
      <c r="P315" t="s">
        <v>1773</v>
      </c>
      <c r="Q315" t="s">
        <v>125</v>
      </c>
      <c r="R315" t="s">
        <v>3772</v>
      </c>
      <c r="S315" t="s">
        <v>44</v>
      </c>
      <c r="T315" t="s">
        <v>3773</v>
      </c>
    </row>
    <row r="316" spans="2:20" x14ac:dyDescent="0.25">
      <c r="B316" t="s">
        <v>668</v>
      </c>
      <c r="C316" t="s">
        <v>3774</v>
      </c>
      <c r="D316" t="s">
        <v>3775</v>
      </c>
      <c r="E316" t="s">
        <v>3776</v>
      </c>
      <c r="F316" t="s">
        <v>3777</v>
      </c>
      <c r="G316" t="s">
        <v>200</v>
      </c>
      <c r="H316" t="s">
        <v>3778</v>
      </c>
      <c r="I316" t="s">
        <v>3779</v>
      </c>
      <c r="J316" t="s">
        <v>3780</v>
      </c>
      <c r="K316" t="s">
        <v>25</v>
      </c>
      <c r="L316" t="s">
        <v>25</v>
      </c>
      <c r="M316" t="s">
        <v>25</v>
      </c>
      <c r="N316" t="s">
        <v>25</v>
      </c>
      <c r="O316" t="s">
        <v>25</v>
      </c>
      <c r="P316" t="s">
        <v>25</v>
      </c>
      <c r="Q316" t="s">
        <v>25</v>
      </c>
      <c r="R316" t="s">
        <v>3781</v>
      </c>
      <c r="S316" t="s">
        <v>36</v>
      </c>
      <c r="T316" t="s">
        <v>3782</v>
      </c>
    </row>
    <row r="317" spans="2:20" x14ac:dyDescent="0.25">
      <c r="B317" t="s">
        <v>669</v>
      </c>
      <c r="C317" t="s">
        <v>3783</v>
      </c>
      <c r="D317" t="s">
        <v>3784</v>
      </c>
      <c r="E317" t="s">
        <v>3785</v>
      </c>
      <c r="F317" t="s">
        <v>3786</v>
      </c>
      <c r="G317" t="s">
        <v>25</v>
      </c>
      <c r="H317" t="s">
        <v>3787</v>
      </c>
      <c r="I317" t="s">
        <v>3788</v>
      </c>
      <c r="J317" t="s">
        <v>3788</v>
      </c>
      <c r="K317" t="s">
        <v>25</v>
      </c>
      <c r="L317" t="s">
        <v>25</v>
      </c>
      <c r="M317" t="s">
        <v>57</v>
      </c>
      <c r="N317" t="s">
        <v>25</v>
      </c>
      <c r="O317" t="s">
        <v>25</v>
      </c>
      <c r="P317" t="s">
        <v>57</v>
      </c>
      <c r="Q317" t="s">
        <v>58</v>
      </c>
      <c r="R317" t="s">
        <v>3789</v>
      </c>
      <c r="S317" t="s">
        <v>233</v>
      </c>
      <c r="T317" t="s">
        <v>3790</v>
      </c>
    </row>
    <row r="318" spans="2:20" x14ac:dyDescent="0.25">
      <c r="B318" t="s">
        <v>670</v>
      </c>
      <c r="C318" t="s">
        <v>3791</v>
      </c>
      <c r="D318" t="s">
        <v>3792</v>
      </c>
      <c r="E318" t="s">
        <v>3793</v>
      </c>
      <c r="F318" t="s">
        <v>3794</v>
      </c>
      <c r="G318" t="s">
        <v>61</v>
      </c>
      <c r="H318" t="s">
        <v>3795</v>
      </c>
      <c r="I318" t="s">
        <v>3796</v>
      </c>
      <c r="J318" t="s">
        <v>3797</v>
      </c>
      <c r="K318" t="s">
        <v>25</v>
      </c>
      <c r="L318" t="s">
        <v>25</v>
      </c>
      <c r="M318" t="s">
        <v>3525</v>
      </c>
      <c r="N318" t="s">
        <v>31</v>
      </c>
      <c r="O318" t="s">
        <v>25</v>
      </c>
      <c r="P318" t="s">
        <v>1345</v>
      </c>
      <c r="Q318" t="s">
        <v>3526</v>
      </c>
      <c r="R318" t="s">
        <v>3798</v>
      </c>
      <c r="S318" t="s">
        <v>63</v>
      </c>
      <c r="T318" t="s">
        <v>3799</v>
      </c>
    </row>
    <row r="319" spans="2:20" x14ac:dyDescent="0.25">
      <c r="B319" t="s">
        <v>671</v>
      </c>
      <c r="C319" t="s">
        <v>3800</v>
      </c>
      <c r="D319" t="s">
        <v>3801</v>
      </c>
      <c r="E319" t="s">
        <v>3802</v>
      </c>
      <c r="F319" t="s">
        <v>3803</v>
      </c>
      <c r="G319" t="s">
        <v>3804</v>
      </c>
      <c r="H319" t="s">
        <v>3805</v>
      </c>
      <c r="I319" t="s">
        <v>3806</v>
      </c>
      <c r="J319" t="s">
        <v>3806</v>
      </c>
      <c r="K319" t="s">
        <v>25</v>
      </c>
      <c r="L319" t="s">
        <v>25</v>
      </c>
      <c r="M319" t="s">
        <v>38</v>
      </c>
      <c r="N319" t="s">
        <v>31</v>
      </c>
      <c r="O319" t="s">
        <v>25</v>
      </c>
      <c r="P319" t="s">
        <v>3247</v>
      </c>
      <c r="Q319" t="s">
        <v>39</v>
      </c>
      <c r="R319" t="s">
        <v>3807</v>
      </c>
      <c r="S319" t="s">
        <v>36</v>
      </c>
      <c r="T319" t="s">
        <v>3808</v>
      </c>
    </row>
    <row r="320" spans="2:20" x14ac:dyDescent="0.25">
      <c r="B320" t="s">
        <v>672</v>
      </c>
      <c r="C320" t="s">
        <v>3809</v>
      </c>
      <c r="D320" t="s">
        <v>3810</v>
      </c>
      <c r="E320" t="s">
        <v>3811</v>
      </c>
      <c r="F320" t="s">
        <v>3812</v>
      </c>
      <c r="G320" t="s">
        <v>25</v>
      </c>
      <c r="H320" t="s">
        <v>3813</v>
      </c>
      <c r="I320" t="s">
        <v>3814</v>
      </c>
      <c r="J320" t="s">
        <v>3814</v>
      </c>
      <c r="K320" t="s">
        <v>25</v>
      </c>
      <c r="L320" t="s">
        <v>25</v>
      </c>
      <c r="M320" t="s">
        <v>105</v>
      </c>
      <c r="N320" t="s">
        <v>25</v>
      </c>
      <c r="O320" t="s">
        <v>25</v>
      </c>
      <c r="P320" t="s">
        <v>105</v>
      </c>
      <c r="Q320" t="s">
        <v>106</v>
      </c>
      <c r="R320" t="s">
        <v>3815</v>
      </c>
      <c r="S320" t="s">
        <v>603</v>
      </c>
      <c r="T320" t="s">
        <v>3816</v>
      </c>
    </row>
    <row r="321" spans="2:20" x14ac:dyDescent="0.25">
      <c r="B321" t="s">
        <v>673</v>
      </c>
      <c r="C321" t="s">
        <v>3817</v>
      </c>
      <c r="D321" t="s">
        <v>3818</v>
      </c>
      <c r="E321" t="s">
        <v>3819</v>
      </c>
      <c r="F321" t="s">
        <v>3820</v>
      </c>
      <c r="G321" t="s">
        <v>25</v>
      </c>
      <c r="H321" t="s">
        <v>3821</v>
      </c>
      <c r="I321" t="s">
        <v>3822</v>
      </c>
      <c r="J321" t="s">
        <v>3822</v>
      </c>
      <c r="K321" t="s">
        <v>25</v>
      </c>
      <c r="L321" t="s">
        <v>25</v>
      </c>
      <c r="M321" t="s">
        <v>61</v>
      </c>
      <c r="N321" t="s">
        <v>25</v>
      </c>
      <c r="O321" t="s">
        <v>25</v>
      </c>
      <c r="P321" t="s">
        <v>61</v>
      </c>
      <c r="Q321" t="s">
        <v>62</v>
      </c>
      <c r="R321" t="s">
        <v>3823</v>
      </c>
      <c r="S321" t="s">
        <v>674</v>
      </c>
      <c r="T321" t="s">
        <v>3824</v>
      </c>
    </row>
    <row r="322" spans="2:20" x14ac:dyDescent="0.25">
      <c r="B322" t="s">
        <v>675</v>
      </c>
      <c r="C322" t="s">
        <v>3825</v>
      </c>
      <c r="D322" t="s">
        <v>3826</v>
      </c>
      <c r="E322" t="s">
        <v>3827</v>
      </c>
      <c r="F322" t="s">
        <v>3828</v>
      </c>
      <c r="G322" t="s">
        <v>3829</v>
      </c>
      <c r="H322" t="s">
        <v>3830</v>
      </c>
      <c r="I322" t="s">
        <v>3831</v>
      </c>
      <c r="J322" t="s">
        <v>3832</v>
      </c>
      <c r="K322" t="s">
        <v>25</v>
      </c>
      <c r="L322" t="s">
        <v>25</v>
      </c>
      <c r="M322" t="s">
        <v>3833</v>
      </c>
      <c r="N322" t="s">
        <v>31</v>
      </c>
      <c r="O322" t="s">
        <v>25</v>
      </c>
      <c r="P322" t="s">
        <v>3834</v>
      </c>
      <c r="Q322" t="s">
        <v>3835</v>
      </c>
      <c r="R322" t="s">
        <v>3836</v>
      </c>
      <c r="S322" t="s">
        <v>214</v>
      </c>
      <c r="T322" t="s">
        <v>3837</v>
      </c>
    </row>
    <row r="323" spans="2:20" x14ac:dyDescent="0.25">
      <c r="B323" t="s">
        <v>676</v>
      </c>
      <c r="C323" t="s">
        <v>3838</v>
      </c>
      <c r="D323" t="s">
        <v>3839</v>
      </c>
      <c r="E323" t="s">
        <v>3840</v>
      </c>
      <c r="F323" t="s">
        <v>3841</v>
      </c>
      <c r="G323" t="s">
        <v>111</v>
      </c>
      <c r="H323" t="s">
        <v>3842</v>
      </c>
      <c r="I323" t="s">
        <v>3843</v>
      </c>
      <c r="J323" t="s">
        <v>3843</v>
      </c>
      <c r="K323" t="s">
        <v>25</v>
      </c>
      <c r="L323" t="s">
        <v>25</v>
      </c>
      <c r="M323" t="s">
        <v>224</v>
      </c>
      <c r="N323" t="s">
        <v>25</v>
      </c>
      <c r="O323" t="s">
        <v>25</v>
      </c>
      <c r="P323" t="s">
        <v>224</v>
      </c>
      <c r="Q323" t="s">
        <v>3747</v>
      </c>
      <c r="R323" t="s">
        <v>3844</v>
      </c>
      <c r="S323" t="s">
        <v>49</v>
      </c>
      <c r="T323" t="s">
        <v>3845</v>
      </c>
    </row>
    <row r="324" spans="2:20" x14ac:dyDescent="0.25">
      <c r="B324" t="s">
        <v>677</v>
      </c>
      <c r="C324" t="s">
        <v>3846</v>
      </c>
      <c r="D324" t="s">
        <v>3847</v>
      </c>
      <c r="E324" t="s">
        <v>3848</v>
      </c>
      <c r="F324" t="s">
        <v>3849</v>
      </c>
      <c r="G324" t="s">
        <v>25</v>
      </c>
      <c r="H324" t="s">
        <v>3850</v>
      </c>
      <c r="I324" t="s">
        <v>3851</v>
      </c>
      <c r="J324" t="s">
        <v>3851</v>
      </c>
      <c r="K324" t="s">
        <v>25</v>
      </c>
      <c r="L324" t="s">
        <v>25</v>
      </c>
      <c r="M324" t="s">
        <v>105</v>
      </c>
      <c r="N324" t="s">
        <v>25</v>
      </c>
      <c r="O324" t="s">
        <v>25</v>
      </c>
      <c r="P324" t="s">
        <v>105</v>
      </c>
      <c r="Q324" t="s">
        <v>106</v>
      </c>
      <c r="R324" t="s">
        <v>3852</v>
      </c>
      <c r="S324" t="s">
        <v>63</v>
      </c>
      <c r="T324" t="s">
        <v>3853</v>
      </c>
    </row>
    <row r="325" spans="2:20" x14ac:dyDescent="0.25">
      <c r="B325" t="s">
        <v>678</v>
      </c>
      <c r="C325" t="s">
        <v>3854</v>
      </c>
      <c r="D325" t="s">
        <v>3855</v>
      </c>
      <c r="E325" t="s">
        <v>3856</v>
      </c>
      <c r="F325" t="s">
        <v>3857</v>
      </c>
      <c r="G325" t="s">
        <v>3858</v>
      </c>
      <c r="H325" t="s">
        <v>3859</v>
      </c>
      <c r="I325" t="s">
        <v>3860</v>
      </c>
      <c r="J325" t="s">
        <v>3860</v>
      </c>
      <c r="K325" t="s">
        <v>25</v>
      </c>
      <c r="L325" t="s">
        <v>25</v>
      </c>
      <c r="M325" t="s">
        <v>57</v>
      </c>
      <c r="N325" t="s">
        <v>25</v>
      </c>
      <c r="O325" t="s">
        <v>25</v>
      </c>
      <c r="P325" t="s">
        <v>57</v>
      </c>
      <c r="Q325" t="s">
        <v>58</v>
      </c>
      <c r="R325" t="s">
        <v>3861</v>
      </c>
      <c r="S325" t="s">
        <v>44</v>
      </c>
      <c r="T325" t="s">
        <v>3862</v>
      </c>
    </row>
    <row r="326" spans="2:20" x14ac:dyDescent="0.25">
      <c r="B326" t="s">
        <v>679</v>
      </c>
      <c r="C326" t="s">
        <v>3863</v>
      </c>
      <c r="D326" t="s">
        <v>3864</v>
      </c>
      <c r="E326" t="s">
        <v>3865</v>
      </c>
      <c r="F326" t="s">
        <v>3866</v>
      </c>
      <c r="G326" t="s">
        <v>25</v>
      </c>
      <c r="H326" t="s">
        <v>3867</v>
      </c>
      <c r="I326" t="s">
        <v>3868</v>
      </c>
      <c r="J326" t="s">
        <v>3868</v>
      </c>
      <c r="K326" t="s">
        <v>25</v>
      </c>
      <c r="L326" t="s">
        <v>25</v>
      </c>
      <c r="M326" t="s">
        <v>3043</v>
      </c>
      <c r="N326" t="s">
        <v>131</v>
      </c>
      <c r="O326" t="s">
        <v>25</v>
      </c>
      <c r="P326" t="s">
        <v>3869</v>
      </c>
      <c r="Q326" t="s">
        <v>3044</v>
      </c>
      <c r="R326" t="s">
        <v>3870</v>
      </c>
      <c r="S326" t="s">
        <v>36</v>
      </c>
      <c r="T326" t="s">
        <v>3871</v>
      </c>
    </row>
    <row r="327" spans="2:20" x14ac:dyDescent="0.25">
      <c r="B327" t="s">
        <v>680</v>
      </c>
      <c r="C327" t="s">
        <v>3872</v>
      </c>
      <c r="D327" t="s">
        <v>3873</v>
      </c>
      <c r="E327" t="s">
        <v>3874</v>
      </c>
      <c r="F327" t="s">
        <v>3875</v>
      </c>
      <c r="G327" t="s">
        <v>25</v>
      </c>
      <c r="H327" t="s">
        <v>3876</v>
      </c>
      <c r="I327" t="s">
        <v>3877</v>
      </c>
      <c r="J327" t="s">
        <v>3877</v>
      </c>
      <c r="K327" t="s">
        <v>25</v>
      </c>
      <c r="L327" t="s">
        <v>25</v>
      </c>
      <c r="M327" t="s">
        <v>32</v>
      </c>
      <c r="N327" t="s">
        <v>25</v>
      </c>
      <c r="O327" t="s">
        <v>25</v>
      </c>
      <c r="P327" t="s">
        <v>32</v>
      </c>
      <c r="Q327" t="s">
        <v>311</v>
      </c>
      <c r="R327" t="s">
        <v>3878</v>
      </c>
      <c r="S327" t="s">
        <v>36</v>
      </c>
      <c r="T327" t="s">
        <v>3879</v>
      </c>
    </row>
    <row r="328" spans="2:20" x14ac:dyDescent="0.25">
      <c r="B328" t="s">
        <v>681</v>
      </c>
      <c r="C328" t="s">
        <v>3880</v>
      </c>
      <c r="D328" t="s">
        <v>3881</v>
      </c>
      <c r="E328" t="s">
        <v>3882</v>
      </c>
      <c r="F328" t="s">
        <v>3883</v>
      </c>
      <c r="G328" t="s">
        <v>3884</v>
      </c>
      <c r="H328" t="s">
        <v>3885</v>
      </c>
      <c r="I328" t="s">
        <v>3886</v>
      </c>
      <c r="J328" t="s">
        <v>3886</v>
      </c>
      <c r="K328" t="s">
        <v>25</v>
      </c>
      <c r="L328" t="s">
        <v>25</v>
      </c>
      <c r="M328" t="s">
        <v>1552</v>
      </c>
      <c r="N328" t="s">
        <v>25</v>
      </c>
      <c r="O328" t="s">
        <v>25</v>
      </c>
      <c r="P328" t="s">
        <v>1552</v>
      </c>
      <c r="Q328" t="s">
        <v>1553</v>
      </c>
      <c r="R328" t="s">
        <v>3887</v>
      </c>
      <c r="S328" t="s">
        <v>36</v>
      </c>
      <c r="T328" t="s">
        <v>3888</v>
      </c>
    </row>
    <row r="329" spans="2:20" x14ac:dyDescent="0.25">
      <c r="B329" t="s">
        <v>682</v>
      </c>
      <c r="C329" t="s">
        <v>3889</v>
      </c>
      <c r="D329" t="s">
        <v>3890</v>
      </c>
      <c r="E329" t="s">
        <v>3891</v>
      </c>
      <c r="F329" t="s">
        <v>3892</v>
      </c>
      <c r="G329" t="s">
        <v>3893</v>
      </c>
      <c r="H329" t="s">
        <v>3894</v>
      </c>
      <c r="I329" t="s">
        <v>3895</v>
      </c>
      <c r="J329" t="s">
        <v>3895</v>
      </c>
      <c r="K329" t="s">
        <v>25</v>
      </c>
      <c r="L329" t="s">
        <v>25</v>
      </c>
      <c r="M329" t="s">
        <v>169</v>
      </c>
      <c r="N329" t="s">
        <v>25</v>
      </c>
      <c r="O329" t="s">
        <v>25</v>
      </c>
      <c r="P329" t="s">
        <v>169</v>
      </c>
      <c r="Q329" t="s">
        <v>170</v>
      </c>
      <c r="R329" t="s">
        <v>3896</v>
      </c>
      <c r="S329" t="s">
        <v>55</v>
      </c>
      <c r="T329" t="s">
        <v>3897</v>
      </c>
    </row>
    <row r="330" spans="2:20" x14ac:dyDescent="0.25">
      <c r="B330" t="s">
        <v>683</v>
      </c>
      <c r="C330" t="s">
        <v>3898</v>
      </c>
      <c r="D330" t="s">
        <v>3899</v>
      </c>
      <c r="E330" t="s">
        <v>3900</v>
      </c>
      <c r="F330" t="s">
        <v>3901</v>
      </c>
      <c r="G330" t="s">
        <v>3902</v>
      </c>
      <c r="H330" t="s">
        <v>3903</v>
      </c>
      <c r="I330" t="s">
        <v>3904</v>
      </c>
      <c r="J330" t="s">
        <v>3904</v>
      </c>
      <c r="K330" t="s">
        <v>25</v>
      </c>
      <c r="L330" t="s">
        <v>25</v>
      </c>
      <c r="M330" t="s">
        <v>3905</v>
      </c>
      <c r="N330" t="s">
        <v>25</v>
      </c>
      <c r="O330" t="s">
        <v>25</v>
      </c>
      <c r="P330" t="s">
        <v>3905</v>
      </c>
      <c r="Q330" t="s">
        <v>3906</v>
      </c>
      <c r="R330" t="s">
        <v>3907</v>
      </c>
      <c r="S330" t="s">
        <v>36</v>
      </c>
      <c r="T330" t="s">
        <v>3908</v>
      </c>
    </row>
    <row r="331" spans="2:20" x14ac:dyDescent="0.25">
      <c r="B331" t="s">
        <v>684</v>
      </c>
      <c r="C331" t="s">
        <v>3909</v>
      </c>
      <c r="D331" t="s">
        <v>3910</v>
      </c>
      <c r="E331" t="s">
        <v>3911</v>
      </c>
      <c r="F331" t="s">
        <v>3912</v>
      </c>
      <c r="G331" t="s">
        <v>3743</v>
      </c>
      <c r="H331" t="s">
        <v>3913</v>
      </c>
      <c r="I331" t="s">
        <v>1888</v>
      </c>
      <c r="J331" t="s">
        <v>1888</v>
      </c>
      <c r="K331" t="s">
        <v>25</v>
      </c>
      <c r="L331" t="s">
        <v>25</v>
      </c>
      <c r="M331" t="s">
        <v>47</v>
      </c>
      <c r="N331" t="s">
        <v>25</v>
      </c>
      <c r="O331" t="s">
        <v>25</v>
      </c>
      <c r="P331" t="s">
        <v>47</v>
      </c>
      <c r="Q331" t="s">
        <v>48</v>
      </c>
      <c r="R331" t="s">
        <v>3914</v>
      </c>
      <c r="S331" t="s">
        <v>63</v>
      </c>
      <c r="T331" t="s">
        <v>3915</v>
      </c>
    </row>
    <row r="332" spans="2:20" x14ac:dyDescent="0.25">
      <c r="B332" t="s">
        <v>685</v>
      </c>
      <c r="C332" t="s">
        <v>3916</v>
      </c>
      <c r="D332" t="s">
        <v>3917</v>
      </c>
      <c r="E332" t="s">
        <v>3918</v>
      </c>
      <c r="F332" t="s">
        <v>3919</v>
      </c>
      <c r="G332" t="s">
        <v>3920</v>
      </c>
      <c r="H332" t="s">
        <v>3921</v>
      </c>
      <c r="I332" t="s">
        <v>3922</v>
      </c>
      <c r="J332" t="s">
        <v>3922</v>
      </c>
      <c r="K332" t="s">
        <v>25</v>
      </c>
      <c r="L332" t="s">
        <v>25</v>
      </c>
      <c r="M332" t="s">
        <v>25</v>
      </c>
      <c r="N332" t="s">
        <v>25</v>
      </c>
      <c r="O332" t="s">
        <v>25</v>
      </c>
      <c r="P332" t="s">
        <v>25</v>
      </c>
      <c r="Q332" t="s">
        <v>25</v>
      </c>
      <c r="R332" t="s">
        <v>3923</v>
      </c>
      <c r="S332" t="s">
        <v>63</v>
      </c>
      <c r="T332" t="s">
        <v>3924</v>
      </c>
    </row>
    <row r="333" spans="2:20" x14ac:dyDescent="0.25">
      <c r="B333" t="s">
        <v>686</v>
      </c>
      <c r="C333" t="s">
        <v>3925</v>
      </c>
      <c r="D333" t="s">
        <v>3926</v>
      </c>
      <c r="E333" t="s">
        <v>3927</v>
      </c>
      <c r="F333" t="s">
        <v>3928</v>
      </c>
      <c r="G333" t="s">
        <v>25</v>
      </c>
      <c r="H333" t="s">
        <v>3929</v>
      </c>
      <c r="I333" t="s">
        <v>3930</v>
      </c>
      <c r="J333" t="s">
        <v>3930</v>
      </c>
      <c r="K333" t="s">
        <v>25</v>
      </c>
      <c r="L333" t="s">
        <v>25</v>
      </c>
      <c r="M333" t="s">
        <v>25</v>
      </c>
      <c r="N333" t="s">
        <v>25</v>
      </c>
      <c r="O333" t="s">
        <v>25</v>
      </c>
      <c r="P333" t="s">
        <v>25</v>
      </c>
      <c r="Q333" t="s">
        <v>25</v>
      </c>
      <c r="R333" t="s">
        <v>3931</v>
      </c>
      <c r="S333" t="s">
        <v>63</v>
      </c>
      <c r="T333" t="s">
        <v>3932</v>
      </c>
    </row>
    <row r="334" spans="2:20" x14ac:dyDescent="0.25">
      <c r="B334" t="s">
        <v>687</v>
      </c>
      <c r="C334" t="s">
        <v>3933</v>
      </c>
      <c r="D334" t="s">
        <v>2605</v>
      </c>
      <c r="E334" t="s">
        <v>3934</v>
      </c>
      <c r="F334" t="s">
        <v>3935</v>
      </c>
      <c r="G334" t="s">
        <v>25</v>
      </c>
      <c r="H334" t="s">
        <v>3936</v>
      </c>
      <c r="I334" t="s">
        <v>3937</v>
      </c>
      <c r="J334" t="s">
        <v>3937</v>
      </c>
      <c r="K334" t="s">
        <v>25</v>
      </c>
      <c r="L334" t="s">
        <v>25</v>
      </c>
      <c r="M334" t="s">
        <v>25</v>
      </c>
      <c r="N334" t="s">
        <v>25</v>
      </c>
      <c r="O334" t="s">
        <v>25</v>
      </c>
      <c r="P334" t="s">
        <v>25</v>
      </c>
      <c r="Q334" t="s">
        <v>25</v>
      </c>
      <c r="R334" t="s">
        <v>3938</v>
      </c>
      <c r="S334" t="s">
        <v>36</v>
      </c>
      <c r="T334" t="s">
        <v>3939</v>
      </c>
    </row>
    <row r="335" spans="2:20" x14ac:dyDescent="0.25">
      <c r="B335" t="s">
        <v>688</v>
      </c>
      <c r="C335" t="s">
        <v>3940</v>
      </c>
      <c r="D335" t="s">
        <v>3941</v>
      </c>
      <c r="E335" t="s">
        <v>3942</v>
      </c>
      <c r="F335" t="s">
        <v>3943</v>
      </c>
      <c r="G335" t="s">
        <v>2658</v>
      </c>
      <c r="H335" t="s">
        <v>3944</v>
      </c>
      <c r="I335" t="s">
        <v>3945</v>
      </c>
      <c r="J335" t="s">
        <v>3945</v>
      </c>
      <c r="K335" t="s">
        <v>25</v>
      </c>
      <c r="L335" t="s">
        <v>25</v>
      </c>
      <c r="M335" t="s">
        <v>38</v>
      </c>
      <c r="N335" t="s">
        <v>25</v>
      </c>
      <c r="O335" t="s">
        <v>25</v>
      </c>
      <c r="P335" t="s">
        <v>38</v>
      </c>
      <c r="Q335" t="s">
        <v>39</v>
      </c>
      <c r="R335" t="s">
        <v>3946</v>
      </c>
      <c r="S335" t="s">
        <v>55</v>
      </c>
      <c r="T335" t="s">
        <v>3947</v>
      </c>
    </row>
    <row r="336" spans="2:20" x14ac:dyDescent="0.25">
      <c r="B336" t="s">
        <v>689</v>
      </c>
      <c r="C336" t="s">
        <v>3948</v>
      </c>
      <c r="D336" t="s">
        <v>3949</v>
      </c>
      <c r="E336" t="s">
        <v>3950</v>
      </c>
      <c r="F336" t="s">
        <v>3951</v>
      </c>
      <c r="G336" t="s">
        <v>938</v>
      </c>
      <c r="H336" t="s">
        <v>3952</v>
      </c>
      <c r="I336" t="s">
        <v>3953</v>
      </c>
      <c r="J336" t="s">
        <v>3954</v>
      </c>
      <c r="K336" t="s">
        <v>25</v>
      </c>
      <c r="L336" t="s">
        <v>25</v>
      </c>
      <c r="M336" t="s">
        <v>195</v>
      </c>
      <c r="N336" t="s">
        <v>31</v>
      </c>
      <c r="O336" t="s">
        <v>25</v>
      </c>
      <c r="P336" t="s">
        <v>1222</v>
      </c>
      <c r="Q336" t="s">
        <v>196</v>
      </c>
      <c r="R336" t="s">
        <v>3955</v>
      </c>
      <c r="S336" t="s">
        <v>36</v>
      </c>
      <c r="T336" t="s">
        <v>3956</v>
      </c>
    </row>
    <row r="337" spans="2:20" x14ac:dyDescent="0.25">
      <c r="B337" t="s">
        <v>690</v>
      </c>
      <c r="C337" t="s">
        <v>3957</v>
      </c>
      <c r="D337" t="s">
        <v>2488</v>
      </c>
      <c r="E337" t="s">
        <v>3958</v>
      </c>
      <c r="F337" t="s">
        <v>3959</v>
      </c>
      <c r="G337" t="s">
        <v>25</v>
      </c>
      <c r="H337" t="s">
        <v>3960</v>
      </c>
      <c r="I337" t="s">
        <v>3961</v>
      </c>
      <c r="J337" t="s">
        <v>3961</v>
      </c>
      <c r="K337" t="s">
        <v>25</v>
      </c>
      <c r="L337" t="s">
        <v>25</v>
      </c>
      <c r="M337" t="s">
        <v>25</v>
      </c>
      <c r="N337" t="s">
        <v>25</v>
      </c>
      <c r="O337" t="s">
        <v>25</v>
      </c>
      <c r="P337" t="s">
        <v>25</v>
      </c>
      <c r="Q337" t="s">
        <v>25</v>
      </c>
      <c r="R337" t="s">
        <v>3962</v>
      </c>
      <c r="S337" t="s">
        <v>172</v>
      </c>
      <c r="T337" t="s">
        <v>3963</v>
      </c>
    </row>
    <row r="338" spans="2:20" x14ac:dyDescent="0.25">
      <c r="B338" t="s">
        <v>691</v>
      </c>
      <c r="C338" t="s">
        <v>3964</v>
      </c>
      <c r="D338" t="s">
        <v>3965</v>
      </c>
      <c r="E338" t="s">
        <v>3966</v>
      </c>
      <c r="F338" t="s">
        <v>3967</v>
      </c>
      <c r="G338" t="s">
        <v>25</v>
      </c>
      <c r="H338" t="s">
        <v>3968</v>
      </c>
      <c r="I338" t="s">
        <v>1406</v>
      </c>
      <c r="J338" t="s">
        <v>1406</v>
      </c>
      <c r="K338" t="s">
        <v>25</v>
      </c>
      <c r="L338" t="s">
        <v>25</v>
      </c>
      <c r="M338" t="s">
        <v>124</v>
      </c>
      <c r="N338" t="s">
        <v>25</v>
      </c>
      <c r="O338" t="s">
        <v>25</v>
      </c>
      <c r="P338" t="s">
        <v>124</v>
      </c>
      <c r="Q338" t="s">
        <v>125</v>
      </c>
      <c r="R338" t="s">
        <v>3969</v>
      </c>
      <c r="S338" t="s">
        <v>55</v>
      </c>
      <c r="T338" t="s">
        <v>3970</v>
      </c>
    </row>
    <row r="339" spans="2:20" x14ac:dyDescent="0.25">
      <c r="B339" t="s">
        <v>692</v>
      </c>
      <c r="C339" t="s">
        <v>3971</v>
      </c>
      <c r="D339" t="s">
        <v>3972</v>
      </c>
      <c r="E339" t="s">
        <v>3973</v>
      </c>
      <c r="F339" t="s">
        <v>3974</v>
      </c>
      <c r="G339" t="s">
        <v>200</v>
      </c>
      <c r="H339" t="s">
        <v>3975</v>
      </c>
      <c r="I339" t="s">
        <v>3976</v>
      </c>
      <c r="J339" t="s">
        <v>3976</v>
      </c>
      <c r="K339" t="s">
        <v>25</v>
      </c>
      <c r="L339" t="s">
        <v>25</v>
      </c>
      <c r="M339" t="s">
        <v>71</v>
      </c>
      <c r="N339" t="s">
        <v>25</v>
      </c>
      <c r="O339" t="s">
        <v>25</v>
      </c>
      <c r="P339" t="s">
        <v>71</v>
      </c>
      <c r="Q339" t="s">
        <v>1451</v>
      </c>
      <c r="R339" t="s">
        <v>3977</v>
      </c>
      <c r="S339" t="s">
        <v>44</v>
      </c>
      <c r="T339" t="s">
        <v>3978</v>
      </c>
    </row>
    <row r="340" spans="2:20" x14ac:dyDescent="0.25">
      <c r="B340" t="s">
        <v>693</v>
      </c>
      <c r="C340" t="s">
        <v>3979</v>
      </c>
      <c r="D340" t="s">
        <v>3980</v>
      </c>
      <c r="E340" t="s">
        <v>3981</v>
      </c>
      <c r="F340" t="s">
        <v>3982</v>
      </c>
      <c r="G340" t="s">
        <v>3983</v>
      </c>
      <c r="H340" t="s">
        <v>3984</v>
      </c>
      <c r="I340" t="s">
        <v>3985</v>
      </c>
      <c r="J340" t="s">
        <v>3985</v>
      </c>
      <c r="K340" t="s">
        <v>25</v>
      </c>
      <c r="L340" t="s">
        <v>25</v>
      </c>
      <c r="M340" t="s">
        <v>57</v>
      </c>
      <c r="N340" t="s">
        <v>25</v>
      </c>
      <c r="O340" t="s">
        <v>25</v>
      </c>
      <c r="P340" t="s">
        <v>57</v>
      </c>
      <c r="Q340" t="s">
        <v>58</v>
      </c>
      <c r="R340" t="s">
        <v>3986</v>
      </c>
      <c r="S340" t="s">
        <v>63</v>
      </c>
      <c r="T340" t="s">
        <v>3987</v>
      </c>
    </row>
    <row r="341" spans="2:20" x14ac:dyDescent="0.25">
      <c r="B341" t="s">
        <v>694</v>
      </c>
      <c r="C341" t="s">
        <v>3988</v>
      </c>
      <c r="D341" t="s">
        <v>3989</v>
      </c>
      <c r="E341" t="s">
        <v>3990</v>
      </c>
      <c r="F341" t="s">
        <v>3991</v>
      </c>
      <c r="G341" t="s">
        <v>3992</v>
      </c>
      <c r="H341" t="s">
        <v>3993</v>
      </c>
      <c r="I341" t="s">
        <v>3994</v>
      </c>
      <c r="J341" t="s">
        <v>3743</v>
      </c>
      <c r="K341" t="s">
        <v>25</v>
      </c>
      <c r="L341" t="s">
        <v>25</v>
      </c>
      <c r="M341" t="s">
        <v>25</v>
      </c>
      <c r="N341" t="s">
        <v>25</v>
      </c>
      <c r="O341" t="s">
        <v>25</v>
      </c>
      <c r="P341" t="s">
        <v>25</v>
      </c>
      <c r="Q341" t="s">
        <v>25</v>
      </c>
      <c r="R341" t="s">
        <v>3995</v>
      </c>
      <c r="S341" t="s">
        <v>65</v>
      </c>
      <c r="T341" t="s">
        <v>3996</v>
      </c>
    </row>
    <row r="342" spans="2:20" x14ac:dyDescent="0.25">
      <c r="B342" t="s">
        <v>695</v>
      </c>
      <c r="C342" t="s">
        <v>3997</v>
      </c>
      <c r="D342" t="s">
        <v>3998</v>
      </c>
      <c r="E342" t="s">
        <v>3999</v>
      </c>
      <c r="F342" t="s">
        <v>4000</v>
      </c>
      <c r="G342" t="s">
        <v>4001</v>
      </c>
      <c r="H342" t="s">
        <v>4002</v>
      </c>
      <c r="I342" t="s">
        <v>4003</v>
      </c>
      <c r="J342" t="s">
        <v>4004</v>
      </c>
      <c r="K342" t="s">
        <v>25</v>
      </c>
      <c r="L342" t="s">
        <v>25</v>
      </c>
      <c r="M342" t="s">
        <v>4005</v>
      </c>
      <c r="N342" t="s">
        <v>31</v>
      </c>
      <c r="O342" t="s">
        <v>25</v>
      </c>
      <c r="P342" t="s">
        <v>4006</v>
      </c>
      <c r="Q342" t="s">
        <v>4007</v>
      </c>
      <c r="R342" t="s">
        <v>4008</v>
      </c>
      <c r="S342" t="s">
        <v>25</v>
      </c>
      <c r="T342" t="s">
        <v>4008</v>
      </c>
    </row>
    <row r="343" spans="2:20" x14ac:dyDescent="0.25">
      <c r="B343" t="s">
        <v>700</v>
      </c>
      <c r="C343" t="s">
        <v>4009</v>
      </c>
      <c r="D343" t="s">
        <v>4010</v>
      </c>
      <c r="E343" t="s">
        <v>4011</v>
      </c>
      <c r="F343" t="s">
        <v>4012</v>
      </c>
      <c r="G343" t="s">
        <v>25</v>
      </c>
      <c r="H343" t="s">
        <v>4013</v>
      </c>
      <c r="I343" t="s">
        <v>4014</v>
      </c>
      <c r="J343" t="s">
        <v>4014</v>
      </c>
      <c r="K343" t="s">
        <v>25</v>
      </c>
      <c r="L343" t="s">
        <v>25</v>
      </c>
      <c r="M343" t="s">
        <v>2572</v>
      </c>
      <c r="N343" t="s">
        <v>70</v>
      </c>
      <c r="O343" t="s">
        <v>25</v>
      </c>
      <c r="P343" t="s">
        <v>4015</v>
      </c>
      <c r="Q343" t="s">
        <v>2574</v>
      </c>
      <c r="R343" t="s">
        <v>4016</v>
      </c>
      <c r="S343" t="s">
        <v>701</v>
      </c>
      <c r="T343" t="s">
        <v>4017</v>
      </c>
    </row>
    <row r="344" spans="2:20" x14ac:dyDescent="0.25">
      <c r="B344" t="s">
        <v>702</v>
      </c>
      <c r="C344" t="s">
        <v>4018</v>
      </c>
      <c r="D344" t="s">
        <v>4019</v>
      </c>
      <c r="E344" t="s">
        <v>4020</v>
      </c>
      <c r="F344" t="s">
        <v>4021</v>
      </c>
      <c r="G344" t="s">
        <v>47</v>
      </c>
      <c r="H344" t="s">
        <v>4022</v>
      </c>
      <c r="I344" t="s">
        <v>4023</v>
      </c>
      <c r="J344" t="s">
        <v>4024</v>
      </c>
      <c r="K344" t="s">
        <v>25</v>
      </c>
      <c r="L344" t="s">
        <v>25</v>
      </c>
      <c r="M344" t="s">
        <v>71</v>
      </c>
      <c r="N344" t="s">
        <v>65</v>
      </c>
      <c r="O344" t="s">
        <v>25</v>
      </c>
      <c r="P344" t="s">
        <v>4025</v>
      </c>
      <c r="Q344" t="s">
        <v>1451</v>
      </c>
      <c r="R344" t="s">
        <v>4026</v>
      </c>
      <c r="S344" t="s">
        <v>603</v>
      </c>
      <c r="T344" t="s">
        <v>4027</v>
      </c>
    </row>
    <row r="345" spans="2:20" x14ac:dyDescent="0.25">
      <c r="B345" t="s">
        <v>703</v>
      </c>
      <c r="C345" t="s">
        <v>4028</v>
      </c>
      <c r="D345" t="s">
        <v>4029</v>
      </c>
      <c r="E345" t="s">
        <v>4030</v>
      </c>
      <c r="F345" t="s">
        <v>4031</v>
      </c>
      <c r="G345" t="s">
        <v>4032</v>
      </c>
      <c r="H345" t="s">
        <v>4033</v>
      </c>
      <c r="I345" t="s">
        <v>4034</v>
      </c>
      <c r="J345" t="s">
        <v>4034</v>
      </c>
      <c r="K345" t="s">
        <v>25</v>
      </c>
      <c r="L345" t="s">
        <v>25</v>
      </c>
      <c r="M345" t="s">
        <v>4035</v>
      </c>
      <c r="N345" t="s">
        <v>25</v>
      </c>
      <c r="O345" t="s">
        <v>25</v>
      </c>
      <c r="P345" t="s">
        <v>4035</v>
      </c>
      <c r="Q345" t="s">
        <v>4036</v>
      </c>
      <c r="R345" t="s">
        <v>4037</v>
      </c>
      <c r="S345" t="s">
        <v>44</v>
      </c>
      <c r="T345" t="s">
        <v>4038</v>
      </c>
    </row>
    <row r="346" spans="2:20" x14ac:dyDescent="0.25">
      <c r="B346" t="s">
        <v>704</v>
      </c>
      <c r="C346" t="s">
        <v>4039</v>
      </c>
      <c r="D346" t="s">
        <v>4040</v>
      </c>
      <c r="E346" t="s">
        <v>4041</v>
      </c>
      <c r="F346" t="s">
        <v>4042</v>
      </c>
      <c r="G346" t="s">
        <v>25</v>
      </c>
      <c r="H346" t="s">
        <v>4043</v>
      </c>
      <c r="I346" t="s">
        <v>4044</v>
      </c>
      <c r="J346" t="s">
        <v>4044</v>
      </c>
      <c r="K346" t="s">
        <v>25</v>
      </c>
      <c r="L346" t="s">
        <v>25</v>
      </c>
      <c r="M346" t="s">
        <v>1631</v>
      </c>
      <c r="N346" t="s">
        <v>25</v>
      </c>
      <c r="O346" t="s">
        <v>25</v>
      </c>
      <c r="P346" t="s">
        <v>1631</v>
      </c>
      <c r="Q346" t="s">
        <v>1633</v>
      </c>
      <c r="R346" t="s">
        <v>4045</v>
      </c>
      <c r="S346" t="s">
        <v>63</v>
      </c>
      <c r="T346" t="s">
        <v>4046</v>
      </c>
    </row>
    <row r="347" spans="2:20" x14ac:dyDescent="0.25">
      <c r="B347" t="s">
        <v>705</v>
      </c>
      <c r="C347" t="s">
        <v>4047</v>
      </c>
      <c r="D347" t="s">
        <v>4048</v>
      </c>
      <c r="E347" t="s">
        <v>4049</v>
      </c>
      <c r="F347" t="s">
        <v>4050</v>
      </c>
      <c r="G347" t="s">
        <v>25</v>
      </c>
      <c r="H347" t="s">
        <v>4051</v>
      </c>
      <c r="I347" t="s">
        <v>4052</v>
      </c>
      <c r="J347" t="s">
        <v>4052</v>
      </c>
      <c r="K347" t="s">
        <v>25</v>
      </c>
      <c r="L347" t="s">
        <v>25</v>
      </c>
      <c r="M347" t="s">
        <v>3182</v>
      </c>
      <c r="N347" t="s">
        <v>4053</v>
      </c>
      <c r="O347" t="s">
        <v>25</v>
      </c>
      <c r="P347" t="s">
        <v>3247</v>
      </c>
      <c r="Q347" t="s">
        <v>3183</v>
      </c>
      <c r="R347" t="s">
        <v>4054</v>
      </c>
      <c r="S347" t="s">
        <v>63</v>
      </c>
      <c r="T347" t="s">
        <v>4055</v>
      </c>
    </row>
    <row r="348" spans="2:20" x14ac:dyDescent="0.25">
      <c r="B348" t="s">
        <v>706</v>
      </c>
      <c r="C348" t="s">
        <v>4056</v>
      </c>
      <c r="D348" t="s">
        <v>4057</v>
      </c>
      <c r="E348" t="s">
        <v>4058</v>
      </c>
      <c r="F348" t="s">
        <v>4059</v>
      </c>
      <c r="G348" t="s">
        <v>25</v>
      </c>
      <c r="H348" t="s">
        <v>4060</v>
      </c>
      <c r="I348" t="s">
        <v>4061</v>
      </c>
      <c r="J348" t="s">
        <v>4061</v>
      </c>
      <c r="K348" t="s">
        <v>25</v>
      </c>
      <c r="L348" t="s">
        <v>25</v>
      </c>
      <c r="M348" t="s">
        <v>25</v>
      </c>
      <c r="N348" t="s">
        <v>25</v>
      </c>
      <c r="O348" t="s">
        <v>25</v>
      </c>
      <c r="P348" t="s">
        <v>25</v>
      </c>
      <c r="Q348" t="s">
        <v>25</v>
      </c>
      <c r="R348" t="s">
        <v>4062</v>
      </c>
      <c r="S348" t="s">
        <v>36</v>
      </c>
      <c r="T348" t="s">
        <v>4063</v>
      </c>
    </row>
    <row r="349" spans="2:20" x14ac:dyDescent="0.25">
      <c r="B349" t="s">
        <v>707</v>
      </c>
      <c r="C349" t="s">
        <v>4064</v>
      </c>
      <c r="D349" t="s">
        <v>4065</v>
      </c>
      <c r="E349" t="s">
        <v>4066</v>
      </c>
      <c r="F349" t="s">
        <v>4067</v>
      </c>
      <c r="G349" t="s">
        <v>25</v>
      </c>
      <c r="H349" t="s">
        <v>4068</v>
      </c>
      <c r="I349" t="s">
        <v>1394</v>
      </c>
      <c r="J349" t="s">
        <v>1394</v>
      </c>
      <c r="K349" t="s">
        <v>25</v>
      </c>
      <c r="L349" t="s">
        <v>25</v>
      </c>
      <c r="M349" t="s">
        <v>4069</v>
      </c>
      <c r="N349" t="s">
        <v>25</v>
      </c>
      <c r="O349" t="s">
        <v>25</v>
      </c>
      <c r="P349" t="s">
        <v>4069</v>
      </c>
      <c r="Q349" t="s">
        <v>4070</v>
      </c>
      <c r="R349" t="s">
        <v>4071</v>
      </c>
      <c r="S349" t="s">
        <v>63</v>
      </c>
      <c r="T349" t="s">
        <v>3623</v>
      </c>
    </row>
    <row r="350" spans="2:20" x14ac:dyDescent="0.25">
      <c r="B350" t="s">
        <v>708</v>
      </c>
      <c r="C350" t="s">
        <v>4072</v>
      </c>
      <c r="D350" t="s">
        <v>4073</v>
      </c>
      <c r="E350" t="s">
        <v>4074</v>
      </c>
      <c r="F350" t="s">
        <v>4075</v>
      </c>
      <c r="G350" t="s">
        <v>25</v>
      </c>
      <c r="H350" t="s">
        <v>4076</v>
      </c>
      <c r="I350" t="s">
        <v>4077</v>
      </c>
      <c r="J350" t="s">
        <v>4077</v>
      </c>
      <c r="K350" t="s">
        <v>25</v>
      </c>
      <c r="L350" t="s">
        <v>25</v>
      </c>
      <c r="M350" t="s">
        <v>105</v>
      </c>
      <c r="N350" t="s">
        <v>25</v>
      </c>
      <c r="O350" t="s">
        <v>25</v>
      </c>
      <c r="P350" t="s">
        <v>105</v>
      </c>
      <c r="Q350" t="s">
        <v>106</v>
      </c>
      <c r="R350" t="s">
        <v>4078</v>
      </c>
      <c r="S350" t="s">
        <v>63</v>
      </c>
      <c r="T350" t="s">
        <v>4079</v>
      </c>
    </row>
    <row r="351" spans="2:20" x14ac:dyDescent="0.25">
      <c r="B351" t="s">
        <v>709</v>
      </c>
      <c r="C351" t="s">
        <v>4080</v>
      </c>
      <c r="D351" t="s">
        <v>4081</v>
      </c>
      <c r="E351" t="s">
        <v>4082</v>
      </c>
      <c r="F351" t="s">
        <v>4083</v>
      </c>
      <c r="G351" t="s">
        <v>25</v>
      </c>
      <c r="H351" t="s">
        <v>4084</v>
      </c>
      <c r="I351" t="s">
        <v>4085</v>
      </c>
      <c r="J351" t="s">
        <v>4085</v>
      </c>
      <c r="K351" t="s">
        <v>25</v>
      </c>
      <c r="L351" t="s">
        <v>25</v>
      </c>
      <c r="M351" t="s">
        <v>38</v>
      </c>
      <c r="N351" t="s">
        <v>25</v>
      </c>
      <c r="O351" t="s">
        <v>25</v>
      </c>
      <c r="P351" t="s">
        <v>38</v>
      </c>
      <c r="Q351" t="s">
        <v>39</v>
      </c>
      <c r="R351" t="s">
        <v>4086</v>
      </c>
      <c r="S351" t="s">
        <v>63</v>
      </c>
      <c r="T351" t="s">
        <v>4087</v>
      </c>
    </row>
    <row r="352" spans="2:20" x14ac:dyDescent="0.25">
      <c r="B352" t="s">
        <v>710</v>
      </c>
      <c r="C352" t="s">
        <v>4088</v>
      </c>
      <c r="D352" t="s">
        <v>4089</v>
      </c>
      <c r="E352" t="s">
        <v>4090</v>
      </c>
      <c r="F352" t="s">
        <v>4091</v>
      </c>
      <c r="G352" t="s">
        <v>25</v>
      </c>
      <c r="H352" t="s">
        <v>4092</v>
      </c>
      <c r="I352" t="s">
        <v>4093</v>
      </c>
      <c r="J352" t="s">
        <v>4093</v>
      </c>
      <c r="K352" t="s">
        <v>25</v>
      </c>
      <c r="L352" t="s">
        <v>25</v>
      </c>
      <c r="M352" t="s">
        <v>105</v>
      </c>
      <c r="N352" t="s">
        <v>25</v>
      </c>
      <c r="O352" t="s">
        <v>25</v>
      </c>
      <c r="P352" t="s">
        <v>105</v>
      </c>
      <c r="Q352" t="s">
        <v>106</v>
      </c>
      <c r="R352" t="s">
        <v>4094</v>
      </c>
      <c r="S352" t="s">
        <v>63</v>
      </c>
      <c r="T352" t="s">
        <v>4095</v>
      </c>
    </row>
    <row r="353" spans="2:20" x14ac:dyDescent="0.25">
      <c r="B353" t="s">
        <v>711</v>
      </c>
      <c r="C353" t="s">
        <v>4096</v>
      </c>
      <c r="D353" t="s">
        <v>4097</v>
      </c>
      <c r="E353" t="s">
        <v>4098</v>
      </c>
      <c r="F353" t="s">
        <v>4099</v>
      </c>
      <c r="G353" t="s">
        <v>25</v>
      </c>
      <c r="H353" t="s">
        <v>4100</v>
      </c>
      <c r="I353" t="s">
        <v>4101</v>
      </c>
      <c r="J353" t="s">
        <v>4101</v>
      </c>
      <c r="K353" t="s">
        <v>25</v>
      </c>
      <c r="L353" t="s">
        <v>25</v>
      </c>
      <c r="M353" t="s">
        <v>4102</v>
      </c>
      <c r="N353" t="s">
        <v>25</v>
      </c>
      <c r="O353" t="s">
        <v>25</v>
      </c>
      <c r="P353" t="s">
        <v>4102</v>
      </c>
      <c r="Q353" t="s">
        <v>4103</v>
      </c>
      <c r="R353" t="s">
        <v>4104</v>
      </c>
      <c r="S353" t="s">
        <v>63</v>
      </c>
      <c r="T353" t="s">
        <v>4105</v>
      </c>
    </row>
    <row r="354" spans="2:20" x14ac:dyDescent="0.25">
      <c r="B354" t="s">
        <v>712</v>
      </c>
      <c r="C354" t="s">
        <v>4106</v>
      </c>
      <c r="D354" t="s">
        <v>4107</v>
      </c>
      <c r="E354" t="s">
        <v>4108</v>
      </c>
      <c r="F354" t="s">
        <v>4109</v>
      </c>
      <c r="G354" t="s">
        <v>4110</v>
      </c>
      <c r="H354" t="s">
        <v>4111</v>
      </c>
      <c r="I354" t="s">
        <v>4112</v>
      </c>
      <c r="J354" t="s">
        <v>4112</v>
      </c>
      <c r="K354" t="s">
        <v>25</v>
      </c>
      <c r="L354" t="s">
        <v>25</v>
      </c>
      <c r="M354" t="s">
        <v>3069</v>
      </c>
      <c r="N354" t="s">
        <v>31</v>
      </c>
      <c r="O354" t="s">
        <v>25</v>
      </c>
      <c r="P354" t="s">
        <v>195</v>
      </c>
      <c r="Q354" t="s">
        <v>625</v>
      </c>
      <c r="R354" t="s">
        <v>4113</v>
      </c>
      <c r="S354" t="s">
        <v>102</v>
      </c>
      <c r="T354" t="s">
        <v>4114</v>
      </c>
    </row>
    <row r="355" spans="2:20" x14ac:dyDescent="0.25">
      <c r="B355" t="s">
        <v>713</v>
      </c>
      <c r="C355" t="s">
        <v>4115</v>
      </c>
      <c r="D355" t="s">
        <v>4116</v>
      </c>
      <c r="E355" t="s">
        <v>4117</v>
      </c>
      <c r="F355" t="s">
        <v>4118</v>
      </c>
      <c r="G355" t="s">
        <v>4119</v>
      </c>
      <c r="H355" t="s">
        <v>4120</v>
      </c>
      <c r="I355" t="s">
        <v>4121</v>
      </c>
      <c r="J355" t="s">
        <v>4121</v>
      </c>
      <c r="K355" t="s">
        <v>25</v>
      </c>
      <c r="L355" t="s">
        <v>25</v>
      </c>
      <c r="M355" t="s">
        <v>4122</v>
      </c>
      <c r="N355" t="s">
        <v>80</v>
      </c>
      <c r="O355" t="s">
        <v>25</v>
      </c>
      <c r="P355" t="s">
        <v>1839</v>
      </c>
      <c r="Q355" t="s">
        <v>4123</v>
      </c>
      <c r="R355" t="s">
        <v>4124</v>
      </c>
      <c r="S355" t="s">
        <v>63</v>
      </c>
      <c r="T355" t="s">
        <v>4125</v>
      </c>
    </row>
    <row r="356" spans="2:20" x14ac:dyDescent="0.25">
      <c r="B356" t="s">
        <v>714</v>
      </c>
      <c r="C356" t="s">
        <v>4126</v>
      </c>
      <c r="D356" t="s">
        <v>4127</v>
      </c>
      <c r="E356" t="s">
        <v>4128</v>
      </c>
      <c r="F356" t="s">
        <v>4129</v>
      </c>
      <c r="G356" t="s">
        <v>25</v>
      </c>
      <c r="H356" t="s">
        <v>4130</v>
      </c>
      <c r="I356" t="s">
        <v>4131</v>
      </c>
      <c r="J356" t="s">
        <v>4131</v>
      </c>
      <c r="K356" t="s">
        <v>25</v>
      </c>
      <c r="L356" t="s">
        <v>25</v>
      </c>
      <c r="M356" t="s">
        <v>4132</v>
      </c>
      <c r="N356" t="s">
        <v>131</v>
      </c>
      <c r="O356" t="s">
        <v>25</v>
      </c>
      <c r="P356" t="s">
        <v>4133</v>
      </c>
      <c r="Q356" t="s">
        <v>4134</v>
      </c>
      <c r="R356" t="s">
        <v>4135</v>
      </c>
      <c r="S356" t="s">
        <v>63</v>
      </c>
      <c r="T356" t="s">
        <v>4136</v>
      </c>
    </row>
    <row r="357" spans="2:20" x14ac:dyDescent="0.25">
      <c r="B357" t="s">
        <v>715</v>
      </c>
      <c r="C357" t="s">
        <v>4137</v>
      </c>
      <c r="D357" t="s">
        <v>4138</v>
      </c>
      <c r="E357" t="s">
        <v>4139</v>
      </c>
      <c r="F357" t="s">
        <v>4140</v>
      </c>
      <c r="G357" t="s">
        <v>25</v>
      </c>
      <c r="H357" t="s">
        <v>4141</v>
      </c>
      <c r="I357" t="s">
        <v>4142</v>
      </c>
      <c r="J357" t="s">
        <v>4142</v>
      </c>
      <c r="K357" t="s">
        <v>25</v>
      </c>
      <c r="L357" t="s">
        <v>25</v>
      </c>
      <c r="M357" t="s">
        <v>61</v>
      </c>
      <c r="N357" t="s">
        <v>25</v>
      </c>
      <c r="O357" t="s">
        <v>25</v>
      </c>
      <c r="P357" t="s">
        <v>61</v>
      </c>
      <c r="Q357" t="s">
        <v>62</v>
      </c>
      <c r="R357" t="s">
        <v>4143</v>
      </c>
      <c r="S357" t="s">
        <v>63</v>
      </c>
      <c r="T357" t="s">
        <v>4144</v>
      </c>
    </row>
    <row r="358" spans="2:20" x14ac:dyDescent="0.25">
      <c r="B358" t="s">
        <v>716</v>
      </c>
      <c r="C358" t="s">
        <v>4145</v>
      </c>
      <c r="D358" t="s">
        <v>4146</v>
      </c>
      <c r="E358" t="s">
        <v>4147</v>
      </c>
      <c r="F358" t="s">
        <v>4148</v>
      </c>
      <c r="G358" t="s">
        <v>4149</v>
      </c>
      <c r="H358" t="s">
        <v>4150</v>
      </c>
      <c r="I358" t="s">
        <v>3988</v>
      </c>
      <c r="J358" t="s">
        <v>3988</v>
      </c>
      <c r="K358" t="s">
        <v>25</v>
      </c>
      <c r="L358" t="s">
        <v>25</v>
      </c>
      <c r="M358" t="s">
        <v>4151</v>
      </c>
      <c r="N358" t="s">
        <v>25</v>
      </c>
      <c r="O358" t="s">
        <v>25</v>
      </c>
      <c r="P358" t="s">
        <v>4151</v>
      </c>
      <c r="Q358" t="s">
        <v>4152</v>
      </c>
      <c r="R358" t="s">
        <v>4153</v>
      </c>
      <c r="S358" t="s">
        <v>63</v>
      </c>
      <c r="T358" t="s">
        <v>4154</v>
      </c>
    </row>
    <row r="359" spans="2:20" x14ac:dyDescent="0.25">
      <c r="B359" t="s">
        <v>717</v>
      </c>
      <c r="C359" t="s">
        <v>4155</v>
      </c>
      <c r="D359" t="s">
        <v>4156</v>
      </c>
      <c r="E359" t="s">
        <v>4157</v>
      </c>
      <c r="F359" t="s">
        <v>4158</v>
      </c>
      <c r="G359" t="s">
        <v>25</v>
      </c>
      <c r="H359" t="s">
        <v>4159</v>
      </c>
      <c r="I359" t="s">
        <v>4160</v>
      </c>
      <c r="J359" t="s">
        <v>4160</v>
      </c>
      <c r="K359" t="s">
        <v>25</v>
      </c>
      <c r="L359" t="s">
        <v>25</v>
      </c>
      <c r="M359" t="s">
        <v>61</v>
      </c>
      <c r="N359" t="s">
        <v>25</v>
      </c>
      <c r="O359" t="s">
        <v>25</v>
      </c>
      <c r="P359" t="s">
        <v>61</v>
      </c>
      <c r="Q359" t="s">
        <v>62</v>
      </c>
      <c r="R359" t="s">
        <v>4161</v>
      </c>
      <c r="S359" t="s">
        <v>44</v>
      </c>
      <c r="T359" t="s">
        <v>4162</v>
      </c>
    </row>
    <row r="360" spans="2:20" x14ac:dyDescent="0.25">
      <c r="B360" t="s">
        <v>718</v>
      </c>
      <c r="C360" t="s">
        <v>4163</v>
      </c>
      <c r="D360" t="s">
        <v>4164</v>
      </c>
      <c r="E360" t="s">
        <v>4165</v>
      </c>
      <c r="F360" t="s">
        <v>4166</v>
      </c>
      <c r="G360" t="s">
        <v>25</v>
      </c>
      <c r="H360" t="s">
        <v>4167</v>
      </c>
      <c r="I360" t="s">
        <v>4168</v>
      </c>
      <c r="J360" t="s">
        <v>4168</v>
      </c>
      <c r="K360" t="s">
        <v>25</v>
      </c>
      <c r="L360" t="s">
        <v>25</v>
      </c>
      <c r="M360" t="s">
        <v>4169</v>
      </c>
      <c r="N360" t="s">
        <v>1193</v>
      </c>
      <c r="O360" t="s">
        <v>25</v>
      </c>
      <c r="P360" t="s">
        <v>3869</v>
      </c>
      <c r="Q360" t="s">
        <v>4170</v>
      </c>
      <c r="R360" t="s">
        <v>4171</v>
      </c>
      <c r="S360" t="s">
        <v>27</v>
      </c>
      <c r="T360" t="s">
        <v>4172</v>
      </c>
    </row>
    <row r="361" spans="2:20" x14ac:dyDescent="0.25">
      <c r="B361" t="s">
        <v>719</v>
      </c>
      <c r="C361" t="s">
        <v>4173</v>
      </c>
      <c r="D361" t="s">
        <v>4174</v>
      </c>
      <c r="E361" t="s">
        <v>4175</v>
      </c>
      <c r="F361" t="s">
        <v>4176</v>
      </c>
      <c r="G361" t="s">
        <v>25</v>
      </c>
      <c r="H361" t="s">
        <v>4177</v>
      </c>
      <c r="I361" t="s">
        <v>4178</v>
      </c>
      <c r="J361" t="s">
        <v>4178</v>
      </c>
      <c r="K361" t="s">
        <v>25</v>
      </c>
      <c r="L361" t="s">
        <v>25</v>
      </c>
      <c r="M361" t="s">
        <v>4179</v>
      </c>
      <c r="N361" t="s">
        <v>1512</v>
      </c>
      <c r="O361" t="s">
        <v>25</v>
      </c>
      <c r="P361" t="s">
        <v>130</v>
      </c>
      <c r="Q361" t="s">
        <v>4180</v>
      </c>
      <c r="R361" t="s">
        <v>4181</v>
      </c>
      <c r="S361" t="s">
        <v>203</v>
      </c>
      <c r="T361" t="s">
        <v>4182</v>
      </c>
    </row>
    <row r="362" spans="2:20" x14ac:dyDescent="0.25">
      <c r="B362" t="s">
        <v>720</v>
      </c>
      <c r="C362" t="s">
        <v>4183</v>
      </c>
      <c r="D362" t="s">
        <v>4184</v>
      </c>
      <c r="E362" t="s">
        <v>4185</v>
      </c>
      <c r="F362" t="s">
        <v>4186</v>
      </c>
      <c r="G362" t="s">
        <v>25</v>
      </c>
      <c r="H362" t="s">
        <v>4187</v>
      </c>
      <c r="I362" t="s">
        <v>4188</v>
      </c>
      <c r="J362" t="s">
        <v>4188</v>
      </c>
      <c r="K362" t="s">
        <v>25</v>
      </c>
      <c r="L362" t="s">
        <v>25</v>
      </c>
      <c r="M362" t="s">
        <v>4151</v>
      </c>
      <c r="N362" t="s">
        <v>25</v>
      </c>
      <c r="O362" t="s">
        <v>25</v>
      </c>
      <c r="P362" t="s">
        <v>4151</v>
      </c>
      <c r="Q362" t="s">
        <v>4152</v>
      </c>
      <c r="R362" t="s">
        <v>4189</v>
      </c>
      <c r="S362" t="s">
        <v>721</v>
      </c>
      <c r="T362" t="s">
        <v>4190</v>
      </c>
    </row>
    <row r="363" spans="2:20" x14ac:dyDescent="0.25">
      <c r="B363" t="s">
        <v>722</v>
      </c>
      <c r="C363" t="s">
        <v>4191</v>
      </c>
      <c r="D363" t="s">
        <v>4192</v>
      </c>
      <c r="E363" t="s">
        <v>4193</v>
      </c>
      <c r="F363" t="s">
        <v>4194</v>
      </c>
      <c r="G363" t="s">
        <v>25</v>
      </c>
      <c r="H363" t="s">
        <v>4195</v>
      </c>
      <c r="I363" t="s">
        <v>4196</v>
      </c>
      <c r="J363" t="s">
        <v>4196</v>
      </c>
      <c r="K363" t="s">
        <v>25</v>
      </c>
      <c r="L363" t="s">
        <v>25</v>
      </c>
      <c r="M363" t="s">
        <v>57</v>
      </c>
      <c r="N363" t="s">
        <v>25</v>
      </c>
      <c r="O363" t="s">
        <v>25</v>
      </c>
      <c r="P363" t="s">
        <v>57</v>
      </c>
      <c r="Q363" t="s">
        <v>58</v>
      </c>
      <c r="R363" t="s">
        <v>4197</v>
      </c>
      <c r="S363" t="s">
        <v>723</v>
      </c>
      <c r="T363" t="s">
        <v>4198</v>
      </c>
    </row>
    <row r="364" spans="2:20" x14ac:dyDescent="0.25">
      <c r="B364" t="s">
        <v>724</v>
      </c>
      <c r="C364" t="s">
        <v>4199</v>
      </c>
      <c r="D364" t="s">
        <v>4200</v>
      </c>
      <c r="E364" t="s">
        <v>4201</v>
      </c>
      <c r="F364" t="s">
        <v>4202</v>
      </c>
      <c r="G364" t="s">
        <v>4203</v>
      </c>
      <c r="H364" t="s">
        <v>4204</v>
      </c>
      <c r="I364" t="s">
        <v>4205</v>
      </c>
      <c r="J364" t="s">
        <v>4206</v>
      </c>
      <c r="K364" t="s">
        <v>47</v>
      </c>
      <c r="L364" t="s">
        <v>25</v>
      </c>
      <c r="M364" t="s">
        <v>4207</v>
      </c>
      <c r="N364" t="s">
        <v>4208</v>
      </c>
      <c r="O364" t="s">
        <v>25</v>
      </c>
      <c r="P364" t="s">
        <v>4209</v>
      </c>
      <c r="Q364" t="s">
        <v>4210</v>
      </c>
      <c r="R364" t="s">
        <v>4211</v>
      </c>
      <c r="S364" t="s">
        <v>148</v>
      </c>
      <c r="T364" t="s">
        <v>4212</v>
      </c>
    </row>
    <row r="365" spans="2:20" x14ac:dyDescent="0.25">
      <c r="B365" t="s">
        <v>725</v>
      </c>
      <c r="C365" t="s">
        <v>4213</v>
      </c>
      <c r="D365" t="s">
        <v>4214</v>
      </c>
      <c r="E365" t="s">
        <v>4215</v>
      </c>
      <c r="F365" t="s">
        <v>4216</v>
      </c>
      <c r="G365" t="s">
        <v>25</v>
      </c>
      <c r="H365" t="s">
        <v>4217</v>
      </c>
      <c r="I365" t="s">
        <v>4218</v>
      </c>
      <c r="J365" t="s">
        <v>4218</v>
      </c>
      <c r="K365" t="s">
        <v>25</v>
      </c>
      <c r="L365" t="s">
        <v>25</v>
      </c>
      <c r="M365" t="s">
        <v>4219</v>
      </c>
      <c r="N365" t="s">
        <v>31</v>
      </c>
      <c r="O365" t="s">
        <v>25</v>
      </c>
      <c r="P365" t="s">
        <v>2862</v>
      </c>
      <c r="Q365" t="s">
        <v>4220</v>
      </c>
      <c r="R365" t="s">
        <v>4221</v>
      </c>
      <c r="S365" t="s">
        <v>27</v>
      </c>
      <c r="T365" t="s">
        <v>4222</v>
      </c>
    </row>
    <row r="366" spans="2:20" x14ac:dyDescent="0.25">
      <c r="B366" t="s">
        <v>726</v>
      </c>
      <c r="C366" t="s">
        <v>4223</v>
      </c>
      <c r="D366" t="s">
        <v>4224</v>
      </c>
      <c r="E366" t="s">
        <v>4225</v>
      </c>
      <c r="F366" t="s">
        <v>4226</v>
      </c>
      <c r="G366" t="s">
        <v>105</v>
      </c>
      <c r="H366" t="s">
        <v>4227</v>
      </c>
      <c r="I366" t="s">
        <v>4228</v>
      </c>
      <c r="J366" t="s">
        <v>4229</v>
      </c>
      <c r="K366" t="s">
        <v>25</v>
      </c>
      <c r="L366" t="s">
        <v>25</v>
      </c>
      <c r="M366" t="s">
        <v>4230</v>
      </c>
      <c r="N366" t="s">
        <v>4231</v>
      </c>
      <c r="O366" t="s">
        <v>25</v>
      </c>
      <c r="P366" t="s">
        <v>4232</v>
      </c>
      <c r="Q366" t="s">
        <v>4233</v>
      </c>
      <c r="R366" t="s">
        <v>4234</v>
      </c>
      <c r="S366" t="s">
        <v>49</v>
      </c>
      <c r="T366" t="s">
        <v>4235</v>
      </c>
    </row>
    <row r="367" spans="2:20" x14ac:dyDescent="0.25">
      <c r="B367" t="s">
        <v>727</v>
      </c>
      <c r="C367" t="s">
        <v>4236</v>
      </c>
      <c r="D367" t="s">
        <v>4237</v>
      </c>
      <c r="E367" t="s">
        <v>4238</v>
      </c>
      <c r="F367" t="s">
        <v>4239</v>
      </c>
      <c r="G367" t="s">
        <v>25</v>
      </c>
      <c r="H367" t="s">
        <v>4240</v>
      </c>
      <c r="I367" t="s">
        <v>4241</v>
      </c>
      <c r="J367" t="s">
        <v>4241</v>
      </c>
      <c r="K367" t="s">
        <v>25</v>
      </c>
      <c r="L367" t="s">
        <v>25</v>
      </c>
      <c r="M367" t="s">
        <v>47</v>
      </c>
      <c r="N367" t="s">
        <v>25</v>
      </c>
      <c r="O367" t="s">
        <v>25</v>
      </c>
      <c r="P367" t="s">
        <v>47</v>
      </c>
      <c r="Q367" t="s">
        <v>48</v>
      </c>
      <c r="R367" t="s">
        <v>4242</v>
      </c>
      <c r="S367" t="s">
        <v>728</v>
      </c>
      <c r="T367" t="s">
        <v>4243</v>
      </c>
    </row>
    <row r="368" spans="2:20" x14ac:dyDescent="0.25">
      <c r="B368" t="s">
        <v>729</v>
      </c>
      <c r="C368" t="s">
        <v>4244</v>
      </c>
      <c r="D368" t="s">
        <v>4245</v>
      </c>
      <c r="E368" t="s">
        <v>4246</v>
      </c>
      <c r="F368" t="s">
        <v>4247</v>
      </c>
      <c r="G368" t="s">
        <v>4248</v>
      </c>
      <c r="H368" t="s">
        <v>4249</v>
      </c>
      <c r="I368" t="s">
        <v>4250</v>
      </c>
      <c r="J368" t="s">
        <v>4250</v>
      </c>
      <c r="K368" t="s">
        <v>25</v>
      </c>
      <c r="L368" t="s">
        <v>25</v>
      </c>
      <c r="M368" t="s">
        <v>25</v>
      </c>
      <c r="N368" t="s">
        <v>25</v>
      </c>
      <c r="O368" t="s">
        <v>25</v>
      </c>
      <c r="P368" t="s">
        <v>25</v>
      </c>
      <c r="Q368" t="s">
        <v>25</v>
      </c>
      <c r="R368" t="s">
        <v>4251</v>
      </c>
      <c r="S368" t="s">
        <v>49</v>
      </c>
      <c r="T368" t="s">
        <v>4252</v>
      </c>
    </row>
    <row r="369" spans="2:20" x14ac:dyDescent="0.25">
      <c r="B369" t="s">
        <v>730</v>
      </c>
      <c r="C369" t="s">
        <v>4253</v>
      </c>
      <c r="D369" t="s">
        <v>4254</v>
      </c>
      <c r="E369" t="s">
        <v>4255</v>
      </c>
      <c r="F369" t="s">
        <v>4256</v>
      </c>
      <c r="G369" t="s">
        <v>25</v>
      </c>
      <c r="H369" t="s">
        <v>4257</v>
      </c>
      <c r="I369" t="s">
        <v>4258</v>
      </c>
      <c r="J369" t="s">
        <v>4258</v>
      </c>
      <c r="K369" t="s">
        <v>25</v>
      </c>
      <c r="L369" t="s">
        <v>25</v>
      </c>
      <c r="M369" t="s">
        <v>4259</v>
      </c>
      <c r="N369" t="s">
        <v>25</v>
      </c>
      <c r="O369" t="s">
        <v>25</v>
      </c>
      <c r="P369" t="s">
        <v>4259</v>
      </c>
      <c r="Q369" t="s">
        <v>4260</v>
      </c>
      <c r="R369" t="s">
        <v>617</v>
      </c>
      <c r="S369" t="s">
        <v>27</v>
      </c>
      <c r="T369" t="s">
        <v>4261</v>
      </c>
    </row>
    <row r="370" spans="2:20" x14ac:dyDescent="0.25">
      <c r="B370" t="s">
        <v>731</v>
      </c>
      <c r="C370" t="s">
        <v>4262</v>
      </c>
      <c r="D370" t="s">
        <v>4263</v>
      </c>
      <c r="E370" t="s">
        <v>4264</v>
      </c>
      <c r="F370" t="s">
        <v>4265</v>
      </c>
      <c r="G370" t="s">
        <v>4266</v>
      </c>
      <c r="H370" t="s">
        <v>4267</v>
      </c>
      <c r="I370" t="s">
        <v>4268</v>
      </c>
      <c r="J370" t="s">
        <v>4268</v>
      </c>
      <c r="K370" t="s">
        <v>25</v>
      </c>
      <c r="L370" t="s">
        <v>25</v>
      </c>
      <c r="M370" t="s">
        <v>4269</v>
      </c>
      <c r="N370" t="s">
        <v>25</v>
      </c>
      <c r="O370" t="s">
        <v>25</v>
      </c>
      <c r="P370" t="s">
        <v>4269</v>
      </c>
      <c r="Q370" t="s">
        <v>4270</v>
      </c>
      <c r="R370" t="s">
        <v>4271</v>
      </c>
      <c r="S370" t="s">
        <v>27</v>
      </c>
      <c r="T370" t="s">
        <v>4272</v>
      </c>
    </row>
    <row r="371" spans="2:20" x14ac:dyDescent="0.25">
      <c r="B371" t="s">
        <v>732</v>
      </c>
      <c r="C371" t="s">
        <v>4273</v>
      </c>
      <c r="D371" t="s">
        <v>4274</v>
      </c>
      <c r="E371" t="s">
        <v>4275</v>
      </c>
      <c r="F371" t="s">
        <v>4276</v>
      </c>
      <c r="G371" t="s">
        <v>4277</v>
      </c>
      <c r="H371" t="s">
        <v>4278</v>
      </c>
      <c r="I371" t="s">
        <v>4279</v>
      </c>
      <c r="J371" t="s">
        <v>4280</v>
      </c>
      <c r="K371" t="s">
        <v>4281</v>
      </c>
      <c r="L371" t="s">
        <v>25</v>
      </c>
      <c r="M371" t="s">
        <v>1432</v>
      </c>
      <c r="N371" t="s">
        <v>25</v>
      </c>
      <c r="O371" t="s">
        <v>25</v>
      </c>
      <c r="P371" t="s">
        <v>1432</v>
      </c>
      <c r="Q371" t="s">
        <v>1433</v>
      </c>
      <c r="R371" t="s">
        <v>4282</v>
      </c>
      <c r="S371" t="s">
        <v>236</v>
      </c>
      <c r="T371" t="s">
        <v>4283</v>
      </c>
    </row>
    <row r="372" spans="2:20" x14ac:dyDescent="0.25">
      <c r="B372" t="s">
        <v>733</v>
      </c>
      <c r="C372" t="s">
        <v>4284</v>
      </c>
      <c r="D372" t="s">
        <v>4285</v>
      </c>
      <c r="E372" t="s">
        <v>4286</v>
      </c>
      <c r="F372" t="s">
        <v>4287</v>
      </c>
      <c r="G372" t="s">
        <v>25</v>
      </c>
      <c r="H372" t="s">
        <v>4288</v>
      </c>
      <c r="I372" t="s">
        <v>4289</v>
      </c>
      <c r="J372" t="s">
        <v>4289</v>
      </c>
      <c r="K372" t="s">
        <v>25</v>
      </c>
      <c r="L372" t="s">
        <v>25</v>
      </c>
      <c r="M372" t="s">
        <v>2289</v>
      </c>
      <c r="N372" t="s">
        <v>25</v>
      </c>
      <c r="O372" t="s">
        <v>25</v>
      </c>
      <c r="P372" t="s">
        <v>2289</v>
      </c>
      <c r="Q372" t="s">
        <v>2290</v>
      </c>
      <c r="R372" t="s">
        <v>4290</v>
      </c>
      <c r="S372" t="s">
        <v>27</v>
      </c>
      <c r="T372" t="s">
        <v>4291</v>
      </c>
    </row>
    <row r="373" spans="2:20" x14ac:dyDescent="0.25">
      <c r="B373" t="s">
        <v>734</v>
      </c>
      <c r="C373" t="s">
        <v>4292</v>
      </c>
      <c r="D373" t="s">
        <v>4293</v>
      </c>
      <c r="E373" t="s">
        <v>4294</v>
      </c>
      <c r="F373" t="s">
        <v>4295</v>
      </c>
      <c r="G373" t="s">
        <v>25</v>
      </c>
      <c r="H373" t="s">
        <v>4296</v>
      </c>
      <c r="I373" t="s">
        <v>4297</v>
      </c>
      <c r="J373" t="s">
        <v>4297</v>
      </c>
      <c r="K373" t="s">
        <v>25</v>
      </c>
      <c r="L373" t="s">
        <v>25</v>
      </c>
      <c r="M373" t="s">
        <v>25</v>
      </c>
      <c r="N373" t="s">
        <v>25</v>
      </c>
      <c r="O373" t="s">
        <v>25</v>
      </c>
      <c r="P373" t="s">
        <v>25</v>
      </c>
      <c r="Q373" t="s">
        <v>25</v>
      </c>
      <c r="R373" t="s">
        <v>4298</v>
      </c>
      <c r="S373" t="s">
        <v>63</v>
      </c>
      <c r="T373" t="s">
        <v>4299</v>
      </c>
    </row>
    <row r="374" spans="2:20" x14ac:dyDescent="0.25">
      <c r="B374" t="s">
        <v>735</v>
      </c>
      <c r="C374" t="s">
        <v>4300</v>
      </c>
      <c r="D374" t="s">
        <v>4301</v>
      </c>
      <c r="E374" t="s">
        <v>4302</v>
      </c>
      <c r="F374" t="s">
        <v>4303</v>
      </c>
      <c r="G374" t="s">
        <v>25</v>
      </c>
      <c r="H374" t="s">
        <v>4304</v>
      </c>
      <c r="I374" t="s">
        <v>4305</v>
      </c>
      <c r="J374" t="s">
        <v>4305</v>
      </c>
      <c r="K374" t="s">
        <v>25</v>
      </c>
      <c r="L374" t="s">
        <v>25</v>
      </c>
      <c r="M374" t="s">
        <v>25</v>
      </c>
      <c r="N374" t="s">
        <v>25</v>
      </c>
      <c r="O374" t="s">
        <v>25</v>
      </c>
      <c r="P374" t="s">
        <v>25</v>
      </c>
      <c r="Q374" t="s">
        <v>25</v>
      </c>
      <c r="R374" t="s">
        <v>4306</v>
      </c>
      <c r="S374" t="s">
        <v>49</v>
      </c>
      <c r="T374" t="s">
        <v>4307</v>
      </c>
    </row>
    <row r="375" spans="2:20" x14ac:dyDescent="0.25">
      <c r="B375" t="s">
        <v>736</v>
      </c>
      <c r="C375" t="s">
        <v>4308</v>
      </c>
      <c r="D375" t="s">
        <v>4309</v>
      </c>
      <c r="E375" t="s">
        <v>4310</v>
      </c>
      <c r="F375" t="s">
        <v>4311</v>
      </c>
      <c r="G375" t="s">
        <v>25</v>
      </c>
      <c r="H375" t="s">
        <v>4312</v>
      </c>
      <c r="I375" t="s">
        <v>4313</v>
      </c>
      <c r="J375" t="s">
        <v>4313</v>
      </c>
      <c r="K375" t="s">
        <v>25</v>
      </c>
      <c r="L375" t="s">
        <v>25</v>
      </c>
      <c r="M375" t="s">
        <v>4314</v>
      </c>
      <c r="N375" t="s">
        <v>25</v>
      </c>
      <c r="O375" t="s">
        <v>25</v>
      </c>
      <c r="P375" t="s">
        <v>4314</v>
      </c>
      <c r="Q375" t="s">
        <v>4315</v>
      </c>
      <c r="R375" t="s">
        <v>4316</v>
      </c>
      <c r="S375" t="s">
        <v>305</v>
      </c>
      <c r="T375" t="s">
        <v>4317</v>
      </c>
    </row>
    <row r="376" spans="2:20" x14ac:dyDescent="0.25">
      <c r="B376" t="s">
        <v>737</v>
      </c>
      <c r="C376" t="s">
        <v>4318</v>
      </c>
      <c r="D376" t="s">
        <v>4319</v>
      </c>
      <c r="E376" t="s">
        <v>4320</v>
      </c>
      <c r="F376" t="s">
        <v>4321</v>
      </c>
      <c r="G376" t="s">
        <v>25</v>
      </c>
      <c r="H376" t="s">
        <v>4322</v>
      </c>
      <c r="I376" t="s">
        <v>4323</v>
      </c>
      <c r="J376" t="s">
        <v>4323</v>
      </c>
      <c r="K376" t="s">
        <v>25</v>
      </c>
      <c r="L376" t="s">
        <v>25</v>
      </c>
      <c r="M376" t="s">
        <v>3069</v>
      </c>
      <c r="N376" t="s">
        <v>25</v>
      </c>
      <c r="O376" t="s">
        <v>25</v>
      </c>
      <c r="P376" t="s">
        <v>3069</v>
      </c>
      <c r="Q376" t="s">
        <v>625</v>
      </c>
      <c r="R376" t="s">
        <v>4324</v>
      </c>
      <c r="S376" t="s">
        <v>27</v>
      </c>
      <c r="T376" t="s">
        <v>4325</v>
      </c>
    </row>
    <row r="377" spans="2:20" x14ac:dyDescent="0.25">
      <c r="B377" t="s">
        <v>738</v>
      </c>
      <c r="C377" t="s">
        <v>4326</v>
      </c>
      <c r="D377" t="s">
        <v>4327</v>
      </c>
      <c r="E377" t="s">
        <v>4328</v>
      </c>
      <c r="F377" t="s">
        <v>4329</v>
      </c>
      <c r="G377" t="s">
        <v>4330</v>
      </c>
      <c r="H377" t="s">
        <v>4331</v>
      </c>
      <c r="I377" t="s">
        <v>4332</v>
      </c>
      <c r="J377" t="s">
        <v>4332</v>
      </c>
      <c r="K377" t="s">
        <v>25</v>
      </c>
      <c r="L377" t="s">
        <v>25</v>
      </c>
      <c r="M377" t="s">
        <v>57</v>
      </c>
      <c r="N377" t="s">
        <v>25</v>
      </c>
      <c r="O377" t="s">
        <v>25</v>
      </c>
      <c r="P377" t="s">
        <v>57</v>
      </c>
      <c r="Q377" t="s">
        <v>58</v>
      </c>
      <c r="R377" t="s">
        <v>4333</v>
      </c>
      <c r="S377" t="s">
        <v>27</v>
      </c>
      <c r="T377" t="s">
        <v>4334</v>
      </c>
    </row>
    <row r="378" spans="2:20" x14ac:dyDescent="0.25">
      <c r="B378" t="s">
        <v>739</v>
      </c>
      <c r="C378" t="s">
        <v>4335</v>
      </c>
      <c r="D378" t="s">
        <v>4336</v>
      </c>
      <c r="E378" t="s">
        <v>4337</v>
      </c>
      <c r="F378" t="s">
        <v>4338</v>
      </c>
      <c r="G378" t="s">
        <v>25</v>
      </c>
      <c r="H378" t="s">
        <v>4339</v>
      </c>
      <c r="I378" t="s">
        <v>4340</v>
      </c>
      <c r="J378" t="s">
        <v>4340</v>
      </c>
      <c r="K378" t="s">
        <v>25</v>
      </c>
      <c r="L378" t="s">
        <v>25</v>
      </c>
      <c r="M378" t="s">
        <v>4341</v>
      </c>
      <c r="N378" t="s">
        <v>4342</v>
      </c>
      <c r="O378" t="s">
        <v>25</v>
      </c>
      <c r="P378" t="s">
        <v>921</v>
      </c>
      <c r="Q378" t="s">
        <v>4343</v>
      </c>
      <c r="R378" t="s">
        <v>4344</v>
      </c>
      <c r="S378" t="s">
        <v>372</v>
      </c>
      <c r="T378" t="s">
        <v>4345</v>
      </c>
    </row>
    <row r="379" spans="2:20" x14ac:dyDescent="0.25">
      <c r="B379" t="s">
        <v>740</v>
      </c>
      <c r="C379" t="s">
        <v>4346</v>
      </c>
      <c r="D379" t="s">
        <v>4347</v>
      </c>
      <c r="E379" t="s">
        <v>4348</v>
      </c>
      <c r="F379" t="s">
        <v>4349</v>
      </c>
      <c r="G379" t="s">
        <v>25</v>
      </c>
      <c r="H379" t="s">
        <v>4350</v>
      </c>
      <c r="I379" t="s">
        <v>4351</v>
      </c>
      <c r="J379" t="s">
        <v>4351</v>
      </c>
      <c r="K379" t="s">
        <v>25</v>
      </c>
      <c r="L379" t="s">
        <v>25</v>
      </c>
      <c r="M379" t="s">
        <v>145</v>
      </c>
      <c r="N379" t="s">
        <v>25</v>
      </c>
      <c r="O379" t="s">
        <v>25</v>
      </c>
      <c r="P379" t="s">
        <v>145</v>
      </c>
      <c r="Q379" t="s">
        <v>146</v>
      </c>
      <c r="R379" t="s">
        <v>4352</v>
      </c>
      <c r="S379" t="s">
        <v>27</v>
      </c>
      <c r="T379" t="s">
        <v>4353</v>
      </c>
    </row>
    <row r="380" spans="2:20" x14ac:dyDescent="0.25">
      <c r="B380" t="s">
        <v>741</v>
      </c>
      <c r="C380" t="s">
        <v>4354</v>
      </c>
      <c r="D380" t="s">
        <v>4355</v>
      </c>
      <c r="E380" t="s">
        <v>4356</v>
      </c>
      <c r="F380" t="s">
        <v>4357</v>
      </c>
      <c r="G380" t="s">
        <v>25</v>
      </c>
      <c r="H380" t="s">
        <v>4358</v>
      </c>
      <c r="I380" t="s">
        <v>4359</v>
      </c>
      <c r="J380" t="s">
        <v>4359</v>
      </c>
      <c r="K380" t="s">
        <v>25</v>
      </c>
      <c r="L380" t="s">
        <v>25</v>
      </c>
      <c r="M380" t="s">
        <v>4360</v>
      </c>
      <c r="N380" t="s">
        <v>25</v>
      </c>
      <c r="O380" t="s">
        <v>25</v>
      </c>
      <c r="P380" t="s">
        <v>4360</v>
      </c>
      <c r="Q380" t="s">
        <v>4361</v>
      </c>
      <c r="R380" t="s">
        <v>4362</v>
      </c>
      <c r="S380" t="s">
        <v>102</v>
      </c>
      <c r="T380" t="s">
        <v>4363</v>
      </c>
    </row>
    <row r="381" spans="2:20" x14ac:dyDescent="0.25">
      <c r="B381" t="s">
        <v>742</v>
      </c>
      <c r="C381" t="s">
        <v>4364</v>
      </c>
      <c r="D381" t="s">
        <v>4365</v>
      </c>
      <c r="E381" t="s">
        <v>4366</v>
      </c>
      <c r="F381" t="s">
        <v>4367</v>
      </c>
      <c r="G381" t="s">
        <v>25</v>
      </c>
      <c r="H381" t="s">
        <v>4368</v>
      </c>
      <c r="I381" t="s">
        <v>4369</v>
      </c>
      <c r="J381" t="s">
        <v>4369</v>
      </c>
      <c r="K381" t="s">
        <v>25</v>
      </c>
      <c r="L381" t="s">
        <v>25</v>
      </c>
      <c r="M381" t="s">
        <v>131</v>
      </c>
      <c r="N381" t="s">
        <v>31</v>
      </c>
      <c r="O381" t="s">
        <v>25</v>
      </c>
      <c r="P381" t="s">
        <v>31</v>
      </c>
      <c r="Q381" t="s">
        <v>1195</v>
      </c>
      <c r="R381" t="s">
        <v>4370</v>
      </c>
      <c r="S381" t="s">
        <v>102</v>
      </c>
      <c r="T381" t="s">
        <v>4371</v>
      </c>
    </row>
    <row r="382" spans="2:20" x14ac:dyDescent="0.25">
      <c r="B382" t="s">
        <v>743</v>
      </c>
      <c r="C382" t="s">
        <v>4372</v>
      </c>
      <c r="D382" t="s">
        <v>4373</v>
      </c>
      <c r="E382" t="s">
        <v>4374</v>
      </c>
      <c r="F382" t="s">
        <v>4375</v>
      </c>
      <c r="G382" t="s">
        <v>25</v>
      </c>
      <c r="H382" t="s">
        <v>4376</v>
      </c>
      <c r="I382" t="s">
        <v>4377</v>
      </c>
      <c r="J382" t="s">
        <v>4377</v>
      </c>
      <c r="K382" t="s">
        <v>25</v>
      </c>
      <c r="L382" t="s">
        <v>25</v>
      </c>
      <c r="M382" t="s">
        <v>4378</v>
      </c>
      <c r="N382" t="s">
        <v>25</v>
      </c>
      <c r="O382" t="s">
        <v>25</v>
      </c>
      <c r="P382" t="s">
        <v>4378</v>
      </c>
      <c r="Q382" t="s">
        <v>4379</v>
      </c>
      <c r="R382" t="s">
        <v>4380</v>
      </c>
      <c r="S382" t="s">
        <v>27</v>
      </c>
      <c r="T382" t="s">
        <v>4381</v>
      </c>
    </row>
    <row r="383" spans="2:20" x14ac:dyDescent="0.25">
      <c r="B383" t="s">
        <v>744</v>
      </c>
      <c r="C383" t="s">
        <v>4382</v>
      </c>
      <c r="D383" t="s">
        <v>4383</v>
      </c>
      <c r="E383" t="s">
        <v>4384</v>
      </c>
      <c r="F383" t="s">
        <v>4385</v>
      </c>
      <c r="G383" t="s">
        <v>25</v>
      </c>
      <c r="H383" t="s">
        <v>4386</v>
      </c>
      <c r="I383" t="s">
        <v>4387</v>
      </c>
      <c r="J383" t="s">
        <v>4387</v>
      </c>
      <c r="K383" t="s">
        <v>25</v>
      </c>
      <c r="L383" t="s">
        <v>25</v>
      </c>
      <c r="M383" t="s">
        <v>114</v>
      </c>
      <c r="N383" t="s">
        <v>131</v>
      </c>
      <c r="O383" t="s">
        <v>25</v>
      </c>
      <c r="P383" t="s">
        <v>208</v>
      </c>
      <c r="Q383" t="s">
        <v>1282</v>
      </c>
      <c r="R383" t="s">
        <v>4388</v>
      </c>
      <c r="S383" t="s">
        <v>305</v>
      </c>
      <c r="T383" t="s">
        <v>4389</v>
      </c>
    </row>
    <row r="384" spans="2:20" x14ac:dyDescent="0.25">
      <c r="B384" t="s">
        <v>745</v>
      </c>
      <c r="C384" t="s">
        <v>4390</v>
      </c>
      <c r="D384" t="s">
        <v>4391</v>
      </c>
      <c r="E384" t="s">
        <v>4392</v>
      </c>
      <c r="F384" t="s">
        <v>4393</v>
      </c>
      <c r="G384" t="s">
        <v>1974</v>
      </c>
      <c r="H384" t="s">
        <v>4394</v>
      </c>
      <c r="I384" t="s">
        <v>4395</v>
      </c>
      <c r="J384" t="s">
        <v>4395</v>
      </c>
      <c r="K384" t="s">
        <v>25</v>
      </c>
      <c r="L384" t="s">
        <v>25</v>
      </c>
      <c r="M384" t="s">
        <v>47</v>
      </c>
      <c r="N384" t="s">
        <v>25</v>
      </c>
      <c r="O384" t="s">
        <v>25</v>
      </c>
      <c r="P384" t="s">
        <v>47</v>
      </c>
      <c r="Q384" t="s">
        <v>48</v>
      </c>
      <c r="R384" t="s">
        <v>4396</v>
      </c>
      <c r="S384" t="s">
        <v>203</v>
      </c>
      <c r="T384" t="s">
        <v>4397</v>
      </c>
    </row>
    <row r="385" spans="2:20" x14ac:dyDescent="0.25">
      <c r="B385" t="s">
        <v>746</v>
      </c>
      <c r="C385" t="s">
        <v>4398</v>
      </c>
      <c r="D385" t="s">
        <v>4399</v>
      </c>
      <c r="E385" t="s">
        <v>4400</v>
      </c>
      <c r="F385" t="s">
        <v>4401</v>
      </c>
      <c r="G385" t="s">
        <v>25</v>
      </c>
      <c r="H385" t="s">
        <v>4402</v>
      </c>
      <c r="I385" t="s">
        <v>4403</v>
      </c>
      <c r="J385" t="s">
        <v>4403</v>
      </c>
      <c r="K385" t="s">
        <v>25</v>
      </c>
      <c r="L385" t="s">
        <v>25</v>
      </c>
      <c r="M385" t="s">
        <v>47</v>
      </c>
      <c r="N385" t="s">
        <v>25</v>
      </c>
      <c r="O385" t="s">
        <v>25</v>
      </c>
      <c r="P385" t="s">
        <v>47</v>
      </c>
      <c r="Q385" t="s">
        <v>48</v>
      </c>
      <c r="R385" t="s">
        <v>4404</v>
      </c>
      <c r="S385" t="s">
        <v>27</v>
      </c>
      <c r="T385" t="s">
        <v>4405</v>
      </c>
    </row>
    <row r="386" spans="2:20" x14ac:dyDescent="0.25">
      <c r="B386" t="s">
        <v>747</v>
      </c>
      <c r="C386" t="s">
        <v>4406</v>
      </c>
      <c r="D386" t="s">
        <v>4407</v>
      </c>
      <c r="E386" t="s">
        <v>4408</v>
      </c>
      <c r="F386" t="s">
        <v>4409</v>
      </c>
      <c r="G386" t="s">
        <v>938</v>
      </c>
      <c r="H386" t="s">
        <v>4410</v>
      </c>
      <c r="I386" t="s">
        <v>4411</v>
      </c>
      <c r="J386" t="s">
        <v>4411</v>
      </c>
      <c r="K386" t="s">
        <v>25</v>
      </c>
      <c r="L386" t="s">
        <v>25</v>
      </c>
      <c r="M386" t="s">
        <v>4412</v>
      </c>
      <c r="N386" t="s">
        <v>1193</v>
      </c>
      <c r="O386" t="s">
        <v>25</v>
      </c>
      <c r="P386" t="s">
        <v>4413</v>
      </c>
      <c r="Q386" t="s">
        <v>4414</v>
      </c>
      <c r="R386" t="s">
        <v>4415</v>
      </c>
      <c r="S386" t="s">
        <v>27</v>
      </c>
      <c r="T386" t="s">
        <v>4416</v>
      </c>
    </row>
    <row r="387" spans="2:20" x14ac:dyDescent="0.25">
      <c r="B387" t="s">
        <v>748</v>
      </c>
      <c r="C387" t="s">
        <v>4417</v>
      </c>
      <c r="D387" t="s">
        <v>4418</v>
      </c>
      <c r="E387" t="s">
        <v>4419</v>
      </c>
      <c r="F387" t="s">
        <v>4420</v>
      </c>
      <c r="G387" t="s">
        <v>25</v>
      </c>
      <c r="H387" t="s">
        <v>4421</v>
      </c>
      <c r="I387" t="s">
        <v>4422</v>
      </c>
      <c r="J387" t="s">
        <v>4422</v>
      </c>
      <c r="K387" t="s">
        <v>25</v>
      </c>
      <c r="L387" t="s">
        <v>25</v>
      </c>
      <c r="M387" t="s">
        <v>124</v>
      </c>
      <c r="N387" t="s">
        <v>25</v>
      </c>
      <c r="O387" t="s">
        <v>25</v>
      </c>
      <c r="P387" t="s">
        <v>124</v>
      </c>
      <c r="Q387" t="s">
        <v>125</v>
      </c>
      <c r="R387" t="s">
        <v>4423</v>
      </c>
      <c r="S387" t="s">
        <v>259</v>
      </c>
      <c r="T387" t="s">
        <v>4424</v>
      </c>
    </row>
    <row r="388" spans="2:20" x14ac:dyDescent="0.25">
      <c r="B388" t="s">
        <v>749</v>
      </c>
      <c r="C388" t="s">
        <v>4425</v>
      </c>
      <c r="D388" t="s">
        <v>4426</v>
      </c>
      <c r="E388" t="s">
        <v>4427</v>
      </c>
      <c r="F388" t="s">
        <v>4428</v>
      </c>
      <c r="G388" t="s">
        <v>25</v>
      </c>
      <c r="H388" t="s">
        <v>4429</v>
      </c>
      <c r="I388" t="s">
        <v>4430</v>
      </c>
      <c r="J388" t="s">
        <v>4430</v>
      </c>
      <c r="K388" t="s">
        <v>25</v>
      </c>
      <c r="L388" t="s">
        <v>25</v>
      </c>
      <c r="M388" t="s">
        <v>4431</v>
      </c>
      <c r="N388" t="s">
        <v>75</v>
      </c>
      <c r="O388" t="s">
        <v>25</v>
      </c>
      <c r="P388" t="s">
        <v>889</v>
      </c>
      <c r="Q388" t="s">
        <v>4432</v>
      </c>
      <c r="R388" t="s">
        <v>4433</v>
      </c>
      <c r="S388" t="s">
        <v>27</v>
      </c>
      <c r="T388" t="s">
        <v>4434</v>
      </c>
    </row>
    <row r="389" spans="2:20" x14ac:dyDescent="0.25">
      <c r="B389" t="s">
        <v>750</v>
      </c>
      <c r="C389" t="s">
        <v>4435</v>
      </c>
      <c r="D389" t="s">
        <v>4436</v>
      </c>
      <c r="E389" t="s">
        <v>4437</v>
      </c>
      <c r="F389" t="s">
        <v>4438</v>
      </c>
      <c r="G389" t="s">
        <v>25</v>
      </c>
      <c r="H389" t="s">
        <v>4439</v>
      </c>
      <c r="I389" t="s">
        <v>4440</v>
      </c>
      <c r="J389" t="s">
        <v>4440</v>
      </c>
      <c r="K389" t="s">
        <v>25</v>
      </c>
      <c r="L389" t="s">
        <v>25</v>
      </c>
      <c r="M389" t="s">
        <v>4441</v>
      </c>
      <c r="N389" t="s">
        <v>158</v>
      </c>
      <c r="O389" t="s">
        <v>25</v>
      </c>
      <c r="P389" t="s">
        <v>4442</v>
      </c>
      <c r="Q389" t="s">
        <v>4443</v>
      </c>
      <c r="R389" t="s">
        <v>4444</v>
      </c>
      <c r="S389" t="s">
        <v>305</v>
      </c>
      <c r="T389" t="s">
        <v>4445</v>
      </c>
    </row>
    <row r="390" spans="2:20" x14ac:dyDescent="0.25">
      <c r="B390" t="s">
        <v>751</v>
      </c>
      <c r="C390" t="s">
        <v>4446</v>
      </c>
      <c r="D390" t="s">
        <v>4447</v>
      </c>
      <c r="E390" t="s">
        <v>4448</v>
      </c>
      <c r="F390" t="s">
        <v>4449</v>
      </c>
      <c r="G390" t="s">
        <v>25</v>
      </c>
      <c r="H390" t="s">
        <v>4450</v>
      </c>
      <c r="I390" t="s">
        <v>4451</v>
      </c>
      <c r="J390" t="s">
        <v>4451</v>
      </c>
      <c r="K390" t="s">
        <v>25</v>
      </c>
      <c r="L390" t="s">
        <v>25</v>
      </c>
      <c r="M390" t="s">
        <v>47</v>
      </c>
      <c r="N390" t="s">
        <v>25</v>
      </c>
      <c r="O390" t="s">
        <v>25</v>
      </c>
      <c r="P390" t="s">
        <v>47</v>
      </c>
      <c r="Q390" t="s">
        <v>48</v>
      </c>
      <c r="R390" t="s">
        <v>4452</v>
      </c>
      <c r="S390" t="s">
        <v>752</v>
      </c>
      <c r="T390" t="s">
        <v>4453</v>
      </c>
    </row>
    <row r="391" spans="2:20" x14ac:dyDescent="0.25">
      <c r="B391" t="s">
        <v>753</v>
      </c>
      <c r="C391" t="s">
        <v>4454</v>
      </c>
      <c r="D391" t="s">
        <v>4455</v>
      </c>
      <c r="E391" t="s">
        <v>4456</v>
      </c>
      <c r="F391" t="s">
        <v>4457</v>
      </c>
      <c r="G391" t="s">
        <v>25</v>
      </c>
      <c r="H391" t="s">
        <v>4458</v>
      </c>
      <c r="I391" t="s">
        <v>4459</v>
      </c>
      <c r="J391" t="s">
        <v>4459</v>
      </c>
      <c r="K391" t="s">
        <v>25</v>
      </c>
      <c r="L391" t="s">
        <v>25</v>
      </c>
      <c r="M391" t="s">
        <v>145</v>
      </c>
      <c r="N391" t="s">
        <v>25</v>
      </c>
      <c r="O391" t="s">
        <v>25</v>
      </c>
      <c r="P391" t="s">
        <v>145</v>
      </c>
      <c r="Q391" t="s">
        <v>146</v>
      </c>
      <c r="R391" t="s">
        <v>4460</v>
      </c>
      <c r="S391" t="s">
        <v>27</v>
      </c>
      <c r="T391" t="s">
        <v>4461</v>
      </c>
    </row>
    <row r="392" spans="2:20" x14ac:dyDescent="0.25">
      <c r="B392" t="s">
        <v>754</v>
      </c>
      <c r="C392" t="s">
        <v>4462</v>
      </c>
      <c r="D392" t="s">
        <v>4463</v>
      </c>
      <c r="E392" t="s">
        <v>4464</v>
      </c>
      <c r="F392" t="s">
        <v>4465</v>
      </c>
      <c r="G392" t="s">
        <v>4466</v>
      </c>
      <c r="H392" t="s">
        <v>4467</v>
      </c>
      <c r="I392" t="s">
        <v>4468</v>
      </c>
      <c r="J392" t="s">
        <v>4468</v>
      </c>
      <c r="K392" t="s">
        <v>25</v>
      </c>
      <c r="L392" t="s">
        <v>25</v>
      </c>
      <c r="M392" t="s">
        <v>1540</v>
      </c>
      <c r="N392" t="s">
        <v>31</v>
      </c>
      <c r="O392" t="s">
        <v>25</v>
      </c>
      <c r="P392" t="s">
        <v>4469</v>
      </c>
      <c r="Q392" t="s">
        <v>4470</v>
      </c>
      <c r="R392" t="s">
        <v>4471</v>
      </c>
      <c r="S392" t="s">
        <v>27</v>
      </c>
      <c r="T392" t="s">
        <v>4472</v>
      </c>
    </row>
    <row r="393" spans="2:20" x14ac:dyDescent="0.25">
      <c r="B393" t="s">
        <v>755</v>
      </c>
      <c r="C393" t="s">
        <v>4473</v>
      </c>
      <c r="D393" t="s">
        <v>4474</v>
      </c>
      <c r="E393" t="s">
        <v>4475</v>
      </c>
      <c r="F393" t="s">
        <v>4476</v>
      </c>
      <c r="G393" t="s">
        <v>87</v>
      </c>
      <c r="H393" t="s">
        <v>4477</v>
      </c>
      <c r="I393" t="s">
        <v>4478</v>
      </c>
      <c r="J393" t="s">
        <v>4478</v>
      </c>
      <c r="K393" t="s">
        <v>25</v>
      </c>
      <c r="L393" t="s">
        <v>25</v>
      </c>
      <c r="M393" t="s">
        <v>2345</v>
      </c>
      <c r="N393" t="s">
        <v>25</v>
      </c>
      <c r="O393" t="s">
        <v>25</v>
      </c>
      <c r="P393" t="s">
        <v>2345</v>
      </c>
      <c r="Q393" t="s">
        <v>4479</v>
      </c>
      <c r="R393" t="s">
        <v>4480</v>
      </c>
      <c r="S393" t="s">
        <v>34</v>
      </c>
      <c r="T393" t="s">
        <v>4481</v>
      </c>
    </row>
    <row r="394" spans="2:20" x14ac:dyDescent="0.25">
      <c r="B394" t="s">
        <v>756</v>
      </c>
      <c r="C394" t="s">
        <v>4482</v>
      </c>
      <c r="D394" t="s">
        <v>4483</v>
      </c>
      <c r="E394" t="s">
        <v>4484</v>
      </c>
      <c r="F394" t="s">
        <v>4485</v>
      </c>
      <c r="G394" t="s">
        <v>25</v>
      </c>
      <c r="H394" t="s">
        <v>4486</v>
      </c>
      <c r="I394" t="s">
        <v>4487</v>
      </c>
      <c r="J394" t="s">
        <v>4487</v>
      </c>
      <c r="K394" t="s">
        <v>25</v>
      </c>
      <c r="L394" t="s">
        <v>25</v>
      </c>
      <c r="M394" t="s">
        <v>47</v>
      </c>
      <c r="N394" t="s">
        <v>25</v>
      </c>
      <c r="O394" t="s">
        <v>25</v>
      </c>
      <c r="P394" t="s">
        <v>47</v>
      </c>
      <c r="Q394" t="s">
        <v>48</v>
      </c>
      <c r="R394" t="s">
        <v>4488</v>
      </c>
      <c r="S394" t="s">
        <v>757</v>
      </c>
      <c r="T394" t="s">
        <v>4489</v>
      </c>
    </row>
    <row r="395" spans="2:20" x14ac:dyDescent="0.25">
      <c r="B395" t="s">
        <v>763</v>
      </c>
      <c r="C395" t="s">
        <v>4490</v>
      </c>
      <c r="D395" t="s">
        <v>4491</v>
      </c>
      <c r="E395" t="s">
        <v>4492</v>
      </c>
      <c r="F395" t="s">
        <v>4493</v>
      </c>
      <c r="G395" t="s">
        <v>25</v>
      </c>
      <c r="H395" t="s">
        <v>4494</v>
      </c>
      <c r="I395" t="s">
        <v>4495</v>
      </c>
      <c r="J395" t="s">
        <v>4495</v>
      </c>
      <c r="K395" t="s">
        <v>25</v>
      </c>
      <c r="L395" t="s">
        <v>25</v>
      </c>
      <c r="M395" t="s">
        <v>4496</v>
      </c>
      <c r="N395" t="s">
        <v>31</v>
      </c>
      <c r="O395" t="s">
        <v>25</v>
      </c>
      <c r="P395" t="s">
        <v>4497</v>
      </c>
      <c r="Q395" t="s">
        <v>4498</v>
      </c>
      <c r="R395" t="s">
        <v>4499</v>
      </c>
      <c r="S395" t="s">
        <v>27</v>
      </c>
      <c r="T395" t="s">
        <v>4500</v>
      </c>
    </row>
    <row r="396" spans="2:20" x14ac:dyDescent="0.25">
      <c r="B396" t="s">
        <v>764</v>
      </c>
      <c r="C396" t="s">
        <v>4501</v>
      </c>
      <c r="D396" t="s">
        <v>4502</v>
      </c>
      <c r="E396" t="s">
        <v>4503</v>
      </c>
      <c r="F396" t="s">
        <v>4504</v>
      </c>
      <c r="G396" t="s">
        <v>4505</v>
      </c>
      <c r="H396" t="s">
        <v>4506</v>
      </c>
      <c r="I396" t="s">
        <v>4507</v>
      </c>
      <c r="J396" t="s">
        <v>4507</v>
      </c>
      <c r="K396" t="s">
        <v>25</v>
      </c>
      <c r="L396" t="s">
        <v>25</v>
      </c>
      <c r="M396" t="s">
        <v>124</v>
      </c>
      <c r="N396" t="s">
        <v>25</v>
      </c>
      <c r="O396" t="s">
        <v>25</v>
      </c>
      <c r="P396" t="s">
        <v>124</v>
      </c>
      <c r="Q396" t="s">
        <v>125</v>
      </c>
      <c r="R396" t="s">
        <v>4508</v>
      </c>
      <c r="S396" t="s">
        <v>49</v>
      </c>
      <c r="T396" t="s">
        <v>4509</v>
      </c>
    </row>
    <row r="397" spans="2:20" x14ac:dyDescent="0.25">
      <c r="B397" t="s">
        <v>765</v>
      </c>
      <c r="C397" t="s">
        <v>4510</v>
      </c>
      <c r="D397" t="s">
        <v>4511</v>
      </c>
      <c r="E397" t="s">
        <v>4512</v>
      </c>
      <c r="F397" t="s">
        <v>4513</v>
      </c>
      <c r="G397" t="s">
        <v>25</v>
      </c>
      <c r="H397" t="s">
        <v>4514</v>
      </c>
      <c r="I397" t="s">
        <v>4515</v>
      </c>
      <c r="J397" t="s">
        <v>4515</v>
      </c>
      <c r="K397" t="s">
        <v>25</v>
      </c>
      <c r="L397" t="s">
        <v>25</v>
      </c>
      <c r="M397" t="s">
        <v>188</v>
      </c>
      <c r="N397" t="s">
        <v>25</v>
      </c>
      <c r="O397" t="s">
        <v>25</v>
      </c>
      <c r="P397" t="s">
        <v>188</v>
      </c>
      <c r="Q397" t="s">
        <v>189</v>
      </c>
      <c r="R397" t="s">
        <v>4516</v>
      </c>
      <c r="S397" t="s">
        <v>766</v>
      </c>
      <c r="T397" t="s">
        <v>4517</v>
      </c>
    </row>
    <row r="398" spans="2:20" x14ac:dyDescent="0.25">
      <c r="B398" t="s">
        <v>772</v>
      </c>
      <c r="C398" t="s">
        <v>4518</v>
      </c>
      <c r="D398" t="s">
        <v>4519</v>
      </c>
      <c r="E398" t="s">
        <v>4520</v>
      </c>
      <c r="F398" t="s">
        <v>4521</v>
      </c>
      <c r="G398" t="s">
        <v>4522</v>
      </c>
      <c r="H398" t="s">
        <v>4523</v>
      </c>
      <c r="I398" t="s">
        <v>4524</v>
      </c>
      <c r="J398" t="s">
        <v>4524</v>
      </c>
      <c r="K398" t="s">
        <v>25</v>
      </c>
      <c r="L398" t="s">
        <v>25</v>
      </c>
      <c r="M398" t="s">
        <v>120</v>
      </c>
      <c r="N398" t="s">
        <v>25</v>
      </c>
      <c r="O398" t="s">
        <v>25</v>
      </c>
      <c r="P398" t="s">
        <v>120</v>
      </c>
      <c r="Q398" t="s">
        <v>4525</v>
      </c>
      <c r="R398" t="s">
        <v>4526</v>
      </c>
      <c r="S398" t="s">
        <v>128</v>
      </c>
      <c r="T398" t="s">
        <v>4527</v>
      </c>
    </row>
    <row r="399" spans="2:20" x14ac:dyDescent="0.25">
      <c r="B399" t="s">
        <v>773</v>
      </c>
      <c r="C399" t="s">
        <v>4528</v>
      </c>
      <c r="D399" t="s">
        <v>4529</v>
      </c>
      <c r="E399" t="s">
        <v>4530</v>
      </c>
      <c r="F399" t="s">
        <v>4531</v>
      </c>
      <c r="G399" t="s">
        <v>25</v>
      </c>
      <c r="H399" t="s">
        <v>4532</v>
      </c>
      <c r="I399" t="s">
        <v>4533</v>
      </c>
      <c r="J399" t="s">
        <v>4533</v>
      </c>
      <c r="K399" t="s">
        <v>25</v>
      </c>
      <c r="L399" t="s">
        <v>25</v>
      </c>
      <c r="M399" t="s">
        <v>57</v>
      </c>
      <c r="N399" t="s">
        <v>25</v>
      </c>
      <c r="O399" t="s">
        <v>25</v>
      </c>
      <c r="P399" t="s">
        <v>57</v>
      </c>
      <c r="Q399" t="s">
        <v>58</v>
      </c>
      <c r="R399" t="s">
        <v>4534</v>
      </c>
      <c r="S399" t="s">
        <v>27</v>
      </c>
      <c r="T399" t="s">
        <v>4535</v>
      </c>
    </row>
    <row r="400" spans="2:20" x14ac:dyDescent="0.25">
      <c r="B400" t="s">
        <v>774</v>
      </c>
      <c r="C400" t="s">
        <v>4536</v>
      </c>
      <c r="D400" t="s">
        <v>4537</v>
      </c>
      <c r="E400" t="s">
        <v>4538</v>
      </c>
      <c r="F400" t="s">
        <v>4539</v>
      </c>
      <c r="G400" t="s">
        <v>2320</v>
      </c>
      <c r="H400" t="s">
        <v>4540</v>
      </c>
      <c r="I400" t="s">
        <v>4541</v>
      </c>
      <c r="J400" t="s">
        <v>4541</v>
      </c>
      <c r="K400" t="s">
        <v>25</v>
      </c>
      <c r="L400" t="s">
        <v>25</v>
      </c>
      <c r="M400" t="s">
        <v>57</v>
      </c>
      <c r="N400" t="s">
        <v>25</v>
      </c>
      <c r="O400" t="s">
        <v>25</v>
      </c>
      <c r="P400" t="s">
        <v>57</v>
      </c>
      <c r="Q400" t="s">
        <v>58</v>
      </c>
      <c r="R400" t="s">
        <v>4542</v>
      </c>
      <c r="S400" t="s">
        <v>27</v>
      </c>
      <c r="T400" t="s">
        <v>4543</v>
      </c>
    </row>
    <row r="401" spans="2:20" x14ac:dyDescent="0.25">
      <c r="B401" t="s">
        <v>775</v>
      </c>
      <c r="C401" t="s">
        <v>4544</v>
      </c>
      <c r="D401" t="s">
        <v>4545</v>
      </c>
      <c r="E401" t="s">
        <v>4546</v>
      </c>
      <c r="F401" t="s">
        <v>4547</v>
      </c>
      <c r="G401" t="s">
        <v>25</v>
      </c>
      <c r="H401" t="s">
        <v>4548</v>
      </c>
      <c r="I401" t="s">
        <v>4549</v>
      </c>
      <c r="J401" t="s">
        <v>4549</v>
      </c>
      <c r="K401" t="s">
        <v>25</v>
      </c>
      <c r="L401" t="s">
        <v>25</v>
      </c>
      <c r="M401" t="s">
        <v>25</v>
      </c>
      <c r="N401" t="s">
        <v>25</v>
      </c>
      <c r="O401" t="s">
        <v>25</v>
      </c>
      <c r="P401" t="s">
        <v>25</v>
      </c>
      <c r="Q401" t="s">
        <v>25</v>
      </c>
      <c r="R401" t="s">
        <v>4550</v>
      </c>
      <c r="S401" t="s">
        <v>776</v>
      </c>
      <c r="T401" t="s">
        <v>4551</v>
      </c>
    </row>
    <row r="402" spans="2:20" x14ac:dyDescent="0.25">
      <c r="B402" t="s">
        <v>777</v>
      </c>
      <c r="C402" t="s">
        <v>4552</v>
      </c>
      <c r="D402" t="s">
        <v>4553</v>
      </c>
      <c r="E402" t="s">
        <v>4554</v>
      </c>
      <c r="F402" t="s">
        <v>4555</v>
      </c>
      <c r="G402" t="s">
        <v>4556</v>
      </c>
      <c r="H402" t="s">
        <v>4557</v>
      </c>
      <c r="I402" t="s">
        <v>4558</v>
      </c>
      <c r="J402" t="s">
        <v>4558</v>
      </c>
      <c r="K402" t="s">
        <v>25</v>
      </c>
      <c r="L402" t="s">
        <v>25</v>
      </c>
      <c r="M402" t="s">
        <v>4559</v>
      </c>
      <c r="N402" t="s">
        <v>31</v>
      </c>
      <c r="O402" t="s">
        <v>25</v>
      </c>
      <c r="P402" t="s">
        <v>4560</v>
      </c>
      <c r="Q402" t="s">
        <v>4561</v>
      </c>
      <c r="R402" t="s">
        <v>4562</v>
      </c>
      <c r="S402" t="s">
        <v>778</v>
      </c>
      <c r="T402" t="s">
        <v>4563</v>
      </c>
    </row>
    <row r="403" spans="2:20" x14ac:dyDescent="0.25">
      <c r="B403" t="s">
        <v>779</v>
      </c>
      <c r="C403" t="s">
        <v>4564</v>
      </c>
      <c r="D403" t="s">
        <v>4565</v>
      </c>
      <c r="E403" t="s">
        <v>4566</v>
      </c>
      <c r="F403" t="s">
        <v>4567</v>
      </c>
      <c r="G403" t="s">
        <v>25</v>
      </c>
      <c r="H403" t="s">
        <v>4568</v>
      </c>
      <c r="I403" t="s">
        <v>4569</v>
      </c>
      <c r="J403" t="s">
        <v>4569</v>
      </c>
      <c r="K403" t="s">
        <v>25</v>
      </c>
      <c r="L403" t="s">
        <v>25</v>
      </c>
      <c r="M403" t="s">
        <v>1711</v>
      </c>
      <c r="N403" t="s">
        <v>31</v>
      </c>
      <c r="O403" t="s">
        <v>25</v>
      </c>
      <c r="P403" t="s">
        <v>4570</v>
      </c>
      <c r="Q403" t="s">
        <v>1933</v>
      </c>
      <c r="R403" t="s">
        <v>4571</v>
      </c>
      <c r="S403" t="s">
        <v>27</v>
      </c>
      <c r="T403" t="s">
        <v>4572</v>
      </c>
    </row>
    <row r="404" spans="2:20" x14ac:dyDescent="0.25">
      <c r="B404" t="s">
        <v>780</v>
      </c>
      <c r="C404" t="s">
        <v>4573</v>
      </c>
      <c r="D404" t="s">
        <v>4574</v>
      </c>
      <c r="E404" t="s">
        <v>4575</v>
      </c>
      <c r="F404" t="s">
        <v>4576</v>
      </c>
      <c r="G404" t="s">
        <v>4577</v>
      </c>
      <c r="H404" t="s">
        <v>4578</v>
      </c>
      <c r="I404" t="s">
        <v>4579</v>
      </c>
      <c r="J404" t="s">
        <v>4579</v>
      </c>
      <c r="K404" t="s">
        <v>25</v>
      </c>
      <c r="L404" t="s">
        <v>25</v>
      </c>
      <c r="M404" t="s">
        <v>2311</v>
      </c>
      <c r="N404" t="s">
        <v>25</v>
      </c>
      <c r="O404" t="s">
        <v>25</v>
      </c>
      <c r="P404" t="s">
        <v>2311</v>
      </c>
      <c r="Q404" t="s">
        <v>2313</v>
      </c>
      <c r="R404" t="s">
        <v>4580</v>
      </c>
      <c r="S404" t="s">
        <v>49</v>
      </c>
      <c r="T404" t="s">
        <v>4581</v>
      </c>
    </row>
    <row r="405" spans="2:20" x14ac:dyDescent="0.25">
      <c r="B405" t="s">
        <v>781</v>
      </c>
      <c r="C405" t="s">
        <v>4582</v>
      </c>
      <c r="D405" t="s">
        <v>4583</v>
      </c>
      <c r="E405" t="s">
        <v>4584</v>
      </c>
      <c r="F405" t="s">
        <v>4585</v>
      </c>
      <c r="G405" t="s">
        <v>25</v>
      </c>
      <c r="H405" t="s">
        <v>4586</v>
      </c>
      <c r="I405" t="s">
        <v>4587</v>
      </c>
      <c r="J405" t="s">
        <v>4587</v>
      </c>
      <c r="K405" t="s">
        <v>25</v>
      </c>
      <c r="L405" t="s">
        <v>25</v>
      </c>
      <c r="M405" t="s">
        <v>145</v>
      </c>
      <c r="N405" t="s">
        <v>25</v>
      </c>
      <c r="O405" t="s">
        <v>25</v>
      </c>
      <c r="P405" t="s">
        <v>145</v>
      </c>
      <c r="Q405" t="s">
        <v>146</v>
      </c>
      <c r="R405" t="s">
        <v>4588</v>
      </c>
      <c r="S405" t="s">
        <v>305</v>
      </c>
      <c r="T405" t="s">
        <v>2390</v>
      </c>
    </row>
    <row r="406" spans="2:20" x14ac:dyDescent="0.25">
      <c r="B406" t="s">
        <v>782</v>
      </c>
      <c r="C406" t="s">
        <v>4589</v>
      </c>
      <c r="D406" t="s">
        <v>4590</v>
      </c>
      <c r="E406" t="s">
        <v>4591</v>
      </c>
      <c r="F406" t="s">
        <v>4592</v>
      </c>
      <c r="G406" t="s">
        <v>25</v>
      </c>
      <c r="H406" t="s">
        <v>4593</v>
      </c>
      <c r="I406" t="s">
        <v>4594</v>
      </c>
      <c r="J406" t="s">
        <v>4594</v>
      </c>
      <c r="K406" t="s">
        <v>25</v>
      </c>
      <c r="L406" t="s">
        <v>25</v>
      </c>
      <c r="M406" t="s">
        <v>1711</v>
      </c>
      <c r="N406" t="s">
        <v>25</v>
      </c>
      <c r="O406" t="s">
        <v>25</v>
      </c>
      <c r="P406" t="s">
        <v>1711</v>
      </c>
      <c r="Q406" t="s">
        <v>1933</v>
      </c>
      <c r="R406" t="s">
        <v>4595</v>
      </c>
      <c r="S406" t="s">
        <v>27</v>
      </c>
      <c r="T406" t="s">
        <v>4596</v>
      </c>
    </row>
    <row r="407" spans="2:20" x14ac:dyDescent="0.25">
      <c r="B407" t="s">
        <v>783</v>
      </c>
      <c r="C407" t="s">
        <v>4597</v>
      </c>
      <c r="D407" t="s">
        <v>4598</v>
      </c>
      <c r="E407" t="s">
        <v>4599</v>
      </c>
      <c r="F407" t="s">
        <v>4600</v>
      </c>
      <c r="G407" t="s">
        <v>4601</v>
      </c>
      <c r="H407" t="s">
        <v>4602</v>
      </c>
      <c r="I407" t="s">
        <v>4603</v>
      </c>
      <c r="J407" t="s">
        <v>4603</v>
      </c>
      <c r="K407" t="s">
        <v>25</v>
      </c>
      <c r="L407" t="s">
        <v>25</v>
      </c>
      <c r="M407" t="s">
        <v>32</v>
      </c>
      <c r="N407" t="s">
        <v>25</v>
      </c>
      <c r="O407" t="s">
        <v>25</v>
      </c>
      <c r="P407" t="s">
        <v>32</v>
      </c>
      <c r="Q407" t="s">
        <v>311</v>
      </c>
      <c r="R407" t="s">
        <v>4604</v>
      </c>
      <c r="S407" t="s">
        <v>49</v>
      </c>
      <c r="T407" t="s">
        <v>4605</v>
      </c>
    </row>
    <row r="408" spans="2:20" x14ac:dyDescent="0.25">
      <c r="B408" t="s">
        <v>784</v>
      </c>
      <c r="C408" t="s">
        <v>4606</v>
      </c>
      <c r="D408" t="s">
        <v>4607</v>
      </c>
      <c r="E408" t="s">
        <v>4608</v>
      </c>
      <c r="F408" t="s">
        <v>4609</v>
      </c>
      <c r="G408" t="s">
        <v>25</v>
      </c>
      <c r="H408" t="s">
        <v>4610</v>
      </c>
      <c r="I408" t="s">
        <v>4611</v>
      </c>
      <c r="J408" t="s">
        <v>4611</v>
      </c>
      <c r="K408" t="s">
        <v>25</v>
      </c>
      <c r="L408" t="s">
        <v>25</v>
      </c>
      <c r="M408" t="s">
        <v>61</v>
      </c>
      <c r="N408" t="s">
        <v>25</v>
      </c>
      <c r="O408" t="s">
        <v>25</v>
      </c>
      <c r="P408" t="s">
        <v>61</v>
      </c>
      <c r="Q408" t="s">
        <v>62</v>
      </c>
      <c r="R408" t="s">
        <v>4612</v>
      </c>
      <c r="S408" t="s">
        <v>785</v>
      </c>
      <c r="T408" t="s">
        <v>4613</v>
      </c>
    </row>
    <row r="409" spans="2:20" x14ac:dyDescent="0.25">
      <c r="B409" t="s">
        <v>791</v>
      </c>
      <c r="C409" t="s">
        <v>4614</v>
      </c>
      <c r="D409" t="s">
        <v>4615</v>
      </c>
      <c r="E409" t="s">
        <v>4616</v>
      </c>
      <c r="F409" t="s">
        <v>4617</v>
      </c>
      <c r="G409" t="s">
        <v>4618</v>
      </c>
      <c r="H409" t="s">
        <v>4619</v>
      </c>
      <c r="I409" t="s">
        <v>4620</v>
      </c>
      <c r="J409" t="s">
        <v>4620</v>
      </c>
      <c r="K409" t="s">
        <v>25</v>
      </c>
      <c r="L409" t="s">
        <v>25</v>
      </c>
      <c r="M409" t="s">
        <v>32</v>
      </c>
      <c r="N409" t="s">
        <v>131</v>
      </c>
      <c r="O409" t="s">
        <v>25</v>
      </c>
      <c r="P409" t="s">
        <v>2018</v>
      </c>
      <c r="Q409" t="s">
        <v>311</v>
      </c>
      <c r="R409" t="s">
        <v>4621</v>
      </c>
      <c r="S409" t="s">
        <v>55</v>
      </c>
      <c r="T409" t="s">
        <v>4622</v>
      </c>
    </row>
    <row r="410" spans="2:20" x14ac:dyDescent="0.25">
      <c r="B410" t="s">
        <v>792</v>
      </c>
      <c r="C410" t="s">
        <v>4623</v>
      </c>
      <c r="D410" t="s">
        <v>4624</v>
      </c>
      <c r="E410" t="s">
        <v>4625</v>
      </c>
      <c r="F410" t="s">
        <v>4626</v>
      </c>
      <c r="G410" t="s">
        <v>25</v>
      </c>
      <c r="H410" t="s">
        <v>4627</v>
      </c>
      <c r="I410" t="s">
        <v>4628</v>
      </c>
      <c r="J410" t="s">
        <v>4628</v>
      </c>
      <c r="K410" t="s">
        <v>25</v>
      </c>
      <c r="L410" t="s">
        <v>25</v>
      </c>
      <c r="M410" t="s">
        <v>4629</v>
      </c>
      <c r="N410" t="s">
        <v>25</v>
      </c>
      <c r="O410" t="s">
        <v>25</v>
      </c>
      <c r="P410" t="s">
        <v>4629</v>
      </c>
      <c r="Q410" t="s">
        <v>4630</v>
      </c>
      <c r="R410" t="s">
        <v>4631</v>
      </c>
      <c r="S410" t="s">
        <v>27</v>
      </c>
      <c r="T410" t="s">
        <v>4632</v>
      </c>
    </row>
    <row r="411" spans="2:20" x14ac:dyDescent="0.25">
      <c r="B411" t="s">
        <v>793</v>
      </c>
      <c r="C411" t="s">
        <v>4633</v>
      </c>
      <c r="D411" t="s">
        <v>4634</v>
      </c>
      <c r="E411" t="s">
        <v>4635</v>
      </c>
      <c r="F411" t="s">
        <v>4636</v>
      </c>
      <c r="G411" t="s">
        <v>25</v>
      </c>
      <c r="H411" t="s">
        <v>4637</v>
      </c>
      <c r="I411" t="s">
        <v>4638</v>
      </c>
      <c r="J411" t="s">
        <v>4638</v>
      </c>
      <c r="K411" t="s">
        <v>25</v>
      </c>
      <c r="L411" t="s">
        <v>25</v>
      </c>
      <c r="M411" t="s">
        <v>4639</v>
      </c>
      <c r="N411" t="s">
        <v>80</v>
      </c>
      <c r="O411" t="s">
        <v>25</v>
      </c>
      <c r="P411" t="s">
        <v>2250</v>
      </c>
      <c r="Q411" t="s">
        <v>4640</v>
      </c>
      <c r="R411" t="s">
        <v>4641</v>
      </c>
      <c r="S411" t="s">
        <v>27</v>
      </c>
      <c r="T411" t="s">
        <v>4642</v>
      </c>
    </row>
    <row r="412" spans="2:20" x14ac:dyDescent="0.25">
      <c r="B412" t="s">
        <v>794</v>
      </c>
      <c r="C412" t="s">
        <v>4643</v>
      </c>
      <c r="D412" t="s">
        <v>4644</v>
      </c>
      <c r="E412" t="s">
        <v>4645</v>
      </c>
      <c r="F412" t="s">
        <v>4646</v>
      </c>
      <c r="G412" t="s">
        <v>178</v>
      </c>
      <c r="H412" t="s">
        <v>4647</v>
      </c>
      <c r="I412" t="s">
        <v>143</v>
      </c>
      <c r="J412" t="s">
        <v>143</v>
      </c>
      <c r="K412" t="s">
        <v>25</v>
      </c>
      <c r="L412" t="s">
        <v>25</v>
      </c>
      <c r="M412" t="s">
        <v>145</v>
      </c>
      <c r="N412" t="s">
        <v>25</v>
      </c>
      <c r="O412" t="s">
        <v>25</v>
      </c>
      <c r="P412" t="s">
        <v>145</v>
      </c>
      <c r="Q412" t="s">
        <v>146</v>
      </c>
      <c r="R412" t="s">
        <v>4648</v>
      </c>
      <c r="S412" t="s">
        <v>203</v>
      </c>
      <c r="T412" t="s">
        <v>4649</v>
      </c>
    </row>
    <row r="413" spans="2:20" x14ac:dyDescent="0.25">
      <c r="B413" t="s">
        <v>795</v>
      </c>
      <c r="C413" t="s">
        <v>4650</v>
      </c>
      <c r="D413" t="s">
        <v>4651</v>
      </c>
      <c r="E413" t="s">
        <v>4652</v>
      </c>
      <c r="F413" t="s">
        <v>4653</v>
      </c>
      <c r="G413" t="s">
        <v>25</v>
      </c>
      <c r="H413" t="s">
        <v>4654</v>
      </c>
      <c r="I413" t="s">
        <v>4655</v>
      </c>
      <c r="J413" t="s">
        <v>4655</v>
      </c>
      <c r="K413" t="s">
        <v>25</v>
      </c>
      <c r="L413" t="s">
        <v>25</v>
      </c>
      <c r="M413" t="s">
        <v>4656</v>
      </c>
      <c r="N413" t="s">
        <v>31</v>
      </c>
      <c r="O413" t="s">
        <v>25</v>
      </c>
      <c r="P413" t="s">
        <v>4657</v>
      </c>
      <c r="Q413" t="s">
        <v>4658</v>
      </c>
      <c r="R413" t="s">
        <v>4659</v>
      </c>
      <c r="S413" t="s">
        <v>796</v>
      </c>
      <c r="T413" t="s">
        <v>4660</v>
      </c>
    </row>
    <row r="414" spans="2:20" x14ac:dyDescent="0.25">
      <c r="B414" t="s">
        <v>797</v>
      </c>
      <c r="C414" t="s">
        <v>4661</v>
      </c>
      <c r="D414" t="s">
        <v>4662</v>
      </c>
      <c r="E414" t="s">
        <v>4663</v>
      </c>
      <c r="F414" t="s">
        <v>4664</v>
      </c>
      <c r="G414" t="s">
        <v>25</v>
      </c>
      <c r="H414" t="s">
        <v>4665</v>
      </c>
      <c r="I414" t="s">
        <v>4666</v>
      </c>
      <c r="J414" t="s">
        <v>4666</v>
      </c>
      <c r="K414" t="s">
        <v>25</v>
      </c>
      <c r="L414" t="s">
        <v>25</v>
      </c>
      <c r="M414" t="s">
        <v>31</v>
      </c>
      <c r="N414" t="s">
        <v>25</v>
      </c>
      <c r="O414" t="s">
        <v>25</v>
      </c>
      <c r="P414" t="s">
        <v>31</v>
      </c>
      <c r="Q414" t="s">
        <v>1050</v>
      </c>
      <c r="R414" t="s">
        <v>4667</v>
      </c>
      <c r="S414" t="s">
        <v>63</v>
      </c>
      <c r="T414" t="s">
        <v>4668</v>
      </c>
    </row>
    <row r="415" spans="2:20" x14ac:dyDescent="0.25">
      <c r="B415" t="s">
        <v>798</v>
      </c>
      <c r="C415" t="s">
        <v>4669</v>
      </c>
      <c r="D415" t="s">
        <v>4670</v>
      </c>
      <c r="E415" t="s">
        <v>4671</v>
      </c>
      <c r="F415" t="s">
        <v>4672</v>
      </c>
      <c r="G415" t="s">
        <v>25</v>
      </c>
      <c r="H415" t="s">
        <v>4673</v>
      </c>
      <c r="I415" t="s">
        <v>4674</v>
      </c>
      <c r="J415" t="s">
        <v>4674</v>
      </c>
      <c r="K415" t="s">
        <v>25</v>
      </c>
      <c r="L415" t="s">
        <v>25</v>
      </c>
      <c r="M415" t="s">
        <v>4269</v>
      </c>
      <c r="N415" t="s">
        <v>25</v>
      </c>
      <c r="O415" t="s">
        <v>25</v>
      </c>
      <c r="P415" t="s">
        <v>4269</v>
      </c>
      <c r="Q415" t="s">
        <v>4270</v>
      </c>
      <c r="R415" t="s">
        <v>4675</v>
      </c>
      <c r="S415" t="s">
        <v>799</v>
      </c>
      <c r="T415" t="s">
        <v>4676</v>
      </c>
    </row>
    <row r="416" spans="2:20" x14ac:dyDescent="0.25">
      <c r="B416" t="s">
        <v>800</v>
      </c>
      <c r="C416" t="s">
        <v>4677</v>
      </c>
      <c r="D416" t="s">
        <v>4678</v>
      </c>
      <c r="E416" t="s">
        <v>4679</v>
      </c>
      <c r="F416" t="s">
        <v>4680</v>
      </c>
      <c r="G416" t="s">
        <v>25</v>
      </c>
      <c r="H416" t="s">
        <v>4681</v>
      </c>
      <c r="I416" t="s">
        <v>4682</v>
      </c>
      <c r="J416" t="s">
        <v>4682</v>
      </c>
      <c r="K416" t="s">
        <v>25</v>
      </c>
      <c r="L416" t="s">
        <v>25</v>
      </c>
      <c r="M416" t="s">
        <v>105</v>
      </c>
      <c r="N416" t="s">
        <v>25</v>
      </c>
      <c r="O416" t="s">
        <v>25</v>
      </c>
      <c r="P416" t="s">
        <v>105</v>
      </c>
      <c r="Q416" t="s">
        <v>106</v>
      </c>
      <c r="R416" t="s">
        <v>4683</v>
      </c>
      <c r="S416" t="s">
        <v>55</v>
      </c>
      <c r="T416" t="s">
        <v>4684</v>
      </c>
    </row>
    <row r="417" spans="2:20" x14ac:dyDescent="0.25">
      <c r="B417" t="s">
        <v>801</v>
      </c>
      <c r="C417" t="s">
        <v>4685</v>
      </c>
      <c r="D417" t="s">
        <v>4686</v>
      </c>
      <c r="E417" t="s">
        <v>4687</v>
      </c>
      <c r="F417" t="s">
        <v>4688</v>
      </c>
      <c r="G417" t="s">
        <v>25</v>
      </c>
      <c r="H417" t="s">
        <v>4689</v>
      </c>
      <c r="I417" t="s">
        <v>4690</v>
      </c>
      <c r="J417" t="s">
        <v>4690</v>
      </c>
      <c r="K417" t="s">
        <v>25</v>
      </c>
      <c r="L417" t="s">
        <v>25</v>
      </c>
      <c r="M417" t="s">
        <v>4691</v>
      </c>
      <c r="N417" t="s">
        <v>31</v>
      </c>
      <c r="O417" t="s">
        <v>25</v>
      </c>
      <c r="P417" t="s">
        <v>4692</v>
      </c>
      <c r="Q417" t="s">
        <v>4693</v>
      </c>
      <c r="R417" t="s">
        <v>4694</v>
      </c>
      <c r="S417" t="s">
        <v>305</v>
      </c>
      <c r="T417" t="s">
        <v>4695</v>
      </c>
    </row>
    <row r="418" spans="2:20" x14ac:dyDescent="0.25">
      <c r="B418" t="s">
        <v>802</v>
      </c>
      <c r="C418" t="s">
        <v>4696</v>
      </c>
      <c r="D418" t="s">
        <v>4697</v>
      </c>
      <c r="E418" t="s">
        <v>4698</v>
      </c>
      <c r="F418" t="s">
        <v>4699</v>
      </c>
      <c r="G418" t="s">
        <v>4700</v>
      </c>
      <c r="H418" t="s">
        <v>4701</v>
      </c>
      <c r="I418" t="s">
        <v>4702</v>
      </c>
      <c r="J418" t="s">
        <v>4702</v>
      </c>
      <c r="K418" t="s">
        <v>25</v>
      </c>
      <c r="L418" t="s">
        <v>25</v>
      </c>
      <c r="M418" t="s">
        <v>3069</v>
      </c>
      <c r="N418" t="s">
        <v>25</v>
      </c>
      <c r="O418" t="s">
        <v>25</v>
      </c>
      <c r="P418" t="s">
        <v>3069</v>
      </c>
      <c r="Q418" t="s">
        <v>625</v>
      </c>
      <c r="R418" t="s">
        <v>4703</v>
      </c>
      <c r="S418" t="s">
        <v>429</v>
      </c>
      <c r="T418" t="s">
        <v>4704</v>
      </c>
    </row>
    <row r="419" spans="2:20" x14ac:dyDescent="0.25">
      <c r="B419" t="s">
        <v>803</v>
      </c>
      <c r="C419" t="s">
        <v>4705</v>
      </c>
      <c r="D419" t="s">
        <v>4706</v>
      </c>
      <c r="E419" t="s">
        <v>4707</v>
      </c>
      <c r="F419" t="s">
        <v>4708</v>
      </c>
      <c r="G419" t="s">
        <v>25</v>
      </c>
      <c r="H419" t="s">
        <v>4709</v>
      </c>
      <c r="I419" t="s">
        <v>4710</v>
      </c>
      <c r="J419" t="s">
        <v>4710</v>
      </c>
      <c r="K419" t="s">
        <v>25</v>
      </c>
      <c r="L419" t="s">
        <v>25</v>
      </c>
      <c r="M419" t="s">
        <v>61</v>
      </c>
      <c r="N419" t="s">
        <v>25</v>
      </c>
      <c r="O419" t="s">
        <v>25</v>
      </c>
      <c r="P419" t="s">
        <v>61</v>
      </c>
      <c r="Q419" t="s">
        <v>62</v>
      </c>
      <c r="R419" t="s">
        <v>4711</v>
      </c>
      <c r="S419" t="s">
        <v>49</v>
      </c>
      <c r="T419" t="s">
        <v>4712</v>
      </c>
    </row>
    <row r="420" spans="2:20" x14ac:dyDescent="0.25">
      <c r="B420" t="s">
        <v>804</v>
      </c>
      <c r="C420" t="s">
        <v>4713</v>
      </c>
      <c r="D420" t="s">
        <v>4714</v>
      </c>
      <c r="E420" t="s">
        <v>4715</v>
      </c>
      <c r="F420" t="s">
        <v>4716</v>
      </c>
      <c r="G420" t="s">
        <v>25</v>
      </c>
      <c r="H420" t="s">
        <v>4717</v>
      </c>
      <c r="I420" t="s">
        <v>4718</v>
      </c>
      <c r="J420" t="s">
        <v>4718</v>
      </c>
      <c r="K420" t="s">
        <v>25</v>
      </c>
      <c r="L420" t="s">
        <v>25</v>
      </c>
      <c r="M420" t="s">
        <v>25</v>
      </c>
      <c r="N420" t="s">
        <v>25</v>
      </c>
      <c r="O420" t="s">
        <v>25</v>
      </c>
      <c r="P420" t="s">
        <v>25</v>
      </c>
      <c r="Q420" t="s">
        <v>25</v>
      </c>
      <c r="R420" t="s">
        <v>4719</v>
      </c>
      <c r="S420" t="s">
        <v>49</v>
      </c>
      <c r="T420" t="s">
        <v>4720</v>
      </c>
    </row>
    <row r="421" spans="2:20" x14ac:dyDescent="0.25">
      <c r="B421" t="s">
        <v>805</v>
      </c>
      <c r="C421" t="s">
        <v>4721</v>
      </c>
      <c r="D421" t="s">
        <v>4722</v>
      </c>
      <c r="E421" t="s">
        <v>4723</v>
      </c>
      <c r="F421" t="s">
        <v>4724</v>
      </c>
      <c r="G421" t="s">
        <v>25</v>
      </c>
      <c r="H421" t="s">
        <v>4725</v>
      </c>
      <c r="I421" t="s">
        <v>4726</v>
      </c>
      <c r="J421" t="s">
        <v>4726</v>
      </c>
      <c r="K421" t="s">
        <v>25</v>
      </c>
      <c r="L421" t="s">
        <v>25</v>
      </c>
      <c r="M421" t="s">
        <v>124</v>
      </c>
      <c r="N421" t="s">
        <v>131</v>
      </c>
      <c r="O421" t="s">
        <v>25</v>
      </c>
      <c r="P421" t="s">
        <v>1773</v>
      </c>
      <c r="Q421" t="s">
        <v>125</v>
      </c>
      <c r="R421" t="s">
        <v>4727</v>
      </c>
      <c r="S421" t="s">
        <v>49</v>
      </c>
      <c r="T421" t="s">
        <v>4728</v>
      </c>
    </row>
    <row r="422" spans="2:20" x14ac:dyDescent="0.25">
      <c r="B422" t="s">
        <v>806</v>
      </c>
      <c r="C422" t="s">
        <v>4729</v>
      </c>
      <c r="D422" t="s">
        <v>4730</v>
      </c>
      <c r="E422" t="s">
        <v>4731</v>
      </c>
      <c r="F422" t="s">
        <v>4732</v>
      </c>
      <c r="G422" t="s">
        <v>25</v>
      </c>
      <c r="H422" t="s">
        <v>4733</v>
      </c>
      <c r="I422" t="s">
        <v>4734</v>
      </c>
      <c r="J422" t="s">
        <v>4734</v>
      </c>
      <c r="K422" t="s">
        <v>25</v>
      </c>
      <c r="L422" t="s">
        <v>25</v>
      </c>
      <c r="M422" t="s">
        <v>47</v>
      </c>
      <c r="N422" t="s">
        <v>25</v>
      </c>
      <c r="O422" t="s">
        <v>25</v>
      </c>
      <c r="P422" t="s">
        <v>47</v>
      </c>
      <c r="Q422" t="s">
        <v>48</v>
      </c>
      <c r="R422" t="s">
        <v>4735</v>
      </c>
      <c r="S422" t="s">
        <v>36</v>
      </c>
      <c r="T422" t="s">
        <v>4736</v>
      </c>
    </row>
    <row r="423" spans="2:20" x14ac:dyDescent="0.25">
      <c r="B423" t="s">
        <v>807</v>
      </c>
      <c r="C423" t="s">
        <v>4737</v>
      </c>
      <c r="D423" t="s">
        <v>4738</v>
      </c>
      <c r="E423" t="s">
        <v>4739</v>
      </c>
      <c r="F423" t="s">
        <v>4740</v>
      </c>
      <c r="G423" t="s">
        <v>25</v>
      </c>
      <c r="H423" t="s">
        <v>4741</v>
      </c>
      <c r="I423" t="s">
        <v>4742</v>
      </c>
      <c r="J423" t="s">
        <v>4742</v>
      </c>
      <c r="K423" t="s">
        <v>25</v>
      </c>
      <c r="L423" t="s">
        <v>25</v>
      </c>
      <c r="M423" t="s">
        <v>224</v>
      </c>
      <c r="N423" t="s">
        <v>25</v>
      </c>
      <c r="O423" t="s">
        <v>25</v>
      </c>
      <c r="P423" t="s">
        <v>224</v>
      </c>
      <c r="Q423" t="s">
        <v>3747</v>
      </c>
      <c r="R423" t="s">
        <v>4743</v>
      </c>
      <c r="S423" t="s">
        <v>27</v>
      </c>
      <c r="T423" t="s">
        <v>4744</v>
      </c>
    </row>
    <row r="424" spans="2:20" x14ac:dyDescent="0.25">
      <c r="B424" t="s">
        <v>808</v>
      </c>
      <c r="C424" t="s">
        <v>4745</v>
      </c>
      <c r="D424" t="s">
        <v>4746</v>
      </c>
      <c r="E424" t="s">
        <v>4747</v>
      </c>
      <c r="F424" t="s">
        <v>4748</v>
      </c>
      <c r="G424" t="s">
        <v>25</v>
      </c>
      <c r="H424" t="s">
        <v>4749</v>
      </c>
      <c r="I424" t="s">
        <v>4750</v>
      </c>
      <c r="J424" t="s">
        <v>4751</v>
      </c>
      <c r="K424" t="s">
        <v>1222</v>
      </c>
      <c r="L424" t="s">
        <v>25</v>
      </c>
      <c r="M424" t="s">
        <v>105</v>
      </c>
      <c r="N424" t="s">
        <v>25</v>
      </c>
      <c r="O424" t="s">
        <v>25</v>
      </c>
      <c r="P424" t="s">
        <v>105</v>
      </c>
      <c r="Q424" t="s">
        <v>106</v>
      </c>
      <c r="R424" t="s">
        <v>4752</v>
      </c>
      <c r="S424" t="s">
        <v>27</v>
      </c>
      <c r="T424" t="s">
        <v>4753</v>
      </c>
    </row>
    <row r="425" spans="2:20" x14ac:dyDescent="0.25">
      <c r="B425" t="s">
        <v>809</v>
      </c>
      <c r="C425" t="s">
        <v>4754</v>
      </c>
      <c r="D425" t="s">
        <v>4755</v>
      </c>
      <c r="E425" t="s">
        <v>4756</v>
      </c>
      <c r="F425" t="s">
        <v>4757</v>
      </c>
      <c r="G425" t="s">
        <v>25</v>
      </c>
      <c r="H425" t="s">
        <v>4758</v>
      </c>
      <c r="I425" t="s">
        <v>4759</v>
      </c>
      <c r="J425" t="s">
        <v>4759</v>
      </c>
      <c r="K425" t="s">
        <v>25</v>
      </c>
      <c r="L425" t="s">
        <v>25</v>
      </c>
      <c r="M425" t="s">
        <v>32</v>
      </c>
      <c r="N425" t="s">
        <v>25</v>
      </c>
      <c r="O425" t="s">
        <v>25</v>
      </c>
      <c r="P425" t="s">
        <v>32</v>
      </c>
      <c r="Q425" t="s">
        <v>311</v>
      </c>
      <c r="R425" t="s">
        <v>4760</v>
      </c>
      <c r="S425" t="s">
        <v>63</v>
      </c>
      <c r="T425" t="s">
        <v>4761</v>
      </c>
    </row>
    <row r="426" spans="2:20" x14ac:dyDescent="0.25">
      <c r="B426" t="s">
        <v>810</v>
      </c>
      <c r="C426" t="s">
        <v>4762</v>
      </c>
      <c r="D426" t="s">
        <v>4763</v>
      </c>
      <c r="E426" t="s">
        <v>4764</v>
      </c>
      <c r="F426" t="s">
        <v>4765</v>
      </c>
      <c r="G426" t="s">
        <v>4766</v>
      </c>
      <c r="H426" t="s">
        <v>4767</v>
      </c>
      <c r="I426" t="s">
        <v>4768</v>
      </c>
      <c r="J426" t="s">
        <v>4768</v>
      </c>
      <c r="K426" t="s">
        <v>25</v>
      </c>
      <c r="L426" t="s">
        <v>25</v>
      </c>
      <c r="M426" t="s">
        <v>2173</v>
      </c>
      <c r="N426" t="s">
        <v>31</v>
      </c>
      <c r="O426" t="s">
        <v>25</v>
      </c>
      <c r="P426" t="s">
        <v>71</v>
      </c>
      <c r="Q426" t="s">
        <v>4769</v>
      </c>
      <c r="R426" t="s">
        <v>4770</v>
      </c>
      <c r="S426" t="s">
        <v>55</v>
      </c>
      <c r="T426" t="s">
        <v>4771</v>
      </c>
    </row>
    <row r="427" spans="2:20" x14ac:dyDescent="0.25">
      <c r="B427" t="s">
        <v>811</v>
      </c>
      <c r="C427" t="s">
        <v>4772</v>
      </c>
      <c r="D427" t="s">
        <v>4773</v>
      </c>
      <c r="E427" t="s">
        <v>4774</v>
      </c>
      <c r="F427" t="s">
        <v>4775</v>
      </c>
      <c r="G427" t="s">
        <v>138</v>
      </c>
      <c r="H427" t="s">
        <v>4776</v>
      </c>
      <c r="I427" t="s">
        <v>4777</v>
      </c>
      <c r="J427" t="s">
        <v>4777</v>
      </c>
      <c r="K427" t="s">
        <v>25</v>
      </c>
      <c r="L427" t="s">
        <v>25</v>
      </c>
      <c r="M427" t="s">
        <v>47</v>
      </c>
      <c r="N427" t="s">
        <v>25</v>
      </c>
      <c r="O427" t="s">
        <v>25</v>
      </c>
      <c r="P427" t="s">
        <v>47</v>
      </c>
      <c r="Q427" t="s">
        <v>48</v>
      </c>
      <c r="R427" t="s">
        <v>4778</v>
      </c>
      <c r="S427" t="s">
        <v>27</v>
      </c>
      <c r="T427" t="s">
        <v>4779</v>
      </c>
    </row>
    <row r="428" spans="2:20" x14ac:dyDescent="0.25">
      <c r="B428" t="s">
        <v>812</v>
      </c>
      <c r="C428" t="s">
        <v>4780</v>
      </c>
      <c r="D428" t="s">
        <v>1074</v>
      </c>
      <c r="E428" t="s">
        <v>4781</v>
      </c>
      <c r="F428" t="s">
        <v>4782</v>
      </c>
      <c r="G428" t="s">
        <v>25</v>
      </c>
      <c r="H428" t="s">
        <v>4783</v>
      </c>
      <c r="I428" t="s">
        <v>4784</v>
      </c>
      <c r="J428" t="s">
        <v>4784</v>
      </c>
      <c r="K428" t="s">
        <v>25</v>
      </c>
      <c r="L428" t="s">
        <v>25</v>
      </c>
      <c r="M428" t="s">
        <v>1406</v>
      </c>
      <c r="N428" t="s">
        <v>25</v>
      </c>
      <c r="O428" t="s">
        <v>25</v>
      </c>
      <c r="P428" t="s">
        <v>1406</v>
      </c>
      <c r="Q428" t="s">
        <v>1407</v>
      </c>
      <c r="R428" t="s">
        <v>4785</v>
      </c>
      <c r="S428" t="s">
        <v>49</v>
      </c>
      <c r="T428" t="s">
        <v>4786</v>
      </c>
    </row>
    <row r="429" spans="2:20" x14ac:dyDescent="0.25">
      <c r="B429" t="s">
        <v>813</v>
      </c>
      <c r="C429" t="s">
        <v>4787</v>
      </c>
      <c r="D429" t="s">
        <v>4788</v>
      </c>
      <c r="E429" t="s">
        <v>4789</v>
      </c>
      <c r="F429" t="s">
        <v>4790</v>
      </c>
      <c r="G429" t="s">
        <v>25</v>
      </c>
      <c r="H429" t="s">
        <v>4791</v>
      </c>
      <c r="I429" t="s">
        <v>4792</v>
      </c>
      <c r="J429" t="s">
        <v>4792</v>
      </c>
      <c r="K429" t="s">
        <v>25</v>
      </c>
      <c r="L429" t="s">
        <v>25</v>
      </c>
      <c r="M429" t="s">
        <v>155</v>
      </c>
      <c r="N429" t="s">
        <v>31</v>
      </c>
      <c r="O429" t="s">
        <v>25</v>
      </c>
      <c r="P429" t="s">
        <v>105</v>
      </c>
      <c r="Q429" t="s">
        <v>164</v>
      </c>
      <c r="R429" t="s">
        <v>4793</v>
      </c>
      <c r="S429" t="s">
        <v>49</v>
      </c>
      <c r="T429" t="s">
        <v>4794</v>
      </c>
    </row>
    <row r="430" spans="2:20" x14ac:dyDescent="0.25">
      <c r="B430" t="s">
        <v>814</v>
      </c>
      <c r="C430" t="s">
        <v>4795</v>
      </c>
      <c r="D430" t="s">
        <v>4796</v>
      </c>
      <c r="E430" t="s">
        <v>4797</v>
      </c>
      <c r="F430" t="s">
        <v>4798</v>
      </c>
      <c r="G430" t="s">
        <v>25</v>
      </c>
      <c r="H430" t="s">
        <v>4799</v>
      </c>
      <c r="I430" t="s">
        <v>4800</v>
      </c>
      <c r="J430" t="s">
        <v>4800</v>
      </c>
      <c r="K430" t="s">
        <v>25</v>
      </c>
      <c r="L430" t="s">
        <v>25</v>
      </c>
      <c r="M430" t="s">
        <v>47</v>
      </c>
      <c r="N430" t="s">
        <v>25</v>
      </c>
      <c r="O430" t="s">
        <v>25</v>
      </c>
      <c r="P430" t="s">
        <v>47</v>
      </c>
      <c r="Q430" t="s">
        <v>48</v>
      </c>
      <c r="R430" t="s">
        <v>4801</v>
      </c>
      <c r="S430" t="s">
        <v>27</v>
      </c>
      <c r="T430" t="s">
        <v>4802</v>
      </c>
    </row>
    <row r="431" spans="2:20" x14ac:dyDescent="0.25">
      <c r="B431" t="s">
        <v>820</v>
      </c>
      <c r="C431" t="s">
        <v>4803</v>
      </c>
      <c r="D431" t="s">
        <v>4804</v>
      </c>
      <c r="E431" t="s">
        <v>4805</v>
      </c>
      <c r="F431" t="s">
        <v>4806</v>
      </c>
      <c r="G431" t="s">
        <v>25</v>
      </c>
      <c r="H431" t="s">
        <v>4807</v>
      </c>
      <c r="I431" t="s">
        <v>4808</v>
      </c>
      <c r="J431" t="s">
        <v>4808</v>
      </c>
      <c r="K431" t="s">
        <v>25</v>
      </c>
      <c r="L431" t="s">
        <v>25</v>
      </c>
      <c r="M431" t="s">
        <v>38</v>
      </c>
      <c r="N431" t="s">
        <v>25</v>
      </c>
      <c r="O431" t="s">
        <v>25</v>
      </c>
      <c r="P431" t="s">
        <v>38</v>
      </c>
      <c r="Q431" t="s">
        <v>39</v>
      </c>
      <c r="R431" t="s">
        <v>4809</v>
      </c>
      <c r="S431" t="s">
        <v>49</v>
      </c>
      <c r="T431" t="s">
        <v>4810</v>
      </c>
    </row>
    <row r="432" spans="2:20" x14ac:dyDescent="0.25">
      <c r="B432" t="s">
        <v>821</v>
      </c>
      <c r="C432" t="s">
        <v>4811</v>
      </c>
      <c r="D432" t="s">
        <v>4812</v>
      </c>
      <c r="E432" t="s">
        <v>4813</v>
      </c>
      <c r="F432" t="s">
        <v>4814</v>
      </c>
      <c r="G432" t="s">
        <v>4815</v>
      </c>
      <c r="H432" t="s">
        <v>4816</v>
      </c>
      <c r="I432" t="s">
        <v>4817</v>
      </c>
      <c r="J432" t="s">
        <v>4817</v>
      </c>
      <c r="K432" t="s">
        <v>25</v>
      </c>
      <c r="L432" t="s">
        <v>25</v>
      </c>
      <c r="M432" t="s">
        <v>105</v>
      </c>
      <c r="N432" t="s">
        <v>25</v>
      </c>
      <c r="O432" t="s">
        <v>25</v>
      </c>
      <c r="P432" t="s">
        <v>105</v>
      </c>
      <c r="Q432" t="s">
        <v>106</v>
      </c>
      <c r="R432" t="s">
        <v>4818</v>
      </c>
      <c r="S432" t="s">
        <v>63</v>
      </c>
      <c r="T432" t="s">
        <v>4819</v>
      </c>
    </row>
    <row r="433" spans="2:20" x14ac:dyDescent="0.25">
      <c r="B433" t="s">
        <v>822</v>
      </c>
      <c r="C433" t="s">
        <v>4820</v>
      </c>
      <c r="D433" t="s">
        <v>4821</v>
      </c>
      <c r="E433" t="s">
        <v>4822</v>
      </c>
      <c r="F433" t="s">
        <v>4823</v>
      </c>
      <c r="G433" t="s">
        <v>25</v>
      </c>
      <c r="H433" t="s">
        <v>4824</v>
      </c>
      <c r="I433" t="s">
        <v>4825</v>
      </c>
      <c r="J433" t="s">
        <v>4825</v>
      </c>
      <c r="K433" t="s">
        <v>25</v>
      </c>
      <c r="L433" t="s">
        <v>25</v>
      </c>
      <c r="M433" t="s">
        <v>25</v>
      </c>
      <c r="N433" t="s">
        <v>25</v>
      </c>
      <c r="O433" t="s">
        <v>25</v>
      </c>
      <c r="P433" t="s">
        <v>25</v>
      </c>
      <c r="Q433" t="s">
        <v>25</v>
      </c>
      <c r="R433" t="s">
        <v>4826</v>
      </c>
      <c r="S433" t="s">
        <v>49</v>
      </c>
      <c r="T433" t="s">
        <v>4827</v>
      </c>
    </row>
    <row r="434" spans="2:20" x14ac:dyDescent="0.25">
      <c r="B434" t="s">
        <v>823</v>
      </c>
      <c r="C434" t="s">
        <v>4828</v>
      </c>
      <c r="D434" t="s">
        <v>4829</v>
      </c>
      <c r="E434" t="s">
        <v>4830</v>
      </c>
      <c r="F434" t="s">
        <v>4831</v>
      </c>
      <c r="G434" t="s">
        <v>4832</v>
      </c>
      <c r="H434" t="s">
        <v>4833</v>
      </c>
      <c r="I434" t="s">
        <v>4834</v>
      </c>
      <c r="J434" t="s">
        <v>4834</v>
      </c>
      <c r="K434" t="s">
        <v>25</v>
      </c>
      <c r="L434" t="s">
        <v>25</v>
      </c>
      <c r="M434" t="s">
        <v>105</v>
      </c>
      <c r="N434" t="s">
        <v>25</v>
      </c>
      <c r="O434" t="s">
        <v>25</v>
      </c>
      <c r="P434" t="s">
        <v>105</v>
      </c>
      <c r="Q434" t="s">
        <v>106</v>
      </c>
      <c r="R434" t="s">
        <v>4835</v>
      </c>
      <c r="S434" t="s">
        <v>236</v>
      </c>
      <c r="T434" t="s">
        <v>4836</v>
      </c>
    </row>
    <row r="435" spans="2:20" x14ac:dyDescent="0.25">
      <c r="B435" t="s">
        <v>824</v>
      </c>
      <c r="C435" t="s">
        <v>4837</v>
      </c>
      <c r="D435" t="s">
        <v>4838</v>
      </c>
      <c r="E435" t="s">
        <v>4839</v>
      </c>
      <c r="F435" t="s">
        <v>4840</v>
      </c>
      <c r="G435" t="s">
        <v>25</v>
      </c>
      <c r="H435" t="s">
        <v>4841</v>
      </c>
      <c r="I435" t="s">
        <v>4842</v>
      </c>
      <c r="J435" t="s">
        <v>4842</v>
      </c>
      <c r="K435" t="s">
        <v>25</v>
      </c>
      <c r="L435" t="s">
        <v>25</v>
      </c>
      <c r="M435" t="s">
        <v>155</v>
      </c>
      <c r="N435" t="s">
        <v>25</v>
      </c>
      <c r="O435" t="s">
        <v>25</v>
      </c>
      <c r="P435" t="s">
        <v>155</v>
      </c>
      <c r="Q435" t="s">
        <v>164</v>
      </c>
      <c r="R435" t="s">
        <v>4843</v>
      </c>
      <c r="S435" t="s">
        <v>55</v>
      </c>
      <c r="T435" t="s">
        <v>4844</v>
      </c>
    </row>
    <row r="436" spans="2:20" x14ac:dyDescent="0.25">
      <c r="B436" t="s">
        <v>825</v>
      </c>
      <c r="C436" t="s">
        <v>4845</v>
      </c>
      <c r="D436" t="s">
        <v>4846</v>
      </c>
      <c r="E436" t="s">
        <v>4847</v>
      </c>
      <c r="F436" t="s">
        <v>4848</v>
      </c>
      <c r="G436" t="s">
        <v>4849</v>
      </c>
      <c r="H436" t="s">
        <v>4850</v>
      </c>
      <c r="I436" t="s">
        <v>4851</v>
      </c>
      <c r="J436" t="s">
        <v>4852</v>
      </c>
      <c r="K436" t="s">
        <v>25</v>
      </c>
      <c r="L436" t="s">
        <v>25</v>
      </c>
      <c r="M436" t="s">
        <v>4853</v>
      </c>
      <c r="N436" t="s">
        <v>25</v>
      </c>
      <c r="O436" t="s">
        <v>25</v>
      </c>
      <c r="P436" t="s">
        <v>4853</v>
      </c>
      <c r="Q436" t="s">
        <v>4854</v>
      </c>
      <c r="R436" t="s">
        <v>4855</v>
      </c>
      <c r="S436" t="s">
        <v>59</v>
      </c>
      <c r="T436" t="s">
        <v>4856</v>
      </c>
    </row>
    <row r="437" spans="2:20" x14ac:dyDescent="0.25">
      <c r="B437" t="s">
        <v>826</v>
      </c>
      <c r="C437" t="s">
        <v>4857</v>
      </c>
      <c r="D437" t="s">
        <v>4858</v>
      </c>
      <c r="E437" t="s">
        <v>4859</v>
      </c>
      <c r="F437" t="s">
        <v>4860</v>
      </c>
      <c r="G437" t="s">
        <v>25</v>
      </c>
      <c r="H437" t="s">
        <v>4861</v>
      </c>
      <c r="I437" t="s">
        <v>4862</v>
      </c>
      <c r="J437" t="s">
        <v>4862</v>
      </c>
      <c r="K437" t="s">
        <v>25</v>
      </c>
      <c r="L437" t="s">
        <v>25</v>
      </c>
      <c r="M437" t="s">
        <v>25</v>
      </c>
      <c r="N437" t="s">
        <v>25</v>
      </c>
      <c r="O437" t="s">
        <v>25</v>
      </c>
      <c r="P437" t="s">
        <v>25</v>
      </c>
      <c r="Q437" t="s">
        <v>25</v>
      </c>
      <c r="R437" t="s">
        <v>4863</v>
      </c>
      <c r="S437" t="s">
        <v>49</v>
      </c>
      <c r="T437" t="s">
        <v>4864</v>
      </c>
    </row>
    <row r="438" spans="2:20" x14ac:dyDescent="0.25">
      <c r="B438" t="s">
        <v>827</v>
      </c>
      <c r="C438" t="s">
        <v>4865</v>
      </c>
      <c r="D438" t="s">
        <v>4866</v>
      </c>
      <c r="E438" t="s">
        <v>4867</v>
      </c>
      <c r="F438" t="s">
        <v>4868</v>
      </c>
      <c r="G438" t="s">
        <v>25</v>
      </c>
      <c r="H438" t="s">
        <v>4869</v>
      </c>
      <c r="I438" t="s">
        <v>4870</v>
      </c>
      <c r="J438" t="s">
        <v>4870</v>
      </c>
      <c r="K438" t="s">
        <v>25</v>
      </c>
      <c r="L438" t="s">
        <v>25</v>
      </c>
      <c r="M438" t="s">
        <v>1088</v>
      </c>
      <c r="N438" t="s">
        <v>25</v>
      </c>
      <c r="O438" t="s">
        <v>25</v>
      </c>
      <c r="P438" t="s">
        <v>1088</v>
      </c>
      <c r="Q438" t="s">
        <v>1089</v>
      </c>
      <c r="R438" t="s">
        <v>4871</v>
      </c>
      <c r="S438" t="s">
        <v>44</v>
      </c>
      <c r="T438" t="s">
        <v>4872</v>
      </c>
    </row>
    <row r="439" spans="2:20" x14ac:dyDescent="0.25">
      <c r="B439" t="s">
        <v>828</v>
      </c>
      <c r="C439" t="s">
        <v>4873</v>
      </c>
      <c r="D439" t="s">
        <v>4874</v>
      </c>
      <c r="E439" t="s">
        <v>4875</v>
      </c>
      <c r="F439" t="s">
        <v>4876</v>
      </c>
      <c r="G439" t="s">
        <v>4877</v>
      </c>
      <c r="H439" t="s">
        <v>4878</v>
      </c>
      <c r="I439" t="s">
        <v>4879</v>
      </c>
      <c r="J439" t="s">
        <v>4880</v>
      </c>
      <c r="K439" t="s">
        <v>4881</v>
      </c>
      <c r="L439" t="s">
        <v>25</v>
      </c>
      <c r="M439" t="s">
        <v>4882</v>
      </c>
      <c r="N439" t="s">
        <v>70</v>
      </c>
      <c r="O439" t="s">
        <v>25</v>
      </c>
      <c r="P439" t="s">
        <v>3200</v>
      </c>
      <c r="Q439" t="s">
        <v>4883</v>
      </c>
      <c r="R439" t="s">
        <v>4884</v>
      </c>
      <c r="S439" t="s">
        <v>829</v>
      </c>
      <c r="T439" t="s">
        <v>4885</v>
      </c>
    </row>
    <row r="440" spans="2:20" x14ac:dyDescent="0.25">
      <c r="B440" t="s">
        <v>830</v>
      </c>
      <c r="C440" t="s">
        <v>4886</v>
      </c>
      <c r="D440" t="s">
        <v>4887</v>
      </c>
      <c r="E440" t="s">
        <v>4888</v>
      </c>
      <c r="F440" t="s">
        <v>4889</v>
      </c>
      <c r="G440" t="s">
        <v>4890</v>
      </c>
      <c r="H440" t="s">
        <v>4891</v>
      </c>
      <c r="I440" t="s">
        <v>4892</v>
      </c>
      <c r="J440" t="s">
        <v>4892</v>
      </c>
      <c r="K440" t="s">
        <v>25</v>
      </c>
      <c r="L440" t="s">
        <v>25</v>
      </c>
      <c r="M440" t="s">
        <v>158</v>
      </c>
      <c r="N440" t="s">
        <v>31</v>
      </c>
      <c r="O440" t="s">
        <v>25</v>
      </c>
      <c r="P440" t="s">
        <v>131</v>
      </c>
      <c r="Q440" t="s">
        <v>288</v>
      </c>
      <c r="R440" t="s">
        <v>4893</v>
      </c>
      <c r="S440" t="s">
        <v>59</v>
      </c>
      <c r="T440" t="s">
        <v>4894</v>
      </c>
    </row>
    <row r="441" spans="2:20" x14ac:dyDescent="0.25">
      <c r="B441" t="s">
        <v>831</v>
      </c>
      <c r="C441" t="s">
        <v>4895</v>
      </c>
      <c r="D441" t="s">
        <v>4896</v>
      </c>
      <c r="E441" t="s">
        <v>4897</v>
      </c>
      <c r="F441" t="s">
        <v>4898</v>
      </c>
      <c r="G441" t="s">
        <v>25</v>
      </c>
      <c r="H441" t="s">
        <v>4899</v>
      </c>
      <c r="I441" t="s">
        <v>4900</v>
      </c>
      <c r="J441" t="s">
        <v>4900</v>
      </c>
      <c r="K441" t="s">
        <v>25</v>
      </c>
      <c r="L441" t="s">
        <v>25</v>
      </c>
      <c r="M441" t="s">
        <v>4901</v>
      </c>
      <c r="N441" t="s">
        <v>131</v>
      </c>
      <c r="O441" t="s">
        <v>25</v>
      </c>
      <c r="P441" t="s">
        <v>4902</v>
      </c>
      <c r="Q441" t="s">
        <v>4903</v>
      </c>
      <c r="R441" t="s">
        <v>4904</v>
      </c>
      <c r="S441" t="s">
        <v>34</v>
      </c>
      <c r="T441" t="s">
        <v>4905</v>
      </c>
    </row>
    <row r="442" spans="2:20" x14ac:dyDescent="0.25">
      <c r="B442" t="s">
        <v>832</v>
      </c>
      <c r="C442" t="s">
        <v>4906</v>
      </c>
      <c r="D442" t="s">
        <v>4907</v>
      </c>
      <c r="E442" t="s">
        <v>4908</v>
      </c>
      <c r="F442" t="s">
        <v>4909</v>
      </c>
      <c r="G442" t="s">
        <v>25</v>
      </c>
      <c r="H442" t="s">
        <v>4910</v>
      </c>
      <c r="I442" t="s">
        <v>4911</v>
      </c>
      <c r="J442" t="s">
        <v>4911</v>
      </c>
      <c r="K442" t="s">
        <v>25</v>
      </c>
      <c r="L442" t="s">
        <v>25</v>
      </c>
      <c r="M442" t="s">
        <v>4378</v>
      </c>
      <c r="N442" t="s">
        <v>31</v>
      </c>
      <c r="O442" t="s">
        <v>25</v>
      </c>
      <c r="P442" t="s">
        <v>4912</v>
      </c>
      <c r="Q442" t="s">
        <v>4379</v>
      </c>
      <c r="R442" t="s">
        <v>4913</v>
      </c>
      <c r="S442" t="s">
        <v>63</v>
      </c>
      <c r="T442" t="s">
        <v>4914</v>
      </c>
    </row>
    <row r="443" spans="2:20" x14ac:dyDescent="0.25">
      <c r="B443" t="s">
        <v>833</v>
      </c>
      <c r="C443" t="s">
        <v>4915</v>
      </c>
      <c r="D443" t="s">
        <v>4916</v>
      </c>
      <c r="E443" t="s">
        <v>4917</v>
      </c>
      <c r="F443" t="s">
        <v>4918</v>
      </c>
      <c r="G443" t="s">
        <v>25</v>
      </c>
      <c r="H443" t="s">
        <v>4919</v>
      </c>
      <c r="I443" t="s">
        <v>4920</v>
      </c>
      <c r="J443" t="s">
        <v>4920</v>
      </c>
      <c r="K443" t="s">
        <v>25</v>
      </c>
      <c r="L443" t="s">
        <v>25</v>
      </c>
      <c r="M443" t="s">
        <v>65</v>
      </c>
      <c r="N443" t="s">
        <v>158</v>
      </c>
      <c r="O443" t="s">
        <v>25</v>
      </c>
      <c r="P443" t="s">
        <v>4921</v>
      </c>
      <c r="Q443" t="s">
        <v>3228</v>
      </c>
      <c r="R443" t="s">
        <v>4922</v>
      </c>
      <c r="S443" t="s">
        <v>59</v>
      </c>
      <c r="T443" t="s">
        <v>4923</v>
      </c>
    </row>
    <row r="444" spans="2:20" x14ac:dyDescent="0.25">
      <c r="B444" t="s">
        <v>834</v>
      </c>
      <c r="C444" t="s">
        <v>4924</v>
      </c>
      <c r="D444" t="s">
        <v>4925</v>
      </c>
      <c r="E444" t="s">
        <v>4926</v>
      </c>
      <c r="F444" t="s">
        <v>4927</v>
      </c>
      <c r="G444" t="s">
        <v>25</v>
      </c>
      <c r="H444" t="s">
        <v>4928</v>
      </c>
      <c r="I444" t="s">
        <v>4929</v>
      </c>
      <c r="J444" t="s">
        <v>4929</v>
      </c>
      <c r="K444" t="s">
        <v>25</v>
      </c>
      <c r="L444" t="s">
        <v>25</v>
      </c>
      <c r="M444" t="s">
        <v>25</v>
      </c>
      <c r="N444" t="s">
        <v>25</v>
      </c>
      <c r="O444" t="s">
        <v>25</v>
      </c>
      <c r="P444" t="s">
        <v>25</v>
      </c>
      <c r="Q444" t="s">
        <v>25</v>
      </c>
      <c r="R444" t="s">
        <v>4930</v>
      </c>
      <c r="S444" t="s">
        <v>63</v>
      </c>
      <c r="T444" t="s">
        <v>4931</v>
      </c>
    </row>
    <row r="445" spans="2:20" x14ac:dyDescent="0.25">
      <c r="B445" t="s">
        <v>835</v>
      </c>
      <c r="C445" t="s">
        <v>4932</v>
      </c>
      <c r="D445" t="s">
        <v>4933</v>
      </c>
      <c r="E445" t="s">
        <v>4934</v>
      </c>
      <c r="F445" t="s">
        <v>4935</v>
      </c>
      <c r="G445" t="s">
        <v>4936</v>
      </c>
      <c r="H445" t="s">
        <v>4937</v>
      </c>
      <c r="I445" t="s">
        <v>4938</v>
      </c>
      <c r="J445" t="s">
        <v>4938</v>
      </c>
      <c r="K445" t="s">
        <v>25</v>
      </c>
      <c r="L445" t="s">
        <v>25</v>
      </c>
      <c r="M445" t="s">
        <v>4939</v>
      </c>
      <c r="N445" t="s">
        <v>25</v>
      </c>
      <c r="O445" t="s">
        <v>25</v>
      </c>
      <c r="P445" t="s">
        <v>4939</v>
      </c>
      <c r="Q445" t="s">
        <v>4940</v>
      </c>
      <c r="R445" t="s">
        <v>4941</v>
      </c>
      <c r="S445" t="s">
        <v>836</v>
      </c>
      <c r="T445" t="s">
        <v>4942</v>
      </c>
    </row>
    <row r="446" spans="2:20" x14ac:dyDescent="0.25">
      <c r="B446" t="s">
        <v>837</v>
      </c>
      <c r="C446" t="s">
        <v>4943</v>
      </c>
      <c r="D446" t="s">
        <v>4944</v>
      </c>
      <c r="E446" t="s">
        <v>4945</v>
      </c>
      <c r="F446" t="s">
        <v>4946</v>
      </c>
      <c r="G446" t="s">
        <v>25</v>
      </c>
      <c r="H446" t="s">
        <v>4947</v>
      </c>
      <c r="I446" t="s">
        <v>4948</v>
      </c>
      <c r="J446" t="s">
        <v>4948</v>
      </c>
      <c r="K446" t="s">
        <v>25</v>
      </c>
      <c r="L446" t="s">
        <v>25</v>
      </c>
      <c r="M446" t="s">
        <v>105</v>
      </c>
      <c r="N446" t="s">
        <v>25</v>
      </c>
      <c r="O446" t="s">
        <v>25</v>
      </c>
      <c r="P446" t="s">
        <v>105</v>
      </c>
      <c r="Q446" t="s">
        <v>106</v>
      </c>
      <c r="R446" t="s">
        <v>4949</v>
      </c>
      <c r="S446" t="s">
        <v>63</v>
      </c>
      <c r="T446" t="s">
        <v>4950</v>
      </c>
    </row>
    <row r="447" spans="2:20" x14ac:dyDescent="0.25">
      <c r="B447" t="s">
        <v>838</v>
      </c>
      <c r="C447" t="s">
        <v>4951</v>
      </c>
      <c r="D447" t="s">
        <v>4952</v>
      </c>
      <c r="E447" t="s">
        <v>4953</v>
      </c>
      <c r="F447" t="s">
        <v>4954</v>
      </c>
      <c r="G447" t="s">
        <v>25</v>
      </c>
      <c r="H447" t="s">
        <v>4955</v>
      </c>
      <c r="I447" t="s">
        <v>4956</v>
      </c>
      <c r="J447" t="s">
        <v>4956</v>
      </c>
      <c r="K447" t="s">
        <v>25</v>
      </c>
      <c r="L447" t="s">
        <v>25</v>
      </c>
      <c r="M447" t="s">
        <v>38</v>
      </c>
      <c r="N447" t="s">
        <v>25</v>
      </c>
      <c r="O447" t="s">
        <v>25</v>
      </c>
      <c r="P447" t="s">
        <v>38</v>
      </c>
      <c r="Q447" t="s">
        <v>39</v>
      </c>
      <c r="R447" t="s">
        <v>4957</v>
      </c>
      <c r="S447" t="s">
        <v>839</v>
      </c>
      <c r="T447" t="s">
        <v>4958</v>
      </c>
    </row>
    <row r="448" spans="2:20" x14ac:dyDescent="0.25">
      <c r="B448" t="s">
        <v>840</v>
      </c>
      <c r="C448" t="s">
        <v>4959</v>
      </c>
      <c r="D448" t="s">
        <v>4960</v>
      </c>
      <c r="E448" t="s">
        <v>4961</v>
      </c>
      <c r="F448" t="s">
        <v>4962</v>
      </c>
      <c r="G448" t="s">
        <v>25</v>
      </c>
      <c r="H448" t="s">
        <v>4963</v>
      </c>
      <c r="I448" t="s">
        <v>4964</v>
      </c>
      <c r="J448" t="s">
        <v>4964</v>
      </c>
      <c r="K448" t="s">
        <v>25</v>
      </c>
      <c r="L448" t="s">
        <v>25</v>
      </c>
      <c r="M448" t="s">
        <v>105</v>
      </c>
      <c r="N448" t="s">
        <v>25</v>
      </c>
      <c r="O448" t="s">
        <v>25</v>
      </c>
      <c r="P448" t="s">
        <v>105</v>
      </c>
      <c r="Q448" t="s">
        <v>106</v>
      </c>
      <c r="R448" t="s">
        <v>4965</v>
      </c>
      <c r="S448" t="s">
        <v>34</v>
      </c>
      <c r="T448" t="s">
        <v>4966</v>
      </c>
    </row>
    <row r="449" spans="2:20" x14ac:dyDescent="0.25">
      <c r="B449" t="s">
        <v>841</v>
      </c>
      <c r="C449" t="s">
        <v>4967</v>
      </c>
      <c r="D449" t="s">
        <v>4968</v>
      </c>
      <c r="E449" t="s">
        <v>4969</v>
      </c>
      <c r="F449" t="s">
        <v>4970</v>
      </c>
      <c r="G449" t="s">
        <v>25</v>
      </c>
      <c r="H449" t="s">
        <v>4971</v>
      </c>
      <c r="I449" t="s">
        <v>4972</v>
      </c>
      <c r="J449" t="s">
        <v>4972</v>
      </c>
      <c r="K449" t="s">
        <v>25</v>
      </c>
      <c r="L449" t="s">
        <v>25</v>
      </c>
      <c r="M449" t="s">
        <v>4973</v>
      </c>
      <c r="N449" t="s">
        <v>25</v>
      </c>
      <c r="O449" t="s">
        <v>25</v>
      </c>
      <c r="P449" t="s">
        <v>4973</v>
      </c>
      <c r="Q449" t="s">
        <v>4974</v>
      </c>
      <c r="R449" t="s">
        <v>4975</v>
      </c>
      <c r="S449" t="s">
        <v>44</v>
      </c>
      <c r="T449" t="s">
        <v>4976</v>
      </c>
    </row>
    <row r="450" spans="2:20" x14ac:dyDescent="0.25">
      <c r="B450" t="s">
        <v>842</v>
      </c>
      <c r="C450" t="s">
        <v>4977</v>
      </c>
      <c r="D450" t="s">
        <v>4978</v>
      </c>
      <c r="E450" t="s">
        <v>4979</v>
      </c>
      <c r="F450" t="s">
        <v>4980</v>
      </c>
      <c r="G450" t="s">
        <v>25</v>
      </c>
      <c r="H450" t="s">
        <v>4981</v>
      </c>
      <c r="I450" t="s">
        <v>4982</v>
      </c>
      <c r="J450" t="s">
        <v>4982</v>
      </c>
      <c r="K450" t="s">
        <v>25</v>
      </c>
      <c r="L450" t="s">
        <v>25</v>
      </c>
      <c r="M450" t="s">
        <v>987</v>
      </c>
      <c r="N450" t="s">
        <v>25</v>
      </c>
      <c r="O450" t="s">
        <v>25</v>
      </c>
      <c r="P450" t="s">
        <v>987</v>
      </c>
      <c r="Q450" t="s">
        <v>988</v>
      </c>
      <c r="R450" t="s">
        <v>4983</v>
      </c>
      <c r="S450" t="s">
        <v>843</v>
      </c>
      <c r="T450" t="s">
        <v>4984</v>
      </c>
    </row>
    <row r="451" spans="2:20" x14ac:dyDescent="0.25">
      <c r="B451" t="s">
        <v>844</v>
      </c>
      <c r="C451" t="s">
        <v>4985</v>
      </c>
      <c r="D451" t="s">
        <v>4986</v>
      </c>
      <c r="E451" t="s">
        <v>4987</v>
      </c>
      <c r="F451" t="s">
        <v>4988</v>
      </c>
      <c r="G451" t="s">
        <v>4989</v>
      </c>
      <c r="H451" t="s">
        <v>4990</v>
      </c>
      <c r="I451" t="s">
        <v>4991</v>
      </c>
      <c r="J451" t="s">
        <v>4991</v>
      </c>
      <c r="K451" t="s">
        <v>25</v>
      </c>
      <c r="L451" t="s">
        <v>25</v>
      </c>
      <c r="M451" t="s">
        <v>25</v>
      </c>
      <c r="N451" t="s">
        <v>25</v>
      </c>
      <c r="O451" t="s">
        <v>25</v>
      </c>
      <c r="P451" t="s">
        <v>25</v>
      </c>
      <c r="Q451" t="s">
        <v>25</v>
      </c>
      <c r="R451" t="s">
        <v>4992</v>
      </c>
      <c r="S451" t="s">
        <v>44</v>
      </c>
      <c r="T451" t="s">
        <v>4993</v>
      </c>
    </row>
    <row r="452" spans="2:20" x14ac:dyDescent="0.25">
      <c r="B452" t="s">
        <v>845</v>
      </c>
      <c r="C452" t="s">
        <v>4994</v>
      </c>
      <c r="D452" t="s">
        <v>4995</v>
      </c>
      <c r="E452" t="s">
        <v>4996</v>
      </c>
      <c r="F452" t="s">
        <v>4997</v>
      </c>
      <c r="G452" t="s">
        <v>4998</v>
      </c>
      <c r="H452" t="s">
        <v>4999</v>
      </c>
      <c r="I452" t="s">
        <v>5000</v>
      </c>
      <c r="J452" t="s">
        <v>5000</v>
      </c>
      <c r="K452" t="s">
        <v>25</v>
      </c>
      <c r="L452" t="s">
        <v>25</v>
      </c>
      <c r="M452" t="s">
        <v>1017</v>
      </c>
      <c r="N452" t="s">
        <v>131</v>
      </c>
      <c r="O452" t="s">
        <v>25</v>
      </c>
      <c r="P452" t="s">
        <v>5001</v>
      </c>
      <c r="Q452" t="s">
        <v>1019</v>
      </c>
      <c r="R452" t="s">
        <v>5002</v>
      </c>
      <c r="S452" t="s">
        <v>236</v>
      </c>
      <c r="T452" t="s">
        <v>5003</v>
      </c>
    </row>
    <row r="453" spans="2:20" x14ac:dyDescent="0.25">
      <c r="B453" t="s">
        <v>846</v>
      </c>
      <c r="C453" t="s">
        <v>5004</v>
      </c>
      <c r="D453" t="s">
        <v>5005</v>
      </c>
      <c r="E453" t="s">
        <v>5006</v>
      </c>
      <c r="F453" t="s">
        <v>5007</v>
      </c>
      <c r="G453" t="s">
        <v>25</v>
      </c>
      <c r="H453" t="s">
        <v>5008</v>
      </c>
      <c r="I453" t="s">
        <v>5009</v>
      </c>
      <c r="J453" t="s">
        <v>5009</v>
      </c>
      <c r="K453" t="s">
        <v>25</v>
      </c>
      <c r="L453" t="s">
        <v>25</v>
      </c>
      <c r="M453" t="s">
        <v>25</v>
      </c>
      <c r="N453" t="s">
        <v>25</v>
      </c>
      <c r="O453" t="s">
        <v>25</v>
      </c>
      <c r="P453" t="s">
        <v>25</v>
      </c>
      <c r="Q453" t="s">
        <v>25</v>
      </c>
      <c r="R453" t="s">
        <v>118</v>
      </c>
      <c r="S453" t="s">
        <v>44</v>
      </c>
      <c r="T453" t="s">
        <v>5010</v>
      </c>
    </row>
    <row r="454" spans="2:20" x14ac:dyDescent="0.25">
      <c r="B454" t="s">
        <v>847</v>
      </c>
      <c r="C454" t="s">
        <v>5011</v>
      </c>
      <c r="D454" t="s">
        <v>5012</v>
      </c>
      <c r="E454" t="s">
        <v>5013</v>
      </c>
      <c r="F454" t="s">
        <v>5014</v>
      </c>
      <c r="G454" t="s">
        <v>5015</v>
      </c>
      <c r="H454" t="s">
        <v>5016</v>
      </c>
      <c r="I454" t="s">
        <v>5017</v>
      </c>
      <c r="J454" t="s">
        <v>5017</v>
      </c>
      <c r="K454" t="s">
        <v>25</v>
      </c>
      <c r="L454" t="s">
        <v>25</v>
      </c>
      <c r="M454" t="s">
        <v>61</v>
      </c>
      <c r="N454" t="s">
        <v>25</v>
      </c>
      <c r="O454" t="s">
        <v>25</v>
      </c>
      <c r="P454" t="s">
        <v>61</v>
      </c>
      <c r="Q454" t="s">
        <v>62</v>
      </c>
      <c r="R454" t="s">
        <v>5018</v>
      </c>
      <c r="S454" t="s">
        <v>36</v>
      </c>
      <c r="T454" t="s">
        <v>5019</v>
      </c>
    </row>
    <row r="455" spans="2:20" x14ac:dyDescent="0.25">
      <c r="B455" t="s">
        <v>848</v>
      </c>
      <c r="C455" t="s">
        <v>5020</v>
      </c>
      <c r="D455" t="s">
        <v>5021</v>
      </c>
      <c r="E455" t="s">
        <v>5022</v>
      </c>
      <c r="F455" t="s">
        <v>5023</v>
      </c>
      <c r="G455" t="s">
        <v>25</v>
      </c>
      <c r="H455" t="s">
        <v>5024</v>
      </c>
      <c r="I455" t="s">
        <v>5025</v>
      </c>
      <c r="J455" t="s">
        <v>5025</v>
      </c>
      <c r="K455" t="s">
        <v>25</v>
      </c>
      <c r="L455" t="s">
        <v>25</v>
      </c>
      <c r="M455" t="s">
        <v>38</v>
      </c>
      <c r="N455" t="s">
        <v>25</v>
      </c>
      <c r="O455" t="s">
        <v>25</v>
      </c>
      <c r="P455" t="s">
        <v>38</v>
      </c>
      <c r="Q455" t="s">
        <v>39</v>
      </c>
      <c r="R455" t="s">
        <v>5026</v>
      </c>
      <c r="S455" t="s">
        <v>849</v>
      </c>
      <c r="T455" t="s">
        <v>5027</v>
      </c>
    </row>
    <row r="456" spans="2:20" x14ac:dyDescent="0.25">
      <c r="B456" t="s">
        <v>850</v>
      </c>
      <c r="C456" t="s">
        <v>5028</v>
      </c>
      <c r="D456" t="s">
        <v>5029</v>
      </c>
      <c r="E456" t="s">
        <v>5030</v>
      </c>
      <c r="F456" t="s">
        <v>5031</v>
      </c>
      <c r="G456" t="s">
        <v>5032</v>
      </c>
      <c r="H456" t="s">
        <v>5033</v>
      </c>
      <c r="I456" t="s">
        <v>5034</v>
      </c>
      <c r="J456" t="s">
        <v>5035</v>
      </c>
      <c r="K456" t="s">
        <v>105</v>
      </c>
      <c r="L456" t="s">
        <v>25</v>
      </c>
      <c r="M456" t="s">
        <v>155</v>
      </c>
      <c r="N456" t="s">
        <v>25</v>
      </c>
      <c r="O456" t="s">
        <v>25</v>
      </c>
      <c r="P456" t="s">
        <v>155</v>
      </c>
      <c r="Q456" t="s">
        <v>164</v>
      </c>
      <c r="R456" t="s">
        <v>5036</v>
      </c>
      <c r="S456" t="s">
        <v>27</v>
      </c>
      <c r="T456" t="s">
        <v>5037</v>
      </c>
    </row>
    <row r="457" spans="2:20" x14ac:dyDescent="0.25">
      <c r="B457" t="s">
        <v>851</v>
      </c>
      <c r="C457" t="s">
        <v>5038</v>
      </c>
      <c r="D457" t="s">
        <v>5039</v>
      </c>
      <c r="E457" t="s">
        <v>5040</v>
      </c>
      <c r="F457" t="s">
        <v>5041</v>
      </c>
      <c r="G457" t="s">
        <v>25</v>
      </c>
      <c r="H457" t="s">
        <v>5042</v>
      </c>
      <c r="I457" t="s">
        <v>5043</v>
      </c>
      <c r="J457" t="s">
        <v>5043</v>
      </c>
      <c r="K457" t="s">
        <v>25</v>
      </c>
      <c r="L457" t="s">
        <v>25</v>
      </c>
      <c r="M457" t="s">
        <v>57</v>
      </c>
      <c r="N457" t="s">
        <v>25</v>
      </c>
      <c r="O457" t="s">
        <v>25</v>
      </c>
      <c r="P457" t="s">
        <v>57</v>
      </c>
      <c r="Q457" t="s">
        <v>58</v>
      </c>
      <c r="R457" t="s">
        <v>5044</v>
      </c>
      <c r="S457" t="s">
        <v>852</v>
      </c>
      <c r="T457" t="s">
        <v>5045</v>
      </c>
    </row>
    <row r="458" spans="2:20" x14ac:dyDescent="0.25">
      <c r="B458" t="s">
        <v>853</v>
      </c>
      <c r="C458" t="s">
        <v>5046</v>
      </c>
      <c r="D458" t="s">
        <v>5047</v>
      </c>
      <c r="E458" t="s">
        <v>5048</v>
      </c>
      <c r="F458" t="s">
        <v>5049</v>
      </c>
      <c r="G458" t="s">
        <v>25</v>
      </c>
      <c r="H458" t="s">
        <v>5050</v>
      </c>
      <c r="I458" t="s">
        <v>5051</v>
      </c>
      <c r="J458" t="s">
        <v>5051</v>
      </c>
      <c r="K458" t="s">
        <v>25</v>
      </c>
      <c r="L458" t="s">
        <v>25</v>
      </c>
      <c r="M458" t="s">
        <v>105</v>
      </c>
      <c r="N458" t="s">
        <v>25</v>
      </c>
      <c r="O458" t="s">
        <v>25</v>
      </c>
      <c r="P458" t="s">
        <v>105</v>
      </c>
      <c r="Q458" t="s">
        <v>106</v>
      </c>
      <c r="R458" t="s">
        <v>5052</v>
      </c>
      <c r="S458" t="s">
        <v>44</v>
      </c>
      <c r="T458" t="s">
        <v>5053</v>
      </c>
    </row>
    <row r="459" spans="2:20" x14ac:dyDescent="0.25">
      <c r="B459" t="s">
        <v>854</v>
      </c>
      <c r="C459" t="s">
        <v>5054</v>
      </c>
      <c r="D459" t="s">
        <v>5055</v>
      </c>
      <c r="E459" t="s">
        <v>5056</v>
      </c>
      <c r="F459" t="s">
        <v>5057</v>
      </c>
      <c r="G459" t="s">
        <v>5058</v>
      </c>
      <c r="H459" t="s">
        <v>5059</v>
      </c>
      <c r="I459" t="s">
        <v>5060</v>
      </c>
      <c r="J459" t="s">
        <v>5060</v>
      </c>
      <c r="K459" t="s">
        <v>25</v>
      </c>
      <c r="L459" t="s">
        <v>25</v>
      </c>
      <c r="M459" t="s">
        <v>5061</v>
      </c>
      <c r="N459" t="s">
        <v>5062</v>
      </c>
      <c r="O459" t="s">
        <v>25</v>
      </c>
      <c r="P459" t="s">
        <v>5063</v>
      </c>
      <c r="Q459" t="s">
        <v>5064</v>
      </c>
      <c r="R459" t="s">
        <v>5065</v>
      </c>
      <c r="S459" t="s">
        <v>855</v>
      </c>
      <c r="T459" t="s">
        <v>5066</v>
      </c>
    </row>
    <row r="460" spans="2:20" x14ac:dyDescent="0.25">
      <c r="B460" t="s">
        <v>216</v>
      </c>
      <c r="C460" t="s">
        <v>5067</v>
      </c>
      <c r="D460" t="s">
        <v>5068</v>
      </c>
      <c r="E460" t="s">
        <v>5069</v>
      </c>
      <c r="F460" t="s">
        <v>5070</v>
      </c>
      <c r="G460" t="s">
        <v>5071</v>
      </c>
      <c r="H460" t="s">
        <v>5072</v>
      </c>
      <c r="I460" t="s">
        <v>5073</v>
      </c>
      <c r="J460" t="s">
        <v>5074</v>
      </c>
      <c r="K460" t="s">
        <v>5075</v>
      </c>
      <c r="L460" t="s">
        <v>25</v>
      </c>
      <c r="M460" t="s">
        <v>5076</v>
      </c>
      <c r="N460" t="s">
        <v>5077</v>
      </c>
      <c r="O460" t="s">
        <v>25</v>
      </c>
      <c r="P460" t="s">
        <v>5078</v>
      </c>
      <c r="Q460" t="s">
        <v>5079</v>
      </c>
    </row>
  </sheetData>
  <autoFilter ref="A7:T460" xr:uid="{C96853CA-DF03-4491-BADA-4CA7067291C1}"/>
  <mergeCells count="6">
    <mergeCell ref="A6:Q6"/>
    <mergeCell ref="A1:Q1"/>
    <mergeCell ref="A2:Q2"/>
    <mergeCell ref="A3:Q3"/>
    <mergeCell ref="A4:Q4"/>
    <mergeCell ref="A5:Q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Accounts Report (Combined)</vt:lpstr>
      <vt:lpstr>Mobile</vt:lpstr>
      <vt:lpstr>Kiosk</vt:lpstr>
      <vt:lpstr>Summary Report</vt:lpstr>
      <vt:lpstr>Sheet10</vt:lpstr>
      <vt:lpstr>Sheet11</vt:lpstr>
      <vt:lpstr>Exempted</vt:lpstr>
      <vt:lpstr>ka</vt:lpstr>
      <vt:lpstr>ko</vt:lpstr>
      <vt:lpstr>ma</vt:lpstr>
      <vt:lpstr>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FIN-02</dc:creator>
  <cp:lastModifiedBy>Admin</cp:lastModifiedBy>
  <dcterms:created xsi:type="dcterms:W3CDTF">2021-11-04T23:23:04Z</dcterms:created>
  <dcterms:modified xsi:type="dcterms:W3CDTF">2021-11-28T03:24:29Z</dcterms:modified>
</cp:coreProperties>
</file>