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eversec\Desktop\"/>
    </mc:Choice>
  </mc:AlternateContent>
  <bookViews>
    <workbookView xWindow="0" yWindow="0" windowWidth="28695" windowHeight="14970"/>
  </bookViews>
  <sheets>
    <sheet name="Sheet1" sheetId="1" r:id="rId1"/>
    <sheet name="Sheet2" sheetId="2" r:id="rId2"/>
    <sheet name="Sheet3" sheetId="3" r:id="rId3"/>
  </sheets>
  <calcPr calcId="152511" concurrentCalc="0"/>
</workbook>
</file>

<file path=xl/calcChain.xml><?xml version="1.0" encoding="utf-8"?>
<calcChain xmlns="http://schemas.openxmlformats.org/spreadsheetml/2006/main">
  <c r="G87" i="1" l="1"/>
  <c r="M87" i="1"/>
  <c r="S87" i="1"/>
  <c r="X87" i="1"/>
  <c r="Z87" i="1"/>
  <c r="G82" i="1"/>
  <c r="I82" i="1"/>
  <c r="G76" i="1"/>
  <c r="I76" i="1"/>
  <c r="J82" i="1"/>
  <c r="M82" i="1"/>
  <c r="O82" i="1"/>
  <c r="M76" i="1"/>
  <c r="O76" i="1"/>
  <c r="P82" i="1"/>
  <c r="S82" i="1"/>
  <c r="U82" i="1"/>
  <c r="S76" i="1"/>
  <c r="U76" i="1"/>
  <c r="V82" i="1"/>
  <c r="Y87" i="1"/>
  <c r="T87" i="1"/>
  <c r="N87" i="1"/>
  <c r="H87" i="1"/>
  <c r="G86" i="1"/>
  <c r="M86" i="1"/>
  <c r="S86" i="1"/>
  <c r="X86" i="1"/>
  <c r="Z86" i="1"/>
  <c r="Y86" i="1"/>
  <c r="G85" i="1"/>
  <c r="M85" i="1"/>
  <c r="S85" i="1"/>
  <c r="X85" i="1"/>
  <c r="Z85" i="1"/>
  <c r="Y85" i="1"/>
  <c r="T85" i="1"/>
  <c r="N85" i="1"/>
  <c r="H85" i="1"/>
  <c r="G84" i="1"/>
  <c r="M84" i="1"/>
  <c r="S84" i="1"/>
  <c r="X84" i="1"/>
  <c r="Z84" i="1"/>
  <c r="Y84" i="1"/>
  <c r="G83" i="1"/>
  <c r="M83" i="1"/>
  <c r="S83" i="1"/>
  <c r="X83" i="1"/>
  <c r="Z83" i="1"/>
  <c r="Y83" i="1"/>
  <c r="T83" i="1"/>
  <c r="N83" i="1"/>
  <c r="H83" i="1"/>
  <c r="X82" i="1"/>
  <c r="Z82" i="1"/>
  <c r="Y82" i="1"/>
  <c r="G81" i="1"/>
  <c r="M81" i="1"/>
  <c r="S81" i="1"/>
  <c r="X81" i="1"/>
  <c r="Z81" i="1"/>
  <c r="J76" i="1"/>
  <c r="P76" i="1"/>
  <c r="V76" i="1"/>
  <c r="Y81" i="1"/>
  <c r="T81" i="1"/>
  <c r="N81" i="1"/>
  <c r="H81" i="1"/>
  <c r="G80" i="1"/>
  <c r="M80" i="1"/>
  <c r="S80" i="1"/>
  <c r="X80" i="1"/>
  <c r="Z80" i="1"/>
  <c r="Y80" i="1"/>
  <c r="G79" i="1"/>
  <c r="M79" i="1"/>
  <c r="S79" i="1"/>
  <c r="X79" i="1"/>
  <c r="Z79" i="1"/>
  <c r="Y79" i="1"/>
  <c r="T79" i="1"/>
  <c r="N79" i="1"/>
  <c r="H79" i="1"/>
  <c r="G78" i="1"/>
  <c r="M78" i="1"/>
  <c r="S78" i="1"/>
  <c r="X78" i="1"/>
  <c r="Z78" i="1"/>
  <c r="Y78" i="1"/>
  <c r="G77" i="1"/>
  <c r="M77" i="1"/>
  <c r="S77" i="1"/>
  <c r="X77" i="1"/>
  <c r="Z77" i="1"/>
  <c r="Y77" i="1"/>
  <c r="T77" i="1"/>
  <c r="N77" i="1"/>
  <c r="H77" i="1"/>
  <c r="X76" i="1"/>
  <c r="Z76" i="1"/>
  <c r="Y76" i="1"/>
  <c r="G75" i="1"/>
  <c r="M75" i="1"/>
  <c r="S75" i="1"/>
  <c r="X75" i="1"/>
  <c r="Z75" i="1"/>
  <c r="G70" i="1"/>
  <c r="I70" i="1"/>
  <c r="G64" i="1"/>
  <c r="I64" i="1"/>
  <c r="J70" i="1"/>
  <c r="M70" i="1"/>
  <c r="O70" i="1"/>
  <c r="M64" i="1"/>
  <c r="O64" i="1"/>
  <c r="P70" i="1"/>
  <c r="S70" i="1"/>
  <c r="U70" i="1"/>
  <c r="S64" i="1"/>
  <c r="U64" i="1"/>
  <c r="V70" i="1"/>
  <c r="Y75" i="1"/>
  <c r="T75" i="1"/>
  <c r="N75" i="1"/>
  <c r="H75" i="1"/>
  <c r="G74" i="1"/>
  <c r="M74" i="1"/>
  <c r="S74" i="1"/>
  <c r="X74" i="1"/>
  <c r="Z74" i="1"/>
  <c r="Y74" i="1"/>
  <c r="G73" i="1"/>
  <c r="M73" i="1"/>
  <c r="S73" i="1"/>
  <c r="X73" i="1"/>
  <c r="Z73" i="1"/>
  <c r="Y73" i="1"/>
  <c r="T73" i="1"/>
  <c r="N73" i="1"/>
  <c r="H73" i="1"/>
  <c r="G72" i="1"/>
  <c r="M72" i="1"/>
  <c r="S72" i="1"/>
  <c r="X72" i="1"/>
  <c r="Z72" i="1"/>
  <c r="Y72" i="1"/>
  <c r="G71" i="1"/>
  <c r="M71" i="1"/>
  <c r="S71" i="1"/>
  <c r="X71" i="1"/>
  <c r="Z71" i="1"/>
  <c r="Y71" i="1"/>
  <c r="T71" i="1"/>
  <c r="N71" i="1"/>
  <c r="H71" i="1"/>
  <c r="X70" i="1"/>
  <c r="Z70" i="1"/>
  <c r="Y70" i="1"/>
  <c r="G69" i="1"/>
  <c r="M69" i="1"/>
  <c r="S69" i="1"/>
  <c r="X69" i="1"/>
  <c r="Z69" i="1"/>
  <c r="J64" i="1"/>
  <c r="P64" i="1"/>
  <c r="V64" i="1"/>
  <c r="Y69" i="1"/>
  <c r="T69" i="1"/>
  <c r="N69" i="1"/>
  <c r="H69" i="1"/>
  <c r="G68" i="1"/>
  <c r="M68" i="1"/>
  <c r="S68" i="1"/>
  <c r="X68" i="1"/>
  <c r="Z68" i="1"/>
  <c r="Y68" i="1"/>
  <c r="G67" i="1"/>
  <c r="M67" i="1"/>
  <c r="S67" i="1"/>
  <c r="X67" i="1"/>
  <c r="Z67" i="1"/>
  <c r="Y67" i="1"/>
  <c r="T67" i="1"/>
  <c r="N67" i="1"/>
  <c r="H67" i="1"/>
  <c r="G66" i="1"/>
  <c r="M66" i="1"/>
  <c r="S66" i="1"/>
  <c r="X66" i="1"/>
  <c r="Z66" i="1"/>
  <c r="Y66" i="1"/>
  <c r="G65" i="1"/>
  <c r="M65" i="1"/>
  <c r="S65" i="1"/>
  <c r="X65" i="1"/>
  <c r="Z65" i="1"/>
  <c r="Y65" i="1"/>
  <c r="T65" i="1"/>
  <c r="N65" i="1"/>
  <c r="H65" i="1"/>
  <c r="X64" i="1"/>
  <c r="Z64" i="1"/>
  <c r="Y64" i="1"/>
  <c r="M63" i="1"/>
  <c r="S63" i="1"/>
  <c r="X63" i="1"/>
  <c r="Z63" i="1"/>
  <c r="G58" i="1"/>
  <c r="G59" i="1"/>
  <c r="G61" i="1"/>
  <c r="G60" i="1"/>
  <c r="G62" i="1"/>
  <c r="I58" i="1"/>
  <c r="G52" i="1"/>
  <c r="G53" i="1"/>
  <c r="G54" i="1"/>
  <c r="G55" i="1"/>
  <c r="G56" i="1"/>
  <c r="I52" i="1"/>
  <c r="H59" i="1"/>
  <c r="H61" i="1"/>
  <c r="J58" i="1"/>
  <c r="M58" i="1"/>
  <c r="O58" i="1"/>
  <c r="M52" i="1"/>
  <c r="O52" i="1"/>
  <c r="P58" i="1"/>
  <c r="S58" i="1"/>
  <c r="U58" i="1"/>
  <c r="S52" i="1"/>
  <c r="U52" i="1"/>
  <c r="V58" i="1"/>
  <c r="Y63" i="1"/>
  <c r="T63" i="1"/>
  <c r="N63" i="1"/>
  <c r="H63" i="1"/>
  <c r="M62" i="1"/>
  <c r="S62" i="1"/>
  <c r="X62" i="1"/>
  <c r="Z62" i="1"/>
  <c r="Y62" i="1"/>
  <c r="M61" i="1"/>
  <c r="S61" i="1"/>
  <c r="X61" i="1"/>
  <c r="Z61" i="1"/>
  <c r="Y61" i="1"/>
  <c r="T61" i="1"/>
  <c r="N61" i="1"/>
  <c r="M60" i="1"/>
  <c r="S60" i="1"/>
  <c r="X60" i="1"/>
  <c r="Z60" i="1"/>
  <c r="Y60" i="1"/>
  <c r="M59" i="1"/>
  <c r="S59" i="1"/>
  <c r="X59" i="1"/>
  <c r="Z59" i="1"/>
  <c r="Y59" i="1"/>
  <c r="T59" i="1"/>
  <c r="N59" i="1"/>
  <c r="X58" i="1"/>
  <c r="Z58" i="1"/>
  <c r="Y58" i="1"/>
  <c r="M57" i="1"/>
  <c r="S57" i="1"/>
  <c r="X57" i="1"/>
  <c r="Z57" i="1"/>
  <c r="H57" i="1"/>
  <c r="H53" i="1"/>
  <c r="J52" i="1"/>
  <c r="P52" i="1"/>
  <c r="V52" i="1"/>
  <c r="Y57" i="1"/>
  <c r="T57" i="1"/>
  <c r="N57" i="1"/>
  <c r="M56" i="1"/>
  <c r="S56" i="1"/>
  <c r="X56" i="1"/>
  <c r="Z56" i="1"/>
  <c r="Y56" i="1"/>
  <c r="M55" i="1"/>
  <c r="S55" i="1"/>
  <c r="X55" i="1"/>
  <c r="Z55" i="1"/>
  <c r="Y55" i="1"/>
  <c r="T55" i="1"/>
  <c r="N55" i="1"/>
  <c r="H55" i="1"/>
  <c r="M54" i="1"/>
  <c r="S54" i="1"/>
  <c r="X54" i="1"/>
  <c r="Z54" i="1"/>
  <c r="Y54" i="1"/>
  <c r="M53" i="1"/>
  <c r="S53" i="1"/>
  <c r="X53" i="1"/>
  <c r="Z53" i="1"/>
  <c r="Y53" i="1"/>
  <c r="T53" i="1"/>
  <c r="N53" i="1"/>
  <c r="X52" i="1"/>
  <c r="Z52" i="1"/>
  <c r="Y52" i="1"/>
  <c r="M51" i="1"/>
  <c r="S51" i="1"/>
  <c r="X51" i="1"/>
  <c r="Z51" i="1"/>
  <c r="G46" i="1"/>
  <c r="G47" i="1"/>
  <c r="G50" i="1"/>
  <c r="G49" i="1"/>
  <c r="G48" i="1"/>
  <c r="I46" i="1"/>
  <c r="G40" i="1"/>
  <c r="G41" i="1"/>
  <c r="G44" i="1"/>
  <c r="G42" i="1"/>
  <c r="G43" i="1"/>
  <c r="I40" i="1"/>
  <c r="H47" i="1"/>
  <c r="J46" i="1"/>
  <c r="M46" i="1"/>
  <c r="O46" i="1"/>
  <c r="M40" i="1"/>
  <c r="O40" i="1"/>
  <c r="P46" i="1"/>
  <c r="S46" i="1"/>
  <c r="U46" i="1"/>
  <c r="S40" i="1"/>
  <c r="U40" i="1"/>
  <c r="V46" i="1"/>
  <c r="Y51" i="1"/>
  <c r="T51" i="1"/>
  <c r="N51" i="1"/>
  <c r="H51" i="1"/>
  <c r="M50" i="1"/>
  <c r="S50" i="1"/>
  <c r="X50" i="1"/>
  <c r="Z50" i="1"/>
  <c r="Y50" i="1"/>
  <c r="M49" i="1"/>
  <c r="S49" i="1"/>
  <c r="X49" i="1"/>
  <c r="Z49" i="1"/>
  <c r="Y49" i="1"/>
  <c r="T49" i="1"/>
  <c r="N49" i="1"/>
  <c r="H49" i="1"/>
  <c r="M48" i="1"/>
  <c r="S48" i="1"/>
  <c r="X48" i="1"/>
  <c r="Z48" i="1"/>
  <c r="Y48" i="1"/>
  <c r="M47" i="1"/>
  <c r="S47" i="1"/>
  <c r="X47" i="1"/>
  <c r="Z47" i="1"/>
  <c r="Y47" i="1"/>
  <c r="T47" i="1"/>
  <c r="N47" i="1"/>
  <c r="X46" i="1"/>
  <c r="Z46" i="1"/>
  <c r="Y46" i="1"/>
  <c r="M45" i="1"/>
  <c r="S45" i="1"/>
  <c r="X45" i="1"/>
  <c r="Z45" i="1"/>
  <c r="H45" i="1"/>
  <c r="J40" i="1"/>
  <c r="P40" i="1"/>
  <c r="V40" i="1"/>
  <c r="Y45" i="1"/>
  <c r="T45" i="1"/>
  <c r="N45" i="1"/>
  <c r="M44" i="1"/>
  <c r="S44" i="1"/>
  <c r="X44" i="1"/>
  <c r="Z44" i="1"/>
  <c r="Y44" i="1"/>
  <c r="M43" i="1"/>
  <c r="S43" i="1"/>
  <c r="X43" i="1"/>
  <c r="Z43" i="1"/>
  <c r="Y43" i="1"/>
  <c r="T43" i="1"/>
  <c r="N43" i="1"/>
  <c r="H43" i="1"/>
  <c r="M42" i="1"/>
  <c r="S42" i="1"/>
  <c r="X42" i="1"/>
  <c r="Z42" i="1"/>
  <c r="Y42" i="1"/>
  <c r="M41" i="1"/>
  <c r="S41" i="1"/>
  <c r="X41" i="1"/>
  <c r="Z41" i="1"/>
  <c r="Y41" i="1"/>
  <c r="T41" i="1"/>
  <c r="N41" i="1"/>
  <c r="H41" i="1"/>
  <c r="X40" i="1"/>
  <c r="Z40" i="1"/>
  <c r="Y40" i="1"/>
  <c r="M39" i="1"/>
  <c r="S39" i="1"/>
  <c r="X39" i="1"/>
  <c r="Z39" i="1"/>
  <c r="G34" i="1"/>
  <c r="G35" i="1"/>
  <c r="G36" i="1"/>
  <c r="G38" i="1"/>
  <c r="G37" i="1"/>
  <c r="I34" i="1"/>
  <c r="G28" i="1"/>
  <c r="G32" i="1"/>
  <c r="G29" i="1"/>
  <c r="G31" i="1"/>
  <c r="G30" i="1"/>
  <c r="I28" i="1"/>
  <c r="H39" i="1"/>
  <c r="J34" i="1"/>
  <c r="M34" i="1"/>
  <c r="O34" i="1"/>
  <c r="M28" i="1"/>
  <c r="O28" i="1"/>
  <c r="P34" i="1"/>
  <c r="S34" i="1"/>
  <c r="U34" i="1"/>
  <c r="S28" i="1"/>
  <c r="U28" i="1"/>
  <c r="V34" i="1"/>
  <c r="Y39" i="1"/>
  <c r="T39" i="1"/>
  <c r="N39" i="1"/>
  <c r="M38" i="1"/>
  <c r="S38" i="1"/>
  <c r="X38" i="1"/>
  <c r="Z38" i="1"/>
  <c r="Y38" i="1"/>
  <c r="M37" i="1"/>
  <c r="S37" i="1"/>
  <c r="X37" i="1"/>
  <c r="Z37" i="1"/>
  <c r="Y37" i="1"/>
  <c r="T37" i="1"/>
  <c r="N37" i="1"/>
  <c r="H37" i="1"/>
  <c r="M36" i="1"/>
  <c r="S36" i="1"/>
  <c r="X36" i="1"/>
  <c r="Z36" i="1"/>
  <c r="Y36" i="1"/>
  <c r="M35" i="1"/>
  <c r="S35" i="1"/>
  <c r="X35" i="1"/>
  <c r="Z35" i="1"/>
  <c r="Y35" i="1"/>
  <c r="T35" i="1"/>
  <c r="N35" i="1"/>
  <c r="H35" i="1"/>
  <c r="X34" i="1"/>
  <c r="Z34" i="1"/>
  <c r="Y34" i="1"/>
  <c r="M33" i="1"/>
  <c r="S33" i="1"/>
  <c r="X33" i="1"/>
  <c r="Z33" i="1"/>
  <c r="H29" i="1"/>
  <c r="J28" i="1"/>
  <c r="P28" i="1"/>
  <c r="V28" i="1"/>
  <c r="Y33" i="1"/>
  <c r="T33" i="1"/>
  <c r="N33" i="1"/>
  <c r="H33" i="1"/>
  <c r="M32" i="1"/>
  <c r="S32" i="1"/>
  <c r="X32" i="1"/>
  <c r="Z32" i="1"/>
  <c r="Y32" i="1"/>
  <c r="M31" i="1"/>
  <c r="S31" i="1"/>
  <c r="X31" i="1"/>
  <c r="Z31" i="1"/>
  <c r="Y31" i="1"/>
  <c r="T31" i="1"/>
  <c r="N31" i="1"/>
  <c r="H31" i="1"/>
  <c r="M30" i="1"/>
  <c r="S30" i="1"/>
  <c r="X30" i="1"/>
  <c r="Z30" i="1"/>
  <c r="Y30" i="1"/>
  <c r="M29" i="1"/>
  <c r="S29" i="1"/>
  <c r="X29" i="1"/>
  <c r="Z29" i="1"/>
  <c r="Y29" i="1"/>
  <c r="T29" i="1"/>
  <c r="N29" i="1"/>
  <c r="X28" i="1"/>
  <c r="Z28" i="1"/>
  <c r="Y28" i="1"/>
  <c r="M27" i="1"/>
  <c r="S27" i="1"/>
  <c r="X27" i="1"/>
  <c r="Z27" i="1"/>
  <c r="G22" i="1"/>
  <c r="G23" i="1"/>
  <c r="G24" i="1"/>
  <c r="G25" i="1"/>
  <c r="I22" i="1"/>
  <c r="G16" i="1"/>
  <c r="G17" i="1"/>
  <c r="G18" i="1"/>
  <c r="G19" i="1"/>
  <c r="G20" i="1"/>
  <c r="I16" i="1"/>
  <c r="H27" i="1"/>
  <c r="J22" i="1"/>
  <c r="M22" i="1"/>
  <c r="O22" i="1"/>
  <c r="M16" i="1"/>
  <c r="O16" i="1"/>
  <c r="P22" i="1"/>
  <c r="S22" i="1"/>
  <c r="U22" i="1"/>
  <c r="S16" i="1"/>
  <c r="U16" i="1"/>
  <c r="V22" i="1"/>
  <c r="Y27" i="1"/>
  <c r="T27" i="1"/>
  <c r="N27" i="1"/>
  <c r="M26" i="1"/>
  <c r="S26" i="1"/>
  <c r="X26" i="1"/>
  <c r="Z26" i="1"/>
  <c r="Y26" i="1"/>
  <c r="M25" i="1"/>
  <c r="S25" i="1"/>
  <c r="X25" i="1"/>
  <c r="Z25" i="1"/>
  <c r="Y25" i="1"/>
  <c r="T25" i="1"/>
  <c r="N25" i="1"/>
  <c r="H25" i="1"/>
  <c r="M24" i="1"/>
  <c r="S24" i="1"/>
  <c r="X24" i="1"/>
  <c r="Z24" i="1"/>
  <c r="Y24" i="1"/>
  <c r="M23" i="1"/>
  <c r="S23" i="1"/>
  <c r="X23" i="1"/>
  <c r="Z23" i="1"/>
  <c r="Y23" i="1"/>
  <c r="T23" i="1"/>
  <c r="N23" i="1"/>
  <c r="H23" i="1"/>
  <c r="X22" i="1"/>
  <c r="Z22" i="1"/>
  <c r="Y22" i="1"/>
  <c r="M21" i="1"/>
  <c r="S21" i="1"/>
  <c r="X21" i="1"/>
  <c r="Z21" i="1"/>
  <c r="H17" i="1"/>
  <c r="J16" i="1"/>
  <c r="P16" i="1"/>
  <c r="V16" i="1"/>
  <c r="Y21" i="1"/>
  <c r="T21" i="1"/>
  <c r="N21" i="1"/>
  <c r="H21" i="1"/>
  <c r="M20" i="1"/>
  <c r="S20" i="1"/>
  <c r="X20" i="1"/>
  <c r="Z20" i="1"/>
  <c r="Y20" i="1"/>
  <c r="M19" i="1"/>
  <c r="S19" i="1"/>
  <c r="X19" i="1"/>
  <c r="Z19" i="1"/>
  <c r="Y19" i="1"/>
  <c r="T19" i="1"/>
  <c r="N19" i="1"/>
  <c r="H19" i="1"/>
  <c r="M18" i="1"/>
  <c r="S18" i="1"/>
  <c r="X18" i="1"/>
  <c r="Z18" i="1"/>
  <c r="Y18" i="1"/>
  <c r="M17" i="1"/>
  <c r="S17" i="1"/>
  <c r="X17" i="1"/>
  <c r="Z17" i="1"/>
  <c r="Y17" i="1"/>
  <c r="T17" i="1"/>
  <c r="N17" i="1"/>
  <c r="X16" i="1"/>
  <c r="Z16" i="1"/>
  <c r="Y16" i="1"/>
  <c r="T14" i="1"/>
  <c r="T12" i="1"/>
  <c r="Q14" i="1"/>
  <c r="N14" i="1"/>
  <c r="N12" i="1"/>
  <c r="K14" i="1"/>
  <c r="H14" i="1"/>
  <c r="H12" i="1"/>
  <c r="E14" i="1"/>
  <c r="W5" i="1"/>
  <c r="W6" i="1"/>
  <c r="Z13" i="1"/>
  <c r="W13" i="1"/>
  <c r="Q5" i="1"/>
  <c r="Q6" i="1"/>
  <c r="Q13" i="1"/>
  <c r="K5" i="1"/>
  <c r="K6" i="1"/>
  <c r="K13" i="1"/>
  <c r="E5" i="1"/>
  <c r="E6" i="1"/>
  <c r="E13" i="1"/>
  <c r="Z4" i="1"/>
  <c r="Z5" i="1"/>
  <c r="Z12" i="1"/>
  <c r="W4" i="1"/>
  <c r="W12" i="1"/>
  <c r="Q4" i="1"/>
  <c r="Q12" i="1"/>
  <c r="K4" i="1"/>
  <c r="K12" i="1"/>
  <c r="E4" i="1"/>
  <c r="E12" i="1"/>
  <c r="Z10" i="1"/>
  <c r="Z9" i="1"/>
  <c r="Z11" i="1"/>
  <c r="W10" i="1"/>
  <c r="W9" i="1"/>
  <c r="W11" i="1"/>
  <c r="Q10" i="1"/>
  <c r="Q9" i="1"/>
  <c r="Q11" i="1"/>
  <c r="K10" i="1"/>
  <c r="K9" i="1"/>
  <c r="K11" i="1"/>
  <c r="E10" i="1"/>
  <c r="E9" i="1"/>
  <c r="E11" i="1"/>
  <c r="Z8" i="1"/>
  <c r="W8" i="1"/>
  <c r="Q8" i="1"/>
  <c r="K8" i="1"/>
  <c r="E8" i="1"/>
  <c r="Z7" i="1"/>
  <c r="W7" i="1"/>
  <c r="Q7" i="1"/>
  <c r="K7" i="1"/>
  <c r="E7" i="1"/>
  <c r="Z6" i="1"/>
  <c r="Z3" i="1"/>
  <c r="W3" i="1"/>
  <c r="Q3" i="1"/>
  <c r="K3" i="1"/>
  <c r="E3" i="1"/>
</calcChain>
</file>

<file path=xl/comments1.xml><?xml version="1.0" encoding="utf-8"?>
<comments xmlns="http://schemas.openxmlformats.org/spreadsheetml/2006/main">
  <authors>
    <author>作者</author>
  </authors>
  <commentList>
    <comment ref="A1" authorId="0" shapeId="0">
      <text>
        <r>
          <rPr>
            <b/>
            <sz val="9"/>
            <rFont val="宋体"/>
            <charset val="134"/>
          </rPr>
          <t>作者:</t>
        </r>
        <r>
          <rPr>
            <sz val="9"/>
            <rFont val="宋体"/>
            <charset val="134"/>
          </rPr>
          <t xml:space="preserve">
手填：写好专业。班级、请写全，不要简写</t>
        </r>
      </text>
    </comment>
    <comment ref="A2" authorId="0" shapeId="0">
      <text>
        <r>
          <rPr>
            <b/>
            <sz val="9"/>
            <rFont val="宋体"/>
            <charset val="134"/>
          </rPr>
          <t>作者:</t>
        </r>
        <r>
          <rPr>
            <sz val="9"/>
            <rFont val="宋体"/>
            <charset val="134"/>
          </rPr>
          <t xml:space="preserve">
讲师手动添加
按顺序PK，1、2组互相PK。3、4组互相PK,依次类推</t>
        </r>
      </text>
    </comment>
    <comment ref="B2" authorId="0" shapeId="0">
      <text>
        <r>
          <rPr>
            <b/>
            <sz val="9"/>
            <rFont val="宋体"/>
            <charset val="134"/>
          </rPr>
          <t>作者:</t>
        </r>
        <r>
          <rPr>
            <sz val="9"/>
            <rFont val="宋体"/>
            <charset val="134"/>
          </rPr>
          <t xml:space="preserve">
讲师手动添加
如果是重修的1次，标注1，如果是2次就标注2.无重修标注0</t>
        </r>
      </text>
    </comment>
    <comment ref="D15" authorId="0" shapeId="0">
      <text>
        <r>
          <rPr>
            <b/>
            <sz val="9"/>
            <rFont val="宋体"/>
            <charset val="134"/>
          </rPr>
          <t>作者:</t>
        </r>
        <r>
          <rPr>
            <sz val="9"/>
            <rFont val="宋体"/>
            <charset val="134"/>
          </rPr>
          <t xml:space="preserve">
讲师手动添加，必须是身份证上的名字。</t>
        </r>
      </text>
    </comment>
    <comment ref="E15" authorId="0" shapeId="0">
      <text>
        <r>
          <rPr>
            <b/>
            <sz val="9"/>
            <rFont val="宋体"/>
            <charset val="134"/>
          </rPr>
          <t>作者:</t>
        </r>
        <r>
          <rPr>
            <sz val="9"/>
            <rFont val="宋体"/>
            <charset val="134"/>
          </rPr>
          <t xml:space="preserve">
手填</t>
        </r>
      </text>
    </comment>
    <comment ref="F15" authorId="0" shapeId="0">
      <text>
        <r>
          <rPr>
            <sz val="9"/>
            <rFont val="宋体"/>
            <charset val="134"/>
          </rPr>
          <t>WR:手填</t>
        </r>
      </text>
    </comment>
    <comment ref="K15" authorId="0" shapeId="0">
      <text>
        <r>
          <rPr>
            <b/>
            <sz val="9"/>
            <rFont val="宋体"/>
            <charset val="134"/>
          </rPr>
          <t>作者:</t>
        </r>
        <r>
          <rPr>
            <sz val="9"/>
            <rFont val="宋体"/>
            <charset val="134"/>
          </rPr>
          <t xml:space="preserve">
手填</t>
        </r>
      </text>
    </comment>
    <comment ref="L15" authorId="0" shapeId="0">
      <text>
        <r>
          <rPr>
            <b/>
            <sz val="9"/>
            <rFont val="宋体"/>
            <charset val="134"/>
          </rPr>
          <t>作者:</t>
        </r>
        <r>
          <rPr>
            <sz val="9"/>
            <rFont val="宋体"/>
            <charset val="134"/>
          </rPr>
          <t xml:space="preserve">
手填</t>
        </r>
      </text>
    </comment>
    <comment ref="P15" authorId="0" shapeId="0">
      <text>
        <r>
          <rPr>
            <b/>
            <sz val="9"/>
            <rFont val="宋体"/>
            <charset val="134"/>
          </rPr>
          <t>作者:</t>
        </r>
        <r>
          <rPr>
            <sz val="9"/>
            <rFont val="宋体"/>
            <charset val="134"/>
          </rPr>
          <t xml:space="preserve">
手填
1. 小组中没有重修4次及以上的学生时：
条件：小组周考每个学生的理论和技能的平均成绩大于等于80分，则给小组进行加分；
（1） 加分规则：
1 小组间成材率平均分PK，若两组均达到上述条件是：
a) 赢方加2分；输方加1分
b) 小组平均分相等且达到上述条件时，则每组都加1分
2 小组间成材率平均分PK，一个达到条件，一个未达到条件，则给达到条件的小组加2分，未达到条件的小组不加分
3 小组间成材率平均分PK，若两个小组都未达到条件，则给平均分高的小组加1分，低的小组周考不加分
2. 小组中有重修4次及以上学生时：
条件：小组中有重修4次学生及以上且达到小组周考每个学生的理论和技能的平均成绩大于等于80分
重修次数：以小组成员重修次数最高次数为加分依据
（1） 加分规则：
1 小组两两进行平均分PK：达到上述条件则给赢方加3分，输方加2分
2 若周考PK的两个小组平均值相等且达到上述条件时，则每组都加2分
3 若周考PK的两个小组一个达到条件，一个未达到条件，则给达到条件的小组加3分
4 若两个小组都未达到条件，则给平均分高的小组加1分，低的小组周考不加分
</t>
        </r>
      </text>
    </comment>
    <comment ref="Q15" authorId="0" shapeId="0">
      <text>
        <r>
          <rPr>
            <b/>
            <sz val="9"/>
            <rFont val="宋体"/>
            <charset val="134"/>
          </rPr>
          <t>作者:</t>
        </r>
        <r>
          <rPr>
            <sz val="9"/>
            <rFont val="宋体"/>
            <charset val="134"/>
          </rPr>
          <t xml:space="preserve">
手填</t>
        </r>
      </text>
    </comment>
    <comment ref="R15" authorId="0" shapeId="0">
      <text>
        <r>
          <rPr>
            <b/>
            <sz val="9"/>
            <rFont val="宋体"/>
            <charset val="134"/>
          </rPr>
          <t>作者:</t>
        </r>
        <r>
          <rPr>
            <sz val="9"/>
            <rFont val="宋体"/>
            <charset val="134"/>
          </rPr>
          <t xml:space="preserve">
手填</t>
        </r>
      </text>
    </comment>
    <comment ref="W15" authorId="0" shapeId="0">
      <text>
        <r>
          <rPr>
            <b/>
            <sz val="9"/>
            <rFont val="宋体"/>
            <charset val="134"/>
          </rPr>
          <t>作者:</t>
        </r>
        <r>
          <rPr>
            <sz val="9"/>
            <rFont val="宋体"/>
            <charset val="134"/>
          </rPr>
          <t xml:space="preserve">
手填</t>
        </r>
      </text>
    </comment>
    <comment ref="A16" authorId="0" shapeId="0">
      <text>
        <r>
          <rPr>
            <b/>
            <sz val="9"/>
            <rFont val="宋体"/>
            <charset val="134"/>
          </rPr>
          <t>作者:</t>
        </r>
        <r>
          <rPr>
            <sz val="9"/>
            <rFont val="宋体"/>
            <charset val="134"/>
          </rPr>
          <t xml:space="preserve">
讲师手动添加
按顺序PK，1、2组互相PK。3、4组互相PK,依次类推</t>
        </r>
      </text>
    </comment>
    <comment ref="J2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2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2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34"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34"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34"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46"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46"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46"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58"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58"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58"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70"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70"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70"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8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8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8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List>
</comments>
</file>

<file path=xl/sharedStrings.xml><?xml version="1.0" encoding="utf-8"?>
<sst xmlns="http://schemas.openxmlformats.org/spreadsheetml/2006/main" count="212" uniqueCount="90">
  <si>
    <t xml:space="preserve">H5专业      H1701H班6月成绩表              讲师：陈凯      班主任：张明志    </t>
  </si>
  <si>
    <t>小组号</t>
  </si>
  <si>
    <t>是否重修（总重修次数）</t>
  </si>
  <si>
    <t>本门课程重修次数</t>
  </si>
  <si>
    <t>日期(星期)</t>
  </si>
  <si>
    <t>第一周周考成绩</t>
  </si>
  <si>
    <t>每小组均分</t>
  </si>
  <si>
    <t>第一周通关加分</t>
  </si>
  <si>
    <t>第二周周考成绩</t>
  </si>
  <si>
    <t>第二周通关加分</t>
  </si>
  <si>
    <t>第三周周考成绩</t>
  </si>
  <si>
    <t>第三周通关加分</t>
  </si>
  <si>
    <t>月考成绩</t>
  </si>
  <si>
    <t>月考通关成绩</t>
  </si>
  <si>
    <t>最终月考成绩</t>
  </si>
  <si>
    <t>不及格人数</t>
  </si>
  <si>
    <t>成才人数</t>
  </si>
  <si>
    <t>班级人数</t>
  </si>
  <si>
    <t>请假\旷考</t>
  </si>
  <si>
    <t>休学</t>
  </si>
  <si>
    <t>作弊</t>
  </si>
  <si>
    <t>重修生人数</t>
  </si>
  <si>
    <t>重修生成材人数</t>
  </si>
  <si>
    <t>重修生成材率</t>
  </si>
  <si>
    <t>小组总数</t>
  </si>
  <si>
    <t>成才率</t>
  </si>
  <si>
    <t>出勤率</t>
  </si>
  <si>
    <t>小组通关数</t>
  </si>
  <si>
    <t>小组通关率</t>
  </si>
  <si>
    <t>姓名</t>
  </si>
  <si>
    <t>笔试成绩</t>
  </si>
  <si>
    <t>机试成绩</t>
  </si>
  <si>
    <t>周考平均分</t>
  </si>
  <si>
    <t>通关加分</t>
  </si>
  <si>
    <t>月度成绩</t>
  </si>
  <si>
    <t>第1组</t>
  </si>
  <si>
    <t>梁田源</t>
  </si>
  <si>
    <t>赢得分</t>
  </si>
  <si>
    <t>郝泽祥</t>
  </si>
  <si>
    <t>王俊森</t>
  </si>
  <si>
    <t>平得分</t>
  </si>
  <si>
    <t>张发俊</t>
  </si>
  <si>
    <t>王娇</t>
  </si>
  <si>
    <t>输得分</t>
  </si>
  <si>
    <t>第2组</t>
  </si>
  <si>
    <t>孙金星</t>
  </si>
  <si>
    <t>高博文</t>
  </si>
  <si>
    <t>李俊亭</t>
  </si>
  <si>
    <t>张帅</t>
  </si>
  <si>
    <t>第3组</t>
  </si>
  <si>
    <t>成慧丽</t>
  </si>
  <si>
    <t>王伟</t>
  </si>
  <si>
    <t>马瑶</t>
  </si>
  <si>
    <t>亢旭明</t>
  </si>
  <si>
    <t>薛勇卫</t>
  </si>
  <si>
    <t>第4组</t>
  </si>
  <si>
    <t>乔硕</t>
  </si>
  <si>
    <t>吴旭</t>
  </si>
  <si>
    <t>崔恩汐</t>
  </si>
  <si>
    <t>李卫东</t>
  </si>
  <si>
    <t>梁尚恩</t>
  </si>
  <si>
    <t>第5组</t>
  </si>
  <si>
    <t>郭世雄</t>
  </si>
  <si>
    <t>丁泽昭</t>
  </si>
  <si>
    <t>李志远</t>
  </si>
  <si>
    <t>万正有</t>
  </si>
  <si>
    <t>邬得洋</t>
  </si>
  <si>
    <t>第6组</t>
  </si>
  <si>
    <t>王伟东</t>
  </si>
  <si>
    <t>张泽瑞</t>
  </si>
  <si>
    <t>孙玮</t>
  </si>
  <si>
    <t>王迪</t>
  </si>
  <si>
    <t>吴桂昌</t>
  </si>
  <si>
    <t>第7组</t>
  </si>
  <si>
    <t>贾育鑫</t>
  </si>
  <si>
    <t>田世杰</t>
  </si>
  <si>
    <t>刘晓宇</t>
  </si>
  <si>
    <t>杨金格</t>
  </si>
  <si>
    <t>边小龙</t>
  </si>
  <si>
    <t>第8组</t>
  </si>
  <si>
    <t>魏子钧</t>
  </si>
  <si>
    <t>谷冠东</t>
  </si>
  <si>
    <t>张春晖</t>
  </si>
  <si>
    <t>刘宇舰</t>
  </si>
  <si>
    <t>代运航</t>
  </si>
  <si>
    <t>第9组</t>
  </si>
  <si>
    <t>候亚龙</t>
  </si>
  <si>
    <t>第十组</t>
  </si>
  <si>
    <t>第十一组</t>
  </si>
  <si>
    <t>第十二组</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</si>
</sst>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8" formatCode="0_);[Red]\(0\)"/>
    <numFmt numFmtId="179" formatCode="0.0%"/>
    <numFmt numFmtId="180" formatCode="m\.d\([$]aaaa\)"/>
    <numFmt numFmtId="181" formatCode="0.0_ "/>
  </numFmts>
  <fonts count="11" x14ac:knownFonts="1">
    <font>
      <sz val="11"/>
      <color theme="1"/>
      <name val="宋体"/>
      <charset val="134"/>
      <scheme val="minor"/>
    </font>
    <font>
      <b/>
      <sz val="14"/>
      <name val="宋体"/>
      <charset val="134"/>
    </font>
    <font>
      <sz val="14"/>
      <name val="宋体"/>
      <charset val="134"/>
    </font>
    <font>
      <sz val="11"/>
      <color indexed="8"/>
      <name val="宋体"/>
      <charset val="134"/>
    </font>
    <font>
      <sz val="14"/>
      <color theme="1"/>
      <name val="宋体"/>
      <charset val="134"/>
    </font>
    <font>
      <sz val="14"/>
      <color theme="0"/>
      <name val="宋体"/>
      <charset val="134"/>
    </font>
    <font>
      <sz val="16"/>
      <color theme="1"/>
      <name val="宋体"/>
      <charset val="134"/>
    </font>
    <font>
      <sz val="11"/>
      <color theme="1"/>
      <name val="宋体"/>
      <charset val="134"/>
      <scheme val="minor"/>
    </font>
    <font>
      <b/>
      <sz val="9"/>
      <name val="宋体"/>
      <charset val="134"/>
    </font>
    <font>
      <sz val="9"/>
      <name val="宋体"/>
      <charset val="134"/>
    </font>
    <font>
      <sz val="9"/>
      <name val="宋体"/>
      <family val="3"/>
      <charset val="134"/>
      <scheme val="minor"/>
    </font>
  </fonts>
  <fills count="14">
    <fill>
      <patternFill patternType="none"/>
    </fill>
    <fill>
      <patternFill patternType="gray125"/>
    </fill>
    <fill>
      <patternFill patternType="solid">
        <fgColor indexed="13"/>
        <bgColor indexed="64"/>
      </patternFill>
    </fill>
    <fill>
      <patternFill patternType="solid">
        <fgColor indexed="62"/>
        <bgColor indexed="64"/>
      </patternFill>
    </fill>
    <fill>
      <patternFill patternType="solid">
        <fgColor rgb="FFFFFF00"/>
        <bgColor indexed="64"/>
      </patternFill>
    </fill>
    <fill>
      <patternFill patternType="solid">
        <fgColor theme="0"/>
        <bgColor indexed="64"/>
      </patternFill>
    </fill>
    <fill>
      <patternFill patternType="solid">
        <fgColor indexed="10"/>
        <bgColor indexed="64"/>
      </patternFill>
    </fill>
    <fill>
      <patternFill patternType="solid">
        <fgColor indexed="9"/>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rgb="FF92D050"/>
        <bgColor indexed="64"/>
      </patternFill>
    </fill>
    <fill>
      <patternFill patternType="solid">
        <fgColor rgb="FF00B0F0"/>
        <bgColor indexed="64"/>
      </patternFill>
    </fill>
    <fill>
      <patternFill patternType="solid">
        <fgColor indexed="53"/>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s>
  <cellStyleXfs count="2">
    <xf numFmtId="0" fontId="0" fillId="0" borderId="0">
      <alignment vertical="center"/>
    </xf>
    <xf numFmtId="9" fontId="7" fillId="0" borderId="0" applyFont="0" applyFill="0" applyBorder="0" applyAlignment="0" applyProtection="0">
      <alignment vertical="center"/>
    </xf>
  </cellStyleXfs>
  <cellXfs count="86">
    <xf numFmtId="0" fontId="0" fillId="0" borderId="0" xfId="0">
      <alignment vertical="center"/>
    </xf>
    <xf numFmtId="0" fontId="0" fillId="0" borderId="0" xfId="0" applyProtection="1">
      <alignment vertical="center"/>
      <protection locked="0"/>
    </xf>
    <xf numFmtId="0" fontId="0" fillId="0" borderId="1" xfId="0" applyBorder="1" applyProtection="1">
      <alignment vertical="center"/>
      <protection locked="0"/>
    </xf>
    <xf numFmtId="0" fontId="0" fillId="0" borderId="0" xfId="0" applyBorder="1" applyProtection="1">
      <alignment vertical="center"/>
      <protection locked="0"/>
    </xf>
    <xf numFmtId="0" fontId="2" fillId="2" borderId="1" xfId="0" applyFont="1" applyFill="1" applyBorder="1" applyAlignment="1" applyProtection="1">
      <alignment horizontal="center" vertical="center"/>
    </xf>
    <xf numFmtId="180" fontId="2" fillId="2" borderId="1" xfId="0" applyNumberFormat="1" applyFont="1" applyFill="1" applyBorder="1" applyAlignment="1" applyProtection="1">
      <alignment horizontal="center" vertical="center" wrapText="1"/>
    </xf>
    <xf numFmtId="0" fontId="2" fillId="2" borderId="5" xfId="0" applyFont="1" applyFill="1" applyBorder="1" applyAlignment="1" applyProtection="1">
      <alignment horizontal="center" vertical="center"/>
    </xf>
    <xf numFmtId="178" fontId="2" fillId="2" borderId="5" xfId="0" applyNumberFormat="1" applyFont="1" applyFill="1" applyBorder="1" applyAlignment="1" applyProtection="1">
      <alignment horizontal="center" vertical="center" wrapText="1"/>
    </xf>
    <xf numFmtId="178" fontId="2" fillId="2" borderId="6" xfId="0" applyNumberFormat="1" applyFont="1" applyFill="1" applyBorder="1" applyAlignment="1" applyProtection="1">
      <alignment horizontal="center" vertical="center" wrapText="1"/>
    </xf>
    <xf numFmtId="178" fontId="2" fillId="2" borderId="7" xfId="0" applyNumberFormat="1" applyFont="1" applyFill="1" applyBorder="1" applyAlignment="1" applyProtection="1">
      <alignment horizontal="center" vertical="center" wrapText="1"/>
    </xf>
    <xf numFmtId="0" fontId="2" fillId="2" borderId="7"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horizontal="center" vertical="center" wrapText="1"/>
    </xf>
    <xf numFmtId="0" fontId="2" fillId="2" borderId="8" xfId="0" applyNumberFormat="1" applyFont="1" applyFill="1" applyBorder="1" applyAlignment="1" applyProtection="1">
      <alignment horizontal="center" vertical="center" wrapText="1"/>
    </xf>
    <xf numFmtId="0" fontId="2" fillId="2" borderId="2" xfId="0" applyNumberFormat="1" applyFont="1" applyFill="1" applyBorder="1" applyAlignment="1" applyProtection="1">
      <alignment horizontal="center" vertical="center" wrapText="1"/>
    </xf>
    <xf numFmtId="0" fontId="2" fillId="2" borderId="9" xfId="0" applyNumberFormat="1" applyFont="1" applyFill="1" applyBorder="1" applyAlignment="1" applyProtection="1">
      <alignment horizontal="center" vertical="center" wrapText="1"/>
    </xf>
    <xf numFmtId="0" fontId="2" fillId="2" borderId="1" xfId="0" applyNumberFormat="1" applyFont="1" applyFill="1" applyBorder="1" applyAlignment="1" applyProtection="1">
      <alignment horizontal="center" vertical="center" wrapText="1"/>
    </xf>
    <xf numFmtId="0" fontId="2" fillId="2" borderId="5" xfId="0" applyNumberFormat="1" applyFont="1" applyFill="1" applyBorder="1" applyAlignment="1" applyProtection="1">
      <alignment horizontal="center" vertical="center" wrapText="1"/>
    </xf>
    <xf numFmtId="0" fontId="2" fillId="2" borderId="6" xfId="0" applyNumberFormat="1" applyFont="1" applyFill="1" applyBorder="1" applyAlignment="1" applyProtection="1">
      <alignment horizontal="center" vertical="center" wrapText="1"/>
    </xf>
    <xf numFmtId="178" fontId="2" fillId="2" borderId="1" xfId="0" applyNumberFormat="1" applyFont="1" applyFill="1" applyBorder="1" applyAlignment="1" applyProtection="1">
      <alignment horizontal="center" vertical="center" wrapText="1"/>
    </xf>
    <xf numFmtId="179" fontId="2" fillId="2" borderId="5" xfId="1" applyNumberFormat="1" applyFont="1" applyFill="1" applyBorder="1" applyAlignment="1" applyProtection="1">
      <alignment horizontal="center" vertical="center" wrapText="1"/>
    </xf>
    <xf numFmtId="179" fontId="2" fillId="2" borderId="6" xfId="1" applyNumberFormat="1" applyFont="1" applyFill="1" applyBorder="1" applyAlignment="1" applyProtection="1">
      <alignment horizontal="center" vertical="center" wrapText="1"/>
    </xf>
    <xf numFmtId="179" fontId="2" fillId="2" borderId="7" xfId="1" applyNumberFormat="1" applyFont="1" applyFill="1" applyBorder="1" applyAlignment="1" applyProtection="1">
      <alignment horizontal="center" vertical="center" wrapText="1"/>
    </xf>
    <xf numFmtId="179" fontId="2" fillId="2" borderId="5" xfId="0" applyNumberFormat="1" applyFont="1" applyFill="1" applyBorder="1" applyAlignment="1" applyProtection="1">
      <alignment horizontal="center" vertical="center" wrapText="1"/>
    </xf>
    <xf numFmtId="179" fontId="2" fillId="2" borderId="6" xfId="0" applyNumberFormat="1" applyFont="1" applyFill="1" applyBorder="1" applyAlignment="1" applyProtection="1">
      <alignment horizontal="center" vertical="center" wrapText="1"/>
    </xf>
    <xf numFmtId="179" fontId="2" fillId="2" borderId="7" xfId="0" applyNumberFormat="1" applyFont="1" applyFill="1" applyBorder="1" applyAlignment="1" applyProtection="1">
      <alignment horizontal="center" vertical="center" wrapText="1"/>
    </xf>
    <xf numFmtId="178" fontId="2" fillId="2" borderId="3" xfId="0" applyNumberFormat="1" applyFont="1" applyFill="1" applyBorder="1" applyAlignment="1" applyProtection="1">
      <alignment horizontal="center" vertical="center" wrapText="1"/>
    </xf>
    <xf numFmtId="9" fontId="2" fillId="2" borderId="5" xfId="1" applyFont="1" applyFill="1" applyBorder="1" applyAlignment="1" applyProtection="1">
      <alignment horizontal="center" vertical="center" wrapText="1"/>
    </xf>
    <xf numFmtId="9" fontId="2" fillId="2" borderId="6" xfId="1" applyFont="1" applyFill="1" applyBorder="1" applyAlignment="1" applyProtection="1">
      <alignment horizontal="center" vertical="center" wrapText="1"/>
    </xf>
    <xf numFmtId="9" fontId="2" fillId="2" borderId="7" xfId="1" applyFont="1" applyFill="1" applyBorder="1" applyAlignment="1" applyProtection="1">
      <alignment horizontal="center" vertical="center" wrapText="1"/>
    </xf>
    <xf numFmtId="49" fontId="2" fillId="2" borderId="3" xfId="0" applyNumberFormat="1" applyFont="1" applyFill="1" applyBorder="1" applyAlignment="1" applyProtection="1">
      <alignment horizontal="center" vertical="center" wrapText="1"/>
    </xf>
    <xf numFmtId="0" fontId="2" fillId="0" borderId="1" xfId="0" applyFont="1" applyFill="1" applyBorder="1" applyAlignment="1" applyProtection="1">
      <alignment horizontal="center" vertical="center" textRotation="255"/>
      <protection locked="0"/>
    </xf>
    <xf numFmtId="0" fontId="2" fillId="4" borderId="1" xfId="0" applyFont="1" applyFill="1" applyBorder="1" applyAlignment="1" applyProtection="1">
      <alignment horizontal="center" vertical="center"/>
      <protection locked="0"/>
    </xf>
    <xf numFmtId="0" fontId="3" fillId="0" borderId="1" xfId="0" applyFont="1" applyFill="1" applyBorder="1" applyAlignment="1" applyProtection="1">
      <alignment vertical="center"/>
      <protection locked="0"/>
    </xf>
    <xf numFmtId="0" fontId="2" fillId="0" borderId="1" xfId="0" applyFont="1" applyBorder="1" applyAlignment="1" applyProtection="1">
      <alignment horizontal="center" vertical="center"/>
    </xf>
    <xf numFmtId="0" fontId="2" fillId="5" borderId="1" xfId="0" applyFont="1" applyFill="1" applyBorder="1" applyAlignment="1" applyProtection="1">
      <alignment horizontal="center" vertical="center"/>
      <protection locked="0"/>
    </xf>
    <xf numFmtId="0" fontId="4" fillId="5" borderId="1" xfId="0" applyFont="1" applyFill="1" applyBorder="1" applyAlignment="1" applyProtection="1">
      <alignment horizontal="center" vertical="center"/>
      <protection locked="0"/>
    </xf>
    <xf numFmtId="0" fontId="5" fillId="5" borderId="1" xfId="0" applyFont="1" applyFill="1" applyBorder="1" applyAlignment="1" applyProtection="1">
      <alignment horizontal="center" vertical="center"/>
      <protection locked="0"/>
    </xf>
    <xf numFmtId="0" fontId="2" fillId="7" borderId="1" xfId="0" applyFont="1" applyFill="1" applyBorder="1" applyAlignment="1" applyProtection="1">
      <alignment horizontal="center" vertical="center" textRotation="255"/>
      <protection locked="0"/>
    </xf>
    <xf numFmtId="0" fontId="2" fillId="0" borderId="1" xfId="0" applyFont="1" applyBorder="1" applyAlignment="1" applyProtection="1">
      <alignment horizontal="center" vertical="center" textRotation="255"/>
      <protection locked="0"/>
    </xf>
    <xf numFmtId="0" fontId="2" fillId="0" borderId="0" xfId="0" applyFont="1" applyAlignment="1" applyProtection="1">
      <alignment horizontal="center" vertical="center" textRotation="255"/>
      <protection locked="0"/>
    </xf>
    <xf numFmtId="0" fontId="6" fillId="5" borderId="0" xfId="0" applyFont="1" applyFill="1" applyAlignment="1" applyProtection="1">
      <alignment horizontal="center" vertical="center"/>
      <protection locked="0"/>
    </xf>
    <xf numFmtId="179" fontId="2" fillId="2" borderId="1" xfId="0" applyNumberFormat="1" applyFont="1" applyFill="1" applyBorder="1" applyAlignment="1" applyProtection="1">
      <alignment horizontal="center" vertical="center" wrapText="1"/>
    </xf>
    <xf numFmtId="179" fontId="2" fillId="2" borderId="3" xfId="0" applyNumberFormat="1" applyFont="1" applyFill="1" applyBorder="1" applyAlignment="1" applyProtection="1">
      <alignment horizontal="center" vertical="center" wrapText="1"/>
    </xf>
    <xf numFmtId="180" fontId="2" fillId="2" borderId="5" xfId="0" applyNumberFormat="1" applyFont="1" applyFill="1" applyBorder="1" applyAlignment="1" applyProtection="1">
      <alignment horizontal="center" vertical="center" wrapText="1"/>
    </xf>
    <xf numFmtId="178" fontId="2" fillId="2" borderId="7" xfId="0" applyNumberFormat="1" applyFont="1" applyFill="1" applyBorder="1" applyAlignment="1" applyProtection="1">
      <alignment vertical="center" wrapText="1"/>
    </xf>
    <xf numFmtId="0" fontId="2" fillId="2" borderId="7" xfId="0" applyNumberFormat="1" applyFont="1" applyFill="1" applyBorder="1" applyAlignment="1" applyProtection="1">
      <alignment vertical="center" wrapText="1"/>
    </xf>
    <xf numFmtId="179" fontId="2" fillId="2" borderId="5" xfId="1" applyNumberFormat="1" applyFont="1" applyFill="1" applyBorder="1" applyAlignment="1" applyProtection="1">
      <alignment vertical="center" wrapText="1"/>
    </xf>
    <xf numFmtId="179" fontId="2" fillId="2" borderId="7" xfId="1" applyNumberFormat="1" applyFont="1" applyFill="1" applyBorder="1" applyAlignment="1" applyProtection="1">
      <alignment vertical="center" wrapText="1"/>
    </xf>
    <xf numFmtId="179" fontId="2" fillId="2" borderId="6" xfId="1" applyNumberFormat="1" applyFont="1" applyFill="1" applyBorder="1" applyAlignment="1" applyProtection="1">
      <alignment vertical="center" wrapText="1"/>
    </xf>
    <xf numFmtId="181" fontId="2" fillId="0" borderId="1" xfId="0" applyNumberFormat="1" applyFont="1" applyBorder="1" applyAlignment="1" applyProtection="1">
      <alignment horizontal="center" vertical="center"/>
    </xf>
    <xf numFmtId="180" fontId="2" fillId="2" borderId="1" xfId="0" applyNumberFormat="1" applyFont="1" applyFill="1" applyBorder="1" applyAlignment="1" applyProtection="1">
      <alignment vertical="center" wrapText="1"/>
    </xf>
    <xf numFmtId="179" fontId="2" fillId="2" borderId="1" xfId="1" applyNumberFormat="1" applyFont="1" applyFill="1" applyBorder="1" applyAlignment="1" applyProtection="1">
      <alignment horizontal="center" vertical="center" wrapText="1"/>
    </xf>
    <xf numFmtId="180" fontId="2" fillId="2" borderId="11"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vertical="center" wrapText="1"/>
    </xf>
    <xf numFmtId="0" fontId="0" fillId="11" borderId="5" xfId="0" applyFill="1" applyBorder="1" applyProtection="1">
      <alignment vertical="center"/>
    </xf>
    <xf numFmtId="181" fontId="0" fillId="0" borderId="1" xfId="0" applyNumberFormat="1" applyBorder="1" applyProtection="1">
      <alignment vertical="center"/>
    </xf>
    <xf numFmtId="0" fontId="0" fillId="12" borderId="5" xfId="0" applyFill="1" applyBorder="1" applyProtection="1">
      <alignment vertical="center"/>
    </xf>
    <xf numFmtId="0" fontId="1" fillId="0" borderId="2" xfId="0" applyFont="1" applyBorder="1" applyAlignment="1" applyProtection="1">
      <alignment horizontal="center" vertical="center" wrapText="1"/>
      <protection locked="0"/>
    </xf>
    <xf numFmtId="180" fontId="2" fillId="2" borderId="3" xfId="0" applyNumberFormat="1" applyFont="1" applyFill="1" applyBorder="1" applyAlignment="1" applyProtection="1">
      <alignment horizontal="center" vertical="center" wrapText="1"/>
    </xf>
    <xf numFmtId="180" fontId="2" fillId="2" borderId="1" xfId="0" applyNumberFormat="1" applyFont="1" applyFill="1" applyBorder="1" applyAlignment="1" applyProtection="1">
      <alignment horizontal="center" vertical="center" wrapText="1"/>
    </xf>
    <xf numFmtId="180" fontId="2" fillId="2" borderId="5" xfId="0" applyNumberFormat="1" applyFont="1" applyFill="1" applyBorder="1" applyAlignment="1" applyProtection="1">
      <alignment horizontal="center" vertical="center" wrapText="1"/>
    </xf>
    <xf numFmtId="180" fontId="2" fillId="2" borderId="7" xfId="0" applyNumberFormat="1" applyFont="1" applyFill="1" applyBorder="1" applyAlignment="1" applyProtection="1">
      <alignment horizontal="center" vertical="center" wrapText="1"/>
    </xf>
    <xf numFmtId="9" fontId="2" fillId="2" borderId="5" xfId="1" applyFont="1" applyFill="1" applyBorder="1" applyAlignment="1" applyProtection="1">
      <alignment horizontal="center" vertical="center" wrapText="1"/>
    </xf>
    <xf numFmtId="9" fontId="2" fillId="2" borderId="6" xfId="1" applyFont="1" applyFill="1" applyBorder="1" applyAlignment="1" applyProtection="1">
      <alignment horizontal="center" vertical="center" wrapText="1"/>
    </xf>
    <xf numFmtId="9" fontId="2" fillId="2" borderId="7" xfId="1" applyFont="1" applyFill="1" applyBorder="1" applyAlignment="1" applyProtection="1">
      <alignment horizontal="center" vertical="center" wrapText="1"/>
    </xf>
    <xf numFmtId="0" fontId="2" fillId="2" borderId="1" xfId="0" applyFont="1" applyFill="1" applyBorder="1" applyAlignment="1" applyProtection="1">
      <alignment horizontal="center" vertical="center"/>
    </xf>
    <xf numFmtId="0" fontId="2" fillId="3" borderId="1" xfId="0" applyFont="1" applyFill="1" applyBorder="1" applyAlignment="1" applyProtection="1">
      <alignment horizontal="center" vertical="center" textRotation="255"/>
      <protection locked="0"/>
    </xf>
    <xf numFmtId="0" fontId="2" fillId="6" borderId="1" xfId="0" applyFont="1" applyFill="1" applyBorder="1" applyAlignment="1" applyProtection="1">
      <alignment horizontal="center" vertical="center" textRotation="255"/>
      <protection locked="0"/>
    </xf>
    <xf numFmtId="0" fontId="2" fillId="8" borderId="3" xfId="0" applyFont="1" applyFill="1" applyBorder="1" applyAlignment="1" applyProtection="1">
      <alignment horizontal="center" vertical="center" textRotation="255"/>
      <protection locked="0"/>
    </xf>
    <xf numFmtId="0" fontId="2" fillId="8" borderId="4" xfId="0" applyFont="1" applyFill="1" applyBorder="1" applyAlignment="1" applyProtection="1">
      <alignment horizontal="center" vertical="center" textRotation="255"/>
      <protection locked="0"/>
    </xf>
    <xf numFmtId="0" fontId="2" fillId="8" borderId="10" xfId="0" applyFont="1" applyFill="1" applyBorder="1" applyAlignment="1" applyProtection="1">
      <alignment horizontal="center" vertical="center" textRotation="255"/>
      <protection locked="0"/>
    </xf>
    <xf numFmtId="0" fontId="2" fillId="8" borderId="1" xfId="0" applyFont="1" applyFill="1" applyBorder="1" applyAlignment="1" applyProtection="1">
      <alignment horizontal="center" vertical="center" textRotation="255"/>
      <protection locked="0"/>
    </xf>
    <xf numFmtId="0" fontId="2" fillId="9" borderId="1" xfId="0" applyFont="1" applyFill="1" applyBorder="1" applyAlignment="1" applyProtection="1">
      <alignment horizontal="center" vertical="center" textRotation="255"/>
      <protection locked="0"/>
    </xf>
    <xf numFmtId="0" fontId="2" fillId="10" borderId="1" xfId="0" applyFont="1" applyFill="1" applyBorder="1" applyAlignment="1" applyProtection="1">
      <alignment horizontal="center" vertical="center" textRotation="255"/>
      <protection locked="0"/>
    </xf>
    <xf numFmtId="0" fontId="2" fillId="13" borderId="1" xfId="0" applyFont="1" applyFill="1" applyBorder="1" applyAlignment="1" applyProtection="1">
      <alignment horizontal="center" vertical="center" textRotation="255"/>
      <protection locked="0"/>
    </xf>
    <xf numFmtId="0" fontId="2" fillId="2" borderId="1" xfId="0" applyFont="1" applyFill="1" applyBorder="1" applyAlignment="1" applyProtection="1">
      <alignment horizontal="center" vertical="center" wrapText="1"/>
    </xf>
    <xf numFmtId="0" fontId="2" fillId="2" borderId="3" xfId="0" applyFont="1" applyFill="1" applyBorder="1" applyAlignment="1" applyProtection="1">
      <alignment horizontal="center" vertical="center" wrapText="1"/>
    </xf>
    <xf numFmtId="0" fontId="2" fillId="2" borderId="4"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181" fontId="0" fillId="0" borderId="3" xfId="0" applyNumberFormat="1" applyBorder="1" applyAlignment="1" applyProtection="1">
      <alignment horizontal="center" vertical="center"/>
    </xf>
    <xf numFmtId="181" fontId="0" fillId="0" borderId="4" xfId="0" applyNumberFormat="1" applyBorder="1" applyAlignment="1" applyProtection="1">
      <alignment horizontal="center" vertical="center"/>
    </xf>
    <xf numFmtId="181" fontId="0" fillId="0" borderId="10" xfId="0" applyNumberFormat="1" applyBorder="1" applyAlignment="1" applyProtection="1">
      <alignment horizontal="center" vertical="center"/>
    </xf>
    <xf numFmtId="0" fontId="2" fillId="0" borderId="1" xfId="0" applyFont="1" applyBorder="1" applyAlignment="1" applyProtection="1">
      <alignment horizontal="center" vertical="center" wrapText="1"/>
    </xf>
    <xf numFmtId="0" fontId="2" fillId="0" borderId="3" xfId="0" applyFont="1" applyBorder="1" applyAlignment="1" applyProtection="1">
      <alignment horizontal="center" vertical="center" wrapText="1"/>
    </xf>
    <xf numFmtId="0" fontId="2" fillId="0" borderId="4" xfId="0" applyFont="1" applyBorder="1" applyAlignment="1" applyProtection="1">
      <alignment horizontal="center" vertical="center" wrapText="1"/>
    </xf>
    <xf numFmtId="0" fontId="2" fillId="0" borderId="10" xfId="0" applyFont="1" applyBorder="1" applyAlignment="1" applyProtection="1">
      <alignment horizontal="center" vertical="center" wrapText="1"/>
    </xf>
  </cellXfs>
  <cellStyles count="2">
    <cellStyle name="百分比" xfId="1" builtinId="5"/>
    <cellStyle name="常规" xfId="0" builtinId="0"/>
  </cellStyles>
  <dxfs count="19">
    <dxf>
      <font>
        <b val="0"/>
        <color indexed="20"/>
      </font>
      <fill>
        <patternFill patternType="solid">
          <bgColor indexed="45"/>
        </patternFill>
      </fill>
    </dxf>
    <dxf>
      <font>
        <b val="0"/>
        <color indexed="20"/>
      </font>
      <fill>
        <patternFill patternType="solid">
          <bgColor indexed="45"/>
        </patternFill>
      </fill>
    </dxf>
    <dxf>
      <font>
        <b val="0"/>
        <color indexed="20"/>
      </font>
      <fill>
        <patternFill patternType="solid">
          <bgColor indexed="45"/>
        </patternFill>
      </fill>
    </dxf>
    <dxf>
      <font>
        <b val="0"/>
        <color indexed="20"/>
      </font>
      <fill>
        <patternFill patternType="solid">
          <bgColor indexed="45"/>
        </patternFill>
      </fill>
    </dxf>
    <dxf>
      <font>
        <b val="0"/>
        <color indexed="20"/>
      </font>
      <fill>
        <patternFill patternType="solid">
          <bgColor indexed="45"/>
        </patternFill>
      </fill>
    </dxf>
    <dxf>
      <font>
        <b val="0"/>
        <color indexed="20"/>
      </font>
      <fill>
        <patternFill patternType="solid">
          <bgColor indexed="45"/>
        </patternFill>
      </fill>
    </dxf>
    <dxf>
      <fill>
        <patternFill patternType="solid">
          <bgColor rgb="FFB51580"/>
        </patternFill>
      </fill>
    </dxf>
    <dxf>
      <font>
        <b val="0"/>
        <color indexed="20"/>
      </font>
      <fill>
        <patternFill patternType="solid">
          <bgColor indexed="45"/>
        </patternFill>
      </fill>
    </dxf>
    <dxf>
      <font>
        <b val="0"/>
        <color indexed="20"/>
      </font>
      <fill>
        <patternFill patternType="solid">
          <bgColor indexed="45"/>
        </patternFill>
      </fill>
    </dxf>
    <dxf>
      <fill>
        <patternFill patternType="solid">
          <fgColor indexed="10"/>
          <bgColor indexed="29"/>
        </patternFill>
      </fill>
    </dxf>
    <dxf>
      <font>
        <b val="0"/>
        <color indexed="20"/>
      </font>
      <fill>
        <patternFill patternType="solid">
          <bgColor indexed="45"/>
        </patternFill>
      </fill>
    </dxf>
    <dxf>
      <fill>
        <patternFill patternType="solid">
          <bgColor rgb="FFC00000"/>
        </patternFill>
      </fill>
    </dxf>
    <dxf>
      <fill>
        <patternFill patternType="solid">
          <bgColor theme="5" tint="0.39973143711661124"/>
        </patternFill>
      </fill>
    </dxf>
    <dxf>
      <fill>
        <patternFill patternType="solid">
          <fgColor indexed="10"/>
          <bgColor indexed="29"/>
        </patternFill>
      </fill>
    </dxf>
    <dxf>
      <fill>
        <patternFill patternType="solid">
          <fgColor indexed="10"/>
          <bgColor indexed="29"/>
        </patternFill>
      </fill>
    </dxf>
    <dxf>
      <fill>
        <patternFill patternType="solid">
          <fgColor indexed="10"/>
          <bgColor indexed="29"/>
        </patternFill>
      </fill>
    </dxf>
    <dxf>
      <fill>
        <patternFill patternType="solid">
          <fgColor indexed="10"/>
          <bgColor indexed="29"/>
        </patternFill>
      </fill>
    </dxf>
    <dxf>
      <fill>
        <patternFill patternType="solid">
          <fgColor indexed="10"/>
          <bgColor indexed="29"/>
        </patternFill>
      </fill>
    </dxf>
    <dxf>
      <fill>
        <patternFill patternType="solid">
          <fgColor indexed="10"/>
          <bgColor indexed="29"/>
        </patternFill>
      </fill>
    </dxf>
  </dxfs>
  <tableStyles count="0" defaultTableStyle="TableStyleMedium9"/>
  <colors>
    <mruColors>
      <color rgb="FFB515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00"/>
  <sheetViews>
    <sheetView tabSelected="1" topLeftCell="A22" zoomScale="85" zoomScaleNormal="85" workbookViewId="0">
      <pane xSplit="4" topLeftCell="E1" activePane="topRight" state="frozen"/>
      <selection pane="topRight" activeCell="E12" sqref="E12"/>
    </sheetView>
  </sheetViews>
  <sheetFormatPr defaultColWidth="9" defaultRowHeight="13.5" x14ac:dyDescent="0.15"/>
  <cols>
    <col min="1" max="1" width="6.375" style="1" customWidth="1"/>
    <col min="2" max="3" width="8" style="1" customWidth="1"/>
    <col min="4" max="4" width="21.5" style="1" customWidth="1"/>
    <col min="5" max="5" width="12.875" style="1" customWidth="1"/>
    <col min="6" max="6" width="14.5" style="1" customWidth="1"/>
    <col min="7" max="7" width="18.5" style="1" customWidth="1"/>
    <col min="8" max="8" width="12" style="1" customWidth="1"/>
    <col min="9" max="9" width="15.375" style="1" customWidth="1"/>
    <col min="10" max="10" width="20.25" style="1" customWidth="1"/>
    <col min="11" max="11" width="15" style="1" customWidth="1"/>
    <col min="12" max="12" width="12.5" style="1" customWidth="1"/>
    <col min="13" max="13" width="17.25" style="1" customWidth="1"/>
    <col min="14" max="14" width="9" style="1" customWidth="1"/>
    <col min="15" max="15" width="14.375" style="1" customWidth="1"/>
    <col min="16" max="16" width="17.75" style="1" customWidth="1"/>
    <col min="17" max="17" width="13.125" style="1" customWidth="1"/>
    <col min="18" max="18" width="13.625" style="1" customWidth="1"/>
    <col min="19" max="19" width="16.625" style="1" customWidth="1"/>
    <col min="20" max="20" width="10.75" style="1" customWidth="1"/>
    <col min="21" max="21" width="17.625" style="1" customWidth="1"/>
    <col min="22" max="22" width="19.375" style="1" customWidth="1"/>
    <col min="23" max="23" width="13.25" style="1" customWidth="1"/>
    <col min="24" max="24" width="24.375" style="1" customWidth="1"/>
    <col min="25" max="25" width="18.375" style="1" customWidth="1"/>
    <col min="26" max="26" width="16.625" style="2" customWidth="1"/>
    <col min="27" max="46" width="9" style="3"/>
    <col min="47" max="16384" width="9" style="1"/>
  </cols>
  <sheetData>
    <row r="1" spans="1:26" ht="48" customHeight="1" x14ac:dyDescent="0.15">
      <c r="A1" s="57" t="s">
        <v>0</v>
      </c>
      <c r="B1" s="57"/>
      <c r="C1" s="57"/>
      <c r="D1" s="57"/>
    </row>
    <row r="2" spans="1:26" ht="18" customHeight="1" x14ac:dyDescent="0.15">
      <c r="A2" s="65" t="s">
        <v>1</v>
      </c>
      <c r="B2" s="75" t="s">
        <v>2</v>
      </c>
      <c r="C2" s="76" t="s">
        <v>3</v>
      </c>
      <c r="D2" s="4" t="s">
        <v>4</v>
      </c>
      <c r="E2" s="58" t="s">
        <v>5</v>
      </c>
      <c r="F2" s="58"/>
      <c r="G2" s="58"/>
      <c r="H2" s="5"/>
      <c r="I2" s="5" t="s">
        <v>6</v>
      </c>
      <c r="J2" s="5" t="s">
        <v>7</v>
      </c>
      <c r="K2" s="59" t="s">
        <v>8</v>
      </c>
      <c r="L2" s="59"/>
      <c r="M2" s="59"/>
      <c r="N2" s="5"/>
      <c r="O2" s="5" t="s">
        <v>6</v>
      </c>
      <c r="P2" s="5" t="s">
        <v>9</v>
      </c>
      <c r="Q2" s="59" t="s">
        <v>10</v>
      </c>
      <c r="R2" s="59"/>
      <c r="S2" s="59"/>
      <c r="T2" s="5"/>
      <c r="U2" s="5" t="s">
        <v>6</v>
      </c>
      <c r="V2" s="5" t="s">
        <v>11</v>
      </c>
      <c r="W2" s="60" t="s">
        <v>12</v>
      </c>
      <c r="X2" s="61"/>
      <c r="Y2" s="43" t="s">
        <v>13</v>
      </c>
      <c r="Z2" s="50" t="s">
        <v>14</v>
      </c>
    </row>
    <row r="3" spans="1:26" ht="18" customHeight="1" x14ac:dyDescent="0.15">
      <c r="A3" s="65"/>
      <c r="B3" s="75"/>
      <c r="C3" s="77"/>
      <c r="D3" s="6" t="s">
        <v>15</v>
      </c>
      <c r="E3" s="7">
        <f>E5-E4-E6-E7-E8</f>
        <v>11</v>
      </c>
      <c r="F3" s="8"/>
      <c r="G3" s="9"/>
      <c r="H3" s="10"/>
      <c r="I3" s="15"/>
      <c r="J3" s="18"/>
      <c r="K3" s="7">
        <f>K5-K4-K6-K7-K8</f>
        <v>40</v>
      </c>
      <c r="L3" s="8"/>
      <c r="M3" s="9"/>
      <c r="N3" s="15"/>
      <c r="O3" s="15"/>
      <c r="P3" s="18"/>
      <c r="Q3" s="7">
        <f>Q5-Q4-Q6-Q7-Q8</f>
        <v>40</v>
      </c>
      <c r="R3" s="8"/>
      <c r="S3" s="9"/>
      <c r="T3" s="15"/>
      <c r="U3" s="15"/>
      <c r="V3" s="18"/>
      <c r="W3" s="7">
        <f>W5-W4-W6-W7-W8</f>
        <v>40</v>
      </c>
      <c r="X3" s="44"/>
      <c r="Y3" s="7"/>
      <c r="Z3" s="18">
        <f>Z5-Z4-Z6-Z7-Z8</f>
        <v>40</v>
      </c>
    </row>
    <row r="4" spans="1:26" ht="18" customHeight="1" x14ac:dyDescent="0.15">
      <c r="A4" s="65"/>
      <c r="B4" s="75"/>
      <c r="C4" s="77"/>
      <c r="D4" s="11" t="s">
        <v>16</v>
      </c>
      <c r="E4" s="12">
        <f>COUNTIF(G$16:G$87,"&gt;=80")</f>
        <v>29</v>
      </c>
      <c r="F4" s="13"/>
      <c r="G4" s="14"/>
      <c r="H4" s="15"/>
      <c r="I4" s="15"/>
      <c r="J4" s="15"/>
      <c r="K4" s="12">
        <f>COUNTIF(M$16:M$87,"&gt;=80")</f>
        <v>0</v>
      </c>
      <c r="L4" s="17"/>
      <c r="M4" s="10"/>
      <c r="N4" s="15"/>
      <c r="O4" s="15"/>
      <c r="P4" s="15"/>
      <c r="Q4" s="12">
        <f>COUNTIF(S$16:S$87,"&gt;=80")</f>
        <v>0</v>
      </c>
      <c r="R4" s="17"/>
      <c r="S4" s="10"/>
      <c r="T4" s="15"/>
      <c r="U4" s="15"/>
      <c r="V4" s="15"/>
      <c r="W4" s="16">
        <f>COUNTIF(X16:X87,"&gt;=80")</f>
        <v>0</v>
      </c>
      <c r="X4" s="45"/>
      <c r="Y4" s="16"/>
      <c r="Z4" s="15">
        <f t="shared" ref="Z4" si="0">COUNTIF(Z$16:Z$87,"&gt;=80")</f>
        <v>0</v>
      </c>
    </row>
    <row r="5" spans="1:26" ht="18" customHeight="1" x14ac:dyDescent="0.15">
      <c r="A5" s="65"/>
      <c r="B5" s="75"/>
      <c r="C5" s="77"/>
      <c r="D5" s="11" t="s">
        <v>17</v>
      </c>
      <c r="E5" s="16">
        <f>COUNTA($D$16:$D$87)</f>
        <v>40</v>
      </c>
      <c r="F5" s="17"/>
      <c r="G5" s="10"/>
      <c r="H5" s="15"/>
      <c r="I5" s="15"/>
      <c r="J5" s="15"/>
      <c r="K5" s="16">
        <f>COUNTA($D$16:$D$87)</f>
        <v>40</v>
      </c>
      <c r="L5" s="17"/>
      <c r="M5" s="10"/>
      <c r="N5" s="15"/>
      <c r="O5" s="15"/>
      <c r="P5" s="15"/>
      <c r="Q5" s="16">
        <f>COUNTA($D$16:$D$87)</f>
        <v>40</v>
      </c>
      <c r="R5" s="17"/>
      <c r="S5" s="10"/>
      <c r="T5" s="15"/>
      <c r="U5" s="15"/>
      <c r="V5" s="15"/>
      <c r="W5" s="17">
        <f>COUNTA($D$16:$D$87)</f>
        <v>40</v>
      </c>
      <c r="X5" s="45"/>
      <c r="Y5" s="16"/>
      <c r="Z5" s="15">
        <f>COUNTA($D$16:$D$87)</f>
        <v>40</v>
      </c>
    </row>
    <row r="6" spans="1:26" ht="18" customHeight="1" x14ac:dyDescent="0.15">
      <c r="A6" s="65"/>
      <c r="B6" s="75"/>
      <c r="C6" s="77"/>
      <c r="D6" s="11" t="s">
        <v>18</v>
      </c>
      <c r="E6" s="7">
        <f>COUNTIF(E16:F87,"请假")-COUNTIFS(E16:E87,"请假",F16:F87,"请假")+COUNTIF(E16:F87,"旷考")-COUNTIFS(E16:E87,"旷考",F16:F87,"旷考")</f>
        <v>0</v>
      </c>
      <c r="F6" s="8"/>
      <c r="G6" s="9"/>
      <c r="H6" s="18"/>
      <c r="I6" s="18"/>
      <c r="J6" s="18"/>
      <c r="K6" s="7">
        <f>COUNTIF(K16:L87,"请假")-COUNTIFS(K16:K87,"请假",L16:L87,"请假")+COUNTIF(K16:L87,"旷考")-COUNTIFS(K16:K87,"旷考",L16:L87,"旷考")</f>
        <v>0</v>
      </c>
      <c r="L6" s="8"/>
      <c r="M6" s="9"/>
      <c r="N6" s="18"/>
      <c r="O6" s="18"/>
      <c r="P6" s="18"/>
      <c r="Q6" s="7">
        <f>COUNTIF(Q16:R87,"请假")-COUNTIFS(Q16:Q87,"请假",R16:R87,"请假")+COUNTIF(Q16:R87,"旷考")-COUNTIFS(Q16:Q87,"旷考",R16:R87,"旷考")</f>
        <v>0</v>
      </c>
      <c r="R6" s="8"/>
      <c r="S6" s="9"/>
      <c r="T6" s="18"/>
      <c r="U6" s="18"/>
      <c r="V6" s="18"/>
      <c r="W6" s="7">
        <f>COUNTIF(W16:W87,"请假")+COUNTIF(W16:W87,"旷考")</f>
        <v>0</v>
      </c>
      <c r="X6" s="44"/>
      <c r="Y6" s="7"/>
      <c r="Z6" s="18">
        <f>COUNTIF(W16:W87,"请假")+COUNTIF(W16:W87,"旷考")</f>
        <v>0</v>
      </c>
    </row>
    <row r="7" spans="1:26" ht="18" customHeight="1" x14ac:dyDescent="0.15">
      <c r="A7" s="65"/>
      <c r="B7" s="75"/>
      <c r="C7" s="77"/>
      <c r="D7" s="11" t="s">
        <v>19</v>
      </c>
      <c r="E7" s="7">
        <f>COUNTIF(E16:F87,"休学")-COUNTIFS(E16:E87,"休学",F16:F87,"休学")</f>
        <v>0</v>
      </c>
      <c r="F7" s="8"/>
      <c r="G7" s="9"/>
      <c r="H7" s="18"/>
      <c r="I7" s="18"/>
      <c r="J7" s="18"/>
      <c r="K7" s="7">
        <f>COUNTIF(K16:L87,"休学")-COUNTIFS(K16:K87,"休学",L16:L87,"休学")</f>
        <v>0</v>
      </c>
      <c r="L7" s="8"/>
      <c r="M7" s="9"/>
      <c r="N7" s="18"/>
      <c r="O7" s="18"/>
      <c r="P7" s="18"/>
      <c r="Q7" s="7">
        <f>COUNTIF(Q16:R87,"休学")-COUNTIFS(Q16:Q87,"休学",R16:R87,"休学")</f>
        <v>0</v>
      </c>
      <c r="R7" s="8"/>
      <c r="S7" s="9"/>
      <c r="T7" s="18"/>
      <c r="U7" s="18"/>
      <c r="V7" s="18"/>
      <c r="W7" s="7">
        <f>COUNTIF(W16:W87,"休学")</f>
        <v>0</v>
      </c>
      <c r="X7" s="44"/>
      <c r="Y7" s="7"/>
      <c r="Z7" s="18">
        <f>COUNTIF(W16:W87,"休学")</f>
        <v>0</v>
      </c>
    </row>
    <row r="8" spans="1:26" ht="18" customHeight="1" x14ac:dyDescent="0.15">
      <c r="A8" s="65"/>
      <c r="B8" s="75"/>
      <c r="C8" s="77"/>
      <c r="D8" s="11" t="s">
        <v>20</v>
      </c>
      <c r="E8" s="7">
        <f>COUNTIF(E16:F87,"作弊")-COUNTIFS(E16:E87,"作弊",F16:F87,"作弊")</f>
        <v>0</v>
      </c>
      <c r="F8" s="8"/>
      <c r="G8" s="9"/>
      <c r="H8" s="18"/>
      <c r="I8" s="18"/>
      <c r="J8" s="18"/>
      <c r="K8" s="7">
        <f>COUNTIF(K16:L87,"作弊")-COUNTIFS(K16:K87,"作弊",L16:L87,"作弊")</f>
        <v>0</v>
      </c>
      <c r="L8" s="8"/>
      <c r="M8" s="9"/>
      <c r="N8" s="18"/>
      <c r="O8" s="18"/>
      <c r="P8" s="18"/>
      <c r="Q8" s="7">
        <f>COUNTIF(Q16:R87,"作弊")-COUNTIFS(Q16:Q87,"作弊",R16:R87,"作弊")</f>
        <v>0</v>
      </c>
      <c r="R8" s="8"/>
      <c r="S8" s="9"/>
      <c r="T8" s="18"/>
      <c r="U8" s="18"/>
      <c r="V8" s="18"/>
      <c r="W8" s="7">
        <f>COUNTIF(W16:W87,"作弊")</f>
        <v>0</v>
      </c>
      <c r="X8" s="44"/>
      <c r="Y8" s="18"/>
      <c r="Z8" s="18">
        <f>COUNTIF(W16:W87,"作弊")</f>
        <v>0</v>
      </c>
    </row>
    <row r="9" spans="1:26" ht="18" customHeight="1" x14ac:dyDescent="0.15">
      <c r="A9" s="65"/>
      <c r="B9" s="75"/>
      <c r="C9" s="77"/>
      <c r="D9" s="11" t="s">
        <v>21</v>
      </c>
      <c r="E9" s="7">
        <f>COUNT($C$16:$C$87)</f>
        <v>0</v>
      </c>
      <c r="F9" s="8"/>
      <c r="G9" s="9"/>
      <c r="H9" s="18"/>
      <c r="I9" s="18"/>
      <c r="J9" s="18"/>
      <c r="K9" s="7">
        <f>COUNT($C$16:$C$87)</f>
        <v>0</v>
      </c>
      <c r="L9" s="8"/>
      <c r="M9" s="9"/>
      <c r="N9" s="18"/>
      <c r="O9" s="18"/>
      <c r="P9" s="18"/>
      <c r="Q9" s="7">
        <f>COUNT($C$16:$C$87)</f>
        <v>0</v>
      </c>
      <c r="R9" s="8"/>
      <c r="S9" s="9"/>
      <c r="T9" s="18"/>
      <c r="U9" s="18"/>
      <c r="V9" s="18"/>
      <c r="W9" s="7">
        <f>COUNT($C$16:$C$87)</f>
        <v>0</v>
      </c>
      <c r="X9" s="44"/>
      <c r="Y9" s="7"/>
      <c r="Z9" s="18">
        <f>COUNT($C$16:$C$87)</f>
        <v>0</v>
      </c>
    </row>
    <row r="10" spans="1:26" ht="18" customHeight="1" x14ac:dyDescent="0.15">
      <c r="A10" s="65"/>
      <c r="B10" s="75"/>
      <c r="C10" s="77"/>
      <c r="D10" s="11" t="s">
        <v>22</v>
      </c>
      <c r="E10" s="7">
        <f>COUNTIFS(C:C,"&gt;0",G:G,"&gt;=80")</f>
        <v>0</v>
      </c>
      <c r="F10" s="8"/>
      <c r="G10" s="9"/>
      <c r="H10" s="18"/>
      <c r="I10" s="18"/>
      <c r="J10" s="18"/>
      <c r="K10" s="7">
        <f>COUNTIFS(C:C,"&gt;0",M:M,"&gt;=80")</f>
        <v>0</v>
      </c>
      <c r="L10" s="8"/>
      <c r="M10" s="9"/>
      <c r="N10" s="18"/>
      <c r="O10" s="18"/>
      <c r="P10" s="18"/>
      <c r="Q10" s="7">
        <f>COUNTIFS(C:C,"&gt;0",S:S,"&gt;=80")</f>
        <v>0</v>
      </c>
      <c r="R10" s="8"/>
      <c r="S10" s="9"/>
      <c r="T10" s="18"/>
      <c r="U10" s="18"/>
      <c r="V10" s="18"/>
      <c r="W10" s="7">
        <f>COUNTIFS(C:C,"&gt;0",X:X,"&gt;=80")</f>
        <v>0</v>
      </c>
      <c r="X10" s="44"/>
      <c r="Y10" s="7"/>
      <c r="Z10" s="18">
        <f>COUNTIFS(C:C,"&gt;0",Z:Z,"&gt;=80")</f>
        <v>0</v>
      </c>
    </row>
    <row r="11" spans="1:26" ht="18" customHeight="1" x14ac:dyDescent="0.15">
      <c r="A11" s="65"/>
      <c r="B11" s="75"/>
      <c r="C11" s="77"/>
      <c r="D11" s="11" t="s">
        <v>23</v>
      </c>
      <c r="E11" s="19" t="e">
        <f>E10/E9</f>
        <v>#DIV/0!</v>
      </c>
      <c r="F11" s="20"/>
      <c r="G11" s="21"/>
      <c r="H11" s="18" t="s">
        <v>24</v>
      </c>
      <c r="I11" s="18"/>
      <c r="J11" s="18"/>
      <c r="K11" s="19" t="e">
        <f>K10/K9</f>
        <v>#DIV/0!</v>
      </c>
      <c r="L11" s="20"/>
      <c r="M11" s="21"/>
      <c r="N11" s="18" t="s">
        <v>24</v>
      </c>
      <c r="O11" s="18"/>
      <c r="P11" s="18"/>
      <c r="Q11" s="19" t="e">
        <f>Q10/Q9</f>
        <v>#DIV/0!</v>
      </c>
      <c r="R11" s="20"/>
      <c r="S11" s="21"/>
      <c r="T11" s="18" t="s">
        <v>24</v>
      </c>
      <c r="U11" s="18"/>
      <c r="V11" s="18"/>
      <c r="W11" s="46" t="e">
        <f>W10/W9</f>
        <v>#DIV/0!</v>
      </c>
      <c r="X11" s="47"/>
      <c r="Y11" s="19"/>
      <c r="Z11" s="51" t="e">
        <f>Z10/Z9</f>
        <v>#DIV/0!</v>
      </c>
    </row>
    <row r="12" spans="1:26" ht="18" customHeight="1" x14ac:dyDescent="0.15">
      <c r="A12" s="65"/>
      <c r="B12" s="75"/>
      <c r="C12" s="77"/>
      <c r="D12" s="11" t="s">
        <v>25</v>
      </c>
      <c r="E12" s="22">
        <f>E4/E5</f>
        <v>0.72499999999999998</v>
      </c>
      <c r="F12" s="23"/>
      <c r="G12" s="24"/>
      <c r="H12" s="25">
        <f>COUNTIF(I16:I87,"&gt;0")</f>
        <v>8</v>
      </c>
      <c r="I12" s="41"/>
      <c r="J12" s="41"/>
      <c r="K12" s="22">
        <f>K4/K5</f>
        <v>0</v>
      </c>
      <c r="L12" s="23"/>
      <c r="M12" s="24"/>
      <c r="N12" s="25">
        <f>COUNTIF(O16:O87,"&gt;0")</f>
        <v>0</v>
      </c>
      <c r="O12" s="41"/>
      <c r="P12" s="41"/>
      <c r="Q12" s="22">
        <f>Q4/Q5</f>
        <v>0</v>
      </c>
      <c r="R12" s="23"/>
      <c r="S12" s="24"/>
      <c r="T12" s="25">
        <f>COUNTIF(U16:U87,"&gt;0")</f>
        <v>0</v>
      </c>
      <c r="U12" s="41"/>
      <c r="V12" s="41"/>
      <c r="W12" s="46">
        <f>W4/W5</f>
        <v>0</v>
      </c>
      <c r="X12" s="47"/>
      <c r="Y12" s="19"/>
      <c r="Z12" s="51">
        <f>Z4/Z5</f>
        <v>0</v>
      </c>
    </row>
    <row r="13" spans="1:26" ht="18" customHeight="1" x14ac:dyDescent="0.15">
      <c r="A13" s="65"/>
      <c r="B13" s="75"/>
      <c r="C13" s="77"/>
      <c r="D13" s="11" t="s">
        <v>26</v>
      </c>
      <c r="E13" s="26">
        <f>(E5-E6)/E5</f>
        <v>1</v>
      </c>
      <c r="F13" s="27"/>
      <c r="G13" s="28"/>
      <c r="H13" s="18" t="s">
        <v>27</v>
      </c>
      <c r="I13" s="18"/>
      <c r="J13" s="18"/>
      <c r="K13" s="26">
        <f>(K5-K6)/K5</f>
        <v>1</v>
      </c>
      <c r="L13" s="27"/>
      <c r="M13" s="28"/>
      <c r="N13" s="18" t="s">
        <v>27</v>
      </c>
      <c r="O13" s="18"/>
      <c r="P13" s="18"/>
      <c r="Q13" s="26">
        <f>(Q5-Q6)/Q5</f>
        <v>1</v>
      </c>
      <c r="R13" s="27"/>
      <c r="S13" s="28"/>
      <c r="T13" s="18" t="s">
        <v>27</v>
      </c>
      <c r="U13" s="18"/>
      <c r="V13" s="18"/>
      <c r="W13" s="46">
        <f>(W5-W6)/W5</f>
        <v>1</v>
      </c>
      <c r="X13" s="48"/>
      <c r="Y13" s="47"/>
      <c r="Z13" s="51">
        <f>(W5-W6)/W5</f>
        <v>1</v>
      </c>
    </row>
    <row r="14" spans="1:26" ht="18" customHeight="1" x14ac:dyDescent="0.15">
      <c r="A14" s="65"/>
      <c r="B14" s="75"/>
      <c r="C14" s="77"/>
      <c r="D14" s="11" t="s">
        <v>28</v>
      </c>
      <c r="E14" s="26">
        <f>H14/H12</f>
        <v>0.625</v>
      </c>
      <c r="F14" s="27"/>
      <c r="G14" s="28"/>
      <c r="H14" s="25">
        <f>COUNTIF(J16:J87,"&gt;0")</f>
        <v>5</v>
      </c>
      <c r="I14" s="41"/>
      <c r="J14" s="25"/>
      <c r="K14" s="26" t="e">
        <f>N14/N12</f>
        <v>#DIV/0!</v>
      </c>
      <c r="L14" s="27"/>
      <c r="M14" s="28"/>
      <c r="N14" s="25">
        <f>COUNTIF(P16:P87,"&gt;0")</f>
        <v>0</v>
      </c>
      <c r="O14" s="25"/>
      <c r="P14" s="25"/>
      <c r="Q14" s="26" t="e">
        <f>T14/T12</f>
        <v>#DIV/0!</v>
      </c>
      <c r="R14" s="27"/>
      <c r="S14" s="28"/>
      <c r="T14" s="25">
        <f>COUNTIF(V16:V87,"&gt;0")</f>
        <v>0</v>
      </c>
      <c r="U14" s="25"/>
      <c r="V14" s="25"/>
      <c r="W14" s="62"/>
      <c r="X14" s="63"/>
      <c r="Y14" s="64"/>
      <c r="Z14" s="18"/>
    </row>
    <row r="15" spans="1:26" ht="18" customHeight="1" x14ac:dyDescent="0.15">
      <c r="A15" s="65"/>
      <c r="B15" s="75"/>
      <c r="C15" s="78"/>
      <c r="D15" s="4" t="s">
        <v>29</v>
      </c>
      <c r="E15" s="29" t="s">
        <v>30</v>
      </c>
      <c r="F15" s="29" t="s">
        <v>31</v>
      </c>
      <c r="G15" s="29" t="s">
        <v>32</v>
      </c>
      <c r="H15" s="29"/>
      <c r="I15" s="29"/>
      <c r="J15" s="29" t="s">
        <v>33</v>
      </c>
      <c r="K15" s="29" t="s">
        <v>30</v>
      </c>
      <c r="L15" s="29" t="s">
        <v>31</v>
      </c>
      <c r="M15" s="42" t="s">
        <v>32</v>
      </c>
      <c r="N15" s="29"/>
      <c r="O15" s="29"/>
      <c r="P15" s="29" t="s">
        <v>33</v>
      </c>
      <c r="Q15" s="29" t="s">
        <v>30</v>
      </c>
      <c r="R15" s="29" t="s">
        <v>31</v>
      </c>
      <c r="S15" s="29" t="s">
        <v>32</v>
      </c>
      <c r="T15" s="29"/>
      <c r="U15" s="29"/>
      <c r="V15" s="29" t="s">
        <v>33</v>
      </c>
      <c r="W15" s="29" t="s">
        <v>31</v>
      </c>
      <c r="X15" s="29" t="s">
        <v>34</v>
      </c>
      <c r="Y15" s="52" t="s">
        <v>13</v>
      </c>
      <c r="Z15" s="53" t="s">
        <v>14</v>
      </c>
    </row>
    <row r="16" spans="1:26" ht="18.75" x14ac:dyDescent="0.15">
      <c r="A16" s="66" t="s">
        <v>35</v>
      </c>
      <c r="B16" s="30"/>
      <c r="C16" s="30"/>
      <c r="D16" s="31" t="s">
        <v>36</v>
      </c>
      <c r="E16" s="32">
        <v>76</v>
      </c>
      <c r="F16" s="32">
        <v>95</v>
      </c>
      <c r="G16" s="2">
        <f>AVERAGEA(E16:F16)</f>
        <v>85.5</v>
      </c>
      <c r="H16" s="33" t="s">
        <v>37</v>
      </c>
      <c r="I16" s="79">
        <f>AVERAGE(G16:G21)</f>
        <v>90.3</v>
      </c>
      <c r="J16" s="82">
        <f>IF(AND(I16&gt;I22),H17,IF(AND(I16=I22),H19,H21))</f>
        <v>2</v>
      </c>
      <c r="K16" s="32"/>
      <c r="L16" s="32"/>
      <c r="M16" s="2" t="e">
        <f>AVERAGEA(K16:L16)</f>
        <v>#DIV/0!</v>
      </c>
      <c r="N16" s="33" t="s">
        <v>37</v>
      </c>
      <c r="O16" s="79" t="e">
        <f>AVERAGE(M16:M21)</f>
        <v>#DIV/0!</v>
      </c>
      <c r="P16" s="82" t="e">
        <f>IF(AND(O16&gt;O22),N17,IF(AND(O16=O22),N19,N21))</f>
        <v>#DIV/0!</v>
      </c>
      <c r="Q16" s="2"/>
      <c r="R16" s="2"/>
      <c r="S16" s="2" t="e">
        <f>AVERAGEA(Q16:R16)</f>
        <v>#DIV/0!</v>
      </c>
      <c r="T16" s="33" t="s">
        <v>37</v>
      </c>
      <c r="U16" s="79" t="e">
        <f>AVERAGE(S16:S21)</f>
        <v>#DIV/0!</v>
      </c>
      <c r="V16" s="82" t="e">
        <f>IF(AND(U16&gt;U22),T17,IF(AND(U16=U22),T19,T21))</f>
        <v>#DIV/0!</v>
      </c>
      <c r="W16" s="2"/>
      <c r="X16" s="49" t="e">
        <f>G16*0.1+M16*0.1+S16*0.1+N(W16)*0.7</f>
        <v>#DIV/0!</v>
      </c>
      <c r="Y16" s="54" t="e">
        <f>80-J$16-P$16-V$16</f>
        <v>#DIV/0!</v>
      </c>
      <c r="Z16" s="55" t="e">
        <f>IF(X16&gt;=80,X16,IF(X16&gt;=Y16,80,X16))</f>
        <v>#DIV/0!</v>
      </c>
    </row>
    <row r="17" spans="1:26" ht="18.75" x14ac:dyDescent="0.15">
      <c r="A17" s="66"/>
      <c r="B17" s="30"/>
      <c r="C17" s="30"/>
      <c r="D17" s="34" t="s">
        <v>38</v>
      </c>
      <c r="E17" s="32">
        <v>88</v>
      </c>
      <c r="F17" s="32">
        <v>90</v>
      </c>
      <c r="G17" s="2">
        <f t="shared" ref="G17:G48" si="1">AVERAGEA(E17:F17)</f>
        <v>89</v>
      </c>
      <c r="H17" s="33">
        <f>IF(AND(MAX(C16:C21)&gt;=4,I16&gt;=80,MIN(G16:G21)&gt;=60),3,IF(AND(MAX(C16:C21)&lt;4,I16&gt;=80,MIN(G16:G21)&gt;=60),2,0))</f>
        <v>2</v>
      </c>
      <c r="I17" s="80"/>
      <c r="J17" s="82"/>
      <c r="K17" s="32"/>
      <c r="L17" s="32"/>
      <c r="M17" s="2" t="e">
        <f t="shared" ref="M17:M48" si="2">AVERAGEA(K17:L17)</f>
        <v>#DIV/0!</v>
      </c>
      <c r="N17" s="33" t="e">
        <f>IF(AND(MAX(C16:C21)&gt;=4,O16&gt;=80,MIN(M16:M21)&gt;=60),3,IF(AND(MAX(C5:C21)&lt;4,O16&gt;=80,MIN(M16:M21)&gt;=60),2,0))</f>
        <v>#DIV/0!</v>
      </c>
      <c r="O17" s="80"/>
      <c r="P17" s="82"/>
      <c r="Q17" s="2"/>
      <c r="R17" s="2"/>
      <c r="S17" s="2" t="e">
        <f t="shared" ref="S17:S48" si="3">AVERAGEA(Q17:R17)</f>
        <v>#DIV/0!</v>
      </c>
      <c r="T17" s="33" t="e">
        <f>IF(AND(MAX(C16:C21)&gt;=4,U16&gt;=80,MIN(S16:S21)&gt;=60),3,IF(AND(MAX(C16:C21)&lt;4,U16&gt;=80,MIN(S16:S21)&gt;=60),2,0))</f>
        <v>#DIV/0!</v>
      </c>
      <c r="U17" s="80"/>
      <c r="V17" s="82"/>
      <c r="W17" s="2"/>
      <c r="X17" s="49" t="e">
        <f t="shared" ref="X17:X48" si="4">G17*0.1+M17*0.1+S17*0.1+N(W17)*0.7</f>
        <v>#DIV/0!</v>
      </c>
      <c r="Y17" s="54" t="e">
        <f t="shared" ref="Y17:Y21" si="5">80-J$16-P$16-V$16</f>
        <v>#DIV/0!</v>
      </c>
      <c r="Z17" s="55" t="e">
        <f t="shared" ref="Z17:Z80" si="6">IF(X17&gt;=80,X17,IF(X17&gt;=Y17,80,X17))</f>
        <v>#DIV/0!</v>
      </c>
    </row>
    <row r="18" spans="1:26" ht="18.75" x14ac:dyDescent="0.15">
      <c r="A18" s="66"/>
      <c r="B18" s="30"/>
      <c r="C18" s="30"/>
      <c r="D18" s="34" t="s">
        <v>39</v>
      </c>
      <c r="E18" s="32">
        <v>88</v>
      </c>
      <c r="F18" s="32">
        <v>100</v>
      </c>
      <c r="G18" s="2">
        <f t="shared" si="1"/>
        <v>94</v>
      </c>
      <c r="H18" s="33" t="s">
        <v>40</v>
      </c>
      <c r="I18" s="80"/>
      <c r="J18" s="82"/>
      <c r="K18" s="32"/>
      <c r="L18" s="32"/>
      <c r="M18" s="2" t="e">
        <f t="shared" si="2"/>
        <v>#DIV/0!</v>
      </c>
      <c r="N18" s="33" t="s">
        <v>40</v>
      </c>
      <c r="O18" s="80"/>
      <c r="P18" s="82"/>
      <c r="Q18" s="2"/>
      <c r="R18" s="2"/>
      <c r="S18" s="2" t="e">
        <f t="shared" si="3"/>
        <v>#DIV/0!</v>
      </c>
      <c r="T18" s="33" t="s">
        <v>40</v>
      </c>
      <c r="U18" s="80"/>
      <c r="V18" s="82"/>
      <c r="W18" s="2"/>
      <c r="X18" s="49" t="e">
        <f t="shared" si="4"/>
        <v>#DIV/0!</v>
      </c>
      <c r="Y18" s="54" t="e">
        <f t="shared" si="5"/>
        <v>#DIV/0!</v>
      </c>
      <c r="Z18" s="55" t="e">
        <f t="shared" si="6"/>
        <v>#DIV/0!</v>
      </c>
    </row>
    <row r="19" spans="1:26" ht="18.75" x14ac:dyDescent="0.15">
      <c r="A19" s="66"/>
      <c r="B19" s="30"/>
      <c r="C19" s="30"/>
      <c r="D19" s="34" t="s">
        <v>41</v>
      </c>
      <c r="E19" s="32">
        <v>79</v>
      </c>
      <c r="F19" s="32">
        <v>95</v>
      </c>
      <c r="G19" s="2">
        <f t="shared" si="1"/>
        <v>87</v>
      </c>
      <c r="H19" s="33">
        <f>IF(AND(MAX(C16:C21)&gt;=4,I16&gt;=80,MIN(G16:G21)&gt;=60),2,IF(AND(MAX(C16:C21)&lt;4,I16&gt;=80,MIN(G16:G21)&gt;=60),1,0))</f>
        <v>1</v>
      </c>
      <c r="I19" s="80"/>
      <c r="J19" s="82"/>
      <c r="K19" s="32"/>
      <c r="L19" s="32"/>
      <c r="M19" s="2" t="e">
        <f t="shared" si="2"/>
        <v>#DIV/0!</v>
      </c>
      <c r="N19" s="33" t="e">
        <f>IF(AND(MAX(C16:C21)&gt;=4,O16&gt;=80,MIN(M16:M21)&gt;=60),2,IF(AND(MAX(C16:C21)&lt;4,O16&gt;=80,MIN(M16:M21)&gt;=60),1,0))</f>
        <v>#DIV/0!</v>
      </c>
      <c r="O19" s="80"/>
      <c r="P19" s="82"/>
      <c r="Q19" s="2"/>
      <c r="R19" s="2"/>
      <c r="S19" s="2" t="e">
        <f t="shared" si="3"/>
        <v>#DIV/0!</v>
      </c>
      <c r="T19" s="33" t="e">
        <f>IF(AND(MAX(C16:C21)&gt;=4,U16&gt;=80,MIN(S16:S21)&gt;=60),2,IF(AND(MAX(C16:C21)&lt;4,U16&gt;=80,MIN(S16:S21)&gt;=60),1,0))</f>
        <v>#DIV/0!</v>
      </c>
      <c r="U19" s="80"/>
      <c r="V19" s="82"/>
      <c r="W19" s="2"/>
      <c r="X19" s="49" t="e">
        <f t="shared" si="4"/>
        <v>#DIV/0!</v>
      </c>
      <c r="Y19" s="54" t="e">
        <f t="shared" si="5"/>
        <v>#DIV/0!</v>
      </c>
      <c r="Z19" s="55" t="e">
        <f t="shared" si="6"/>
        <v>#DIV/0!</v>
      </c>
    </row>
    <row r="20" spans="1:26" ht="18.75" x14ac:dyDescent="0.15">
      <c r="A20" s="66"/>
      <c r="B20" s="30"/>
      <c r="C20" s="30"/>
      <c r="D20" s="35" t="s">
        <v>42</v>
      </c>
      <c r="E20" s="32">
        <v>92</v>
      </c>
      <c r="F20" s="32">
        <v>100</v>
      </c>
      <c r="G20" s="2">
        <f t="shared" si="1"/>
        <v>96</v>
      </c>
      <c r="H20" s="33" t="s">
        <v>43</v>
      </c>
      <c r="I20" s="80"/>
      <c r="J20" s="82"/>
      <c r="K20" s="32"/>
      <c r="L20" s="32"/>
      <c r="M20" s="2" t="e">
        <f t="shared" si="2"/>
        <v>#DIV/0!</v>
      </c>
      <c r="N20" s="33" t="s">
        <v>43</v>
      </c>
      <c r="O20" s="80"/>
      <c r="P20" s="82"/>
      <c r="Q20" s="2"/>
      <c r="R20" s="2"/>
      <c r="S20" s="2" t="e">
        <f t="shared" si="3"/>
        <v>#DIV/0!</v>
      </c>
      <c r="T20" s="33" t="s">
        <v>43</v>
      </c>
      <c r="U20" s="80"/>
      <c r="V20" s="82"/>
      <c r="W20" s="2"/>
      <c r="X20" s="49" t="e">
        <f t="shared" si="4"/>
        <v>#DIV/0!</v>
      </c>
      <c r="Y20" s="54" t="e">
        <f t="shared" si="5"/>
        <v>#DIV/0!</v>
      </c>
      <c r="Z20" s="55" t="e">
        <f t="shared" si="6"/>
        <v>#DIV/0!</v>
      </c>
    </row>
    <row r="21" spans="1:26" ht="18.75" x14ac:dyDescent="0.15">
      <c r="A21" s="66"/>
      <c r="B21" s="30"/>
      <c r="C21" s="30"/>
      <c r="D21" s="34"/>
      <c r="E21" s="32"/>
      <c r="F21" s="32"/>
      <c r="G21" s="2"/>
      <c r="H21" s="33">
        <f>IF(AND(MAX(C16:C21)&gt;=4,I16&gt;=80,MIN(G16:G21)&gt;=60),2,IF(AND(MAX(C16:C21)&lt;4,I16&gt;=80,MIN(G16:G21)&gt;=60),1,0))</f>
        <v>1</v>
      </c>
      <c r="I21" s="81"/>
      <c r="J21" s="82"/>
      <c r="K21" s="32"/>
      <c r="L21" s="32"/>
      <c r="M21" s="2" t="e">
        <f t="shared" si="2"/>
        <v>#DIV/0!</v>
      </c>
      <c r="N21" s="33" t="e">
        <f>IF(AND(MAX(C16:C21)&gt;=4,O16&gt;=80,MIN(M16:M21)&gt;=60),2,IF(AND(MAX(C16:C21)&lt;4,O16&gt;=80,MIN(M16:M21)&gt;=60),1,0))</f>
        <v>#DIV/0!</v>
      </c>
      <c r="O21" s="81"/>
      <c r="P21" s="82"/>
      <c r="Q21" s="2"/>
      <c r="R21" s="2"/>
      <c r="S21" s="2" t="e">
        <f t="shared" si="3"/>
        <v>#DIV/0!</v>
      </c>
      <c r="T21" s="33" t="e">
        <f>IF(AND(MAX(C16:C21)&gt;=4,U16&gt;=80,MIN(S16:S21)&gt;=60),2,IF(AND(MAX(C16:C21)&lt;4,U16&gt;=80,MIN(S16:S21)&gt;=60),1,0))</f>
        <v>#DIV/0!</v>
      </c>
      <c r="U21" s="81"/>
      <c r="V21" s="82"/>
      <c r="W21" s="2"/>
      <c r="X21" s="49" t="e">
        <f t="shared" si="4"/>
        <v>#DIV/0!</v>
      </c>
      <c r="Y21" s="54" t="e">
        <f t="shared" si="5"/>
        <v>#DIV/0!</v>
      </c>
      <c r="Z21" s="55" t="e">
        <f t="shared" si="6"/>
        <v>#DIV/0!</v>
      </c>
    </row>
    <row r="22" spans="1:26" ht="18.75" x14ac:dyDescent="0.15">
      <c r="A22" s="66" t="s">
        <v>44</v>
      </c>
      <c r="B22" s="30"/>
      <c r="C22" s="30"/>
      <c r="D22" s="31" t="s">
        <v>45</v>
      </c>
      <c r="E22" s="32">
        <v>86</v>
      </c>
      <c r="F22" s="32">
        <v>100</v>
      </c>
      <c r="G22" s="2">
        <f t="shared" si="1"/>
        <v>93</v>
      </c>
      <c r="H22" s="33" t="s">
        <v>37</v>
      </c>
      <c r="I22" s="79">
        <f>AVERAGE(G22:G27)</f>
        <v>83.125</v>
      </c>
      <c r="J22" s="83">
        <f>IF(AND(I22&gt;I16),H23,IF(AND(I22=I16),H25,H27))</f>
        <v>1</v>
      </c>
      <c r="K22" s="32"/>
      <c r="L22" s="32"/>
      <c r="M22" s="2" t="e">
        <f t="shared" si="2"/>
        <v>#DIV/0!</v>
      </c>
      <c r="N22" s="33" t="s">
        <v>37</v>
      </c>
      <c r="O22" s="79" t="e">
        <f>AVERAGE(M22:M27)</f>
        <v>#DIV/0!</v>
      </c>
      <c r="P22" s="83" t="e">
        <f>IF(AND(O22&gt;O16),N23,IF(AND(O22=O16),N25,N27))</f>
        <v>#DIV/0!</v>
      </c>
      <c r="Q22" s="2"/>
      <c r="R22" s="2"/>
      <c r="S22" s="2" t="e">
        <f t="shared" si="3"/>
        <v>#DIV/0!</v>
      </c>
      <c r="T22" s="33" t="s">
        <v>37</v>
      </c>
      <c r="U22" s="79" t="e">
        <f>AVERAGE(S22:S27)</f>
        <v>#DIV/0!</v>
      </c>
      <c r="V22" s="83" t="e">
        <f>IF(AND(U22&gt;U16),T23,IF(AND(U22=U16),T25,T27))</f>
        <v>#DIV/0!</v>
      </c>
      <c r="W22" s="2"/>
      <c r="X22" s="49" t="e">
        <f t="shared" si="4"/>
        <v>#DIV/0!</v>
      </c>
      <c r="Y22" s="56" t="e">
        <f>80-J$22-P$22-V$22</f>
        <v>#DIV/0!</v>
      </c>
      <c r="Z22" s="55" t="e">
        <f t="shared" si="6"/>
        <v>#DIV/0!</v>
      </c>
    </row>
    <row r="23" spans="1:26" ht="18.75" x14ac:dyDescent="0.15">
      <c r="A23" s="66"/>
      <c r="B23" s="30"/>
      <c r="C23" s="30"/>
      <c r="D23" s="34" t="s">
        <v>46</v>
      </c>
      <c r="E23" s="32">
        <v>49</v>
      </c>
      <c r="F23" s="32">
        <v>95</v>
      </c>
      <c r="G23" s="2">
        <f t="shared" si="1"/>
        <v>72</v>
      </c>
      <c r="H23" s="33">
        <f>IF(AND(MAX(C22:C27)&gt;=4,I22&gt;=80,MIN(G22:G27)&gt;=60),3,IF(AND(MAX(C22:C27)&lt;4,I22&gt;=80,MIN(G22:G27)&gt;=60),2,0))</f>
        <v>2</v>
      </c>
      <c r="I23" s="80"/>
      <c r="J23" s="84"/>
      <c r="K23" s="32"/>
      <c r="L23" s="32"/>
      <c r="M23" s="2" t="e">
        <f t="shared" si="2"/>
        <v>#DIV/0!</v>
      </c>
      <c r="N23" s="33" t="e">
        <f>IF(AND(MAX(C22:C27)&gt;=4,O22&gt;=80,MIN(M22:M27)&gt;=60),3,IF(AND(MAX(C22:C27)&lt;4,O22&gt;=80,MIN(M22:M27)&gt;=60),2,0))</f>
        <v>#DIV/0!</v>
      </c>
      <c r="O23" s="80"/>
      <c r="P23" s="84"/>
      <c r="Q23" s="2"/>
      <c r="R23" s="2"/>
      <c r="S23" s="2" t="e">
        <f t="shared" si="3"/>
        <v>#DIV/0!</v>
      </c>
      <c r="T23" s="33" t="e">
        <f>IF(AND(MAX(C22:C27)&gt;=4,U22&gt;=80,MIN(S22:S27)&gt;=60),3,IF(AND(MAX(C22:C27)&lt;4,U22&gt;=80,MIN(S22:S27)&gt;=60),2,0))</f>
        <v>#DIV/0!</v>
      </c>
      <c r="U23" s="80"/>
      <c r="V23" s="84"/>
      <c r="W23" s="2"/>
      <c r="X23" s="49" t="e">
        <f t="shared" si="4"/>
        <v>#DIV/0!</v>
      </c>
      <c r="Y23" s="56" t="e">
        <f t="shared" ref="Y23:Y27" si="7">80-J$22-P$22-V$22</f>
        <v>#DIV/0!</v>
      </c>
      <c r="Z23" s="55" t="e">
        <f t="shared" si="6"/>
        <v>#DIV/0!</v>
      </c>
    </row>
    <row r="24" spans="1:26" ht="18.75" x14ac:dyDescent="0.15">
      <c r="A24" s="66"/>
      <c r="B24" s="30"/>
      <c r="C24" s="30"/>
      <c r="D24" s="34" t="s">
        <v>47</v>
      </c>
      <c r="E24" s="32">
        <v>71</v>
      </c>
      <c r="F24" s="32">
        <v>95</v>
      </c>
      <c r="G24" s="2">
        <f t="shared" si="1"/>
        <v>83</v>
      </c>
      <c r="H24" s="33" t="s">
        <v>40</v>
      </c>
      <c r="I24" s="80"/>
      <c r="J24" s="84"/>
      <c r="K24" s="32"/>
      <c r="L24" s="32"/>
      <c r="M24" s="2" t="e">
        <f t="shared" si="2"/>
        <v>#DIV/0!</v>
      </c>
      <c r="N24" s="33" t="s">
        <v>40</v>
      </c>
      <c r="O24" s="80"/>
      <c r="P24" s="84"/>
      <c r="Q24" s="2"/>
      <c r="R24" s="2"/>
      <c r="S24" s="2" t="e">
        <f t="shared" si="3"/>
        <v>#DIV/0!</v>
      </c>
      <c r="T24" s="33" t="s">
        <v>40</v>
      </c>
      <c r="U24" s="80"/>
      <c r="V24" s="84"/>
      <c r="W24" s="2"/>
      <c r="X24" s="49" t="e">
        <f t="shared" si="4"/>
        <v>#DIV/0!</v>
      </c>
      <c r="Y24" s="56" t="e">
        <f t="shared" si="7"/>
        <v>#DIV/0!</v>
      </c>
      <c r="Z24" s="55" t="e">
        <f t="shared" si="6"/>
        <v>#DIV/0!</v>
      </c>
    </row>
    <row r="25" spans="1:26" ht="18.75" x14ac:dyDescent="0.15">
      <c r="A25" s="66"/>
      <c r="B25" s="30"/>
      <c r="C25" s="30"/>
      <c r="D25" s="34" t="s">
        <v>48</v>
      </c>
      <c r="E25" s="32">
        <v>74</v>
      </c>
      <c r="F25" s="32">
        <v>95</v>
      </c>
      <c r="G25" s="2">
        <f t="shared" si="1"/>
        <v>84.5</v>
      </c>
      <c r="H25" s="33">
        <f>IF(AND(MAX(C22:C27)&gt;=4,I22&gt;=80,MIN(G22:G27)&gt;=60),2,IF(AND(MAX(C22:C27)&lt;4,I22&gt;=80,MIN(G22:G27)&gt;=60),1,0))</f>
        <v>1</v>
      </c>
      <c r="I25" s="80"/>
      <c r="J25" s="84"/>
      <c r="K25" s="32"/>
      <c r="L25" s="32"/>
      <c r="M25" s="2" t="e">
        <f t="shared" si="2"/>
        <v>#DIV/0!</v>
      </c>
      <c r="N25" s="33" t="e">
        <f>IF(AND(MAX(C22:C27)&gt;=4,O22&gt;=80,MIN(M22:M27)&gt;=60),2,IF(AND(MAX(C22:C27)&lt;4,O22&gt;=80,MIN(M22:M27)&gt;=60),1,0))</f>
        <v>#DIV/0!</v>
      </c>
      <c r="O25" s="80"/>
      <c r="P25" s="84"/>
      <c r="Q25" s="2"/>
      <c r="R25" s="2"/>
      <c r="S25" s="2" t="e">
        <f t="shared" si="3"/>
        <v>#DIV/0!</v>
      </c>
      <c r="T25" s="33" t="e">
        <f>IF(AND(MAX(C22:C27)&gt;=4,U22&gt;=80,MIN(S22:S27)&gt;=60),2,IF(AND(MAX(C22:C27)&lt;4,U22&gt;=80,MIN(S22:S27)&gt;=60),1,0))</f>
        <v>#DIV/0!</v>
      </c>
      <c r="U25" s="80"/>
      <c r="V25" s="84"/>
      <c r="W25" s="2"/>
      <c r="X25" s="49" t="e">
        <f t="shared" si="4"/>
        <v>#DIV/0!</v>
      </c>
      <c r="Y25" s="56" t="e">
        <f t="shared" si="7"/>
        <v>#DIV/0!</v>
      </c>
      <c r="Z25" s="55" t="e">
        <f t="shared" si="6"/>
        <v>#DIV/0!</v>
      </c>
    </row>
    <row r="26" spans="1:26" ht="18.75" x14ac:dyDescent="0.15">
      <c r="A26" s="66"/>
      <c r="B26" s="30"/>
      <c r="C26" s="30"/>
      <c r="D26" s="34"/>
      <c r="E26" s="32"/>
      <c r="F26" s="32"/>
      <c r="G26" s="2"/>
      <c r="H26" s="33" t="s">
        <v>43</v>
      </c>
      <c r="I26" s="80"/>
      <c r="J26" s="84"/>
      <c r="K26" s="32"/>
      <c r="L26" s="32"/>
      <c r="M26" s="2" t="e">
        <f t="shared" si="2"/>
        <v>#DIV/0!</v>
      </c>
      <c r="N26" s="33" t="s">
        <v>43</v>
      </c>
      <c r="O26" s="80"/>
      <c r="P26" s="84"/>
      <c r="Q26" s="2"/>
      <c r="R26" s="2"/>
      <c r="S26" s="2" t="e">
        <f t="shared" si="3"/>
        <v>#DIV/0!</v>
      </c>
      <c r="T26" s="33" t="s">
        <v>43</v>
      </c>
      <c r="U26" s="80"/>
      <c r="V26" s="84"/>
      <c r="W26" s="2"/>
      <c r="X26" s="49" t="e">
        <f t="shared" si="4"/>
        <v>#DIV/0!</v>
      </c>
      <c r="Y26" s="56" t="e">
        <f t="shared" si="7"/>
        <v>#DIV/0!</v>
      </c>
      <c r="Z26" s="55" t="e">
        <f t="shared" si="6"/>
        <v>#DIV/0!</v>
      </c>
    </row>
    <row r="27" spans="1:26" ht="18.75" x14ac:dyDescent="0.15">
      <c r="A27" s="66"/>
      <c r="B27" s="30"/>
      <c r="C27" s="30"/>
      <c r="D27" s="34"/>
      <c r="E27" s="32"/>
      <c r="F27" s="32"/>
      <c r="G27" s="2"/>
      <c r="H27" s="33">
        <f>IF(AND(MAX(C22:C27)&gt;=4,I22&gt;=80,MIN(G22:G27)&gt;=60),2,IF(AND(MAX(C22:C27)&lt;4,I22&gt;=80,MIN(G22:G27)&gt;=60),1,0))</f>
        <v>1</v>
      </c>
      <c r="I27" s="81"/>
      <c r="J27" s="85"/>
      <c r="K27" s="32"/>
      <c r="L27" s="32"/>
      <c r="M27" s="2" t="e">
        <f t="shared" si="2"/>
        <v>#DIV/0!</v>
      </c>
      <c r="N27" s="33" t="e">
        <f>IF(AND(MAX(C22:C27)&gt;=4,O22&gt;=80,MIN(M22:M27)&gt;=60),2,IF(AND(MAX(C22:C27)&lt;4,O22&gt;=80,MIN(M22:M27)&gt;=60),1,0))</f>
        <v>#DIV/0!</v>
      </c>
      <c r="O27" s="81"/>
      <c r="P27" s="85"/>
      <c r="Q27" s="2"/>
      <c r="R27" s="2"/>
      <c r="S27" s="2" t="e">
        <f t="shared" si="3"/>
        <v>#DIV/0!</v>
      </c>
      <c r="T27" s="33" t="e">
        <f>IF(AND(MAX(C22:C27)&gt;=4,U22&gt;=80,MIN(S22:S27)&gt;=60),2,IF(AND(MAX(C22:C27)&lt;4,U22&gt;=80,MIN(S22:S27)&gt;=60),1,0))</f>
        <v>#DIV/0!</v>
      </c>
      <c r="U27" s="81"/>
      <c r="V27" s="85"/>
      <c r="W27" s="2"/>
      <c r="X27" s="49" t="e">
        <f t="shared" si="4"/>
        <v>#DIV/0!</v>
      </c>
      <c r="Y27" s="56" t="e">
        <f t="shared" si="7"/>
        <v>#DIV/0!</v>
      </c>
      <c r="Z27" s="55" t="e">
        <f t="shared" si="6"/>
        <v>#DIV/0!</v>
      </c>
    </row>
    <row r="28" spans="1:26" ht="18.75" x14ac:dyDescent="0.15">
      <c r="A28" s="67" t="s">
        <v>49</v>
      </c>
      <c r="B28" s="30"/>
      <c r="C28" s="30"/>
      <c r="D28" s="31" t="s">
        <v>50</v>
      </c>
      <c r="E28" s="32">
        <v>88</v>
      </c>
      <c r="F28" s="32">
        <v>95</v>
      </c>
      <c r="G28" s="2">
        <f t="shared" si="1"/>
        <v>91.5</v>
      </c>
      <c r="H28" s="33" t="s">
        <v>37</v>
      </c>
      <c r="I28" s="79">
        <f>AVERAGE(G28:G33)</f>
        <v>80.900000000000006</v>
      </c>
      <c r="J28" s="82">
        <f>IF(AND(I28&gt;I34),H29,IF(AND(I28=I34),H31,H33))</f>
        <v>0</v>
      </c>
      <c r="K28" s="32"/>
      <c r="L28" s="32"/>
      <c r="M28" s="2" t="e">
        <f t="shared" si="2"/>
        <v>#DIV/0!</v>
      </c>
      <c r="N28" s="33" t="s">
        <v>37</v>
      </c>
      <c r="O28" s="79" t="e">
        <f>AVERAGE(M28:M33)</f>
        <v>#DIV/0!</v>
      </c>
      <c r="P28" s="82" t="e">
        <f>IF(AND(O28&gt;O34),N29,IF(AND(O28=O34),N31,N33))</f>
        <v>#DIV/0!</v>
      </c>
      <c r="Q28" s="2"/>
      <c r="R28" s="2"/>
      <c r="S28" s="2" t="e">
        <f t="shared" si="3"/>
        <v>#DIV/0!</v>
      </c>
      <c r="T28" s="33" t="s">
        <v>37</v>
      </c>
      <c r="U28" s="79" t="e">
        <f>AVERAGE(S28:S33)</f>
        <v>#DIV/0!</v>
      </c>
      <c r="V28" s="82" t="e">
        <f>IF(AND(U28&gt;U34),T29,IF(AND(U28=U34),T31,T33))</f>
        <v>#DIV/0!</v>
      </c>
      <c r="W28" s="2"/>
      <c r="X28" s="49" t="e">
        <f t="shared" si="4"/>
        <v>#DIV/0!</v>
      </c>
      <c r="Y28" s="54" t="e">
        <f>80-J$28-P$28-V$28</f>
        <v>#DIV/0!</v>
      </c>
      <c r="Z28" s="55" t="e">
        <f t="shared" si="6"/>
        <v>#DIV/0!</v>
      </c>
    </row>
    <row r="29" spans="1:26" ht="18.75" x14ac:dyDescent="0.15">
      <c r="A29" s="67"/>
      <c r="B29" s="30"/>
      <c r="C29" s="30"/>
      <c r="D29" s="34" t="s">
        <v>51</v>
      </c>
      <c r="E29" s="32">
        <v>88</v>
      </c>
      <c r="F29" s="32">
        <v>90</v>
      </c>
      <c r="G29" s="2">
        <f t="shared" si="1"/>
        <v>89</v>
      </c>
      <c r="H29" s="33">
        <f>IF(AND(MAX(C28:C33)&gt;=4,I28&gt;=80,MIN(G28:G33)&gt;=60),3,IF(AND(MAX(C28:C33)&lt;4,I28&gt;=80,MIN(G28:G33)&gt;=60),2,0))</f>
        <v>0</v>
      </c>
      <c r="I29" s="80"/>
      <c r="J29" s="82"/>
      <c r="K29" s="32"/>
      <c r="L29" s="32"/>
      <c r="M29" s="2" t="e">
        <f t="shared" si="2"/>
        <v>#DIV/0!</v>
      </c>
      <c r="N29" s="33" t="e">
        <f>IF(AND(MAX(C28:C33)&gt;=4,O28&gt;=80,MIN(M28:M33)&gt;=60),3,IF(AND(MAX(C28:C33)&lt;4,O28&gt;=80,MIN(M28:M33)&gt;=60),2,0))</f>
        <v>#DIV/0!</v>
      </c>
      <c r="O29" s="80"/>
      <c r="P29" s="82"/>
      <c r="Q29" s="2"/>
      <c r="R29" s="2"/>
      <c r="S29" s="2" t="e">
        <f t="shared" si="3"/>
        <v>#DIV/0!</v>
      </c>
      <c r="T29" s="33" t="e">
        <f>IF(AND(MAX(C28:C33)&gt;=4,U28&gt;=80,MIN(S28:S33)&gt;=60),3,IF(AND(MAX(C28:C33)&lt;4,U28&gt;=80,MIN(S28:S33)&gt;=60),2,0))</f>
        <v>#DIV/0!</v>
      </c>
      <c r="U29" s="80"/>
      <c r="V29" s="82"/>
      <c r="W29" s="2"/>
      <c r="X29" s="49" t="e">
        <f t="shared" si="4"/>
        <v>#DIV/0!</v>
      </c>
      <c r="Y29" s="54" t="e">
        <f t="shared" ref="Y29:Y33" si="8">80-J$28-P$28-V$28</f>
        <v>#DIV/0!</v>
      </c>
      <c r="Z29" s="55" t="e">
        <f t="shared" si="6"/>
        <v>#DIV/0!</v>
      </c>
    </row>
    <row r="30" spans="1:26" ht="18.75" x14ac:dyDescent="0.15">
      <c r="A30" s="67"/>
      <c r="B30" s="30"/>
      <c r="C30" s="30"/>
      <c r="D30" s="34" t="s">
        <v>52</v>
      </c>
      <c r="E30" s="32">
        <v>83</v>
      </c>
      <c r="F30" s="32">
        <v>95</v>
      </c>
      <c r="G30" s="2">
        <f t="shared" si="1"/>
        <v>89</v>
      </c>
      <c r="H30" s="33" t="s">
        <v>40</v>
      </c>
      <c r="I30" s="80"/>
      <c r="J30" s="82"/>
      <c r="K30" s="32"/>
      <c r="L30" s="32"/>
      <c r="M30" s="2" t="e">
        <f t="shared" si="2"/>
        <v>#DIV/0!</v>
      </c>
      <c r="N30" s="33" t="s">
        <v>40</v>
      </c>
      <c r="O30" s="80"/>
      <c r="P30" s="82"/>
      <c r="Q30" s="2"/>
      <c r="R30" s="2"/>
      <c r="S30" s="2" t="e">
        <f t="shared" si="3"/>
        <v>#DIV/0!</v>
      </c>
      <c r="T30" s="33" t="s">
        <v>40</v>
      </c>
      <c r="U30" s="80"/>
      <c r="V30" s="82"/>
      <c r="W30" s="2"/>
      <c r="X30" s="49" t="e">
        <f t="shared" si="4"/>
        <v>#DIV/0!</v>
      </c>
      <c r="Y30" s="54" t="e">
        <f t="shared" si="8"/>
        <v>#DIV/0!</v>
      </c>
      <c r="Z30" s="55" t="e">
        <f t="shared" si="6"/>
        <v>#DIV/0!</v>
      </c>
    </row>
    <row r="31" spans="1:26" ht="18.75" x14ac:dyDescent="0.15">
      <c r="A31" s="67"/>
      <c r="B31" s="30"/>
      <c r="C31" s="30"/>
      <c r="D31" s="34" t="s">
        <v>53</v>
      </c>
      <c r="E31" s="32">
        <v>75</v>
      </c>
      <c r="F31" s="32">
        <v>20</v>
      </c>
      <c r="G31" s="2">
        <f t="shared" si="1"/>
        <v>47.5</v>
      </c>
      <c r="H31" s="33">
        <f>IF(AND(MAX(C28:C33)&gt;=4,I28&gt;=80,MIN(G28:G33)&gt;=60),2,IF(AND(MAX(C28:C33)&lt;4,I28&gt;=80,MIN(G28:G33)&gt;=60),1,0))</f>
        <v>0</v>
      </c>
      <c r="I31" s="80"/>
      <c r="J31" s="82"/>
      <c r="K31" s="32"/>
      <c r="L31" s="32"/>
      <c r="M31" s="2" t="e">
        <f t="shared" si="2"/>
        <v>#DIV/0!</v>
      </c>
      <c r="N31" s="33" t="e">
        <f>IF(AND(MAX(C28:C33)&gt;=4,O28&gt;=80,MIN(M28:M33)&gt;=60),2,IF(AND(MAX(C28:C33)&lt;4,O28&gt;=80,MIN(M28:M33)&gt;=60),1,0))</f>
        <v>#DIV/0!</v>
      </c>
      <c r="O31" s="80"/>
      <c r="P31" s="82"/>
      <c r="Q31" s="2"/>
      <c r="R31" s="2"/>
      <c r="S31" s="2" t="e">
        <f t="shared" si="3"/>
        <v>#DIV/0!</v>
      </c>
      <c r="T31" s="33" t="e">
        <f>IF(AND(MAX(C28:C33)&gt;=4,U28&gt;=80,MIN(S28:S33)&gt;=60),2,IF(AND(MAX(C28:C33)&lt;4,U28&gt;=80,MIN(S28:S33)&gt;=60),1,0))</f>
        <v>#DIV/0!</v>
      </c>
      <c r="U31" s="80"/>
      <c r="V31" s="82"/>
      <c r="W31" s="2"/>
      <c r="X31" s="49" t="e">
        <f t="shared" si="4"/>
        <v>#DIV/0!</v>
      </c>
      <c r="Y31" s="54" t="e">
        <f t="shared" si="8"/>
        <v>#DIV/0!</v>
      </c>
      <c r="Z31" s="55" t="e">
        <f t="shared" si="6"/>
        <v>#DIV/0!</v>
      </c>
    </row>
    <row r="32" spans="1:26" ht="18.75" x14ac:dyDescent="0.15">
      <c r="A32" s="67"/>
      <c r="B32" s="30"/>
      <c r="C32" s="30"/>
      <c r="D32" s="34" t="s">
        <v>54</v>
      </c>
      <c r="E32" s="32">
        <v>80</v>
      </c>
      <c r="F32" s="32">
        <v>95</v>
      </c>
      <c r="G32" s="2">
        <f t="shared" si="1"/>
        <v>87.5</v>
      </c>
      <c r="H32" s="33" t="s">
        <v>43</v>
      </c>
      <c r="I32" s="80"/>
      <c r="J32" s="82"/>
      <c r="K32" s="32"/>
      <c r="L32" s="32"/>
      <c r="M32" s="2" t="e">
        <f t="shared" si="2"/>
        <v>#DIV/0!</v>
      </c>
      <c r="N32" s="33" t="s">
        <v>43</v>
      </c>
      <c r="O32" s="80"/>
      <c r="P32" s="82"/>
      <c r="Q32" s="2"/>
      <c r="R32" s="2"/>
      <c r="S32" s="2" t="e">
        <f t="shared" si="3"/>
        <v>#DIV/0!</v>
      </c>
      <c r="T32" s="33" t="s">
        <v>43</v>
      </c>
      <c r="U32" s="80"/>
      <c r="V32" s="82"/>
      <c r="W32" s="2"/>
      <c r="X32" s="49" t="e">
        <f t="shared" si="4"/>
        <v>#DIV/0!</v>
      </c>
      <c r="Y32" s="54" t="e">
        <f t="shared" si="8"/>
        <v>#DIV/0!</v>
      </c>
      <c r="Z32" s="55" t="e">
        <f t="shared" si="6"/>
        <v>#DIV/0!</v>
      </c>
    </row>
    <row r="33" spans="1:26" ht="18.75" x14ac:dyDescent="0.15">
      <c r="A33" s="67"/>
      <c r="B33" s="30"/>
      <c r="C33" s="30"/>
      <c r="D33" s="36"/>
      <c r="E33" s="32"/>
      <c r="F33" s="32"/>
      <c r="G33" s="2"/>
      <c r="H33" s="33">
        <f>IF(AND(MAX(C28:C33)&gt;=4,I28&gt;=80,MIN(G28:G33)&gt;=60),2,IF(AND(MAX(C28:C33)&lt;4,I28&gt;=80,MIN(G28:G33)&gt;=60),1,0))</f>
        <v>0</v>
      </c>
      <c r="I33" s="81"/>
      <c r="J33" s="82"/>
      <c r="K33" s="32"/>
      <c r="L33" s="32"/>
      <c r="M33" s="2" t="e">
        <f t="shared" si="2"/>
        <v>#DIV/0!</v>
      </c>
      <c r="N33" s="33" t="e">
        <f>IF(AND(MAX(C28:C33)&gt;=4,O28&gt;=80,MIN(M28:M33)&gt;=60),2,IF(AND(MAX(C28:C33)&lt;4,O28&gt;=80,MIN(M28:M33)&gt;=60),1,0))</f>
        <v>#DIV/0!</v>
      </c>
      <c r="O33" s="81"/>
      <c r="P33" s="82"/>
      <c r="Q33" s="2"/>
      <c r="R33" s="2"/>
      <c r="S33" s="2" t="e">
        <f t="shared" si="3"/>
        <v>#DIV/0!</v>
      </c>
      <c r="T33" s="33" t="e">
        <f>IF(AND(MAX(C28:C33)&gt;=4,U28&gt;=80,MIN(S28:S33)&gt;=60),2,IF(AND(MAX(C28:C33)&lt;4,U28&gt;=80,MIN(S28:S33)&gt;=60),1,0))</f>
        <v>#DIV/0!</v>
      </c>
      <c r="U33" s="81"/>
      <c r="V33" s="82"/>
      <c r="W33" s="2"/>
      <c r="X33" s="49" t="e">
        <f t="shared" si="4"/>
        <v>#DIV/0!</v>
      </c>
      <c r="Y33" s="54" t="e">
        <f t="shared" si="8"/>
        <v>#DIV/0!</v>
      </c>
      <c r="Z33" s="55" t="e">
        <f t="shared" si="6"/>
        <v>#DIV/0!</v>
      </c>
    </row>
    <row r="34" spans="1:26" ht="18.75" x14ac:dyDescent="0.15">
      <c r="A34" s="67" t="s">
        <v>55</v>
      </c>
      <c r="B34" s="30"/>
      <c r="C34" s="30"/>
      <c r="D34" s="31" t="s">
        <v>56</v>
      </c>
      <c r="E34" s="32">
        <v>77</v>
      </c>
      <c r="F34" s="32">
        <v>85</v>
      </c>
      <c r="G34" s="2">
        <f t="shared" si="1"/>
        <v>81</v>
      </c>
      <c r="H34" s="33" t="s">
        <v>37</v>
      </c>
      <c r="I34" s="79">
        <f>AVERAGE(G34:G39)</f>
        <v>79.3</v>
      </c>
      <c r="J34" s="82">
        <f>IF(AND(I34&gt;I28),H35,IF(AND(I34=I28),H37,H39))</f>
        <v>0</v>
      </c>
      <c r="K34" s="32"/>
      <c r="L34" s="32"/>
      <c r="M34" s="2" t="e">
        <f t="shared" si="2"/>
        <v>#DIV/0!</v>
      </c>
      <c r="N34" s="33" t="s">
        <v>37</v>
      </c>
      <c r="O34" s="79" t="e">
        <f>AVERAGE(M34:M39)</f>
        <v>#DIV/0!</v>
      </c>
      <c r="P34" s="82" t="e">
        <f>IF(AND(O34&gt;O28),N35,IF(AND(O34=O28),N37,N39))</f>
        <v>#DIV/0!</v>
      </c>
      <c r="Q34" s="2"/>
      <c r="R34" s="2"/>
      <c r="S34" s="2" t="e">
        <f t="shared" si="3"/>
        <v>#DIV/0!</v>
      </c>
      <c r="T34" s="33" t="s">
        <v>37</v>
      </c>
      <c r="U34" s="79" t="e">
        <f>AVERAGE(S34:S39)</f>
        <v>#DIV/0!</v>
      </c>
      <c r="V34" s="82" t="e">
        <f>IF(AND(U34&gt;U28),T35,IF(AND(U34=U28),T37,T39))</f>
        <v>#DIV/0!</v>
      </c>
      <c r="W34" s="2"/>
      <c r="X34" s="49" t="e">
        <f t="shared" si="4"/>
        <v>#DIV/0!</v>
      </c>
      <c r="Y34" s="56" t="e">
        <f>80-J$34-$P$34-$V$34</f>
        <v>#DIV/0!</v>
      </c>
      <c r="Z34" s="55" t="e">
        <f t="shared" si="6"/>
        <v>#DIV/0!</v>
      </c>
    </row>
    <row r="35" spans="1:26" ht="18.75" x14ac:dyDescent="0.15">
      <c r="A35" s="67"/>
      <c r="B35" s="30"/>
      <c r="C35" s="30"/>
      <c r="D35" s="34" t="s">
        <v>57</v>
      </c>
      <c r="E35" s="32">
        <v>44</v>
      </c>
      <c r="F35" s="32">
        <v>80</v>
      </c>
      <c r="G35" s="2">
        <f t="shared" si="1"/>
        <v>62</v>
      </c>
      <c r="H35" s="33">
        <f>IF(AND(MAX(C34:C39)&gt;=4,I34&gt;=80,MIN(G34:G39)&gt;=60),3,IF(AND(MAX(C34:C39)&lt;4,I34&gt;=80,MIN(G34:G39)&gt;=60),2,0))</f>
        <v>0</v>
      </c>
      <c r="I35" s="80"/>
      <c r="J35" s="82"/>
      <c r="K35" s="32"/>
      <c r="L35" s="32"/>
      <c r="M35" s="2" t="e">
        <f t="shared" si="2"/>
        <v>#DIV/0!</v>
      </c>
      <c r="N35" s="33" t="e">
        <f>IF(AND(MAX(C34:C39)&gt;=4,O34&gt;=80,MIN(M34:M39)&gt;=60),3,IF(AND(MAX(C34:C39)&lt;4,O34&gt;=80,MIN(M34:M39)&gt;=60),2,0))</f>
        <v>#DIV/0!</v>
      </c>
      <c r="O35" s="80"/>
      <c r="P35" s="82"/>
      <c r="Q35" s="2"/>
      <c r="R35" s="2"/>
      <c r="S35" s="2" t="e">
        <f t="shared" si="3"/>
        <v>#DIV/0!</v>
      </c>
      <c r="T35" s="33" t="e">
        <f>IF(AND(MAX(C34:C39)&gt;=4,U34&gt;=80,MIN(S34:S39)&gt;=60),3,IF(AND(MAX(C34:C39)&lt;4,U34&gt;=80,MIN(S34:S39)&gt;=60),2,0))</f>
        <v>#DIV/0!</v>
      </c>
      <c r="U35" s="80"/>
      <c r="V35" s="82"/>
      <c r="W35" s="2"/>
      <c r="X35" s="49" t="e">
        <f t="shared" si="4"/>
        <v>#DIV/0!</v>
      </c>
      <c r="Y35" s="56" t="e">
        <f t="shared" ref="Y35:Y39" si="9">80-J$34-$P$34-$V$34</f>
        <v>#DIV/0!</v>
      </c>
      <c r="Z35" s="55" t="e">
        <f t="shared" si="6"/>
        <v>#DIV/0!</v>
      </c>
    </row>
    <row r="36" spans="1:26" ht="18.75" x14ac:dyDescent="0.15">
      <c r="A36" s="67"/>
      <c r="B36" s="30"/>
      <c r="C36" s="30"/>
      <c r="D36" s="34" t="s">
        <v>58</v>
      </c>
      <c r="E36" s="32">
        <v>75</v>
      </c>
      <c r="F36" s="32">
        <v>95</v>
      </c>
      <c r="G36" s="2">
        <f t="shared" si="1"/>
        <v>85</v>
      </c>
      <c r="H36" s="33" t="s">
        <v>40</v>
      </c>
      <c r="I36" s="80"/>
      <c r="J36" s="82"/>
      <c r="K36" s="32"/>
      <c r="L36" s="32"/>
      <c r="M36" s="2" t="e">
        <f t="shared" si="2"/>
        <v>#DIV/0!</v>
      </c>
      <c r="N36" s="33" t="s">
        <v>40</v>
      </c>
      <c r="O36" s="80"/>
      <c r="P36" s="82"/>
      <c r="Q36" s="2"/>
      <c r="R36" s="2"/>
      <c r="S36" s="2" t="e">
        <f t="shared" si="3"/>
        <v>#DIV/0!</v>
      </c>
      <c r="T36" s="33" t="s">
        <v>40</v>
      </c>
      <c r="U36" s="80"/>
      <c r="V36" s="82"/>
      <c r="W36" s="2"/>
      <c r="X36" s="49" t="e">
        <f t="shared" si="4"/>
        <v>#DIV/0!</v>
      </c>
      <c r="Y36" s="56" t="e">
        <f t="shared" si="9"/>
        <v>#DIV/0!</v>
      </c>
      <c r="Z36" s="55" t="e">
        <f t="shared" si="6"/>
        <v>#DIV/0!</v>
      </c>
    </row>
    <row r="37" spans="1:26" ht="18.75" x14ac:dyDescent="0.15">
      <c r="A37" s="67"/>
      <c r="B37" s="30"/>
      <c r="C37" s="30"/>
      <c r="D37" s="34" t="s">
        <v>59</v>
      </c>
      <c r="E37" s="32">
        <v>76</v>
      </c>
      <c r="F37" s="32">
        <v>80</v>
      </c>
      <c r="G37" s="2">
        <f t="shared" si="1"/>
        <v>78</v>
      </c>
      <c r="H37" s="33">
        <f>IF(AND(MAX(C34:C39)&gt;=4,I34&gt;=80,MIN(G34:G39)&gt;=60),2,IF(AND(MAX(C34:C39)&lt;4,I34&gt;=80,MIN(G34:G39)&gt;=60),1,0))</f>
        <v>0</v>
      </c>
      <c r="I37" s="80"/>
      <c r="J37" s="82"/>
      <c r="K37" s="32"/>
      <c r="L37" s="32"/>
      <c r="M37" s="2" t="e">
        <f t="shared" si="2"/>
        <v>#DIV/0!</v>
      </c>
      <c r="N37" s="33" t="e">
        <f>IF(AND(MAX(C34:C39)&gt;=4,O34&gt;=80,MIN(M34:M39)&gt;=60),2,IF(AND(MAX(C34:C39)&lt;4,O34&gt;=80,MIN(M34:M39)&gt;=60),1,0))</f>
        <v>#DIV/0!</v>
      </c>
      <c r="O37" s="80"/>
      <c r="P37" s="82"/>
      <c r="Q37" s="2"/>
      <c r="R37" s="2"/>
      <c r="S37" s="2" t="e">
        <f t="shared" si="3"/>
        <v>#DIV/0!</v>
      </c>
      <c r="T37" s="33" t="e">
        <f>IF(AND(MAX(C34:C39)&gt;=4,U34&gt;=80,MIN(S34:S39)&gt;=60),2,IF(AND(MAX(C34:C39)&lt;4,U34&gt;=80,MIN(S34:S39)&gt;=60),1,0))</f>
        <v>#DIV/0!</v>
      </c>
      <c r="U37" s="80"/>
      <c r="V37" s="82"/>
      <c r="W37" s="2"/>
      <c r="X37" s="49" t="e">
        <f t="shared" si="4"/>
        <v>#DIV/0!</v>
      </c>
      <c r="Y37" s="56" t="e">
        <f t="shared" si="9"/>
        <v>#DIV/0!</v>
      </c>
      <c r="Z37" s="55" t="e">
        <f t="shared" si="6"/>
        <v>#DIV/0!</v>
      </c>
    </row>
    <row r="38" spans="1:26" ht="18.75" x14ac:dyDescent="0.15">
      <c r="A38" s="67"/>
      <c r="B38" s="30"/>
      <c r="C38" s="30"/>
      <c r="D38" s="34" t="s">
        <v>60</v>
      </c>
      <c r="E38" s="32">
        <v>86</v>
      </c>
      <c r="F38" s="32">
        <v>95</v>
      </c>
      <c r="G38" s="2">
        <f t="shared" si="1"/>
        <v>90.5</v>
      </c>
      <c r="H38" s="33" t="s">
        <v>43</v>
      </c>
      <c r="I38" s="80"/>
      <c r="J38" s="82"/>
      <c r="K38" s="32"/>
      <c r="L38" s="32"/>
      <c r="M38" s="2" t="e">
        <f t="shared" si="2"/>
        <v>#DIV/0!</v>
      </c>
      <c r="N38" s="33" t="s">
        <v>43</v>
      </c>
      <c r="O38" s="80"/>
      <c r="P38" s="82"/>
      <c r="Q38" s="2"/>
      <c r="R38" s="2"/>
      <c r="S38" s="2" t="e">
        <f t="shared" si="3"/>
        <v>#DIV/0!</v>
      </c>
      <c r="T38" s="33" t="s">
        <v>43</v>
      </c>
      <c r="U38" s="80"/>
      <c r="V38" s="82"/>
      <c r="W38" s="2"/>
      <c r="X38" s="49" t="e">
        <f t="shared" si="4"/>
        <v>#DIV/0!</v>
      </c>
      <c r="Y38" s="56" t="e">
        <f t="shared" si="9"/>
        <v>#DIV/0!</v>
      </c>
      <c r="Z38" s="55" t="e">
        <f t="shared" si="6"/>
        <v>#DIV/0!</v>
      </c>
    </row>
    <row r="39" spans="1:26" ht="18.75" x14ac:dyDescent="0.15">
      <c r="A39" s="67"/>
      <c r="B39" s="37"/>
      <c r="C39" s="37"/>
      <c r="D39" s="34"/>
      <c r="E39" s="32"/>
      <c r="F39" s="32"/>
      <c r="G39" s="2"/>
      <c r="H39" s="33">
        <f>IF(AND(MAX(C34:C39)&gt;=4,I34&gt;=80,MIN(G34:G39)&gt;=60),2,IF(AND(MAX(C34:C39)&lt;4,I34&gt;=80,MIN(G34:G39)&gt;=60),1,0))</f>
        <v>0</v>
      </c>
      <c r="I39" s="81"/>
      <c r="J39" s="82"/>
      <c r="K39" s="32"/>
      <c r="L39" s="32"/>
      <c r="M39" s="2" t="e">
        <f t="shared" si="2"/>
        <v>#DIV/0!</v>
      </c>
      <c r="N39" s="33" t="e">
        <f>IF(AND(MAX(C34:C39)&gt;=4,O34&gt;=80,MIN(M34:M39)&gt;=60),2,IF(AND(MAX(C34:C39)&lt;4,O34&gt;=80,MIN(M34:M39)&gt;=60),1,0))</f>
        <v>#DIV/0!</v>
      </c>
      <c r="O39" s="81"/>
      <c r="P39" s="82"/>
      <c r="Q39" s="2"/>
      <c r="R39" s="2"/>
      <c r="S39" s="2" t="e">
        <f t="shared" si="3"/>
        <v>#DIV/0!</v>
      </c>
      <c r="T39" s="33" t="e">
        <f>IF(AND(MAX(C34:C39)&gt;=4,U34&gt;=80,MIN(S34:S39)&gt;=60),2,IF(AND(MAX(C34:C39)&lt;4,U34&gt;=80,MIN(S34:S39)&gt;=60),1,0))</f>
        <v>#DIV/0!</v>
      </c>
      <c r="U39" s="81"/>
      <c r="V39" s="82"/>
      <c r="W39" s="2"/>
      <c r="X39" s="49" t="e">
        <f t="shared" si="4"/>
        <v>#DIV/0!</v>
      </c>
      <c r="Y39" s="56" t="e">
        <f t="shared" si="9"/>
        <v>#DIV/0!</v>
      </c>
      <c r="Z39" s="55" t="e">
        <f t="shared" si="6"/>
        <v>#DIV/0!</v>
      </c>
    </row>
    <row r="40" spans="1:26" ht="18.75" x14ac:dyDescent="0.15">
      <c r="A40" s="68" t="s">
        <v>61</v>
      </c>
      <c r="B40" s="30"/>
      <c r="C40" s="30"/>
      <c r="D40" s="31" t="s">
        <v>62</v>
      </c>
      <c r="E40" s="32">
        <v>75</v>
      </c>
      <c r="F40" s="32">
        <v>90</v>
      </c>
      <c r="G40" s="2">
        <f t="shared" si="1"/>
        <v>82.5</v>
      </c>
      <c r="H40" s="33" t="s">
        <v>37</v>
      </c>
      <c r="I40" s="79">
        <f>AVERAGE(G40:G45)</f>
        <v>80.400000000000006</v>
      </c>
      <c r="J40" s="82">
        <f>IF(AND(I40&gt;I46),H41,IF(AND(I40=I46),H43,H45))</f>
        <v>1</v>
      </c>
      <c r="K40" s="32"/>
      <c r="L40" s="32"/>
      <c r="M40" s="2" t="e">
        <f t="shared" si="2"/>
        <v>#DIV/0!</v>
      </c>
      <c r="N40" s="33" t="s">
        <v>37</v>
      </c>
      <c r="O40" s="79" t="e">
        <f>AVERAGE(M40:M45)</f>
        <v>#DIV/0!</v>
      </c>
      <c r="P40" s="82" t="e">
        <f>IF(AND(O40&gt;O46),N41,IF(AND(O40=O46),N43,N45))</f>
        <v>#DIV/0!</v>
      </c>
      <c r="Q40" s="2"/>
      <c r="R40" s="2"/>
      <c r="S40" s="2" t="e">
        <f t="shared" si="3"/>
        <v>#DIV/0!</v>
      </c>
      <c r="T40" s="33" t="s">
        <v>37</v>
      </c>
      <c r="U40" s="79" t="e">
        <f>AVERAGE(S40:S45)</f>
        <v>#DIV/0!</v>
      </c>
      <c r="V40" s="82" t="e">
        <f>IF(AND(U40&gt;U46),T41,IF(AND(U40=U46),T43,T45))</f>
        <v>#DIV/0!</v>
      </c>
      <c r="W40" s="2"/>
      <c r="X40" s="49" t="e">
        <f t="shared" si="4"/>
        <v>#DIV/0!</v>
      </c>
      <c r="Y40" s="54" t="e">
        <f>80-$J$40-$P$40-$V$40</f>
        <v>#DIV/0!</v>
      </c>
      <c r="Z40" s="55" t="e">
        <f t="shared" si="6"/>
        <v>#DIV/0!</v>
      </c>
    </row>
    <row r="41" spans="1:26" ht="18.75" x14ac:dyDescent="0.15">
      <c r="A41" s="69"/>
      <c r="B41" s="30"/>
      <c r="C41" s="30"/>
      <c r="D41" s="34" t="s">
        <v>63</v>
      </c>
      <c r="E41" s="32">
        <v>78</v>
      </c>
      <c r="F41" s="32">
        <v>90</v>
      </c>
      <c r="G41" s="2">
        <f t="shared" si="1"/>
        <v>84</v>
      </c>
      <c r="H41" s="33">
        <f>IF(AND(MAX(C40:C45)&gt;=4,I40&gt;=80,MIN(G40:G45)&gt;=60),3,IF(AND(MAX(C40:C45)&lt;4,I40&gt;=80,MIN(G40:G45)&gt;=60),2,0))</f>
        <v>2</v>
      </c>
      <c r="I41" s="80"/>
      <c r="J41" s="82"/>
      <c r="K41" s="32"/>
      <c r="L41" s="32"/>
      <c r="M41" s="2" t="e">
        <f t="shared" si="2"/>
        <v>#DIV/0!</v>
      </c>
      <c r="N41" s="33" t="e">
        <f>IF(AND(MAX(C40:C45)&gt;=4,O40&gt;=80,MIN(M40:M45)&gt;=60),3,IF(AND(MAX(C40:C45)&lt;4,O40&gt;=80,MIN(M40:M45)&gt;=60),2,0))</f>
        <v>#DIV/0!</v>
      </c>
      <c r="O41" s="80"/>
      <c r="P41" s="82"/>
      <c r="Q41" s="2"/>
      <c r="R41" s="2"/>
      <c r="S41" s="2" t="e">
        <f t="shared" si="3"/>
        <v>#DIV/0!</v>
      </c>
      <c r="T41" s="33" t="e">
        <f>IF(AND(MAX(C40:C45)&gt;=4,U40&gt;=80,MIN(S40:S45)&gt;=60),3,IF(AND(MAX(C40:C45)&lt;4,U40&gt;=80,MIN(S40:S45)&gt;=60),2,0))</f>
        <v>#DIV/0!</v>
      </c>
      <c r="U41" s="80"/>
      <c r="V41" s="82"/>
      <c r="W41" s="2"/>
      <c r="X41" s="49" t="e">
        <f t="shared" si="4"/>
        <v>#DIV/0!</v>
      </c>
      <c r="Y41" s="54" t="e">
        <f t="shared" ref="Y41:Y45" si="10">80-$J$40-$P$40-$V$40</f>
        <v>#DIV/0!</v>
      </c>
      <c r="Z41" s="55" t="e">
        <f t="shared" si="6"/>
        <v>#DIV/0!</v>
      </c>
    </row>
    <row r="42" spans="1:26" ht="18.75" x14ac:dyDescent="0.15">
      <c r="A42" s="69"/>
      <c r="B42" s="30"/>
      <c r="C42" s="30"/>
      <c r="D42" s="34" t="s">
        <v>64</v>
      </c>
      <c r="E42" s="32">
        <v>74</v>
      </c>
      <c r="F42" s="32">
        <v>100</v>
      </c>
      <c r="G42" s="2">
        <f t="shared" si="1"/>
        <v>87</v>
      </c>
      <c r="H42" s="33" t="s">
        <v>40</v>
      </c>
      <c r="I42" s="80"/>
      <c r="J42" s="82"/>
      <c r="K42" s="32"/>
      <c r="L42" s="32"/>
      <c r="M42" s="2" t="e">
        <f t="shared" si="2"/>
        <v>#DIV/0!</v>
      </c>
      <c r="N42" s="33" t="s">
        <v>40</v>
      </c>
      <c r="O42" s="80"/>
      <c r="P42" s="82"/>
      <c r="Q42" s="2"/>
      <c r="R42" s="2"/>
      <c r="S42" s="2" t="e">
        <f t="shared" si="3"/>
        <v>#DIV/0!</v>
      </c>
      <c r="T42" s="33" t="s">
        <v>40</v>
      </c>
      <c r="U42" s="80"/>
      <c r="V42" s="82"/>
      <c r="W42" s="2"/>
      <c r="X42" s="49" t="e">
        <f t="shared" si="4"/>
        <v>#DIV/0!</v>
      </c>
      <c r="Y42" s="54" t="e">
        <f t="shared" si="10"/>
        <v>#DIV/0!</v>
      </c>
      <c r="Z42" s="55" t="e">
        <f t="shared" si="6"/>
        <v>#DIV/0!</v>
      </c>
    </row>
    <row r="43" spans="1:26" ht="18.75" x14ac:dyDescent="0.15">
      <c r="A43" s="69"/>
      <c r="B43" s="30"/>
      <c r="C43" s="30"/>
      <c r="D43" s="34" t="s">
        <v>65</v>
      </c>
      <c r="E43" s="32">
        <v>56</v>
      </c>
      <c r="F43" s="32">
        <v>70</v>
      </c>
      <c r="G43" s="2">
        <f t="shared" si="1"/>
        <v>63</v>
      </c>
      <c r="H43" s="33">
        <f>IF(AND(MAX(C40:C45)&gt;=4,I40&gt;=80,MIN(G40:G45)&gt;=60),2,IF(AND(MAX(C40:C45)&lt;4,I40&gt;=80,MIN(G40:G45)&gt;=60),1,0))</f>
        <v>1</v>
      </c>
      <c r="I43" s="80"/>
      <c r="J43" s="82"/>
      <c r="K43" s="32"/>
      <c r="L43" s="32"/>
      <c r="M43" s="2" t="e">
        <f t="shared" si="2"/>
        <v>#DIV/0!</v>
      </c>
      <c r="N43" s="33" t="e">
        <f>IF(AND(MAX(C40:C45)&gt;=4,O40&gt;=80,MIN(M40:M45)&gt;=60),2,IF(AND(MAX(C40:C45)&lt;4,O40&gt;=80,MIN(M40:M45)&gt;=60),1,0))</f>
        <v>#DIV/0!</v>
      </c>
      <c r="O43" s="80"/>
      <c r="P43" s="82"/>
      <c r="Q43" s="2"/>
      <c r="R43" s="2"/>
      <c r="S43" s="2" t="e">
        <f t="shared" si="3"/>
        <v>#DIV/0!</v>
      </c>
      <c r="T43" s="33" t="e">
        <f>IF(AND(MAX(C40:C45)&gt;=4,U40&gt;=80,MIN(S40:S45)&gt;=60),2,IF(AND(MAX(C40:C45)&lt;4,U40&gt;=80,MIN(S40:S45)&gt;=60),1,0))</f>
        <v>#DIV/0!</v>
      </c>
      <c r="U43" s="80"/>
      <c r="V43" s="82"/>
      <c r="W43" s="2"/>
      <c r="X43" s="49" t="e">
        <f t="shared" si="4"/>
        <v>#DIV/0!</v>
      </c>
      <c r="Y43" s="54" t="e">
        <f t="shared" si="10"/>
        <v>#DIV/0!</v>
      </c>
      <c r="Z43" s="55" t="e">
        <f t="shared" si="6"/>
        <v>#DIV/0!</v>
      </c>
    </row>
    <row r="44" spans="1:26" ht="18.75" x14ac:dyDescent="0.15">
      <c r="A44" s="69"/>
      <c r="B44" s="30"/>
      <c r="C44" s="30"/>
      <c r="D44" s="34" t="s">
        <v>66</v>
      </c>
      <c r="E44" s="32">
        <v>91</v>
      </c>
      <c r="F44" s="32">
        <v>80</v>
      </c>
      <c r="G44" s="2">
        <f t="shared" si="1"/>
        <v>85.5</v>
      </c>
      <c r="H44" s="33" t="s">
        <v>43</v>
      </c>
      <c r="I44" s="80"/>
      <c r="J44" s="82"/>
      <c r="K44" s="32"/>
      <c r="L44" s="32"/>
      <c r="M44" s="2" t="e">
        <f t="shared" si="2"/>
        <v>#DIV/0!</v>
      </c>
      <c r="N44" s="33" t="s">
        <v>43</v>
      </c>
      <c r="O44" s="80"/>
      <c r="P44" s="82"/>
      <c r="Q44" s="2"/>
      <c r="R44" s="2"/>
      <c r="S44" s="2" t="e">
        <f t="shared" si="3"/>
        <v>#DIV/0!</v>
      </c>
      <c r="T44" s="33" t="s">
        <v>43</v>
      </c>
      <c r="U44" s="80"/>
      <c r="V44" s="82"/>
      <c r="W44" s="2"/>
      <c r="X44" s="49" t="e">
        <f t="shared" si="4"/>
        <v>#DIV/0!</v>
      </c>
      <c r="Y44" s="54" t="e">
        <f t="shared" si="10"/>
        <v>#DIV/0!</v>
      </c>
      <c r="Z44" s="55" t="e">
        <f t="shared" si="6"/>
        <v>#DIV/0!</v>
      </c>
    </row>
    <row r="45" spans="1:26" ht="18.75" x14ac:dyDescent="0.15">
      <c r="A45" s="70"/>
      <c r="B45" s="30"/>
      <c r="C45" s="30"/>
      <c r="D45" s="34"/>
      <c r="E45" s="32"/>
      <c r="F45" s="32"/>
      <c r="G45" s="2"/>
      <c r="H45" s="33">
        <f>IF(AND(MAX(C40:C45)&gt;=4,I40&gt;=80,MIN(G40:G45)&gt;=60),2,IF(AND(MAX(C40:C45)&lt;4,I40&gt;=80,MIN(G40:G45)&gt;=60),1,0))</f>
        <v>1</v>
      </c>
      <c r="I45" s="81"/>
      <c r="J45" s="82"/>
      <c r="K45" s="32"/>
      <c r="L45" s="32"/>
      <c r="M45" s="2" t="e">
        <f t="shared" si="2"/>
        <v>#DIV/0!</v>
      </c>
      <c r="N45" s="33" t="e">
        <f>IF(AND(MAX(C40:C45)&gt;=4,O40&gt;=80,MIN(M40:M45)&gt;=60),2,IF(AND(MAX(C40:C45)&lt;4,O40&gt;=80,MIN(M40:M45)&gt;=60),1,0))</f>
        <v>#DIV/0!</v>
      </c>
      <c r="O45" s="81"/>
      <c r="P45" s="82"/>
      <c r="Q45" s="2"/>
      <c r="R45" s="2"/>
      <c r="S45" s="2" t="e">
        <f t="shared" si="3"/>
        <v>#DIV/0!</v>
      </c>
      <c r="T45" s="33" t="e">
        <f>IF(AND(MAX(C40:C45)&gt;=4,U40&gt;=80,MIN(S40:S45)&gt;=60),2,IF(AND(MAX(C40:C45)&lt;4,U40&gt;=80,MIN(S40:S45)&gt;=60),1,0))</f>
        <v>#DIV/0!</v>
      </c>
      <c r="U45" s="81"/>
      <c r="V45" s="82"/>
      <c r="W45" s="2"/>
      <c r="X45" s="49" t="e">
        <f t="shared" si="4"/>
        <v>#DIV/0!</v>
      </c>
      <c r="Y45" s="54" t="e">
        <f t="shared" si="10"/>
        <v>#DIV/0!</v>
      </c>
      <c r="Z45" s="55" t="e">
        <f t="shared" si="6"/>
        <v>#DIV/0!</v>
      </c>
    </row>
    <row r="46" spans="1:26" ht="18.75" x14ac:dyDescent="0.15">
      <c r="A46" s="71" t="s">
        <v>67</v>
      </c>
      <c r="B46" s="30"/>
      <c r="C46" s="30"/>
      <c r="D46" s="31" t="s">
        <v>68</v>
      </c>
      <c r="E46" s="32">
        <v>96</v>
      </c>
      <c r="F46" s="32">
        <v>90</v>
      </c>
      <c r="G46" s="2">
        <f t="shared" si="1"/>
        <v>93</v>
      </c>
      <c r="H46" s="33" t="s">
        <v>37</v>
      </c>
      <c r="I46" s="79">
        <f>AVERAGE(G46:G51)</f>
        <v>82.1</v>
      </c>
      <c r="J46" s="82">
        <f>IF(AND(I46&gt;I40),H47,IF(AND(I46=I40),H49,H51))</f>
        <v>2</v>
      </c>
      <c r="K46" s="32"/>
      <c r="L46" s="32"/>
      <c r="M46" s="2" t="e">
        <f t="shared" si="2"/>
        <v>#DIV/0!</v>
      </c>
      <c r="N46" s="33" t="s">
        <v>37</v>
      </c>
      <c r="O46" s="79" t="e">
        <f>AVERAGE(M46:M51)</f>
        <v>#DIV/0!</v>
      </c>
      <c r="P46" s="82" t="e">
        <f>IF(AND(O46&gt;O40),N47,IF(AND(O46=O40),N49,N51))</f>
        <v>#DIV/0!</v>
      </c>
      <c r="Q46" s="2"/>
      <c r="R46" s="2"/>
      <c r="S46" s="2" t="e">
        <f t="shared" si="3"/>
        <v>#DIV/0!</v>
      </c>
      <c r="T46" s="33" t="s">
        <v>37</v>
      </c>
      <c r="U46" s="79" t="e">
        <f>AVERAGE(S46:S51)</f>
        <v>#DIV/0!</v>
      </c>
      <c r="V46" s="82" t="e">
        <f>IF(AND(U46&gt;U40),T47,IF(AND(U46=U40),T49,T51))</f>
        <v>#DIV/0!</v>
      </c>
      <c r="W46" s="2"/>
      <c r="X46" s="49" t="e">
        <f t="shared" si="4"/>
        <v>#DIV/0!</v>
      </c>
      <c r="Y46" s="56" t="e">
        <f>80-$J$46-$P$46-$V$46</f>
        <v>#DIV/0!</v>
      </c>
      <c r="Z46" s="55" t="e">
        <f t="shared" si="6"/>
        <v>#DIV/0!</v>
      </c>
    </row>
    <row r="47" spans="1:26" ht="18.75" x14ac:dyDescent="0.15">
      <c r="A47" s="71"/>
      <c r="B47" s="30"/>
      <c r="C47" s="30"/>
      <c r="D47" s="34" t="s">
        <v>69</v>
      </c>
      <c r="E47" s="32">
        <v>67</v>
      </c>
      <c r="F47" s="32">
        <v>95</v>
      </c>
      <c r="G47" s="2">
        <f t="shared" si="1"/>
        <v>81</v>
      </c>
      <c r="H47" s="33">
        <f>IF(AND(MAX(C46:C51)&gt;=4,I46&gt;=80,MIN(G46:G51)&gt;=60),3,IF(AND(MAX(C46:C51)&lt;4,I46&gt;=80,MIN(G46:G51)&gt;=60),2,0))</f>
        <v>2</v>
      </c>
      <c r="I47" s="80"/>
      <c r="J47" s="82"/>
      <c r="K47" s="32"/>
      <c r="L47" s="32"/>
      <c r="M47" s="2" t="e">
        <f t="shared" si="2"/>
        <v>#DIV/0!</v>
      </c>
      <c r="N47" s="33" t="e">
        <f>IF(AND(MAX(C46:C51)&gt;=4,O46&gt;=80,MIN(M46:M51)&gt;=60),3,IF(AND(MAX(C46:C51)&lt;4,O46&gt;=80,MIN(M46:M51)&gt;=60),2,0))</f>
        <v>#DIV/0!</v>
      </c>
      <c r="O47" s="80"/>
      <c r="P47" s="82"/>
      <c r="Q47" s="2"/>
      <c r="R47" s="2"/>
      <c r="S47" s="2" t="e">
        <f t="shared" si="3"/>
        <v>#DIV/0!</v>
      </c>
      <c r="T47" s="33" t="e">
        <f>IF(AND(MAX(C46:C51)&gt;=4,U46&gt;=80,MIN(S46:S51)&gt;=60),3,IF(AND(MAX(C46:C51)&lt;4,U46&gt;=80,MIN(S46:S51)&gt;=60),2,0))</f>
        <v>#DIV/0!</v>
      </c>
      <c r="U47" s="80"/>
      <c r="V47" s="82"/>
      <c r="W47" s="2"/>
      <c r="X47" s="49" t="e">
        <f t="shared" si="4"/>
        <v>#DIV/0!</v>
      </c>
      <c r="Y47" s="56" t="e">
        <f t="shared" ref="Y47:Y51" si="11">80-$J$46-$P$46-$V$46</f>
        <v>#DIV/0!</v>
      </c>
      <c r="Z47" s="55" t="e">
        <f t="shared" si="6"/>
        <v>#DIV/0!</v>
      </c>
    </row>
    <row r="48" spans="1:26" ht="18.75" x14ac:dyDescent="0.15">
      <c r="A48" s="71"/>
      <c r="B48" s="30"/>
      <c r="C48" s="30"/>
      <c r="D48" s="34" t="s">
        <v>70</v>
      </c>
      <c r="E48" s="32">
        <v>87</v>
      </c>
      <c r="F48" s="32">
        <v>80</v>
      </c>
      <c r="G48" s="2">
        <f t="shared" si="1"/>
        <v>83.5</v>
      </c>
      <c r="H48" s="33" t="s">
        <v>40</v>
      </c>
      <c r="I48" s="80"/>
      <c r="J48" s="82"/>
      <c r="K48" s="32"/>
      <c r="L48" s="32"/>
      <c r="M48" s="2" t="e">
        <f t="shared" si="2"/>
        <v>#DIV/0!</v>
      </c>
      <c r="N48" s="33" t="s">
        <v>40</v>
      </c>
      <c r="O48" s="80"/>
      <c r="P48" s="82"/>
      <c r="Q48" s="2"/>
      <c r="R48" s="2"/>
      <c r="S48" s="2" t="e">
        <f t="shared" si="3"/>
        <v>#DIV/0!</v>
      </c>
      <c r="T48" s="33" t="s">
        <v>40</v>
      </c>
      <c r="U48" s="80"/>
      <c r="V48" s="82"/>
      <c r="W48" s="2"/>
      <c r="X48" s="49" t="e">
        <f t="shared" si="4"/>
        <v>#DIV/0!</v>
      </c>
      <c r="Y48" s="56" t="e">
        <f t="shared" si="11"/>
        <v>#DIV/0!</v>
      </c>
      <c r="Z48" s="55" t="e">
        <f t="shared" si="6"/>
        <v>#DIV/0!</v>
      </c>
    </row>
    <row r="49" spans="1:26" ht="18.75" x14ac:dyDescent="0.15">
      <c r="A49" s="71"/>
      <c r="B49" s="30"/>
      <c r="C49" s="30"/>
      <c r="D49" s="34" t="s">
        <v>71</v>
      </c>
      <c r="E49" s="32">
        <v>94</v>
      </c>
      <c r="F49" s="32">
        <v>70</v>
      </c>
      <c r="G49" s="2">
        <f t="shared" ref="G49:G87" si="12">AVERAGEA(E49:F49)</f>
        <v>82</v>
      </c>
      <c r="H49" s="33">
        <f>IF(AND(MAX(C46:C51)&gt;=4,I46&gt;=80,MIN(G46:G51)&gt;=60),2,IF(AND(MAX(C46:C52)&lt;4,I46&gt;=80,MIN(G46:G51)&gt;=60),1,0))</f>
        <v>1</v>
      </c>
      <c r="I49" s="80"/>
      <c r="J49" s="82"/>
      <c r="K49" s="32"/>
      <c r="L49" s="32"/>
      <c r="M49" s="2" t="e">
        <f t="shared" ref="M49:M87" si="13">AVERAGEA(K49:L49)</f>
        <v>#DIV/0!</v>
      </c>
      <c r="N49" s="33" t="e">
        <f>IF(AND(MAX(C46:C51)&gt;=4,O46&gt;=80,MIN(M46:M51)&gt;=60),2,IF(AND(MAX(C46:C51)&lt;4,O46&gt;=80,MIN(M46:M51)&gt;=60),1,0))</f>
        <v>#DIV/0!</v>
      </c>
      <c r="O49" s="80"/>
      <c r="P49" s="82"/>
      <c r="Q49" s="2"/>
      <c r="R49" s="2"/>
      <c r="S49" s="2" t="e">
        <f t="shared" ref="S49:S87" si="14">AVERAGEA(Q49:R49)</f>
        <v>#DIV/0!</v>
      </c>
      <c r="T49" s="33" t="e">
        <f>IF(AND(MAX(C46:C51)&gt;=4,U46&gt;=80,MIN(S46:S51)&gt;=60),2,IF(AND(MAX(C46:C51)&lt;4,U46&gt;=80,MIN(S46:S51)&gt;=60),1,0))</f>
        <v>#DIV/0!</v>
      </c>
      <c r="U49" s="80"/>
      <c r="V49" s="82"/>
      <c r="W49" s="2"/>
      <c r="X49" s="49" t="e">
        <f t="shared" ref="X49:X87" si="15">G49*0.1+M49*0.1+S49*0.1+N(W49)*0.7</f>
        <v>#DIV/0!</v>
      </c>
      <c r="Y49" s="56" t="e">
        <f t="shared" si="11"/>
        <v>#DIV/0!</v>
      </c>
      <c r="Z49" s="55" t="e">
        <f t="shared" si="6"/>
        <v>#DIV/0!</v>
      </c>
    </row>
    <row r="50" spans="1:26" ht="18.75" x14ac:dyDescent="0.15">
      <c r="A50" s="71"/>
      <c r="B50" s="30"/>
      <c r="C50" s="30"/>
      <c r="D50" s="34" t="s">
        <v>72</v>
      </c>
      <c r="E50" s="32">
        <v>92</v>
      </c>
      <c r="F50" s="32">
        <v>50</v>
      </c>
      <c r="G50" s="2">
        <f t="shared" si="12"/>
        <v>71</v>
      </c>
      <c r="H50" s="33" t="s">
        <v>43</v>
      </c>
      <c r="I50" s="80"/>
      <c r="J50" s="82"/>
      <c r="K50" s="32"/>
      <c r="L50" s="32"/>
      <c r="M50" s="2" t="e">
        <f t="shared" si="13"/>
        <v>#DIV/0!</v>
      </c>
      <c r="N50" s="33" t="s">
        <v>43</v>
      </c>
      <c r="O50" s="80"/>
      <c r="P50" s="82"/>
      <c r="Q50" s="2"/>
      <c r="R50" s="2"/>
      <c r="S50" s="2" t="e">
        <f t="shared" si="14"/>
        <v>#DIV/0!</v>
      </c>
      <c r="T50" s="33" t="s">
        <v>43</v>
      </c>
      <c r="U50" s="80"/>
      <c r="V50" s="82"/>
      <c r="W50" s="2"/>
      <c r="X50" s="49" t="e">
        <f t="shared" si="15"/>
        <v>#DIV/0!</v>
      </c>
      <c r="Y50" s="56" t="e">
        <f t="shared" si="11"/>
        <v>#DIV/0!</v>
      </c>
      <c r="Z50" s="55" t="e">
        <f t="shared" si="6"/>
        <v>#DIV/0!</v>
      </c>
    </row>
    <row r="51" spans="1:26" ht="18.75" x14ac:dyDescent="0.15">
      <c r="A51" s="71"/>
      <c r="B51" s="30"/>
      <c r="C51" s="30"/>
      <c r="D51" s="34"/>
      <c r="E51" s="32"/>
      <c r="F51" s="32"/>
      <c r="G51" s="2"/>
      <c r="H51" s="33">
        <f>IF(AND(MAX(C46:C51)&gt;=4,I46&gt;=80,MIN(G46:G51)&gt;=60),2,IF(AND(MAX(C46:C51)&lt;4,I46&gt;=80,MIN(G46:G51)&gt;=60),1,0))</f>
        <v>1</v>
      </c>
      <c r="I51" s="81"/>
      <c r="J51" s="82"/>
      <c r="K51" s="32"/>
      <c r="L51" s="32"/>
      <c r="M51" s="2" t="e">
        <f t="shared" si="13"/>
        <v>#DIV/0!</v>
      </c>
      <c r="N51" s="33" t="e">
        <f>IF(AND(MAX(C46:C51)&gt;=4,O46&gt;=80,MIN(M46:M51)&gt;=60),2,IF(AND(MAX(C46:C51)&lt;4,O46&gt;=80,MIN(M46:M51)&gt;=60),1,0))</f>
        <v>#DIV/0!</v>
      </c>
      <c r="O51" s="81"/>
      <c r="P51" s="82"/>
      <c r="Q51" s="2"/>
      <c r="R51" s="2"/>
      <c r="S51" s="2" t="e">
        <f t="shared" si="14"/>
        <v>#DIV/0!</v>
      </c>
      <c r="T51" s="33" t="e">
        <f>IF(AND(MAX(C46:C51)&gt;=4,U46&gt;=80,MIN(S46:S51)&gt;=60),2,IF(AND(MAX(C46:C51)&lt;4,U46&gt;=80,MIN(S46:S51)&gt;=60),1,0))</f>
        <v>#DIV/0!</v>
      </c>
      <c r="U51" s="81"/>
      <c r="V51" s="82"/>
      <c r="W51" s="2"/>
      <c r="X51" s="49" t="e">
        <f t="shared" si="15"/>
        <v>#DIV/0!</v>
      </c>
      <c r="Y51" s="56" t="e">
        <f t="shared" si="11"/>
        <v>#DIV/0!</v>
      </c>
      <c r="Z51" s="55" t="e">
        <f t="shared" si="6"/>
        <v>#DIV/0!</v>
      </c>
    </row>
    <row r="52" spans="1:26" ht="18.75" x14ac:dyDescent="0.15">
      <c r="A52" s="72" t="s">
        <v>73</v>
      </c>
      <c r="B52" s="30"/>
      <c r="C52" s="30"/>
      <c r="D52" s="31" t="s">
        <v>74</v>
      </c>
      <c r="E52" s="32">
        <v>62</v>
      </c>
      <c r="F52" s="32">
        <v>70</v>
      </c>
      <c r="G52" s="2">
        <f t="shared" si="12"/>
        <v>66</v>
      </c>
      <c r="H52" s="33" t="s">
        <v>37</v>
      </c>
      <c r="I52" s="79">
        <f>AVERAGE(G52:G57)</f>
        <v>78.5</v>
      </c>
      <c r="J52" s="82">
        <f>IF(AND(I52&gt;I58),H53,IF(AND(I52=I58),H55,H57))</f>
        <v>0</v>
      </c>
      <c r="K52" s="32"/>
      <c r="L52" s="32"/>
      <c r="M52" s="2" t="e">
        <f t="shared" si="13"/>
        <v>#DIV/0!</v>
      </c>
      <c r="N52" s="33" t="s">
        <v>37</v>
      </c>
      <c r="O52" s="79" t="e">
        <f>AVERAGE(M52:M57)</f>
        <v>#DIV/0!</v>
      </c>
      <c r="P52" s="82" t="e">
        <f>IF(AND(O52&gt;O58),N53,IF(AND(O52=O58),N55,N57))</f>
        <v>#DIV/0!</v>
      </c>
      <c r="Q52" s="2"/>
      <c r="R52" s="2"/>
      <c r="S52" s="2" t="e">
        <f t="shared" si="14"/>
        <v>#DIV/0!</v>
      </c>
      <c r="T52" s="33" t="s">
        <v>37</v>
      </c>
      <c r="U52" s="79" t="e">
        <f>AVERAGE(S52:S57)</f>
        <v>#DIV/0!</v>
      </c>
      <c r="V52" s="82" t="e">
        <f>IF(AND(U52&gt;U58),T53,IF(AND(U52=U58),T55,T57))</f>
        <v>#DIV/0!</v>
      </c>
      <c r="W52" s="2"/>
      <c r="X52" s="49" t="e">
        <f t="shared" si="15"/>
        <v>#DIV/0!</v>
      </c>
      <c r="Y52" s="54" t="e">
        <f>80-$J$52-$P$52-$V$52</f>
        <v>#DIV/0!</v>
      </c>
      <c r="Z52" s="55" t="e">
        <f t="shared" si="6"/>
        <v>#DIV/0!</v>
      </c>
    </row>
    <row r="53" spans="1:26" ht="18.75" x14ac:dyDescent="0.15">
      <c r="A53" s="72"/>
      <c r="B53" s="38"/>
      <c r="C53" s="38"/>
      <c r="D53" s="34" t="s">
        <v>75</v>
      </c>
      <c r="E53" s="2">
        <v>68</v>
      </c>
      <c r="F53" s="2">
        <v>90</v>
      </c>
      <c r="G53" s="2">
        <f t="shared" si="12"/>
        <v>79</v>
      </c>
      <c r="H53" s="33">
        <f>IF(AND(MAX(C52:C57)&gt;=4,I52&gt;=80,MIN(G52:G57)&gt;=60),3,IF(AND(MAX(C52:C57)&lt;4,I52&gt;=80,MIN(G52:G57)&gt;=60),2,0))</f>
        <v>0</v>
      </c>
      <c r="I53" s="80"/>
      <c r="J53" s="82"/>
      <c r="K53" s="2"/>
      <c r="L53" s="2"/>
      <c r="M53" s="2" t="e">
        <f t="shared" si="13"/>
        <v>#DIV/0!</v>
      </c>
      <c r="N53" s="33" t="e">
        <f>IF(AND(MAX(C52:C57)&gt;=4,O52&gt;=80,MIN(M52:M57)&gt;=60),3,IF(AND(MAX(C52:C57)&lt;4,O52&gt;=80,MIN(M52:M57)&gt;=60),2,0))</f>
        <v>#DIV/0!</v>
      </c>
      <c r="O53" s="80"/>
      <c r="P53" s="82"/>
      <c r="Q53" s="2"/>
      <c r="R53" s="2"/>
      <c r="S53" s="2" t="e">
        <f t="shared" si="14"/>
        <v>#DIV/0!</v>
      </c>
      <c r="T53" s="33" t="e">
        <f>IF(AND(MAX(C52:C57)&gt;=4,U52&gt;=80,MIN(S52:S57)&gt;=60),3,IF(AND(MAX(C52:C57)&lt;4,U52&gt;=80,MIN(S52:S57)&gt;=60),2,0))</f>
        <v>#DIV/0!</v>
      </c>
      <c r="U53" s="80"/>
      <c r="V53" s="82"/>
      <c r="W53" s="2"/>
      <c r="X53" s="49" t="e">
        <f t="shared" si="15"/>
        <v>#DIV/0!</v>
      </c>
      <c r="Y53" s="54" t="e">
        <f t="shared" ref="Y53:Y57" si="16">80-$J$52-$P$52-$V$52</f>
        <v>#DIV/0!</v>
      </c>
      <c r="Z53" s="55" t="e">
        <f t="shared" si="6"/>
        <v>#DIV/0!</v>
      </c>
    </row>
    <row r="54" spans="1:26" ht="18.75" x14ac:dyDescent="0.15">
      <c r="A54" s="72"/>
      <c r="B54" s="38"/>
      <c r="C54" s="38"/>
      <c r="D54" s="34" t="s">
        <v>76</v>
      </c>
      <c r="E54" s="2">
        <v>60</v>
      </c>
      <c r="F54" s="2">
        <v>100</v>
      </c>
      <c r="G54" s="2">
        <f t="shared" si="12"/>
        <v>80</v>
      </c>
      <c r="H54" s="33" t="s">
        <v>40</v>
      </c>
      <c r="I54" s="80"/>
      <c r="J54" s="82"/>
      <c r="K54" s="2"/>
      <c r="L54" s="2"/>
      <c r="M54" s="2" t="e">
        <f t="shared" si="13"/>
        <v>#DIV/0!</v>
      </c>
      <c r="N54" s="33" t="s">
        <v>40</v>
      </c>
      <c r="O54" s="80"/>
      <c r="P54" s="82"/>
      <c r="Q54" s="2"/>
      <c r="R54" s="2"/>
      <c r="S54" s="2" t="e">
        <f t="shared" si="14"/>
        <v>#DIV/0!</v>
      </c>
      <c r="T54" s="33" t="s">
        <v>40</v>
      </c>
      <c r="U54" s="80"/>
      <c r="V54" s="82"/>
      <c r="W54" s="2"/>
      <c r="X54" s="49" t="e">
        <f t="shared" si="15"/>
        <v>#DIV/0!</v>
      </c>
      <c r="Y54" s="54" t="e">
        <f t="shared" si="16"/>
        <v>#DIV/0!</v>
      </c>
      <c r="Z54" s="55" t="e">
        <f t="shared" si="6"/>
        <v>#DIV/0!</v>
      </c>
    </row>
    <row r="55" spans="1:26" ht="18.75" x14ac:dyDescent="0.15">
      <c r="A55" s="72"/>
      <c r="B55" s="38"/>
      <c r="C55" s="38"/>
      <c r="D55" s="34" t="s">
        <v>77</v>
      </c>
      <c r="E55" s="2">
        <v>72</v>
      </c>
      <c r="F55" s="2">
        <v>95</v>
      </c>
      <c r="G55" s="2">
        <f t="shared" si="12"/>
        <v>83.5</v>
      </c>
      <c r="H55" s="33">
        <f>IF(AND(MAX(C52:C57)&gt;=4,I52&gt;=80,MIN(G52:G57)&gt;=60),2,IF(AND(MAX(C52:C57)&lt;4,I52&gt;=80,MIN(G52:G57)&gt;=60),1,0))</f>
        <v>0</v>
      </c>
      <c r="I55" s="80"/>
      <c r="J55" s="82"/>
      <c r="K55" s="2"/>
      <c r="L55" s="2"/>
      <c r="M55" s="2" t="e">
        <f t="shared" si="13"/>
        <v>#DIV/0!</v>
      </c>
      <c r="N55" s="33" t="e">
        <f>IF(AND(MAX(C52:C57)&gt;=4,O52&gt;=80,MIN(M52:M57)&gt;=60),2,IF(AND(MAX(C52:C57)&lt;4,O52&gt;=80,MIN(M52:M57)&gt;=60),1,0))</f>
        <v>#DIV/0!</v>
      </c>
      <c r="O55" s="80"/>
      <c r="P55" s="82"/>
      <c r="Q55" s="2"/>
      <c r="R55" s="2"/>
      <c r="S55" s="2" t="e">
        <f t="shared" si="14"/>
        <v>#DIV/0!</v>
      </c>
      <c r="T55" s="33" t="e">
        <f>IF(AND(MAX(C52:C57)&gt;=4,U52&gt;=80,MIN(S52:S57)&gt;=60),2,IF(AND(MAX(C52:C57)&lt;4,U52&gt;=80,MIN(S52:S57)&gt;=60),1,0))</f>
        <v>#DIV/0!</v>
      </c>
      <c r="U55" s="80"/>
      <c r="V55" s="82"/>
      <c r="W55" s="2"/>
      <c r="X55" s="49" t="e">
        <f t="shared" si="15"/>
        <v>#DIV/0!</v>
      </c>
      <c r="Y55" s="54" t="e">
        <f t="shared" si="16"/>
        <v>#DIV/0!</v>
      </c>
      <c r="Z55" s="55" t="e">
        <f t="shared" si="6"/>
        <v>#DIV/0!</v>
      </c>
    </row>
    <row r="56" spans="1:26" ht="18.75" x14ac:dyDescent="0.15">
      <c r="A56" s="72"/>
      <c r="B56" s="38"/>
      <c r="C56" s="38"/>
      <c r="D56" s="34" t="s">
        <v>78</v>
      </c>
      <c r="E56" s="2">
        <v>78</v>
      </c>
      <c r="F56" s="2">
        <v>90</v>
      </c>
      <c r="G56" s="2">
        <f t="shared" si="12"/>
        <v>84</v>
      </c>
      <c r="H56" s="33" t="s">
        <v>43</v>
      </c>
      <c r="I56" s="80"/>
      <c r="J56" s="82"/>
      <c r="K56" s="2"/>
      <c r="L56" s="2"/>
      <c r="M56" s="2" t="e">
        <f t="shared" si="13"/>
        <v>#DIV/0!</v>
      </c>
      <c r="N56" s="33" t="s">
        <v>43</v>
      </c>
      <c r="O56" s="80"/>
      <c r="P56" s="82"/>
      <c r="Q56" s="2"/>
      <c r="R56" s="2"/>
      <c r="S56" s="2" t="e">
        <f t="shared" si="14"/>
        <v>#DIV/0!</v>
      </c>
      <c r="T56" s="33" t="s">
        <v>43</v>
      </c>
      <c r="U56" s="80"/>
      <c r="V56" s="82"/>
      <c r="W56" s="2"/>
      <c r="X56" s="49" t="e">
        <f t="shared" si="15"/>
        <v>#DIV/0!</v>
      </c>
      <c r="Y56" s="54" t="e">
        <f t="shared" si="16"/>
        <v>#DIV/0!</v>
      </c>
      <c r="Z56" s="55" t="e">
        <f t="shared" si="6"/>
        <v>#DIV/0!</v>
      </c>
    </row>
    <row r="57" spans="1:26" ht="18.75" x14ac:dyDescent="0.15">
      <c r="A57" s="72"/>
      <c r="B57" s="38"/>
      <c r="C57" s="38"/>
      <c r="D57" s="34"/>
      <c r="E57" s="2"/>
      <c r="F57" s="2"/>
      <c r="G57" s="2"/>
      <c r="H57" s="33">
        <f>IF(AND(MAX(C52:C57)&gt;=4,I52&gt;=80,MIN(G52:G57)&gt;=60),2,IF(AND(MAX(C52:C57)&lt;4,I52&gt;=80,MIN(G52:G57)&gt;=60),1,0))</f>
        <v>0</v>
      </c>
      <c r="I57" s="81"/>
      <c r="J57" s="82"/>
      <c r="K57" s="2"/>
      <c r="L57" s="2"/>
      <c r="M57" s="2" t="e">
        <f t="shared" si="13"/>
        <v>#DIV/0!</v>
      </c>
      <c r="N57" s="33" t="e">
        <f>IF(AND(MAX(C52:C57)&gt;=4,O52&gt;=80,MIN(M52:M57)&gt;=60),2,IF(AND(MAX(C52:C57)&lt;4,O52&gt;=80,MIN(M52:M57)&gt;=60),1,0))</f>
        <v>#DIV/0!</v>
      </c>
      <c r="O57" s="81"/>
      <c r="P57" s="82"/>
      <c r="Q57" s="2"/>
      <c r="R57" s="2"/>
      <c r="S57" s="2" t="e">
        <f t="shared" si="14"/>
        <v>#DIV/0!</v>
      </c>
      <c r="T57" s="33" t="e">
        <f>IF(AND(MAX(C52:C57)&gt;=4,U52&gt;=80,MIN(S52:S57)&gt;=60),2,IF(AND(MAX(C52:C57)&lt;4,U52&gt;=80,MIN(S52:S57)&gt;=60),1,0))</f>
        <v>#DIV/0!</v>
      </c>
      <c r="U57" s="81"/>
      <c r="V57" s="82"/>
      <c r="W57" s="2"/>
      <c r="X57" s="49" t="e">
        <f t="shared" si="15"/>
        <v>#DIV/0!</v>
      </c>
      <c r="Y57" s="54" t="e">
        <f t="shared" si="16"/>
        <v>#DIV/0!</v>
      </c>
      <c r="Z57" s="55" t="e">
        <f t="shared" si="6"/>
        <v>#DIV/0!</v>
      </c>
    </row>
    <row r="58" spans="1:26" ht="18.75" x14ac:dyDescent="0.15">
      <c r="A58" s="72" t="s">
        <v>79</v>
      </c>
      <c r="B58" s="38"/>
      <c r="C58" s="38"/>
      <c r="D58" s="31" t="s">
        <v>80</v>
      </c>
      <c r="E58" s="2">
        <v>75</v>
      </c>
      <c r="F58" s="2">
        <v>90</v>
      </c>
      <c r="G58" s="2">
        <f t="shared" si="12"/>
        <v>82.5</v>
      </c>
      <c r="H58" s="33" t="s">
        <v>37</v>
      </c>
      <c r="I58" s="79">
        <f>AVERAGE(G58:G63)</f>
        <v>81.7</v>
      </c>
      <c r="J58" s="82">
        <f>IF(AND(I58&gt;I52),H59,IF(AND(I58=I52),H61,H63))</f>
        <v>2</v>
      </c>
      <c r="K58" s="2"/>
      <c r="L58" s="2"/>
      <c r="M58" s="2" t="e">
        <f t="shared" si="13"/>
        <v>#DIV/0!</v>
      </c>
      <c r="N58" s="33" t="s">
        <v>37</v>
      </c>
      <c r="O58" s="79" t="e">
        <f>AVERAGE(M58:M63)</f>
        <v>#DIV/0!</v>
      </c>
      <c r="P58" s="82" t="e">
        <f>IF(AND(O58&gt;O52),N59,IF(AND(O58=O52),N61,N63))</f>
        <v>#DIV/0!</v>
      </c>
      <c r="Q58" s="2"/>
      <c r="R58" s="2"/>
      <c r="S58" s="2" t="e">
        <f t="shared" si="14"/>
        <v>#DIV/0!</v>
      </c>
      <c r="T58" s="33" t="s">
        <v>37</v>
      </c>
      <c r="U58" s="79" t="e">
        <f>AVERAGE(S58:S63)</f>
        <v>#DIV/0!</v>
      </c>
      <c r="V58" s="82" t="e">
        <f>IF(AND(U58&gt;U52),T59,IF(AND(U58=U52),T61,T63))</f>
        <v>#DIV/0!</v>
      </c>
      <c r="W58" s="2"/>
      <c r="X58" s="49" t="e">
        <f t="shared" si="15"/>
        <v>#DIV/0!</v>
      </c>
      <c r="Y58" s="56" t="e">
        <f>80-$J$58-$P$58-$V$58</f>
        <v>#DIV/0!</v>
      </c>
      <c r="Z58" s="55" t="e">
        <f t="shared" si="6"/>
        <v>#DIV/0!</v>
      </c>
    </row>
    <row r="59" spans="1:26" ht="18.75" x14ac:dyDescent="0.15">
      <c r="A59" s="72"/>
      <c r="B59" s="38"/>
      <c r="C59" s="38"/>
      <c r="D59" s="34" t="s">
        <v>81</v>
      </c>
      <c r="E59" s="2">
        <v>66</v>
      </c>
      <c r="F59" s="2">
        <v>95</v>
      </c>
      <c r="G59" s="2">
        <f t="shared" si="12"/>
        <v>80.5</v>
      </c>
      <c r="H59" s="33">
        <f>IF(AND(MAX(C58:C63)&gt;=4,I58&gt;=80,MIN(G58:G63)&gt;=60),3,IF(AND(MAX(C58:C63)&lt;4,I58&gt;=80,MIN(G58:G63)&gt;=60),2,0))</f>
        <v>2</v>
      </c>
      <c r="I59" s="80"/>
      <c r="J59" s="82"/>
      <c r="K59" s="2"/>
      <c r="L59" s="2"/>
      <c r="M59" s="2" t="e">
        <f t="shared" si="13"/>
        <v>#DIV/0!</v>
      </c>
      <c r="N59" s="33" t="e">
        <f>IF(AND(MAX(C58:C63)&gt;=4,O58&gt;=80,MIN(M58:M63)&gt;=60),3,IF(AND(MAX(C58:C63)&lt;4,O58&gt;=80,MIN(M58:M63)&gt;=60),2,0))</f>
        <v>#DIV/0!</v>
      </c>
      <c r="O59" s="80"/>
      <c r="P59" s="82"/>
      <c r="Q59" s="2"/>
      <c r="R59" s="2"/>
      <c r="S59" s="2" t="e">
        <f t="shared" si="14"/>
        <v>#DIV/0!</v>
      </c>
      <c r="T59" s="33" t="e">
        <f>IF(AND(MAX(C58:C63)&gt;=4,U58&gt;=80,MIN(S58:S63)&gt;=60),3,IF(AND(MAX(C58:C63)&lt;4,U58&gt;=80,MIN(S58:S63)&gt;=60),2,0))</f>
        <v>#DIV/0!</v>
      </c>
      <c r="U59" s="80"/>
      <c r="V59" s="82"/>
      <c r="W59" s="2"/>
      <c r="X59" s="49" t="e">
        <f t="shared" si="15"/>
        <v>#DIV/0!</v>
      </c>
      <c r="Y59" s="56" t="e">
        <f t="shared" ref="Y59:Y63" si="17">80-$J$58-$P$58-$V$58</f>
        <v>#DIV/0!</v>
      </c>
      <c r="Z59" s="55" t="e">
        <f t="shared" si="6"/>
        <v>#DIV/0!</v>
      </c>
    </row>
    <row r="60" spans="1:26" ht="20.25" x14ac:dyDescent="0.15">
      <c r="A60" s="72"/>
      <c r="B60" s="38"/>
      <c r="C60" s="39"/>
      <c r="D60" s="40" t="s">
        <v>82</v>
      </c>
      <c r="E60" s="2">
        <v>63</v>
      </c>
      <c r="F60" s="2">
        <v>90</v>
      </c>
      <c r="G60" s="2">
        <f t="shared" si="12"/>
        <v>76.5</v>
      </c>
      <c r="H60" s="33" t="s">
        <v>40</v>
      </c>
      <c r="I60" s="80"/>
      <c r="J60" s="82"/>
      <c r="K60" s="2"/>
      <c r="L60" s="2"/>
      <c r="M60" s="2" t="e">
        <f t="shared" si="13"/>
        <v>#DIV/0!</v>
      </c>
      <c r="N60" s="33" t="s">
        <v>40</v>
      </c>
      <c r="O60" s="80"/>
      <c r="P60" s="82"/>
      <c r="Q60" s="2"/>
      <c r="R60" s="2"/>
      <c r="S60" s="2" t="e">
        <f t="shared" si="14"/>
        <v>#DIV/0!</v>
      </c>
      <c r="T60" s="33" t="s">
        <v>40</v>
      </c>
      <c r="U60" s="80"/>
      <c r="V60" s="82"/>
      <c r="W60" s="2"/>
      <c r="X60" s="49" t="e">
        <f t="shared" si="15"/>
        <v>#DIV/0!</v>
      </c>
      <c r="Y60" s="56" t="e">
        <f t="shared" si="17"/>
        <v>#DIV/0!</v>
      </c>
      <c r="Z60" s="55" t="e">
        <f t="shared" si="6"/>
        <v>#DIV/0!</v>
      </c>
    </row>
    <row r="61" spans="1:26" ht="18.75" x14ac:dyDescent="0.15">
      <c r="A61" s="72"/>
      <c r="B61" s="38"/>
      <c r="C61" s="38"/>
      <c r="D61" s="34" t="s">
        <v>83</v>
      </c>
      <c r="E61" s="2">
        <v>90</v>
      </c>
      <c r="F61" s="2">
        <v>90</v>
      </c>
      <c r="G61" s="2">
        <f t="shared" si="12"/>
        <v>90</v>
      </c>
      <c r="H61" s="33">
        <f>IF(AND(MAX(C58:C63)&gt;=4,I58&gt;=80,MIN(G58:G63)&gt;=60),2,IF(AND(MAX(C58:C63)&lt;4,I58&gt;=80,MIN(G58:G63)&gt;=60),1,0))</f>
        <v>1</v>
      </c>
      <c r="I61" s="80"/>
      <c r="J61" s="82"/>
      <c r="K61" s="2"/>
      <c r="L61" s="2"/>
      <c r="M61" s="2" t="e">
        <f t="shared" si="13"/>
        <v>#DIV/0!</v>
      </c>
      <c r="N61" s="33" t="e">
        <f>IF(AND(MAX(C58:C63)&gt;=4,O58&gt;=80,MIN(M58:M63)&gt;=60),2,IF(AND(MAX(C58:C63)&lt;4,O58&gt;=80,MIN(M58:M63)&gt;=60),1,0))</f>
        <v>#DIV/0!</v>
      </c>
      <c r="O61" s="80"/>
      <c r="P61" s="82"/>
      <c r="Q61" s="2"/>
      <c r="R61" s="2"/>
      <c r="S61" s="2" t="e">
        <f t="shared" si="14"/>
        <v>#DIV/0!</v>
      </c>
      <c r="T61" s="33" t="e">
        <f>IF(AND(MAX(C58:C63)&gt;=4,U58&gt;=80,MIN(S58:S63)&gt;=60),2,IF(AND(MAX(C58:C63)&lt;4,U58&gt;=80,MIN(S58:S63)&gt;=60),1,0))</f>
        <v>#DIV/0!</v>
      </c>
      <c r="U61" s="80"/>
      <c r="V61" s="82"/>
      <c r="W61" s="2"/>
      <c r="X61" s="49" t="e">
        <f t="shared" si="15"/>
        <v>#DIV/0!</v>
      </c>
      <c r="Y61" s="56" t="e">
        <f t="shared" si="17"/>
        <v>#DIV/0!</v>
      </c>
      <c r="Z61" s="55" t="e">
        <f t="shared" si="6"/>
        <v>#DIV/0!</v>
      </c>
    </row>
    <row r="62" spans="1:26" ht="18.75" x14ac:dyDescent="0.15">
      <c r="A62" s="72"/>
      <c r="B62" s="38"/>
      <c r="C62" s="38"/>
      <c r="D62" s="34" t="s">
        <v>84</v>
      </c>
      <c r="E62" s="2">
        <v>78</v>
      </c>
      <c r="F62" s="2">
        <v>80</v>
      </c>
      <c r="G62" s="2">
        <f t="shared" si="12"/>
        <v>79</v>
      </c>
      <c r="H62" s="33" t="s">
        <v>43</v>
      </c>
      <c r="I62" s="80"/>
      <c r="J62" s="82"/>
      <c r="K62" s="2"/>
      <c r="L62" s="2"/>
      <c r="M62" s="2" t="e">
        <f t="shared" si="13"/>
        <v>#DIV/0!</v>
      </c>
      <c r="N62" s="33" t="s">
        <v>43</v>
      </c>
      <c r="O62" s="80"/>
      <c r="P62" s="82"/>
      <c r="Q62" s="2"/>
      <c r="R62" s="2"/>
      <c r="S62" s="2" t="e">
        <f t="shared" si="14"/>
        <v>#DIV/0!</v>
      </c>
      <c r="T62" s="33" t="s">
        <v>43</v>
      </c>
      <c r="U62" s="80"/>
      <c r="V62" s="82"/>
      <c r="W62" s="2"/>
      <c r="X62" s="49" t="e">
        <f t="shared" si="15"/>
        <v>#DIV/0!</v>
      </c>
      <c r="Y62" s="56" t="e">
        <f t="shared" si="17"/>
        <v>#DIV/0!</v>
      </c>
      <c r="Z62" s="55" t="e">
        <f t="shared" si="6"/>
        <v>#DIV/0!</v>
      </c>
    </row>
    <row r="63" spans="1:26" ht="18.75" x14ac:dyDescent="0.15">
      <c r="A63" s="72"/>
      <c r="B63" s="38"/>
      <c r="C63" s="38"/>
      <c r="D63" s="34"/>
      <c r="E63" s="2"/>
      <c r="F63" s="2"/>
      <c r="G63" s="2"/>
      <c r="H63" s="33">
        <f>IF(AND(MAX(C58:C63)&gt;=4,I58&gt;=80,MIN(G58:G63)&gt;=60),2,IF(AND(MAX(C58:C63)&lt;4,I58&gt;=80,MIN(G58:G63)&gt;=60),1,0))</f>
        <v>1</v>
      </c>
      <c r="I63" s="81"/>
      <c r="J63" s="82"/>
      <c r="K63" s="2"/>
      <c r="L63" s="2"/>
      <c r="M63" s="2" t="e">
        <f t="shared" si="13"/>
        <v>#DIV/0!</v>
      </c>
      <c r="N63" s="33" t="e">
        <f>IF(AND(MAX(C58:C63)&gt;=4,O58&gt;=80,MIN(M58:M63)&gt;=60),2,IF(AND(MAX(C58:C63)&lt;4,O58&gt;=80,MIN(M58:M63)&gt;=60),1,0))</f>
        <v>#DIV/0!</v>
      </c>
      <c r="O63" s="81"/>
      <c r="P63" s="82"/>
      <c r="Q63" s="2"/>
      <c r="R63" s="2"/>
      <c r="S63" s="2" t="e">
        <f t="shared" si="14"/>
        <v>#DIV/0!</v>
      </c>
      <c r="T63" s="33" t="e">
        <f>IF(AND(MAX(C58:C63)&gt;=4,U58&gt;=80,MIN(S58:S63)&gt;=60),2,IF(AND(MAX(C58:C63)&lt;4,U58&gt;=80,MIN(S58:S63)&gt;=60),1,0))</f>
        <v>#DIV/0!</v>
      </c>
      <c r="U63" s="81"/>
      <c r="V63" s="82"/>
      <c r="W63" s="2"/>
      <c r="X63" s="49" t="e">
        <f t="shared" si="15"/>
        <v>#DIV/0!</v>
      </c>
      <c r="Y63" s="56" t="e">
        <f t="shared" si="17"/>
        <v>#DIV/0!</v>
      </c>
      <c r="Z63" s="55" t="e">
        <f t="shared" si="6"/>
        <v>#DIV/0!</v>
      </c>
    </row>
    <row r="64" spans="1:26" ht="18.75" x14ac:dyDescent="0.15">
      <c r="A64" s="73" t="s">
        <v>85</v>
      </c>
      <c r="B64" s="38"/>
      <c r="C64" s="38"/>
      <c r="D64" s="34" t="s">
        <v>86</v>
      </c>
      <c r="E64" s="2"/>
      <c r="F64" s="2"/>
      <c r="G64" s="2" t="e">
        <f t="shared" si="12"/>
        <v>#DIV/0!</v>
      </c>
      <c r="H64" s="33" t="s">
        <v>37</v>
      </c>
      <c r="I64" s="79" t="e">
        <f>AVERAGE(G64:G69)</f>
        <v>#DIV/0!</v>
      </c>
      <c r="J64" s="82" t="e">
        <f>IF(AND(I64&gt;I70),H65,IF(AND(I64=I70),H67,H69))</f>
        <v>#DIV/0!</v>
      </c>
      <c r="K64" s="2"/>
      <c r="L64" s="2"/>
      <c r="M64" s="2" t="e">
        <f t="shared" si="13"/>
        <v>#DIV/0!</v>
      </c>
      <c r="N64" s="33" t="s">
        <v>37</v>
      </c>
      <c r="O64" s="79" t="e">
        <f>AVERAGE(M64:M69)</f>
        <v>#DIV/0!</v>
      </c>
      <c r="P64" s="82" t="e">
        <f>IF(AND(O64&gt;O70),N65,IF(AND(O64=O70),N67,N69))</f>
        <v>#DIV/0!</v>
      </c>
      <c r="Q64" s="2"/>
      <c r="R64" s="2"/>
      <c r="S64" s="2" t="e">
        <f t="shared" si="14"/>
        <v>#DIV/0!</v>
      </c>
      <c r="T64" s="33" t="s">
        <v>37</v>
      </c>
      <c r="U64" s="79" t="e">
        <f>AVERAGE(S64:S69)</f>
        <v>#DIV/0!</v>
      </c>
      <c r="V64" s="82" t="e">
        <f>IF(AND(U64&gt;U70),T65,IF(AND(U64=U70),T67,T69))</f>
        <v>#DIV/0!</v>
      </c>
      <c r="W64" s="2"/>
      <c r="X64" s="49" t="e">
        <f t="shared" si="15"/>
        <v>#DIV/0!</v>
      </c>
      <c r="Y64" s="54" t="e">
        <f>80-$J$64-$P$64-$V$64</f>
        <v>#DIV/0!</v>
      </c>
      <c r="Z64" s="55" t="e">
        <f t="shared" si="6"/>
        <v>#DIV/0!</v>
      </c>
    </row>
    <row r="65" spans="1:26" ht="18.75" x14ac:dyDescent="0.15">
      <c r="A65" s="73"/>
      <c r="B65" s="38"/>
      <c r="C65" s="38"/>
      <c r="D65" s="34"/>
      <c r="E65" s="2"/>
      <c r="F65" s="2"/>
      <c r="G65" s="2" t="e">
        <f t="shared" si="12"/>
        <v>#DIV/0!</v>
      </c>
      <c r="H65" s="33" t="e">
        <f>IF(AND(MAX(C64:C69)&gt;=4,I64&gt;=80,MIN(G64:G69)&gt;=60),3,IF(AND(MAX(C64:C69)&lt;4,I64&gt;=80,MIN(G64:G69)&gt;=60),2,0))</f>
        <v>#DIV/0!</v>
      </c>
      <c r="I65" s="80"/>
      <c r="J65" s="82"/>
      <c r="K65" s="2"/>
      <c r="L65" s="2"/>
      <c r="M65" s="2" t="e">
        <f t="shared" si="13"/>
        <v>#DIV/0!</v>
      </c>
      <c r="N65" s="33" t="e">
        <f>IF(AND(MAX(C64:C69)&gt;=4,O64&gt;=80,MIN(M64:M69)&gt;=60),3,IF(AND(MAX(C64:C69)&lt;4,O64&gt;=80,MIN(M64:M69)&gt;=60),2,0))</f>
        <v>#DIV/0!</v>
      </c>
      <c r="O65" s="80"/>
      <c r="P65" s="82"/>
      <c r="Q65" s="2"/>
      <c r="R65" s="2"/>
      <c r="S65" s="2" t="e">
        <f t="shared" si="14"/>
        <v>#DIV/0!</v>
      </c>
      <c r="T65" s="33" t="e">
        <f>IF(AND(MAX(C64:C69)&gt;=4,U64&gt;=80,MIN(S64:S69)&gt;=60),3,IF(AND(MAX(C64:C69)&lt;4,U64&gt;=80,MIN(S64:S69)&gt;=60),2,0))</f>
        <v>#DIV/0!</v>
      </c>
      <c r="U65" s="80"/>
      <c r="V65" s="82"/>
      <c r="W65" s="2"/>
      <c r="X65" s="49" t="e">
        <f t="shared" si="15"/>
        <v>#DIV/0!</v>
      </c>
      <c r="Y65" s="54" t="e">
        <f t="shared" ref="Y65:Y69" si="18">80-$J$64-$P$64-$V$64</f>
        <v>#DIV/0!</v>
      </c>
      <c r="Z65" s="55" t="e">
        <f t="shared" si="6"/>
        <v>#DIV/0!</v>
      </c>
    </row>
    <row r="66" spans="1:26" ht="18.75" x14ac:dyDescent="0.15">
      <c r="A66" s="73"/>
      <c r="B66" s="38"/>
      <c r="C66" s="38"/>
      <c r="D66" s="34"/>
      <c r="E66" s="2"/>
      <c r="F66" s="2"/>
      <c r="G66" s="2" t="e">
        <f t="shared" si="12"/>
        <v>#DIV/0!</v>
      </c>
      <c r="H66" s="33" t="s">
        <v>40</v>
      </c>
      <c r="I66" s="80"/>
      <c r="J66" s="82"/>
      <c r="K66" s="2"/>
      <c r="L66" s="2"/>
      <c r="M66" s="2" t="e">
        <f t="shared" si="13"/>
        <v>#DIV/0!</v>
      </c>
      <c r="N66" s="33" t="s">
        <v>40</v>
      </c>
      <c r="O66" s="80"/>
      <c r="P66" s="82"/>
      <c r="Q66" s="2"/>
      <c r="R66" s="2"/>
      <c r="S66" s="2" t="e">
        <f t="shared" si="14"/>
        <v>#DIV/0!</v>
      </c>
      <c r="T66" s="33" t="s">
        <v>40</v>
      </c>
      <c r="U66" s="80"/>
      <c r="V66" s="82"/>
      <c r="W66" s="2"/>
      <c r="X66" s="49" t="e">
        <f t="shared" si="15"/>
        <v>#DIV/0!</v>
      </c>
      <c r="Y66" s="54" t="e">
        <f t="shared" si="18"/>
        <v>#DIV/0!</v>
      </c>
      <c r="Z66" s="55" t="e">
        <f t="shared" si="6"/>
        <v>#DIV/0!</v>
      </c>
    </row>
    <row r="67" spans="1:26" ht="18.75" x14ac:dyDescent="0.15">
      <c r="A67" s="73"/>
      <c r="B67" s="38"/>
      <c r="C67" s="38"/>
      <c r="D67" s="34"/>
      <c r="E67" s="2"/>
      <c r="F67" s="2"/>
      <c r="G67" s="2" t="e">
        <f t="shared" si="12"/>
        <v>#DIV/0!</v>
      </c>
      <c r="H67" s="33" t="e">
        <f>IF(AND(MAX(C64:C69)&gt;=4,I64&gt;=80,MIN(G64:G69)&gt;=60),2,IF(AND(MAX(C64:C69)&lt;4,I64&gt;=80,MIN(G64:G69)&gt;=60),1,0))</f>
        <v>#DIV/0!</v>
      </c>
      <c r="I67" s="80"/>
      <c r="J67" s="82"/>
      <c r="K67" s="2"/>
      <c r="L67" s="2"/>
      <c r="M67" s="2" t="e">
        <f t="shared" si="13"/>
        <v>#DIV/0!</v>
      </c>
      <c r="N67" s="33" t="e">
        <f>IF(AND(MAX(C64:C69)&gt;=4,O64&gt;=80,MIN(M64:M69)&gt;=60),2,IF(AND(MAX(C64:C69)&lt;4,O64&gt;=80,MIN(M64:M69)&gt;=60),1,0))</f>
        <v>#DIV/0!</v>
      </c>
      <c r="O67" s="80"/>
      <c r="P67" s="82"/>
      <c r="Q67" s="2"/>
      <c r="R67" s="2"/>
      <c r="S67" s="2" t="e">
        <f t="shared" si="14"/>
        <v>#DIV/0!</v>
      </c>
      <c r="T67" s="33" t="e">
        <f>IF(AND(MAX(C64:C69)&gt;=4,U64&gt;=80,MIN(S64:S69)&gt;=60),2,IF(AND(MAX(C64:C69)&lt;4,U64&gt;=80,MIN(S64:S69)&gt;=60),1,0))</f>
        <v>#DIV/0!</v>
      </c>
      <c r="U67" s="80"/>
      <c r="V67" s="82"/>
      <c r="W67" s="2"/>
      <c r="X67" s="49" t="e">
        <f t="shared" si="15"/>
        <v>#DIV/0!</v>
      </c>
      <c r="Y67" s="54" t="e">
        <f t="shared" si="18"/>
        <v>#DIV/0!</v>
      </c>
      <c r="Z67" s="55" t="e">
        <f t="shared" si="6"/>
        <v>#DIV/0!</v>
      </c>
    </row>
    <row r="68" spans="1:26" ht="18.75" x14ac:dyDescent="0.15">
      <c r="A68" s="73"/>
      <c r="B68" s="38"/>
      <c r="C68" s="38"/>
      <c r="D68" s="34"/>
      <c r="E68" s="2"/>
      <c r="F68" s="2"/>
      <c r="G68" s="2" t="e">
        <f t="shared" si="12"/>
        <v>#DIV/0!</v>
      </c>
      <c r="H68" s="33" t="s">
        <v>43</v>
      </c>
      <c r="I68" s="80"/>
      <c r="J68" s="82"/>
      <c r="K68" s="2"/>
      <c r="L68" s="2"/>
      <c r="M68" s="2" t="e">
        <f t="shared" si="13"/>
        <v>#DIV/0!</v>
      </c>
      <c r="N68" s="33" t="s">
        <v>43</v>
      </c>
      <c r="O68" s="80"/>
      <c r="P68" s="82"/>
      <c r="Q68" s="2"/>
      <c r="R68" s="2"/>
      <c r="S68" s="2" t="e">
        <f t="shared" si="14"/>
        <v>#DIV/0!</v>
      </c>
      <c r="T68" s="33" t="s">
        <v>43</v>
      </c>
      <c r="U68" s="80"/>
      <c r="V68" s="82"/>
      <c r="W68" s="2"/>
      <c r="X68" s="49" t="e">
        <f t="shared" si="15"/>
        <v>#DIV/0!</v>
      </c>
      <c r="Y68" s="54" t="e">
        <f t="shared" si="18"/>
        <v>#DIV/0!</v>
      </c>
      <c r="Z68" s="55" t="e">
        <f t="shared" si="6"/>
        <v>#DIV/0!</v>
      </c>
    </row>
    <row r="69" spans="1:26" ht="18.75" x14ac:dyDescent="0.15">
      <c r="A69" s="73"/>
      <c r="B69" s="38"/>
      <c r="C69" s="38"/>
      <c r="D69" s="34"/>
      <c r="E69" s="2"/>
      <c r="F69" s="2"/>
      <c r="G69" s="2" t="e">
        <f t="shared" si="12"/>
        <v>#DIV/0!</v>
      </c>
      <c r="H69" s="33" t="e">
        <f>IF(AND(MAX(C64:C69)&gt;=4,I64&gt;=80,MIN(G64:G69)&gt;=60),2,IF(AND(MAX(C64:C69)&lt;4,I64&gt;=80,MIN(G64:G69)&gt;=60),1,0))</f>
        <v>#DIV/0!</v>
      </c>
      <c r="I69" s="81"/>
      <c r="J69" s="82"/>
      <c r="K69" s="2"/>
      <c r="L69" s="2"/>
      <c r="M69" s="2" t="e">
        <f t="shared" si="13"/>
        <v>#DIV/0!</v>
      </c>
      <c r="N69" s="33" t="e">
        <f>IF(AND(MAX(C64:C69)&gt;=4,O64&gt;=80,MIN(M64:M69)&gt;=60),2,IF(AND(MAX(C64:C69)&lt;4,O64&gt;=80,MIN(M64:M69)&gt;=60),1,0))</f>
        <v>#DIV/0!</v>
      </c>
      <c r="O69" s="81"/>
      <c r="P69" s="82"/>
      <c r="Q69" s="2"/>
      <c r="R69" s="2"/>
      <c r="S69" s="2" t="e">
        <f t="shared" si="14"/>
        <v>#DIV/0!</v>
      </c>
      <c r="T69" s="33" t="e">
        <f>IF(AND(MAX(C64:C69)&gt;=4,U64&gt;=80,MIN(S64:S69)&gt;=60),2,IF(AND(MAX(C64:C69)&lt;4,U64&gt;=80,MIN(S64:S69)&gt;=60),1,0))</f>
        <v>#DIV/0!</v>
      </c>
      <c r="U69" s="81"/>
      <c r="V69" s="82"/>
      <c r="W69" s="2"/>
      <c r="X69" s="49" t="e">
        <f t="shared" si="15"/>
        <v>#DIV/0!</v>
      </c>
      <c r="Y69" s="54" t="e">
        <f t="shared" si="18"/>
        <v>#DIV/0!</v>
      </c>
      <c r="Z69" s="55" t="e">
        <f t="shared" si="6"/>
        <v>#DIV/0!</v>
      </c>
    </row>
    <row r="70" spans="1:26" ht="18.75" x14ac:dyDescent="0.15">
      <c r="A70" s="73" t="s">
        <v>87</v>
      </c>
      <c r="B70" s="38"/>
      <c r="C70" s="38"/>
      <c r="D70" s="34"/>
      <c r="E70" s="2"/>
      <c r="F70" s="2"/>
      <c r="G70" s="2" t="e">
        <f t="shared" si="12"/>
        <v>#DIV/0!</v>
      </c>
      <c r="H70" s="33" t="s">
        <v>37</v>
      </c>
      <c r="I70" s="79" t="e">
        <f>AVERAGE(G70:G75)</f>
        <v>#DIV/0!</v>
      </c>
      <c r="J70" s="82" t="e">
        <f>IF(AND(I70&gt;I64),H71,IF(AND(I70=I64),H73,H75))</f>
        <v>#DIV/0!</v>
      </c>
      <c r="K70" s="2"/>
      <c r="L70" s="2"/>
      <c r="M70" s="2" t="e">
        <f t="shared" si="13"/>
        <v>#DIV/0!</v>
      </c>
      <c r="N70" s="33" t="s">
        <v>37</v>
      </c>
      <c r="O70" s="79" t="e">
        <f>AVERAGE(M70:M75)</f>
        <v>#DIV/0!</v>
      </c>
      <c r="P70" s="82" t="e">
        <f>IF(AND(O70&gt;O64),N71,IF(AND(O70=O64),N73,N75))</f>
        <v>#DIV/0!</v>
      </c>
      <c r="Q70" s="2"/>
      <c r="R70" s="2"/>
      <c r="S70" s="2" t="e">
        <f t="shared" si="14"/>
        <v>#DIV/0!</v>
      </c>
      <c r="T70" s="33" t="s">
        <v>37</v>
      </c>
      <c r="U70" s="79" t="e">
        <f>AVERAGE(S70:S75)</f>
        <v>#DIV/0!</v>
      </c>
      <c r="V70" s="82" t="e">
        <f>IF(AND(U70&gt;U64),T71,IF(AND(U70=U64),T73,T75))</f>
        <v>#DIV/0!</v>
      </c>
      <c r="W70" s="2"/>
      <c r="X70" s="49" t="e">
        <f t="shared" si="15"/>
        <v>#DIV/0!</v>
      </c>
      <c r="Y70" s="56" t="e">
        <f>80-$J$70-$P$70-$V$70</f>
        <v>#DIV/0!</v>
      </c>
      <c r="Z70" s="55" t="e">
        <f t="shared" si="6"/>
        <v>#DIV/0!</v>
      </c>
    </row>
    <row r="71" spans="1:26" ht="18.75" x14ac:dyDescent="0.15">
      <c r="A71" s="73"/>
      <c r="B71" s="38"/>
      <c r="C71" s="38"/>
      <c r="D71" s="34"/>
      <c r="E71" s="2"/>
      <c r="F71" s="2"/>
      <c r="G71" s="2" t="e">
        <f t="shared" si="12"/>
        <v>#DIV/0!</v>
      </c>
      <c r="H71" s="33" t="e">
        <f>IF(AND(MAX(C70:C75)&gt;=4,I70&gt;=80,MIN(G70:G75)&gt;=60),3,IF(AND(MAX(C70:C75)&lt;4,I70&gt;=80,MIN(G70:G75)&gt;=60),2,0))</f>
        <v>#DIV/0!</v>
      </c>
      <c r="I71" s="80"/>
      <c r="J71" s="82"/>
      <c r="K71" s="2"/>
      <c r="L71" s="2"/>
      <c r="M71" s="2" t="e">
        <f t="shared" si="13"/>
        <v>#DIV/0!</v>
      </c>
      <c r="N71" s="33" t="e">
        <f>IF(AND(MAX(C70:C75)&gt;=4,O70&gt;=80,MIN(M70:M75)&gt;=60),3,IF(AND(MAX(C70:C75)&lt;4,O70&gt;=80,MIN(M70:M75)&gt;=60),2,0))</f>
        <v>#DIV/0!</v>
      </c>
      <c r="O71" s="80"/>
      <c r="P71" s="82"/>
      <c r="Q71" s="2"/>
      <c r="R71" s="2"/>
      <c r="S71" s="2" t="e">
        <f t="shared" si="14"/>
        <v>#DIV/0!</v>
      </c>
      <c r="T71" s="33" t="e">
        <f>IF(AND(MAX(C70:C75)&gt;=4,U70&gt;=80,MIN(S70:S75)&gt;=60),3,IF(AND(MAX(C70:C75)&lt;4,U70&gt;=80,MIN(S70:S75)&gt;=60),2,0))</f>
        <v>#DIV/0!</v>
      </c>
      <c r="U71" s="80"/>
      <c r="V71" s="82"/>
      <c r="W71" s="2"/>
      <c r="X71" s="49" t="e">
        <f t="shared" si="15"/>
        <v>#DIV/0!</v>
      </c>
      <c r="Y71" s="56" t="e">
        <f t="shared" ref="Y71:Y75" si="19">80-$J$70-$P$70-$V$70</f>
        <v>#DIV/0!</v>
      </c>
      <c r="Z71" s="55" t="e">
        <f t="shared" si="6"/>
        <v>#DIV/0!</v>
      </c>
    </row>
    <row r="72" spans="1:26" ht="18.75" x14ac:dyDescent="0.15">
      <c r="A72" s="73"/>
      <c r="B72" s="38"/>
      <c r="C72" s="38"/>
      <c r="D72" s="34"/>
      <c r="E72" s="2"/>
      <c r="F72" s="2"/>
      <c r="G72" s="2" t="e">
        <f t="shared" si="12"/>
        <v>#DIV/0!</v>
      </c>
      <c r="H72" s="33" t="s">
        <v>40</v>
      </c>
      <c r="I72" s="80"/>
      <c r="J72" s="82"/>
      <c r="K72" s="2"/>
      <c r="L72" s="2"/>
      <c r="M72" s="2" t="e">
        <f t="shared" si="13"/>
        <v>#DIV/0!</v>
      </c>
      <c r="N72" s="33" t="s">
        <v>40</v>
      </c>
      <c r="O72" s="80"/>
      <c r="P72" s="82"/>
      <c r="Q72" s="2"/>
      <c r="R72" s="2"/>
      <c r="S72" s="2" t="e">
        <f t="shared" si="14"/>
        <v>#DIV/0!</v>
      </c>
      <c r="T72" s="33" t="s">
        <v>40</v>
      </c>
      <c r="U72" s="80"/>
      <c r="V72" s="82"/>
      <c r="W72" s="2"/>
      <c r="X72" s="49" t="e">
        <f t="shared" si="15"/>
        <v>#DIV/0!</v>
      </c>
      <c r="Y72" s="56" t="e">
        <f t="shared" si="19"/>
        <v>#DIV/0!</v>
      </c>
      <c r="Z72" s="55" t="e">
        <f t="shared" si="6"/>
        <v>#DIV/0!</v>
      </c>
    </row>
    <row r="73" spans="1:26" ht="18.75" x14ac:dyDescent="0.15">
      <c r="A73" s="73"/>
      <c r="B73" s="38"/>
      <c r="C73" s="38"/>
      <c r="D73" s="34"/>
      <c r="E73" s="2"/>
      <c r="F73" s="2"/>
      <c r="G73" s="2" t="e">
        <f t="shared" si="12"/>
        <v>#DIV/0!</v>
      </c>
      <c r="H73" s="33" t="e">
        <f>IF(AND(MAX(C70:C75)&gt;=4,I70&gt;=80,MIN(G70:G75)&gt;=60),2,IF(AND(MAX(C70:C75)&lt;4,I70&gt;=80,MIN(G70:G75)&gt;=60),1,0))</f>
        <v>#DIV/0!</v>
      </c>
      <c r="I73" s="80"/>
      <c r="J73" s="82"/>
      <c r="K73" s="2"/>
      <c r="L73" s="2"/>
      <c r="M73" s="2" t="e">
        <f t="shared" si="13"/>
        <v>#DIV/0!</v>
      </c>
      <c r="N73" s="33" t="e">
        <f>IF(AND(MAX(C70:C75)&gt;=4,O70&gt;=80,MIN(M70:M75)&gt;=60),2,IF(AND(MAX(C70:C75)&lt;4,O70&gt;=80,MIN(M70:M75)&gt;=60),1,0))</f>
        <v>#DIV/0!</v>
      </c>
      <c r="O73" s="80"/>
      <c r="P73" s="82"/>
      <c r="Q73" s="2"/>
      <c r="R73" s="2"/>
      <c r="S73" s="2" t="e">
        <f t="shared" si="14"/>
        <v>#DIV/0!</v>
      </c>
      <c r="T73" s="33" t="e">
        <f>IF(AND(MAX(C70:C75)&gt;=4,U70&gt;=80,MIN(S70:S75)&gt;=60),2,IF(AND(MAX(C70:C75)&lt;4,U70&gt;=80,MIN(S70:S75)&gt;=60),1,0))</f>
        <v>#DIV/0!</v>
      </c>
      <c r="U73" s="80"/>
      <c r="V73" s="82"/>
      <c r="W73" s="2"/>
      <c r="X73" s="49" t="e">
        <f t="shared" si="15"/>
        <v>#DIV/0!</v>
      </c>
      <c r="Y73" s="56" t="e">
        <f t="shared" si="19"/>
        <v>#DIV/0!</v>
      </c>
      <c r="Z73" s="55" t="e">
        <f t="shared" si="6"/>
        <v>#DIV/0!</v>
      </c>
    </row>
    <row r="74" spans="1:26" ht="18.75" x14ac:dyDescent="0.15">
      <c r="A74" s="73"/>
      <c r="B74" s="38"/>
      <c r="C74" s="38"/>
      <c r="D74" s="34"/>
      <c r="E74" s="2"/>
      <c r="F74" s="2"/>
      <c r="G74" s="2" t="e">
        <f t="shared" si="12"/>
        <v>#DIV/0!</v>
      </c>
      <c r="H74" s="33" t="s">
        <v>43</v>
      </c>
      <c r="I74" s="80"/>
      <c r="J74" s="82"/>
      <c r="K74" s="2"/>
      <c r="L74" s="2"/>
      <c r="M74" s="2" t="e">
        <f t="shared" si="13"/>
        <v>#DIV/0!</v>
      </c>
      <c r="N74" s="33" t="s">
        <v>43</v>
      </c>
      <c r="O74" s="80"/>
      <c r="P74" s="82"/>
      <c r="Q74" s="2"/>
      <c r="R74" s="2"/>
      <c r="S74" s="2" t="e">
        <f t="shared" si="14"/>
        <v>#DIV/0!</v>
      </c>
      <c r="T74" s="33" t="s">
        <v>43</v>
      </c>
      <c r="U74" s="80"/>
      <c r="V74" s="82"/>
      <c r="W74" s="2"/>
      <c r="X74" s="49" t="e">
        <f t="shared" si="15"/>
        <v>#DIV/0!</v>
      </c>
      <c r="Y74" s="56" t="e">
        <f t="shared" si="19"/>
        <v>#DIV/0!</v>
      </c>
      <c r="Z74" s="55" t="e">
        <f t="shared" si="6"/>
        <v>#DIV/0!</v>
      </c>
    </row>
    <row r="75" spans="1:26" ht="18.75" x14ac:dyDescent="0.15">
      <c r="A75" s="73"/>
      <c r="B75" s="38"/>
      <c r="C75" s="38"/>
      <c r="D75" s="34"/>
      <c r="E75" s="2"/>
      <c r="F75" s="2"/>
      <c r="G75" s="2" t="e">
        <f t="shared" si="12"/>
        <v>#DIV/0!</v>
      </c>
      <c r="H75" s="33" t="e">
        <f>IF(AND(MAX(C70:C75)&gt;=4,I70&gt;=80,MIN(G70:G75)&gt;=60),2,IF(AND(MAX(C70:C75)&lt;4,I70&gt;=80,MIN(G70:G75)&gt;=60),1,0))</f>
        <v>#DIV/0!</v>
      </c>
      <c r="I75" s="81"/>
      <c r="J75" s="82"/>
      <c r="K75" s="2"/>
      <c r="L75" s="2"/>
      <c r="M75" s="2" t="e">
        <f t="shared" si="13"/>
        <v>#DIV/0!</v>
      </c>
      <c r="N75" s="33" t="e">
        <f>IF(AND(MAX(C70:C75)&gt;=4,O70&gt;=80,MIN(M70:M75)&gt;=60),2,IF(AND(MAX(C70:C75)&lt;4,O70&gt;=80,MIN(M70:M75)&gt;=60),1,0))</f>
        <v>#DIV/0!</v>
      </c>
      <c r="O75" s="81"/>
      <c r="P75" s="82"/>
      <c r="Q75" s="2"/>
      <c r="R75" s="2"/>
      <c r="S75" s="2" t="e">
        <f t="shared" si="14"/>
        <v>#DIV/0!</v>
      </c>
      <c r="T75" s="33" t="e">
        <f>IF(AND(MAX(C70:C75)&gt;=4,U70&gt;=80,MIN(S70:S75)&gt;=60),2,IF(AND(MAX(C70:C75)&lt;4,U70&gt;=80,MIN(S70:S75)&gt;=60),1,0))</f>
        <v>#DIV/0!</v>
      </c>
      <c r="U75" s="81"/>
      <c r="V75" s="82"/>
      <c r="W75" s="2"/>
      <c r="X75" s="49" t="e">
        <f t="shared" si="15"/>
        <v>#DIV/0!</v>
      </c>
      <c r="Y75" s="56" t="e">
        <f t="shared" si="19"/>
        <v>#DIV/0!</v>
      </c>
      <c r="Z75" s="55" t="e">
        <f t="shared" si="6"/>
        <v>#DIV/0!</v>
      </c>
    </row>
    <row r="76" spans="1:26" ht="18.75" x14ac:dyDescent="0.15">
      <c r="A76" s="74" t="s">
        <v>88</v>
      </c>
      <c r="B76" s="38"/>
      <c r="C76" s="38"/>
      <c r="D76" s="34"/>
      <c r="E76" s="2"/>
      <c r="F76" s="2"/>
      <c r="G76" s="2" t="e">
        <f t="shared" si="12"/>
        <v>#DIV/0!</v>
      </c>
      <c r="H76" s="33" t="s">
        <v>37</v>
      </c>
      <c r="I76" s="79" t="e">
        <f>AVERAGE(G76:G81)</f>
        <v>#DIV/0!</v>
      </c>
      <c r="J76" s="82" t="e">
        <f>IF(AND(I76&gt;I82),H77,IF(AND(I76=I82),H79,H81))</f>
        <v>#DIV/0!</v>
      </c>
      <c r="K76" s="2"/>
      <c r="L76" s="2"/>
      <c r="M76" s="2" t="e">
        <f t="shared" si="13"/>
        <v>#DIV/0!</v>
      </c>
      <c r="N76" s="33" t="s">
        <v>37</v>
      </c>
      <c r="O76" s="79" t="e">
        <f>AVERAGE(M76:M81)</f>
        <v>#DIV/0!</v>
      </c>
      <c r="P76" s="82" t="e">
        <f>IF(AND(O76&gt;O82),N77,IF(AND(O76=O82),N79,N81))</f>
        <v>#DIV/0!</v>
      </c>
      <c r="Q76" s="2"/>
      <c r="R76" s="2"/>
      <c r="S76" s="2" t="e">
        <f t="shared" si="14"/>
        <v>#DIV/0!</v>
      </c>
      <c r="T76" s="33" t="s">
        <v>37</v>
      </c>
      <c r="U76" s="79" t="e">
        <f>AVERAGE(S76:S81)</f>
        <v>#DIV/0!</v>
      </c>
      <c r="V76" s="82" t="e">
        <f>IF(AND(U76&gt;U82),T77,IF(AND(U76=U82),T79,T81))</f>
        <v>#DIV/0!</v>
      </c>
      <c r="W76" s="2"/>
      <c r="X76" s="49" t="e">
        <f t="shared" si="15"/>
        <v>#DIV/0!</v>
      </c>
      <c r="Y76" s="54" t="e">
        <f>80-$J$76-$P$76-$V$76</f>
        <v>#DIV/0!</v>
      </c>
      <c r="Z76" s="55" t="e">
        <f t="shared" si="6"/>
        <v>#DIV/0!</v>
      </c>
    </row>
    <row r="77" spans="1:26" ht="18.75" x14ac:dyDescent="0.15">
      <c r="A77" s="74"/>
      <c r="B77" s="38"/>
      <c r="C77" s="38"/>
      <c r="D77" s="34"/>
      <c r="E77" s="2"/>
      <c r="F77" s="2"/>
      <c r="G77" s="2" t="e">
        <f t="shared" si="12"/>
        <v>#DIV/0!</v>
      </c>
      <c r="H77" s="33" t="e">
        <f>IF(AND(MAX(C76:C81)&gt;=4,I76&gt;=80,MIN(G76:G81)&gt;=60),3,IF(AND(MAX(C76:C81)&lt;4,I76&gt;=80,MIN(G76:G81)&gt;=60),2,0))</f>
        <v>#DIV/0!</v>
      </c>
      <c r="I77" s="80"/>
      <c r="J77" s="82"/>
      <c r="K77" s="2"/>
      <c r="L77" s="2"/>
      <c r="M77" s="2" t="e">
        <f t="shared" si="13"/>
        <v>#DIV/0!</v>
      </c>
      <c r="N77" s="33" t="e">
        <f>IF(AND(MAX(C76:C81)&gt;=4,O76&gt;=80,MIN(M76:M81)&gt;=60),3,IF(AND(MAX(C76:C81)&lt;4,O76&gt;=80,MIN(M76:M81)&gt;=60),2,0))</f>
        <v>#DIV/0!</v>
      </c>
      <c r="O77" s="80"/>
      <c r="P77" s="82"/>
      <c r="Q77" s="2"/>
      <c r="R77" s="2"/>
      <c r="S77" s="2" t="e">
        <f t="shared" si="14"/>
        <v>#DIV/0!</v>
      </c>
      <c r="T77" s="33" t="e">
        <f>IF(AND(MAX(C76:C81)&gt;=4,U76&gt;=80,MIN(S76:S81)&gt;=60),3,IF(AND(MAX(C76:C81)&lt;4,U76&gt;=80,MIN(S76:S81)&gt;=60),2,0))</f>
        <v>#DIV/0!</v>
      </c>
      <c r="U77" s="80"/>
      <c r="V77" s="82"/>
      <c r="W77" s="2"/>
      <c r="X77" s="49" t="e">
        <f t="shared" si="15"/>
        <v>#DIV/0!</v>
      </c>
      <c r="Y77" s="54" t="e">
        <f t="shared" ref="Y77:Y81" si="20">80-$J$76-$P$76-$V$76</f>
        <v>#DIV/0!</v>
      </c>
      <c r="Z77" s="55" t="e">
        <f t="shared" si="6"/>
        <v>#DIV/0!</v>
      </c>
    </row>
    <row r="78" spans="1:26" ht="18.75" x14ac:dyDescent="0.15">
      <c r="A78" s="74"/>
      <c r="B78" s="38"/>
      <c r="C78" s="38"/>
      <c r="D78" s="34"/>
      <c r="E78" s="2"/>
      <c r="F78" s="2"/>
      <c r="G78" s="2" t="e">
        <f t="shared" si="12"/>
        <v>#DIV/0!</v>
      </c>
      <c r="H78" s="33" t="s">
        <v>40</v>
      </c>
      <c r="I78" s="80"/>
      <c r="J78" s="82"/>
      <c r="K78" s="2"/>
      <c r="L78" s="2"/>
      <c r="M78" s="2" t="e">
        <f t="shared" si="13"/>
        <v>#DIV/0!</v>
      </c>
      <c r="N78" s="33" t="s">
        <v>40</v>
      </c>
      <c r="O78" s="80"/>
      <c r="P78" s="82"/>
      <c r="Q78" s="2"/>
      <c r="R78" s="2"/>
      <c r="S78" s="2" t="e">
        <f t="shared" si="14"/>
        <v>#DIV/0!</v>
      </c>
      <c r="T78" s="33" t="s">
        <v>40</v>
      </c>
      <c r="U78" s="80"/>
      <c r="V78" s="82"/>
      <c r="W78" s="2"/>
      <c r="X78" s="49" t="e">
        <f t="shared" si="15"/>
        <v>#DIV/0!</v>
      </c>
      <c r="Y78" s="54" t="e">
        <f t="shared" si="20"/>
        <v>#DIV/0!</v>
      </c>
      <c r="Z78" s="55" t="e">
        <f t="shared" si="6"/>
        <v>#DIV/0!</v>
      </c>
    </row>
    <row r="79" spans="1:26" ht="18.75" x14ac:dyDescent="0.15">
      <c r="A79" s="74"/>
      <c r="B79" s="38"/>
      <c r="C79" s="38"/>
      <c r="D79" s="34"/>
      <c r="E79" s="2"/>
      <c r="F79" s="2"/>
      <c r="G79" s="2" t="e">
        <f t="shared" si="12"/>
        <v>#DIV/0!</v>
      </c>
      <c r="H79" s="33" t="e">
        <f>IF(AND(MAX(C76:C81)&gt;=4,I76&gt;=80,MIN(G76:G81)&gt;=60),2,IF(AND(MAX(C76:C81)&lt;4,I76&gt;=80,MIN(G76:G81)&gt;=60),1,0))</f>
        <v>#DIV/0!</v>
      </c>
      <c r="I79" s="80"/>
      <c r="J79" s="82"/>
      <c r="K79" s="2"/>
      <c r="L79" s="2"/>
      <c r="M79" s="2" t="e">
        <f t="shared" si="13"/>
        <v>#DIV/0!</v>
      </c>
      <c r="N79" s="33" t="e">
        <f>IF(AND(MAX(C76:C81)&gt;=4,O76&gt;=80,MIN(M76:M81)&gt;=60),2,IF(AND(MAX(C76:C81)&lt;4,O76&gt;=80,MIN(M76:M81)&gt;=60),1,0))</f>
        <v>#DIV/0!</v>
      </c>
      <c r="O79" s="80"/>
      <c r="P79" s="82"/>
      <c r="Q79" s="2"/>
      <c r="R79" s="2"/>
      <c r="S79" s="2" t="e">
        <f t="shared" si="14"/>
        <v>#DIV/0!</v>
      </c>
      <c r="T79" s="33" t="e">
        <f>IF(AND(MAX(C76:C81)&gt;=4,U76&gt;=80,MIN(S76:S81)&gt;=60),2,IF(AND(MAX(C76:C81)&lt;4,U76&gt;=80,MIN(S76:S81)&gt;=60),1,0))</f>
        <v>#DIV/0!</v>
      </c>
      <c r="U79" s="80"/>
      <c r="V79" s="82"/>
      <c r="W79" s="2"/>
      <c r="X79" s="49" t="e">
        <f t="shared" si="15"/>
        <v>#DIV/0!</v>
      </c>
      <c r="Y79" s="54" t="e">
        <f t="shared" si="20"/>
        <v>#DIV/0!</v>
      </c>
      <c r="Z79" s="55" t="e">
        <f t="shared" si="6"/>
        <v>#DIV/0!</v>
      </c>
    </row>
    <row r="80" spans="1:26" ht="18.75" x14ac:dyDescent="0.15">
      <c r="A80" s="74"/>
      <c r="B80" s="38"/>
      <c r="C80" s="38"/>
      <c r="D80" s="34"/>
      <c r="E80" s="2"/>
      <c r="F80" s="2"/>
      <c r="G80" s="2" t="e">
        <f t="shared" si="12"/>
        <v>#DIV/0!</v>
      </c>
      <c r="H80" s="33" t="s">
        <v>43</v>
      </c>
      <c r="I80" s="80"/>
      <c r="J80" s="82"/>
      <c r="K80" s="2"/>
      <c r="L80" s="2"/>
      <c r="M80" s="2" t="e">
        <f t="shared" si="13"/>
        <v>#DIV/0!</v>
      </c>
      <c r="N80" s="33" t="s">
        <v>43</v>
      </c>
      <c r="O80" s="80"/>
      <c r="P80" s="82"/>
      <c r="Q80" s="2"/>
      <c r="R80" s="2"/>
      <c r="S80" s="2" t="e">
        <f t="shared" si="14"/>
        <v>#DIV/0!</v>
      </c>
      <c r="T80" s="33" t="s">
        <v>43</v>
      </c>
      <c r="U80" s="80"/>
      <c r="V80" s="82"/>
      <c r="W80" s="2"/>
      <c r="X80" s="49" t="e">
        <f t="shared" si="15"/>
        <v>#DIV/0!</v>
      </c>
      <c r="Y80" s="54" t="e">
        <f t="shared" si="20"/>
        <v>#DIV/0!</v>
      </c>
      <c r="Z80" s="55" t="e">
        <f t="shared" si="6"/>
        <v>#DIV/0!</v>
      </c>
    </row>
    <row r="81" spans="1:26" ht="18.75" x14ac:dyDescent="0.15">
      <c r="A81" s="74"/>
      <c r="B81" s="38"/>
      <c r="C81" s="38"/>
      <c r="D81" s="34"/>
      <c r="E81" s="2"/>
      <c r="F81" s="2"/>
      <c r="G81" s="2" t="e">
        <f t="shared" si="12"/>
        <v>#DIV/0!</v>
      </c>
      <c r="H81" s="33" t="e">
        <f>IF(AND(MAX(C76:C81)&gt;=4,I76&gt;=80,MIN(G76:G81)&gt;=60),2,IF(AND(MAX(C76:C81)&lt;4,I76&gt;=80,MIN(G76:G81)&gt;=60),1,0))</f>
        <v>#DIV/0!</v>
      </c>
      <c r="I81" s="81"/>
      <c r="J81" s="82"/>
      <c r="K81" s="2"/>
      <c r="L81" s="2"/>
      <c r="M81" s="2" t="e">
        <f t="shared" si="13"/>
        <v>#DIV/0!</v>
      </c>
      <c r="N81" s="33" t="e">
        <f>IF(AND(MAX(C76:C81)&gt;=4,O76&gt;=80,MIN(M76:M81)&gt;=60),2,IF(AND(MAX(C76:C81)&lt;4,O76&gt;=80,MIN(M76:M81)&gt;=60),1,0))</f>
        <v>#DIV/0!</v>
      </c>
      <c r="O81" s="81"/>
      <c r="P81" s="82"/>
      <c r="Q81" s="2"/>
      <c r="R81" s="2"/>
      <c r="S81" s="2" t="e">
        <f t="shared" si="14"/>
        <v>#DIV/0!</v>
      </c>
      <c r="T81" s="33" t="e">
        <f>IF(AND(MAX(C76:C81)&gt;=4,U76&gt;=80,MIN(S76:S81)&gt;=60),2,IF(AND(MAX(C76:C81)&lt;4,U76&gt;=80,MIN(S76:S81)&gt;=60),1,0))</f>
        <v>#DIV/0!</v>
      </c>
      <c r="U81" s="81"/>
      <c r="V81" s="82"/>
      <c r="W81" s="2"/>
      <c r="X81" s="49" t="e">
        <f t="shared" si="15"/>
        <v>#DIV/0!</v>
      </c>
      <c r="Y81" s="54" t="e">
        <f t="shared" si="20"/>
        <v>#DIV/0!</v>
      </c>
      <c r="Z81" s="55" t="e">
        <f t="shared" ref="Z81:Z87" si="21">IF(X81&gt;=80,X81,IF(X81&gt;=Y81,80,X81))</f>
        <v>#DIV/0!</v>
      </c>
    </row>
    <row r="82" spans="1:26" ht="18.75" x14ac:dyDescent="0.15">
      <c r="A82" s="74" t="s">
        <v>89</v>
      </c>
      <c r="B82" s="38"/>
      <c r="C82" s="38"/>
      <c r="D82" s="34"/>
      <c r="E82" s="2"/>
      <c r="F82" s="2"/>
      <c r="G82" s="2" t="e">
        <f t="shared" si="12"/>
        <v>#DIV/0!</v>
      </c>
      <c r="H82" s="33" t="s">
        <v>37</v>
      </c>
      <c r="I82" s="79" t="e">
        <f>AVERAGE(G82:G87)</f>
        <v>#DIV/0!</v>
      </c>
      <c r="J82" s="82" t="e">
        <f>IF(AND(I82&gt;I76),H83,IF(AND(I76=I82),H85,H87))</f>
        <v>#DIV/0!</v>
      </c>
      <c r="K82" s="2"/>
      <c r="L82" s="2"/>
      <c r="M82" s="2" t="e">
        <f t="shared" si="13"/>
        <v>#DIV/0!</v>
      </c>
      <c r="N82" s="33" t="s">
        <v>37</v>
      </c>
      <c r="O82" s="79" t="e">
        <f>AVERAGE(M82:M87)</f>
        <v>#DIV/0!</v>
      </c>
      <c r="P82" s="82" t="e">
        <f>IF(AND(O82&gt;O76),N83,IF(AND(O76=O82),N85,N87))</f>
        <v>#DIV/0!</v>
      </c>
      <c r="Q82" s="2"/>
      <c r="R82" s="2"/>
      <c r="S82" s="2" t="e">
        <f t="shared" si="14"/>
        <v>#DIV/0!</v>
      </c>
      <c r="T82" s="33" t="s">
        <v>37</v>
      </c>
      <c r="U82" s="79" t="e">
        <f>AVERAGE(S82:S87)</f>
        <v>#DIV/0!</v>
      </c>
      <c r="V82" s="82" t="e">
        <f>IF(AND(U82&gt;U76),T83,IF(AND(U76=U82),T85,T87))</f>
        <v>#DIV/0!</v>
      </c>
      <c r="W82" s="2"/>
      <c r="X82" s="49" t="e">
        <f t="shared" si="15"/>
        <v>#DIV/0!</v>
      </c>
      <c r="Y82" s="56" t="e">
        <f>80-$J$82-$P$82-$V$82</f>
        <v>#DIV/0!</v>
      </c>
      <c r="Z82" s="55" t="e">
        <f t="shared" si="21"/>
        <v>#DIV/0!</v>
      </c>
    </row>
    <row r="83" spans="1:26" ht="18.75" x14ac:dyDescent="0.15">
      <c r="A83" s="74"/>
      <c r="B83" s="38"/>
      <c r="C83" s="38"/>
      <c r="D83" s="34"/>
      <c r="E83" s="2"/>
      <c r="F83" s="2"/>
      <c r="G83" s="2" t="e">
        <f t="shared" si="12"/>
        <v>#DIV/0!</v>
      </c>
      <c r="H83" s="33" t="e">
        <f>IF(AND(MAX(C82:C87)&gt;=4,I82&gt;=80,MIN(G82:G87)&gt;=60),3,IF(AND(MAX(C82:C87)&lt;4,I82&gt;=80,MIN(G82:G87)&gt;=60),2,0))</f>
        <v>#DIV/0!</v>
      </c>
      <c r="I83" s="80"/>
      <c r="J83" s="82"/>
      <c r="K83" s="2"/>
      <c r="L83" s="2"/>
      <c r="M83" s="2" t="e">
        <f t="shared" si="13"/>
        <v>#DIV/0!</v>
      </c>
      <c r="N83" s="33" t="e">
        <f>IF(AND(MAX(C82:C87)&gt;=4,O82&gt;=80,MIN(M82:M87)&gt;=60),3,IF(AND(MAX(C82:C87)&lt;4,O82&gt;=80,MIN(M82:M87)&gt;=60),2,0))</f>
        <v>#DIV/0!</v>
      </c>
      <c r="O83" s="80"/>
      <c r="P83" s="82"/>
      <c r="Q83" s="2"/>
      <c r="R83" s="2"/>
      <c r="S83" s="2" t="e">
        <f t="shared" si="14"/>
        <v>#DIV/0!</v>
      </c>
      <c r="T83" s="33" t="e">
        <f>IF(AND(MAX(C82:C87)&gt;=4,U82&gt;=80,MIN(S82:S87)&gt;=60),3,IF(AND(MAX(C82:C87)&lt;4,U82&gt;=80,MIN(S82:S87)&gt;=60),2,0))</f>
        <v>#DIV/0!</v>
      </c>
      <c r="U83" s="80"/>
      <c r="V83" s="82"/>
      <c r="W83" s="2"/>
      <c r="X83" s="49" t="e">
        <f t="shared" si="15"/>
        <v>#DIV/0!</v>
      </c>
      <c r="Y83" s="56" t="e">
        <f t="shared" ref="Y83:Y87" si="22">80-$J$82-$P$82-$V$82</f>
        <v>#DIV/0!</v>
      </c>
      <c r="Z83" s="55" t="e">
        <f t="shared" si="21"/>
        <v>#DIV/0!</v>
      </c>
    </row>
    <row r="84" spans="1:26" ht="18.75" x14ac:dyDescent="0.15">
      <c r="A84" s="74"/>
      <c r="B84" s="38"/>
      <c r="C84" s="38"/>
      <c r="D84" s="34"/>
      <c r="E84" s="2"/>
      <c r="F84" s="2"/>
      <c r="G84" s="2" t="e">
        <f t="shared" si="12"/>
        <v>#DIV/0!</v>
      </c>
      <c r="H84" s="33" t="s">
        <v>40</v>
      </c>
      <c r="I84" s="80"/>
      <c r="J84" s="82"/>
      <c r="K84" s="2"/>
      <c r="L84" s="2"/>
      <c r="M84" s="2" t="e">
        <f t="shared" si="13"/>
        <v>#DIV/0!</v>
      </c>
      <c r="N84" s="33" t="s">
        <v>40</v>
      </c>
      <c r="O84" s="80"/>
      <c r="P84" s="82"/>
      <c r="Q84" s="2"/>
      <c r="R84" s="2"/>
      <c r="S84" s="2" t="e">
        <f t="shared" si="14"/>
        <v>#DIV/0!</v>
      </c>
      <c r="T84" s="33" t="s">
        <v>40</v>
      </c>
      <c r="U84" s="80"/>
      <c r="V84" s="82"/>
      <c r="W84" s="2"/>
      <c r="X84" s="49" t="e">
        <f t="shared" si="15"/>
        <v>#DIV/0!</v>
      </c>
      <c r="Y84" s="56" t="e">
        <f t="shared" si="22"/>
        <v>#DIV/0!</v>
      </c>
      <c r="Z84" s="55" t="e">
        <f t="shared" si="21"/>
        <v>#DIV/0!</v>
      </c>
    </row>
    <row r="85" spans="1:26" ht="18.75" x14ac:dyDescent="0.15">
      <c r="A85" s="74"/>
      <c r="B85" s="38"/>
      <c r="C85" s="38"/>
      <c r="D85" s="34"/>
      <c r="E85" s="2"/>
      <c r="F85" s="2"/>
      <c r="G85" s="2" t="e">
        <f t="shared" si="12"/>
        <v>#DIV/0!</v>
      </c>
      <c r="H85" s="33" t="e">
        <f>IF(AND(MAX(C82:C87)&gt;=4,I82&gt;=80,MIN(G82:G87)&gt;=60),2,IF(AND(MAX(C82:C87)&lt;4,I82&gt;=80,MIN(G82:G87)&gt;=60),1,0))</f>
        <v>#DIV/0!</v>
      </c>
      <c r="I85" s="80"/>
      <c r="J85" s="82"/>
      <c r="K85" s="2"/>
      <c r="L85" s="2"/>
      <c r="M85" s="2" t="e">
        <f t="shared" si="13"/>
        <v>#DIV/0!</v>
      </c>
      <c r="N85" s="33" t="e">
        <f>IF(AND(MAX(C82:C87)&gt;=4,O82&gt;=80,MIN(M82:M87)&gt;=60),2,IF(AND(MAX(C82:C87)&lt;4,O82&gt;=80,MIN(M82:M87)&gt;=60),1,0))</f>
        <v>#DIV/0!</v>
      </c>
      <c r="O85" s="80"/>
      <c r="P85" s="82"/>
      <c r="Q85" s="2"/>
      <c r="R85" s="2"/>
      <c r="S85" s="2" t="e">
        <f t="shared" si="14"/>
        <v>#DIV/0!</v>
      </c>
      <c r="T85" s="33" t="e">
        <f>IF(AND(MAX(C82:C87)&gt;=4,U82&gt;=80,MIN(S82:S87)&gt;=60),2,IF(AND(MAX(C82:C87)&lt;4,U82&gt;=80,MIN(S82:S87)&gt;=60),1,0))</f>
        <v>#DIV/0!</v>
      </c>
      <c r="U85" s="80"/>
      <c r="V85" s="82"/>
      <c r="W85" s="2"/>
      <c r="X85" s="49" t="e">
        <f t="shared" si="15"/>
        <v>#DIV/0!</v>
      </c>
      <c r="Y85" s="56" t="e">
        <f t="shared" si="22"/>
        <v>#DIV/0!</v>
      </c>
      <c r="Z85" s="55" t="e">
        <f t="shared" si="21"/>
        <v>#DIV/0!</v>
      </c>
    </row>
    <row r="86" spans="1:26" ht="18.75" x14ac:dyDescent="0.15">
      <c r="A86" s="74"/>
      <c r="B86" s="38"/>
      <c r="C86" s="38"/>
      <c r="D86" s="34"/>
      <c r="E86" s="2"/>
      <c r="F86" s="2"/>
      <c r="G86" s="2" t="e">
        <f t="shared" si="12"/>
        <v>#DIV/0!</v>
      </c>
      <c r="H86" s="33" t="s">
        <v>43</v>
      </c>
      <c r="I86" s="80"/>
      <c r="J86" s="82"/>
      <c r="K86" s="2"/>
      <c r="L86" s="2"/>
      <c r="M86" s="2" t="e">
        <f t="shared" si="13"/>
        <v>#DIV/0!</v>
      </c>
      <c r="N86" s="33" t="s">
        <v>43</v>
      </c>
      <c r="O86" s="80"/>
      <c r="P86" s="82"/>
      <c r="Q86" s="2"/>
      <c r="R86" s="2"/>
      <c r="S86" s="2" t="e">
        <f t="shared" si="14"/>
        <v>#DIV/0!</v>
      </c>
      <c r="T86" s="33" t="s">
        <v>43</v>
      </c>
      <c r="U86" s="80"/>
      <c r="V86" s="82"/>
      <c r="W86" s="2"/>
      <c r="X86" s="49" t="e">
        <f t="shared" si="15"/>
        <v>#DIV/0!</v>
      </c>
      <c r="Y86" s="56" t="e">
        <f t="shared" si="22"/>
        <v>#DIV/0!</v>
      </c>
      <c r="Z86" s="55" t="e">
        <f t="shared" si="21"/>
        <v>#DIV/0!</v>
      </c>
    </row>
    <row r="87" spans="1:26" ht="18.75" x14ac:dyDescent="0.15">
      <c r="A87" s="74"/>
      <c r="B87" s="38"/>
      <c r="C87" s="38"/>
      <c r="D87" s="34"/>
      <c r="E87" s="2"/>
      <c r="F87" s="2"/>
      <c r="G87" s="2" t="e">
        <f t="shared" si="12"/>
        <v>#DIV/0!</v>
      </c>
      <c r="H87" s="33" t="e">
        <f>IF(AND(MAX(C82:C87)&gt;=4,I82&gt;=80,MIN(G82:G87)&gt;=60),2,IF(AND(MAX(C82:C87)&lt;4,I82&gt;=80,MIN(G82:G87)&gt;=60),1,0))</f>
        <v>#DIV/0!</v>
      </c>
      <c r="I87" s="81"/>
      <c r="J87" s="82"/>
      <c r="K87" s="2"/>
      <c r="L87" s="2"/>
      <c r="M87" s="2" t="e">
        <f t="shared" si="13"/>
        <v>#DIV/0!</v>
      </c>
      <c r="N87" s="33" t="e">
        <f>IF(AND(MAX(C82:C87)&gt;=4,O82&gt;=80,MIN(M82:M87)&gt;=60),2,IF(AND(MAX(C82:C87)&lt;4,O82&gt;=80,MIN(M82:M87)&gt;=60),1,0))</f>
        <v>#DIV/0!</v>
      </c>
      <c r="O87" s="81"/>
      <c r="P87" s="82"/>
      <c r="Q87" s="2"/>
      <c r="R87" s="2"/>
      <c r="S87" s="2" t="e">
        <f t="shared" si="14"/>
        <v>#DIV/0!</v>
      </c>
      <c r="T87" s="33" t="e">
        <f>IF(AND(MAX(C82:C87)&gt;=4,U82&gt;=80,MIN(S82:S87)&gt;=60),2,IF(AND(MAX(C82:C87)&lt;4,U82&gt;=80,MIN(S82:S87)&gt;=60),1,0))</f>
        <v>#DIV/0!</v>
      </c>
      <c r="U87" s="81"/>
      <c r="V87" s="82"/>
      <c r="W87" s="2"/>
      <c r="X87" s="49" t="e">
        <f t="shared" si="15"/>
        <v>#DIV/0!</v>
      </c>
      <c r="Y87" s="56" t="e">
        <f t="shared" si="22"/>
        <v>#DIV/0!</v>
      </c>
      <c r="Z87" s="55" t="e">
        <f t="shared" si="21"/>
        <v>#DIV/0!</v>
      </c>
    </row>
    <row r="88" spans="1:26" x14ac:dyDescent="0.15">
      <c r="Z88" s="3"/>
    </row>
    <row r="89" spans="1:26" x14ac:dyDescent="0.15">
      <c r="Z89" s="3"/>
    </row>
    <row r="90" spans="1:26" x14ac:dyDescent="0.15">
      <c r="Z90" s="3"/>
    </row>
    <row r="91" spans="1:26" x14ac:dyDescent="0.15">
      <c r="Z91" s="3"/>
    </row>
    <row r="92" spans="1:26" x14ac:dyDescent="0.15">
      <c r="Z92" s="3"/>
    </row>
    <row r="93" spans="1:26" x14ac:dyDescent="0.15">
      <c r="Z93" s="3"/>
    </row>
    <row r="94" spans="1:26" x14ac:dyDescent="0.15">
      <c r="Z94" s="3"/>
    </row>
    <row r="95" spans="1:26" x14ac:dyDescent="0.15">
      <c r="Z95" s="3"/>
    </row>
    <row r="96" spans="1:26" x14ac:dyDescent="0.15">
      <c r="Z96" s="3"/>
    </row>
    <row r="97" spans="26:26" x14ac:dyDescent="0.15">
      <c r="Z97" s="3"/>
    </row>
    <row r="98" spans="26:26" x14ac:dyDescent="0.15">
      <c r="Z98" s="3"/>
    </row>
    <row r="99" spans="26:26" x14ac:dyDescent="0.15">
      <c r="Z99" s="3"/>
    </row>
    <row r="100" spans="26:26" x14ac:dyDescent="0.15">
      <c r="Z100" s="3"/>
    </row>
    <row r="101" spans="26:26" x14ac:dyDescent="0.15">
      <c r="Z101" s="3"/>
    </row>
    <row r="102" spans="26:26" x14ac:dyDescent="0.15">
      <c r="Z102" s="3"/>
    </row>
    <row r="103" spans="26:26" x14ac:dyDescent="0.15">
      <c r="Z103" s="3"/>
    </row>
    <row r="104" spans="26:26" x14ac:dyDescent="0.15">
      <c r="Z104" s="3"/>
    </row>
    <row r="105" spans="26:26" x14ac:dyDescent="0.15">
      <c r="Z105" s="3"/>
    </row>
    <row r="106" spans="26:26" x14ac:dyDescent="0.15">
      <c r="Z106" s="3"/>
    </row>
    <row r="107" spans="26:26" x14ac:dyDescent="0.15">
      <c r="Z107" s="3"/>
    </row>
    <row r="108" spans="26:26" x14ac:dyDescent="0.15">
      <c r="Z108" s="3"/>
    </row>
    <row r="109" spans="26:26" x14ac:dyDescent="0.15">
      <c r="Z109" s="3"/>
    </row>
    <row r="110" spans="26:26" x14ac:dyDescent="0.15">
      <c r="Z110" s="3"/>
    </row>
    <row r="111" spans="26:26" x14ac:dyDescent="0.15">
      <c r="Z111" s="3"/>
    </row>
    <row r="112" spans="26:26" x14ac:dyDescent="0.15">
      <c r="Z112" s="3"/>
    </row>
    <row r="113" spans="26:26" x14ac:dyDescent="0.15">
      <c r="Z113" s="3"/>
    </row>
    <row r="114" spans="26:26" x14ac:dyDescent="0.15">
      <c r="Z114" s="3"/>
    </row>
    <row r="115" spans="26:26" x14ac:dyDescent="0.15">
      <c r="Z115" s="3"/>
    </row>
    <row r="116" spans="26:26" x14ac:dyDescent="0.15">
      <c r="Z116" s="3"/>
    </row>
    <row r="117" spans="26:26" x14ac:dyDescent="0.15">
      <c r="Z117" s="3"/>
    </row>
    <row r="118" spans="26:26" x14ac:dyDescent="0.15">
      <c r="Z118" s="3"/>
    </row>
    <row r="119" spans="26:26" x14ac:dyDescent="0.15">
      <c r="Z119" s="3"/>
    </row>
    <row r="120" spans="26:26" x14ac:dyDescent="0.15">
      <c r="Z120" s="3"/>
    </row>
    <row r="121" spans="26:26" x14ac:dyDescent="0.15">
      <c r="Z121" s="3"/>
    </row>
    <row r="122" spans="26:26" x14ac:dyDescent="0.15">
      <c r="Z122" s="3"/>
    </row>
    <row r="123" spans="26:26" x14ac:dyDescent="0.15">
      <c r="Z123" s="3"/>
    </row>
    <row r="124" spans="26:26" x14ac:dyDescent="0.15">
      <c r="Z124" s="3"/>
    </row>
    <row r="125" spans="26:26" x14ac:dyDescent="0.15">
      <c r="Z125" s="3"/>
    </row>
    <row r="126" spans="26:26" x14ac:dyDescent="0.15">
      <c r="Z126" s="3"/>
    </row>
    <row r="127" spans="26:26" x14ac:dyDescent="0.15">
      <c r="Z127" s="3"/>
    </row>
    <row r="128" spans="26:26" x14ac:dyDescent="0.15">
      <c r="Z128" s="3"/>
    </row>
    <row r="129" spans="26:26" x14ac:dyDescent="0.15">
      <c r="Z129" s="3"/>
    </row>
    <row r="130" spans="26:26" x14ac:dyDescent="0.15">
      <c r="Z130" s="3"/>
    </row>
    <row r="131" spans="26:26" x14ac:dyDescent="0.15">
      <c r="Z131" s="3"/>
    </row>
    <row r="132" spans="26:26" x14ac:dyDescent="0.15">
      <c r="Z132" s="3"/>
    </row>
    <row r="133" spans="26:26" x14ac:dyDescent="0.15">
      <c r="Z133" s="3"/>
    </row>
    <row r="134" spans="26:26" x14ac:dyDescent="0.15">
      <c r="Z134" s="3"/>
    </row>
    <row r="135" spans="26:26" x14ac:dyDescent="0.15">
      <c r="Z135" s="3"/>
    </row>
    <row r="136" spans="26:26" x14ac:dyDescent="0.15">
      <c r="Z136" s="3"/>
    </row>
    <row r="137" spans="26:26" x14ac:dyDescent="0.15">
      <c r="Z137" s="3"/>
    </row>
    <row r="138" spans="26:26" x14ac:dyDescent="0.15">
      <c r="Z138" s="3"/>
    </row>
    <row r="139" spans="26:26" x14ac:dyDescent="0.15">
      <c r="Z139" s="3"/>
    </row>
    <row r="140" spans="26:26" x14ac:dyDescent="0.15">
      <c r="Z140" s="3"/>
    </row>
    <row r="141" spans="26:26" x14ac:dyDescent="0.15">
      <c r="Z141" s="3"/>
    </row>
    <row r="142" spans="26:26" x14ac:dyDescent="0.15">
      <c r="Z142" s="3"/>
    </row>
    <row r="143" spans="26:26" x14ac:dyDescent="0.15">
      <c r="Z143" s="3"/>
    </row>
    <row r="144" spans="26:26" x14ac:dyDescent="0.15">
      <c r="Z144" s="3"/>
    </row>
    <row r="145" spans="26:26" x14ac:dyDescent="0.15">
      <c r="Z145" s="3"/>
    </row>
    <row r="146" spans="26:26" x14ac:dyDescent="0.15">
      <c r="Z146" s="3"/>
    </row>
    <row r="147" spans="26:26" x14ac:dyDescent="0.15">
      <c r="Z147" s="3"/>
    </row>
    <row r="148" spans="26:26" x14ac:dyDescent="0.15">
      <c r="Z148" s="3"/>
    </row>
    <row r="149" spans="26:26" x14ac:dyDescent="0.15">
      <c r="Z149" s="3"/>
    </row>
    <row r="150" spans="26:26" x14ac:dyDescent="0.15">
      <c r="Z150" s="3"/>
    </row>
    <row r="151" spans="26:26" x14ac:dyDescent="0.15">
      <c r="Z151" s="3"/>
    </row>
    <row r="152" spans="26:26" x14ac:dyDescent="0.15">
      <c r="Z152" s="3"/>
    </row>
    <row r="153" spans="26:26" x14ac:dyDescent="0.15">
      <c r="Z153" s="3"/>
    </row>
    <row r="154" spans="26:26" x14ac:dyDescent="0.15">
      <c r="Z154" s="3"/>
    </row>
    <row r="155" spans="26:26" x14ac:dyDescent="0.15">
      <c r="Z155" s="3"/>
    </row>
    <row r="156" spans="26:26" x14ac:dyDescent="0.15">
      <c r="Z156" s="3"/>
    </row>
    <row r="157" spans="26:26" x14ac:dyDescent="0.15">
      <c r="Z157" s="3"/>
    </row>
    <row r="158" spans="26:26" x14ac:dyDescent="0.15">
      <c r="Z158" s="3"/>
    </row>
    <row r="159" spans="26:26" x14ac:dyDescent="0.15">
      <c r="Z159" s="3"/>
    </row>
    <row r="160" spans="26:26" x14ac:dyDescent="0.15">
      <c r="Z160" s="3"/>
    </row>
    <row r="161" spans="26:26" x14ac:dyDescent="0.15">
      <c r="Z161" s="3"/>
    </row>
    <row r="162" spans="26:26" x14ac:dyDescent="0.15">
      <c r="Z162" s="3"/>
    </row>
    <row r="163" spans="26:26" x14ac:dyDescent="0.15">
      <c r="Z163" s="3"/>
    </row>
    <row r="164" spans="26:26" x14ac:dyDescent="0.15">
      <c r="Z164" s="3"/>
    </row>
    <row r="165" spans="26:26" x14ac:dyDescent="0.15">
      <c r="Z165" s="3"/>
    </row>
    <row r="166" spans="26:26" x14ac:dyDescent="0.15">
      <c r="Z166" s="3"/>
    </row>
    <row r="167" spans="26:26" x14ac:dyDescent="0.15">
      <c r="Z167" s="3"/>
    </row>
    <row r="168" spans="26:26" x14ac:dyDescent="0.15">
      <c r="Z168" s="3"/>
    </row>
    <row r="169" spans="26:26" x14ac:dyDescent="0.15">
      <c r="Z169" s="3"/>
    </row>
    <row r="170" spans="26:26" x14ac:dyDescent="0.15">
      <c r="Z170" s="3"/>
    </row>
    <row r="171" spans="26:26" x14ac:dyDescent="0.15">
      <c r="Z171" s="3"/>
    </row>
    <row r="172" spans="26:26" x14ac:dyDescent="0.15">
      <c r="Z172" s="3"/>
    </row>
    <row r="173" spans="26:26" x14ac:dyDescent="0.15">
      <c r="Z173" s="3"/>
    </row>
    <row r="174" spans="26:26" x14ac:dyDescent="0.15">
      <c r="Z174" s="3"/>
    </row>
    <row r="175" spans="26:26" x14ac:dyDescent="0.15">
      <c r="Z175" s="3"/>
    </row>
    <row r="176" spans="26:26" x14ac:dyDescent="0.15">
      <c r="Z176" s="3"/>
    </row>
    <row r="177" spans="26:26" x14ac:dyDescent="0.15">
      <c r="Z177" s="3"/>
    </row>
    <row r="178" spans="26:26" x14ac:dyDescent="0.15">
      <c r="Z178" s="3"/>
    </row>
    <row r="179" spans="26:26" x14ac:dyDescent="0.15">
      <c r="Z179" s="3"/>
    </row>
    <row r="180" spans="26:26" x14ac:dyDescent="0.15">
      <c r="Z180" s="3"/>
    </row>
    <row r="181" spans="26:26" x14ac:dyDescent="0.15">
      <c r="Z181" s="3"/>
    </row>
    <row r="182" spans="26:26" x14ac:dyDescent="0.15">
      <c r="Z182" s="3"/>
    </row>
    <row r="183" spans="26:26" x14ac:dyDescent="0.15">
      <c r="Z183" s="3"/>
    </row>
    <row r="184" spans="26:26" x14ac:dyDescent="0.15">
      <c r="Z184" s="3"/>
    </row>
    <row r="185" spans="26:26" x14ac:dyDescent="0.15">
      <c r="Z185" s="3"/>
    </row>
    <row r="186" spans="26:26" x14ac:dyDescent="0.15">
      <c r="Z186" s="3"/>
    </row>
    <row r="187" spans="26:26" x14ac:dyDescent="0.15">
      <c r="Z187" s="3"/>
    </row>
    <row r="188" spans="26:26" x14ac:dyDescent="0.15">
      <c r="Z188" s="3"/>
    </row>
    <row r="189" spans="26:26" x14ac:dyDescent="0.15">
      <c r="Z189" s="3"/>
    </row>
    <row r="190" spans="26:26" x14ac:dyDescent="0.15">
      <c r="Z190" s="3"/>
    </row>
    <row r="191" spans="26:26" x14ac:dyDescent="0.15">
      <c r="Z191" s="3"/>
    </row>
    <row r="192" spans="26:26" x14ac:dyDescent="0.15">
      <c r="Z192" s="3"/>
    </row>
    <row r="193" spans="26:26" x14ac:dyDescent="0.15">
      <c r="Z193" s="3"/>
    </row>
    <row r="194" spans="26:26" x14ac:dyDescent="0.15">
      <c r="Z194" s="3"/>
    </row>
    <row r="195" spans="26:26" x14ac:dyDescent="0.15">
      <c r="Z195" s="3"/>
    </row>
    <row r="196" spans="26:26" x14ac:dyDescent="0.15">
      <c r="Z196" s="3"/>
    </row>
    <row r="197" spans="26:26" x14ac:dyDescent="0.15">
      <c r="Z197" s="3"/>
    </row>
    <row r="198" spans="26:26" x14ac:dyDescent="0.15">
      <c r="Z198" s="3"/>
    </row>
    <row r="199" spans="26:26" x14ac:dyDescent="0.15">
      <c r="Z199" s="3"/>
    </row>
    <row r="200" spans="26:26" x14ac:dyDescent="0.15">
      <c r="Z200" s="3"/>
    </row>
  </sheetData>
  <mergeCells count="93">
    <mergeCell ref="U64:U69"/>
    <mergeCell ref="U70:U75"/>
    <mergeCell ref="U76:U81"/>
    <mergeCell ref="U82:U87"/>
    <mergeCell ref="V16:V21"/>
    <mergeCell ref="V22:V27"/>
    <mergeCell ref="V28:V33"/>
    <mergeCell ref="V34:V39"/>
    <mergeCell ref="V40:V45"/>
    <mergeCell ref="V46:V51"/>
    <mergeCell ref="V52:V57"/>
    <mergeCell ref="V58:V63"/>
    <mergeCell ref="V64:V69"/>
    <mergeCell ref="V70:V75"/>
    <mergeCell ref="V76:V81"/>
    <mergeCell ref="V82:V87"/>
    <mergeCell ref="U34:U39"/>
    <mergeCell ref="U40:U45"/>
    <mergeCell ref="U46:U51"/>
    <mergeCell ref="U52:U57"/>
    <mergeCell ref="U58:U63"/>
    <mergeCell ref="O64:O69"/>
    <mergeCell ref="O70:O75"/>
    <mergeCell ref="O76:O81"/>
    <mergeCell ref="O82:O87"/>
    <mergeCell ref="P16:P21"/>
    <mergeCell ref="P22:P27"/>
    <mergeCell ref="P28:P33"/>
    <mergeCell ref="P34:P39"/>
    <mergeCell ref="P40:P45"/>
    <mergeCell ref="P46:P51"/>
    <mergeCell ref="P52:P57"/>
    <mergeCell ref="P58:P63"/>
    <mergeCell ref="P64:P69"/>
    <mergeCell ref="P70:P75"/>
    <mergeCell ref="P76:P81"/>
    <mergeCell ref="P82:P87"/>
    <mergeCell ref="O34:O39"/>
    <mergeCell ref="O40:O45"/>
    <mergeCell ref="O46:O51"/>
    <mergeCell ref="O52:O57"/>
    <mergeCell ref="O58:O63"/>
    <mergeCell ref="I64:I69"/>
    <mergeCell ref="I70:I75"/>
    <mergeCell ref="I76:I81"/>
    <mergeCell ref="I82:I87"/>
    <mergeCell ref="J16:J21"/>
    <mergeCell ref="J22:J27"/>
    <mergeCell ref="J28:J33"/>
    <mergeCell ref="J34:J39"/>
    <mergeCell ref="J40:J45"/>
    <mergeCell ref="J46:J51"/>
    <mergeCell ref="J52:J57"/>
    <mergeCell ref="J58:J63"/>
    <mergeCell ref="J64:J69"/>
    <mergeCell ref="J70:J75"/>
    <mergeCell ref="J76:J81"/>
    <mergeCell ref="J82:J87"/>
    <mergeCell ref="I34:I39"/>
    <mergeCell ref="I40:I45"/>
    <mergeCell ref="I46:I51"/>
    <mergeCell ref="I52:I57"/>
    <mergeCell ref="I58:I63"/>
    <mergeCell ref="A64:A69"/>
    <mergeCell ref="A70:A75"/>
    <mergeCell ref="A76:A81"/>
    <mergeCell ref="A82:A87"/>
    <mergeCell ref="B2:B15"/>
    <mergeCell ref="A34:A39"/>
    <mergeCell ref="A40:A45"/>
    <mergeCell ref="A46:A51"/>
    <mergeCell ref="A52:A57"/>
    <mergeCell ref="A58:A63"/>
    <mergeCell ref="W14:Y14"/>
    <mergeCell ref="A2:A15"/>
    <mergeCell ref="A16:A21"/>
    <mergeCell ref="A22:A27"/>
    <mergeCell ref="A28:A33"/>
    <mergeCell ref="C2:C15"/>
    <mergeCell ref="I16:I21"/>
    <mergeCell ref="I22:I27"/>
    <mergeCell ref="I28:I33"/>
    <mergeCell ref="O16:O21"/>
    <mergeCell ref="O22:O27"/>
    <mergeCell ref="O28:O33"/>
    <mergeCell ref="U16:U21"/>
    <mergeCell ref="U22:U27"/>
    <mergeCell ref="U28:U33"/>
    <mergeCell ref="A1:D1"/>
    <mergeCell ref="E2:G2"/>
    <mergeCell ref="K2:M2"/>
    <mergeCell ref="Q2:S2"/>
    <mergeCell ref="W2:X2"/>
  </mergeCells>
  <phoneticPr fontId="10" type="noConversion"/>
  <conditionalFormatting sqref="L22">
    <cfRule type="cellIs" dxfId="18" priority="6" stopIfTrue="1" operator="lessThan">
      <formula>80</formula>
    </cfRule>
  </conditionalFormatting>
  <conditionalFormatting sqref="L23">
    <cfRule type="cellIs" dxfId="17" priority="5" stopIfTrue="1" operator="lessThan">
      <formula>80</formula>
    </cfRule>
  </conditionalFormatting>
  <conditionalFormatting sqref="L24">
    <cfRule type="cellIs" dxfId="16" priority="4" stopIfTrue="1" operator="lessThan">
      <formula>80</formula>
    </cfRule>
  </conditionalFormatting>
  <conditionalFormatting sqref="L27:L30">
    <cfRule type="cellIs" dxfId="15" priority="3" stopIfTrue="1" operator="lessThan">
      <formula>80</formula>
    </cfRule>
  </conditionalFormatting>
  <conditionalFormatting sqref="L31:L39">
    <cfRule type="cellIs" dxfId="14" priority="2" stopIfTrue="1" operator="lessThan">
      <formula>80</formula>
    </cfRule>
  </conditionalFormatting>
  <conditionalFormatting sqref="E16:F52">
    <cfRule type="cellIs" dxfId="13" priority="8" stopIfTrue="1" operator="lessThan">
      <formula>80</formula>
    </cfRule>
  </conditionalFormatting>
  <conditionalFormatting sqref="E53:F87 Q16:S87 M16:M87 G16:G87 K53:L87">
    <cfRule type="cellIs" dxfId="12" priority="46" operator="lessThan">
      <formula>80</formula>
    </cfRule>
  </conditionalFormatting>
  <conditionalFormatting sqref="O16:O87 U16:U87 I16:I87">
    <cfRule type="cellIs" dxfId="11" priority="44" operator="lessThan">
      <formula>80</formula>
    </cfRule>
  </conditionalFormatting>
  <conditionalFormatting sqref="J16 J22">
    <cfRule type="cellIs" dxfId="10" priority="43" stopIfTrue="1" operator="lessThan">
      <formula>90</formula>
    </cfRule>
  </conditionalFormatting>
  <conditionalFormatting sqref="K16:K52 L40:L52 L25:L26 L16:L21">
    <cfRule type="cellIs" dxfId="9" priority="7" stopIfTrue="1" operator="lessThan">
      <formula>80</formula>
    </cfRule>
  </conditionalFormatting>
  <conditionalFormatting sqref="P16 P22">
    <cfRule type="cellIs" dxfId="8" priority="14" stopIfTrue="1" operator="lessThan">
      <formula>90</formula>
    </cfRule>
  </conditionalFormatting>
  <conditionalFormatting sqref="V16 V22">
    <cfRule type="cellIs" dxfId="7" priority="11" stopIfTrue="1" operator="lessThan">
      <formula>90</formula>
    </cfRule>
  </conditionalFormatting>
  <conditionalFormatting sqref="W16:X87 Z16:Z87">
    <cfRule type="cellIs" dxfId="6" priority="36" operator="lessThan">
      <formula>80</formula>
    </cfRule>
  </conditionalFormatting>
  <conditionalFormatting sqref="J28 J34 J40 J46 J52 J58 J64 J70">
    <cfRule type="cellIs" dxfId="5" priority="35" stopIfTrue="1" operator="lessThan">
      <formula>90</formula>
    </cfRule>
  </conditionalFormatting>
  <conditionalFormatting sqref="P28 P34 P40 P46 P52 P58 P64 P70">
    <cfRule type="cellIs" dxfId="4" priority="13" stopIfTrue="1" operator="lessThan">
      <formula>90</formula>
    </cfRule>
  </conditionalFormatting>
  <conditionalFormatting sqref="V28 V34 V40 V46 V52 V58 V64 V70">
    <cfRule type="cellIs" dxfId="3" priority="10" stopIfTrue="1" operator="lessThan">
      <formula>90</formula>
    </cfRule>
  </conditionalFormatting>
  <conditionalFormatting sqref="J76 J82">
    <cfRule type="cellIs" dxfId="2" priority="31" stopIfTrue="1" operator="lessThan">
      <formula>90</formula>
    </cfRule>
  </conditionalFormatting>
  <conditionalFormatting sqref="P76 P82">
    <cfRule type="cellIs" dxfId="1" priority="12" stopIfTrue="1" operator="lessThan">
      <formula>90</formula>
    </cfRule>
  </conditionalFormatting>
  <conditionalFormatting sqref="V76 V82">
    <cfRule type="cellIs" dxfId="0" priority="9" stopIfTrue="1" operator="lessThan">
      <formula>90</formula>
    </cfRule>
  </conditionalFormatting>
  <dataValidations count="1">
    <dataValidation type="whole" allowBlank="1" showInputMessage="1" showErrorMessage="1" errorTitle="对不起！" error="此列只能输入数值" sqref="B16:C87">
      <formula1>1</formula1>
      <formula2>50</formula2>
    </dataValidation>
  </dataValidations>
  <pageMargins left="0.69930555555555596" right="0.69930555555555596" top="0.75" bottom="0.75" header="0.3" footer="0.3"/>
  <pageSetup paperSize="9" orientation="portrait" horizontalDpi="2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cols>
    <col min="1" max="1" width="8.75" customWidth="1"/>
  </cols>
  <sheetData/>
  <phoneticPr fontId="10" type="noConversion"/>
  <pageMargins left="0.69930555555555596" right="0.69930555555555596" top="0.75" bottom="0.75" header="0.3" footer="0.3"/>
  <pageSetup paperSize="9" orientation="portrait"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cols>
    <col min="1" max="1" width="8.75" customWidth="1"/>
  </cols>
  <sheetData/>
  <phoneticPr fontId="10"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禁止使用本电脑</dc:creator>
  <cp:lastModifiedBy>eversec</cp:lastModifiedBy>
  <dcterms:created xsi:type="dcterms:W3CDTF">2006-09-13T11:21:00Z</dcterms:created>
  <dcterms:modified xsi:type="dcterms:W3CDTF">2017-07-18T10:18:05Z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