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.26" sheetId="1" r:id="rId1"/>
    <sheet name="12.29 posterior" sheetId="4" r:id="rId2"/>
    <sheet name="12.29.c.d.e" sheetId="3" r:id="rId3"/>
    <sheet name="19.29.a.b" sheetId="5" r:id="rId4"/>
  </sheets>
  <definedNames>
    <definedName name="invest" localSheetId="0">'12.26'!$H$4</definedName>
    <definedName name="MinimizeCosts" localSheetId="0">FALSE</definedName>
    <definedName name="MinimizeCosts" localSheetId="2">FALSE</definedName>
    <definedName name="_xlnm.Print_Area" localSheetId="0">'12.26'!TreeDiagram</definedName>
    <definedName name="_xlnm.Print_Area" localSheetId="2">'12.29.c.d.e'!TreeDiagram</definedName>
    <definedName name="TreeData" localSheetId="0">'12.26'!$GH$1001:$GV$1035</definedName>
    <definedName name="TreeData" localSheetId="2">'12.29.c.d.e'!$GH$1001:$GV$1017</definedName>
    <definedName name="TreeDiagBase" localSheetId="0">'12.26'!$D$17</definedName>
    <definedName name="TreeDiagBase" localSheetId="2">'12.29.c.d.e'!$C$19</definedName>
    <definedName name="TreeDiagram" localSheetId="0">'12.26'!$D$17:$V$115</definedName>
    <definedName name="TreeDiagram" localSheetId="2">'12.29.c.d.e'!$C$19:$U$62</definedName>
    <definedName name="UseExpUtility" localSheetId="0">FALSE</definedName>
    <definedName name="UseExpUtility" localSheetId="2">FALSE</definedName>
  </definedNames>
  <calcPr calcId="124519"/>
</workbook>
</file>

<file path=xl/calcChain.xml><?xml version="1.0" encoding="utf-8"?>
<calcChain xmlns="http://schemas.openxmlformats.org/spreadsheetml/2006/main">
  <c r="C14" i="5"/>
  <c r="C11"/>
  <c r="D8"/>
  <c r="C8"/>
  <c r="F5"/>
  <c r="F4"/>
  <c r="N57" i="3"/>
  <c r="U56" s="1"/>
  <c r="O57" s="1"/>
  <c r="R42"/>
  <c r="R27"/>
  <c r="N52"/>
  <c r="R37"/>
  <c r="R22"/>
  <c r="F35"/>
  <c r="U41" s="1"/>
  <c r="S42" s="1"/>
  <c r="H19" i="4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N55" i="3"/>
  <c r="N50"/>
  <c r="J60"/>
  <c r="J52"/>
  <c r="R40"/>
  <c r="R35"/>
  <c r="K62"/>
  <c r="U61"/>
  <c r="F56"/>
  <c r="U51"/>
  <c r="O52" s="1"/>
  <c r="N45"/>
  <c r="J41"/>
  <c r="N37"/>
  <c r="F33"/>
  <c r="N30"/>
  <c r="J26"/>
  <c r="R25"/>
  <c r="N22"/>
  <c r="R20"/>
  <c r="S110" i="1"/>
  <c r="S105"/>
  <c r="V104" s="1"/>
  <c r="T105" s="1"/>
  <c r="S90"/>
  <c r="O110"/>
  <c r="S80"/>
  <c r="S75"/>
  <c r="O72"/>
  <c r="V74" s="1"/>
  <c r="T75" s="1"/>
  <c r="S113"/>
  <c r="S98"/>
  <c r="S63"/>
  <c r="S48"/>
  <c r="S65"/>
  <c r="S50"/>
  <c r="S45"/>
  <c r="O45"/>
  <c r="S35"/>
  <c r="V34" s="1"/>
  <c r="T35" s="1"/>
  <c r="S108"/>
  <c r="S93"/>
  <c r="S83"/>
  <c r="S73"/>
  <c r="S58"/>
  <c r="S43"/>
  <c r="S33"/>
  <c r="S23"/>
  <c r="S20"/>
  <c r="S103"/>
  <c r="S88"/>
  <c r="S78"/>
  <c r="S68"/>
  <c r="S53"/>
  <c r="S38"/>
  <c r="S28"/>
  <c r="S18"/>
  <c r="O32"/>
  <c r="O108"/>
  <c r="O80"/>
  <c r="O58"/>
  <c r="O93"/>
  <c r="O70"/>
  <c r="O43"/>
  <c r="O30"/>
  <c r="O20"/>
  <c r="G87"/>
  <c r="G37"/>
  <c r="K102"/>
  <c r="K100"/>
  <c r="G89"/>
  <c r="K77"/>
  <c r="K75"/>
  <c r="K52"/>
  <c r="S55" s="1"/>
  <c r="K50"/>
  <c r="G39"/>
  <c r="K27"/>
  <c r="K25"/>
  <c r="K54" i="3" l="1"/>
  <c r="G58" s="1"/>
  <c r="H57" s="1"/>
  <c r="U31"/>
  <c r="O32" s="1"/>
  <c r="U46"/>
  <c r="O47" s="1"/>
  <c r="U21"/>
  <c r="S22" s="1"/>
  <c r="U26"/>
  <c r="S27" s="1"/>
  <c r="U36"/>
  <c r="S37" s="1"/>
  <c r="O39" s="1"/>
  <c r="V29" i="1"/>
  <c r="T30" s="1"/>
  <c r="P32" s="1"/>
  <c r="V109"/>
  <c r="T110" s="1"/>
  <c r="S25"/>
  <c r="O60"/>
  <c r="V54" s="1"/>
  <c r="T55" s="1"/>
  <c r="O82"/>
  <c r="V79" s="1"/>
  <c r="T80" s="1"/>
  <c r="S85"/>
  <c r="S95"/>
  <c r="S115"/>
  <c r="V114" s="1"/>
  <c r="T115" s="1"/>
  <c r="V89"/>
  <c r="T90" s="1"/>
  <c r="O22"/>
  <c r="V19" s="1"/>
  <c r="T20" s="1"/>
  <c r="P22" s="1"/>
  <c r="S30"/>
  <c r="S40"/>
  <c r="V39" s="1"/>
  <c r="T40" s="1"/>
  <c r="S60"/>
  <c r="V59" s="1"/>
  <c r="T60" s="1"/>
  <c r="S70"/>
  <c r="V69" s="1"/>
  <c r="T70" s="1"/>
  <c r="O95"/>
  <c r="V94" s="1"/>
  <c r="T95" s="1"/>
  <c r="S100"/>
  <c r="P110"/>
  <c r="V24"/>
  <c r="T25" s="1"/>
  <c r="P72"/>
  <c r="V44"/>
  <c r="T45" s="1"/>
  <c r="V49"/>
  <c r="T50" s="1"/>
  <c r="V99"/>
  <c r="T100" s="1"/>
  <c r="O24" i="3" l="1"/>
  <c r="K28" s="1"/>
  <c r="L27" s="1"/>
  <c r="K43"/>
  <c r="L42" s="1"/>
  <c r="P60" i="1"/>
  <c r="P95"/>
  <c r="L102" s="1"/>
  <c r="M101" s="1"/>
  <c r="V64"/>
  <c r="T65" s="1"/>
  <c r="V84"/>
  <c r="T85" s="1"/>
  <c r="P82" s="1"/>
  <c r="L77" s="1"/>
  <c r="P45"/>
  <c r="L52" s="1"/>
  <c r="M51" s="1"/>
  <c r="L27"/>
  <c r="G35" i="3" l="1"/>
  <c r="C46" s="1"/>
  <c r="D45" s="1"/>
  <c r="C11" s="1"/>
  <c r="C64" s="1"/>
  <c r="H39" i="1"/>
  <c r="M26"/>
  <c r="M76"/>
  <c r="H89"/>
  <c r="D64" l="1"/>
  <c r="E63" s="1"/>
</calcChain>
</file>

<file path=xl/sharedStrings.xml><?xml version="1.0" encoding="utf-8"?>
<sst xmlns="http://schemas.openxmlformats.org/spreadsheetml/2006/main" count="141" uniqueCount="66">
  <si>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</si>
  <si>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</si>
  <si>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</si>
  <si>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</si>
  <si>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</si>
  <si>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</si>
  <si>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</si>
  <si>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</si>
  <si>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</si>
  <si>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</si>
  <si>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</si>
  <si>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</si>
  <si>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</si>
  <si>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</si>
  <si>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</si>
  <si>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</si>
  <si>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</si>
  <si>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</si>
  <si>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Academic</t>
  </si>
  <si>
    <t>E</t>
  </si>
  <si>
    <t>经济增长</t>
    <phoneticPr fontId="1" type="noConversion"/>
  </si>
  <si>
    <t>经济衰退</t>
    <phoneticPr fontId="1" type="noConversion"/>
  </si>
  <si>
    <t>经济状态</t>
    <phoneticPr fontId="1" type="noConversion"/>
  </si>
  <si>
    <t>经济萧条</t>
    <phoneticPr fontId="1" type="noConversion"/>
  </si>
  <si>
    <t>投资目标</t>
    <phoneticPr fontId="1" type="noConversion"/>
  </si>
  <si>
    <t>股票</t>
    <phoneticPr fontId="1" type="noConversion"/>
  </si>
  <si>
    <t>债券</t>
    <phoneticPr fontId="1" type="noConversion"/>
  </si>
  <si>
    <t>数据</t>
    <phoneticPr fontId="1" type="noConversion"/>
  </si>
  <si>
    <t>投资额</t>
    <phoneticPr fontId="1" type="noConversion"/>
  </si>
  <si>
    <t>习题 12.26</t>
    <phoneticPr fontId="1" type="noConversion"/>
  </si>
  <si>
    <t>张渊</t>
    <phoneticPr fontId="1" type="noConversion"/>
  </si>
  <si>
    <t>成功</t>
    <phoneticPr fontId="1" type="noConversion"/>
  </si>
  <si>
    <t>不成功</t>
    <phoneticPr fontId="1" type="noConversion"/>
  </si>
  <si>
    <t>决策动作</t>
    <phoneticPr fontId="1" type="noConversion"/>
  </si>
  <si>
    <t>试销</t>
    <phoneticPr fontId="1" type="noConversion"/>
  </si>
  <si>
    <t>不试销</t>
    <phoneticPr fontId="1" type="noConversion"/>
  </si>
  <si>
    <t>推新品</t>
    <phoneticPr fontId="1" type="noConversion"/>
  </si>
  <si>
    <t>不推新品</t>
    <phoneticPr fontId="1" type="noConversion"/>
  </si>
  <si>
    <t>自然状态</t>
    <phoneticPr fontId="1" type="noConversion"/>
  </si>
  <si>
    <t>接受</t>
    <phoneticPr fontId="1" type="noConversion"/>
  </si>
  <si>
    <t>不接受</t>
    <phoneticPr fontId="1" type="noConversion"/>
  </si>
  <si>
    <t>Template for Posterior Probabilities</t>
  </si>
  <si>
    <t>Data:</t>
  </si>
  <si>
    <t>P(Finding | State)</t>
  </si>
  <si>
    <t>State of</t>
  </si>
  <si>
    <t>Prior</t>
  </si>
  <si>
    <t>Finding</t>
  </si>
  <si>
    <t>Nature</t>
  </si>
  <si>
    <t>Probability</t>
  </si>
  <si>
    <t>Posterior</t>
  </si>
  <si>
    <t>P(State | Finding)</t>
  </si>
  <si>
    <t>Probabilities:</t>
  </si>
  <si>
    <t>State of Nature</t>
  </si>
  <si>
    <t>P(Finding)</t>
  </si>
  <si>
    <t>试销</t>
    <phoneticPr fontId="1" type="noConversion"/>
  </si>
  <si>
    <t>试销决策</t>
    <phoneticPr fontId="1" type="noConversion"/>
  </si>
  <si>
    <t>数量</t>
    <phoneticPr fontId="1" type="noConversion"/>
  </si>
  <si>
    <t>成功</t>
    <phoneticPr fontId="1" type="noConversion"/>
  </si>
  <si>
    <t>不成功</t>
    <phoneticPr fontId="1" type="noConversion"/>
  </si>
  <si>
    <t>备择方案</t>
    <phoneticPr fontId="1" type="noConversion"/>
  </si>
  <si>
    <t>先验概率</t>
    <phoneticPr fontId="1" type="noConversion"/>
  </si>
  <si>
    <t>期望收益</t>
    <phoneticPr fontId="1" type="noConversion"/>
  </si>
  <si>
    <t>a</t>
    <phoneticPr fontId="1" type="noConversion"/>
  </si>
  <si>
    <t>最大收益</t>
    <phoneticPr fontId="1" type="noConversion"/>
  </si>
  <si>
    <t>EPPI</t>
    <phoneticPr fontId="1" type="noConversion"/>
  </si>
  <si>
    <t>EPVI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</si>
</sst>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6" fillId="0" borderId="1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13" xfId="1" applyFont="1" applyFill="1" applyBorder="1" applyAlignment="1">
      <alignment horizontal="center"/>
    </xf>
    <xf numFmtId="0" fontId="5" fillId="4" borderId="6" xfId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9" xfId="1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5" fillId="4" borderId="15" xfId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5" fillId="4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left"/>
    </xf>
    <xf numFmtId="0" fontId="5" fillId="0" borderId="19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left"/>
    </xf>
    <xf numFmtId="0" fontId="5" fillId="0" borderId="21" xfId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5" fillId="5" borderId="23" xfId="1" applyNumberFormat="1" applyFont="1" applyFill="1" applyBorder="1" applyAlignment="1">
      <alignment horizontal="center"/>
    </xf>
    <xf numFmtId="0" fontId="5" fillId="5" borderId="12" xfId="1" applyNumberFormat="1" applyFont="1" applyFill="1" applyBorder="1" applyAlignment="1">
      <alignment horizontal="center"/>
    </xf>
    <xf numFmtId="0" fontId="5" fillId="5" borderId="13" xfId="1" applyNumberFormat="1" applyFont="1" applyFill="1" applyBorder="1" applyAlignment="1">
      <alignment horizontal="center"/>
    </xf>
    <xf numFmtId="0" fontId="5" fillId="5" borderId="24" xfId="1" applyFont="1" applyFill="1" applyBorder="1" applyAlignment="1">
      <alignment horizontal="center"/>
    </xf>
    <xf numFmtId="0" fontId="5" fillId="5" borderId="25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9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26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5" fillId="5" borderId="16" xfId="1" applyFont="1" applyFill="1" applyBorder="1" applyAlignment="1">
      <alignment horizontal="center"/>
    </xf>
    <xf numFmtId="0" fontId="5" fillId="5" borderId="17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</cellXfs>
  <cellStyles count="2">
    <cellStyle name="Normal_Ch.10 - Decision Analysis.xl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152400</xdr:rowOff>
    </xdr:to>
    <xdr:sp macro="" textlink="">
      <xdr:nvSpPr>
        <xdr:cNvPr id="1838" name="Oval 814"/>
        <xdr:cNvSpPr>
          <a:spLocks noChangeArrowheads="1"/>
        </xdr:cNvSpPr>
      </xdr:nvSpPr>
      <xdr:spPr bwMode="auto">
        <a:xfrm>
          <a:off x="4562475" y="63436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8</xdr:col>
      <xdr:colOff>0</xdr:colOff>
      <xdr:row>37</xdr:row>
      <xdr:rowOff>76200</xdr:rowOff>
    </xdr:to>
    <xdr:sp macro="" textlink="">
      <xdr:nvSpPr>
        <xdr:cNvPr id="1839" name="Line 815"/>
        <xdr:cNvSpPr>
          <a:spLocks noChangeShapeType="1"/>
        </xdr:cNvSpPr>
      </xdr:nvSpPr>
      <xdr:spPr bwMode="auto">
        <a:xfrm>
          <a:off x="3190875" y="64198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37</xdr:row>
      <xdr:rowOff>76200</xdr:rowOff>
    </xdr:from>
    <xdr:to>
      <xdr:col>6</xdr:col>
      <xdr:colOff>0</xdr:colOff>
      <xdr:row>62</xdr:row>
      <xdr:rowOff>76200</xdr:rowOff>
    </xdr:to>
    <xdr:sp macro="" textlink="">
      <xdr:nvSpPr>
        <xdr:cNvPr id="1840" name="Line 816"/>
        <xdr:cNvSpPr>
          <a:spLocks noChangeShapeType="1"/>
        </xdr:cNvSpPr>
      </xdr:nvSpPr>
      <xdr:spPr bwMode="auto">
        <a:xfrm flipV="1">
          <a:off x="2895600" y="6419850"/>
          <a:ext cx="295275" cy="4286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152400</xdr:colOff>
      <xdr:row>87</xdr:row>
      <xdr:rowOff>152400</xdr:rowOff>
    </xdr:to>
    <xdr:sp macro="" textlink="">
      <xdr:nvSpPr>
        <xdr:cNvPr id="1841" name="Oval 817"/>
        <xdr:cNvSpPr>
          <a:spLocks noChangeArrowheads="1"/>
        </xdr:cNvSpPr>
      </xdr:nvSpPr>
      <xdr:spPr bwMode="auto">
        <a:xfrm>
          <a:off x="4562475" y="149161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87</xdr:row>
      <xdr:rowOff>76200</xdr:rowOff>
    </xdr:from>
    <xdr:to>
      <xdr:col>8</xdr:col>
      <xdr:colOff>0</xdr:colOff>
      <xdr:row>87</xdr:row>
      <xdr:rowOff>76200</xdr:rowOff>
    </xdr:to>
    <xdr:sp macro="" textlink="">
      <xdr:nvSpPr>
        <xdr:cNvPr id="1842" name="Line 818"/>
        <xdr:cNvSpPr>
          <a:spLocks noChangeShapeType="1"/>
        </xdr:cNvSpPr>
      </xdr:nvSpPr>
      <xdr:spPr bwMode="auto">
        <a:xfrm>
          <a:off x="3190875" y="149923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62</xdr:row>
      <xdr:rowOff>76200</xdr:rowOff>
    </xdr:from>
    <xdr:to>
      <xdr:col>6</xdr:col>
      <xdr:colOff>0</xdr:colOff>
      <xdr:row>87</xdr:row>
      <xdr:rowOff>76200</xdr:rowOff>
    </xdr:to>
    <xdr:sp macro="" textlink="">
      <xdr:nvSpPr>
        <xdr:cNvPr id="1843" name="Line 819"/>
        <xdr:cNvSpPr>
          <a:spLocks noChangeShapeType="1"/>
        </xdr:cNvSpPr>
      </xdr:nvSpPr>
      <xdr:spPr bwMode="auto">
        <a:xfrm>
          <a:off x="2895600" y="10706100"/>
          <a:ext cx="295275" cy="4286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1844" name="Rectangle 820"/>
        <xdr:cNvSpPr>
          <a:spLocks noChangeArrowheads="1"/>
        </xdr:cNvSpPr>
      </xdr:nvSpPr>
      <xdr:spPr bwMode="auto">
        <a:xfrm>
          <a:off x="6381750" y="42862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25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1845" name="Line 821"/>
        <xdr:cNvSpPr>
          <a:spLocks noChangeShapeType="1"/>
        </xdr:cNvSpPr>
      </xdr:nvSpPr>
      <xdr:spPr bwMode="auto">
        <a:xfrm>
          <a:off x="5010150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25</xdr:row>
      <xdr:rowOff>76200</xdr:rowOff>
    </xdr:from>
    <xdr:to>
      <xdr:col>10</xdr:col>
      <xdr:colOff>0</xdr:colOff>
      <xdr:row>37</xdr:row>
      <xdr:rowOff>76200</xdr:rowOff>
    </xdr:to>
    <xdr:sp macro="" textlink="">
      <xdr:nvSpPr>
        <xdr:cNvPr id="1846" name="Line 822"/>
        <xdr:cNvSpPr>
          <a:spLocks noChangeShapeType="1"/>
        </xdr:cNvSpPr>
      </xdr:nvSpPr>
      <xdr:spPr bwMode="auto">
        <a:xfrm flipV="1">
          <a:off x="4714875" y="436245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152400</xdr:colOff>
      <xdr:row>50</xdr:row>
      <xdr:rowOff>152400</xdr:rowOff>
    </xdr:to>
    <xdr:sp macro="" textlink="">
      <xdr:nvSpPr>
        <xdr:cNvPr id="1847" name="Rectangle 823"/>
        <xdr:cNvSpPr>
          <a:spLocks noChangeArrowheads="1"/>
        </xdr:cNvSpPr>
      </xdr:nvSpPr>
      <xdr:spPr bwMode="auto">
        <a:xfrm>
          <a:off x="6381750" y="8572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50</xdr:row>
      <xdr:rowOff>76200</xdr:rowOff>
    </xdr:from>
    <xdr:to>
      <xdr:col>12</xdr:col>
      <xdr:colOff>0</xdr:colOff>
      <xdr:row>50</xdr:row>
      <xdr:rowOff>76200</xdr:rowOff>
    </xdr:to>
    <xdr:sp macro="" textlink="">
      <xdr:nvSpPr>
        <xdr:cNvPr id="1848" name="Line 824"/>
        <xdr:cNvSpPr>
          <a:spLocks noChangeShapeType="1"/>
        </xdr:cNvSpPr>
      </xdr:nvSpPr>
      <xdr:spPr bwMode="auto">
        <a:xfrm>
          <a:off x="5010150" y="8648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37</xdr:row>
      <xdr:rowOff>76200</xdr:rowOff>
    </xdr:from>
    <xdr:to>
      <xdr:col>10</xdr:col>
      <xdr:colOff>0</xdr:colOff>
      <xdr:row>50</xdr:row>
      <xdr:rowOff>76200</xdr:rowOff>
    </xdr:to>
    <xdr:sp macro="" textlink="">
      <xdr:nvSpPr>
        <xdr:cNvPr id="1849" name="Line 825"/>
        <xdr:cNvSpPr>
          <a:spLocks noChangeShapeType="1"/>
        </xdr:cNvSpPr>
      </xdr:nvSpPr>
      <xdr:spPr bwMode="auto">
        <a:xfrm>
          <a:off x="4714875" y="6419850"/>
          <a:ext cx="295275" cy="22288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152400</xdr:colOff>
      <xdr:row>75</xdr:row>
      <xdr:rowOff>152400</xdr:rowOff>
    </xdr:to>
    <xdr:sp macro="" textlink="">
      <xdr:nvSpPr>
        <xdr:cNvPr id="1850" name="Rectangle 826"/>
        <xdr:cNvSpPr>
          <a:spLocks noChangeArrowheads="1"/>
        </xdr:cNvSpPr>
      </xdr:nvSpPr>
      <xdr:spPr bwMode="auto">
        <a:xfrm>
          <a:off x="6381750" y="128587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75</xdr:row>
      <xdr:rowOff>76200</xdr:rowOff>
    </xdr:from>
    <xdr:to>
      <xdr:col>12</xdr:col>
      <xdr:colOff>0</xdr:colOff>
      <xdr:row>75</xdr:row>
      <xdr:rowOff>76200</xdr:rowOff>
    </xdr:to>
    <xdr:sp macro="" textlink="">
      <xdr:nvSpPr>
        <xdr:cNvPr id="1851" name="Line 827"/>
        <xdr:cNvSpPr>
          <a:spLocks noChangeShapeType="1"/>
        </xdr:cNvSpPr>
      </xdr:nvSpPr>
      <xdr:spPr bwMode="auto">
        <a:xfrm>
          <a:off x="5010150" y="12934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75</xdr:row>
      <xdr:rowOff>76200</xdr:rowOff>
    </xdr:from>
    <xdr:to>
      <xdr:col>10</xdr:col>
      <xdr:colOff>0</xdr:colOff>
      <xdr:row>87</xdr:row>
      <xdr:rowOff>76200</xdr:rowOff>
    </xdr:to>
    <xdr:sp macro="" textlink="">
      <xdr:nvSpPr>
        <xdr:cNvPr id="1852" name="Line 828"/>
        <xdr:cNvSpPr>
          <a:spLocks noChangeShapeType="1"/>
        </xdr:cNvSpPr>
      </xdr:nvSpPr>
      <xdr:spPr bwMode="auto">
        <a:xfrm flipV="1">
          <a:off x="4714875" y="1293495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152400</xdr:colOff>
      <xdr:row>100</xdr:row>
      <xdr:rowOff>152400</xdr:rowOff>
    </xdr:to>
    <xdr:sp macro="" textlink="">
      <xdr:nvSpPr>
        <xdr:cNvPr id="1853" name="Rectangle 829"/>
        <xdr:cNvSpPr>
          <a:spLocks noChangeArrowheads="1"/>
        </xdr:cNvSpPr>
      </xdr:nvSpPr>
      <xdr:spPr bwMode="auto">
        <a:xfrm>
          <a:off x="6381750" y="17145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100</xdr:row>
      <xdr:rowOff>76200</xdr:rowOff>
    </xdr:from>
    <xdr:to>
      <xdr:col>12</xdr:col>
      <xdr:colOff>0</xdr:colOff>
      <xdr:row>100</xdr:row>
      <xdr:rowOff>76200</xdr:rowOff>
    </xdr:to>
    <xdr:sp macro="" textlink="">
      <xdr:nvSpPr>
        <xdr:cNvPr id="1854" name="Line 830"/>
        <xdr:cNvSpPr>
          <a:spLocks noChangeShapeType="1"/>
        </xdr:cNvSpPr>
      </xdr:nvSpPr>
      <xdr:spPr bwMode="auto">
        <a:xfrm>
          <a:off x="5010150" y="17221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87</xdr:row>
      <xdr:rowOff>76200</xdr:rowOff>
    </xdr:from>
    <xdr:to>
      <xdr:col>10</xdr:col>
      <xdr:colOff>0</xdr:colOff>
      <xdr:row>100</xdr:row>
      <xdr:rowOff>76200</xdr:rowOff>
    </xdr:to>
    <xdr:sp macro="" textlink="">
      <xdr:nvSpPr>
        <xdr:cNvPr id="1855" name="Line 831"/>
        <xdr:cNvSpPr>
          <a:spLocks noChangeShapeType="1"/>
        </xdr:cNvSpPr>
      </xdr:nvSpPr>
      <xdr:spPr bwMode="auto">
        <a:xfrm>
          <a:off x="4714875" y="14992350"/>
          <a:ext cx="295275" cy="22288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152400</xdr:colOff>
      <xdr:row>20</xdr:row>
      <xdr:rowOff>152400</xdr:rowOff>
    </xdr:to>
    <xdr:sp macro="" textlink="">
      <xdr:nvSpPr>
        <xdr:cNvPr id="1856" name="Oval 832"/>
        <xdr:cNvSpPr>
          <a:spLocks noChangeArrowheads="1"/>
        </xdr:cNvSpPr>
      </xdr:nvSpPr>
      <xdr:spPr bwMode="auto">
        <a:xfrm>
          <a:off x="8201025" y="342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20</xdr:row>
      <xdr:rowOff>76200</xdr:rowOff>
    </xdr:from>
    <xdr:to>
      <xdr:col>16</xdr:col>
      <xdr:colOff>0</xdr:colOff>
      <xdr:row>20</xdr:row>
      <xdr:rowOff>76200</xdr:rowOff>
    </xdr:to>
    <xdr:sp macro="" textlink="">
      <xdr:nvSpPr>
        <xdr:cNvPr id="1857" name="Line 833"/>
        <xdr:cNvSpPr>
          <a:spLocks noChangeShapeType="1"/>
        </xdr:cNvSpPr>
      </xdr:nvSpPr>
      <xdr:spPr bwMode="auto">
        <a:xfrm>
          <a:off x="6829425" y="3505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20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1858" name="Line 834"/>
        <xdr:cNvSpPr>
          <a:spLocks noChangeShapeType="1"/>
        </xdr:cNvSpPr>
      </xdr:nvSpPr>
      <xdr:spPr bwMode="auto">
        <a:xfrm flipV="1">
          <a:off x="6534150" y="35052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152400</xdr:colOff>
      <xdr:row>30</xdr:row>
      <xdr:rowOff>152400</xdr:rowOff>
    </xdr:to>
    <xdr:sp macro="" textlink="">
      <xdr:nvSpPr>
        <xdr:cNvPr id="1859" name="Oval 835"/>
        <xdr:cNvSpPr>
          <a:spLocks noChangeArrowheads="1"/>
        </xdr:cNvSpPr>
      </xdr:nvSpPr>
      <xdr:spPr bwMode="auto">
        <a:xfrm>
          <a:off x="8201025" y="5143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30</xdr:row>
      <xdr:rowOff>76200</xdr:rowOff>
    </xdr:from>
    <xdr:to>
      <xdr:col>16</xdr:col>
      <xdr:colOff>0</xdr:colOff>
      <xdr:row>30</xdr:row>
      <xdr:rowOff>76200</xdr:rowOff>
    </xdr:to>
    <xdr:sp macro="" textlink="">
      <xdr:nvSpPr>
        <xdr:cNvPr id="1860" name="Line 836"/>
        <xdr:cNvSpPr>
          <a:spLocks noChangeShapeType="1"/>
        </xdr:cNvSpPr>
      </xdr:nvSpPr>
      <xdr:spPr bwMode="auto">
        <a:xfrm>
          <a:off x="6829425" y="5219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25</xdr:row>
      <xdr:rowOff>76200</xdr:rowOff>
    </xdr:from>
    <xdr:to>
      <xdr:col>14</xdr:col>
      <xdr:colOff>0</xdr:colOff>
      <xdr:row>30</xdr:row>
      <xdr:rowOff>76200</xdr:rowOff>
    </xdr:to>
    <xdr:sp macro="" textlink="">
      <xdr:nvSpPr>
        <xdr:cNvPr id="1861" name="Line 837"/>
        <xdr:cNvSpPr>
          <a:spLocks noChangeShapeType="1"/>
        </xdr:cNvSpPr>
      </xdr:nvSpPr>
      <xdr:spPr bwMode="auto">
        <a:xfrm>
          <a:off x="6534150" y="43624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152400</xdr:colOff>
      <xdr:row>43</xdr:row>
      <xdr:rowOff>152400</xdr:rowOff>
    </xdr:to>
    <xdr:sp macro="" textlink="">
      <xdr:nvSpPr>
        <xdr:cNvPr id="1862" name="Oval 838"/>
        <xdr:cNvSpPr>
          <a:spLocks noChangeArrowheads="1"/>
        </xdr:cNvSpPr>
      </xdr:nvSpPr>
      <xdr:spPr bwMode="auto">
        <a:xfrm>
          <a:off x="8201025" y="73723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43</xdr:row>
      <xdr:rowOff>76200</xdr:rowOff>
    </xdr:from>
    <xdr:to>
      <xdr:col>16</xdr:col>
      <xdr:colOff>0</xdr:colOff>
      <xdr:row>43</xdr:row>
      <xdr:rowOff>76200</xdr:rowOff>
    </xdr:to>
    <xdr:sp macro="" textlink="">
      <xdr:nvSpPr>
        <xdr:cNvPr id="1863" name="Line 839"/>
        <xdr:cNvSpPr>
          <a:spLocks noChangeShapeType="1"/>
        </xdr:cNvSpPr>
      </xdr:nvSpPr>
      <xdr:spPr bwMode="auto">
        <a:xfrm>
          <a:off x="6829425" y="7448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43</xdr:row>
      <xdr:rowOff>76200</xdr:rowOff>
    </xdr:from>
    <xdr:to>
      <xdr:col>14</xdr:col>
      <xdr:colOff>0</xdr:colOff>
      <xdr:row>50</xdr:row>
      <xdr:rowOff>76200</xdr:rowOff>
    </xdr:to>
    <xdr:sp macro="" textlink="">
      <xdr:nvSpPr>
        <xdr:cNvPr id="1864" name="Line 840"/>
        <xdr:cNvSpPr>
          <a:spLocks noChangeShapeType="1"/>
        </xdr:cNvSpPr>
      </xdr:nvSpPr>
      <xdr:spPr bwMode="auto">
        <a:xfrm flipV="1">
          <a:off x="6534150" y="74485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152400</xdr:colOff>
      <xdr:row>58</xdr:row>
      <xdr:rowOff>152400</xdr:rowOff>
    </xdr:to>
    <xdr:sp macro="" textlink="">
      <xdr:nvSpPr>
        <xdr:cNvPr id="1865" name="Oval 841"/>
        <xdr:cNvSpPr>
          <a:spLocks noChangeArrowheads="1"/>
        </xdr:cNvSpPr>
      </xdr:nvSpPr>
      <xdr:spPr bwMode="auto">
        <a:xfrm>
          <a:off x="8201025" y="99441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58</xdr:row>
      <xdr:rowOff>76200</xdr:rowOff>
    </xdr:from>
    <xdr:to>
      <xdr:col>16</xdr:col>
      <xdr:colOff>0</xdr:colOff>
      <xdr:row>58</xdr:row>
      <xdr:rowOff>76200</xdr:rowOff>
    </xdr:to>
    <xdr:sp macro="" textlink="">
      <xdr:nvSpPr>
        <xdr:cNvPr id="1866" name="Line 842"/>
        <xdr:cNvSpPr>
          <a:spLocks noChangeShapeType="1"/>
        </xdr:cNvSpPr>
      </xdr:nvSpPr>
      <xdr:spPr bwMode="auto">
        <a:xfrm>
          <a:off x="6829425" y="10020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50</xdr:row>
      <xdr:rowOff>76200</xdr:rowOff>
    </xdr:from>
    <xdr:to>
      <xdr:col>14</xdr:col>
      <xdr:colOff>0</xdr:colOff>
      <xdr:row>58</xdr:row>
      <xdr:rowOff>76200</xdr:rowOff>
    </xdr:to>
    <xdr:sp macro="" textlink="">
      <xdr:nvSpPr>
        <xdr:cNvPr id="1867" name="Line 843"/>
        <xdr:cNvSpPr>
          <a:spLocks noChangeShapeType="1"/>
        </xdr:cNvSpPr>
      </xdr:nvSpPr>
      <xdr:spPr bwMode="auto">
        <a:xfrm>
          <a:off x="6534150" y="86487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152400</xdr:colOff>
      <xdr:row>70</xdr:row>
      <xdr:rowOff>152400</xdr:rowOff>
    </xdr:to>
    <xdr:sp macro="" textlink="">
      <xdr:nvSpPr>
        <xdr:cNvPr id="1868" name="Oval 844"/>
        <xdr:cNvSpPr>
          <a:spLocks noChangeArrowheads="1"/>
        </xdr:cNvSpPr>
      </xdr:nvSpPr>
      <xdr:spPr bwMode="auto">
        <a:xfrm>
          <a:off x="8201025" y="1200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70</xdr:row>
      <xdr:rowOff>76200</xdr:rowOff>
    </xdr:from>
    <xdr:to>
      <xdr:col>16</xdr:col>
      <xdr:colOff>0</xdr:colOff>
      <xdr:row>70</xdr:row>
      <xdr:rowOff>76200</xdr:rowOff>
    </xdr:to>
    <xdr:sp macro="" textlink="">
      <xdr:nvSpPr>
        <xdr:cNvPr id="1869" name="Line 845"/>
        <xdr:cNvSpPr>
          <a:spLocks noChangeShapeType="1"/>
        </xdr:cNvSpPr>
      </xdr:nvSpPr>
      <xdr:spPr bwMode="auto">
        <a:xfrm>
          <a:off x="6829425" y="12077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70</xdr:row>
      <xdr:rowOff>76200</xdr:rowOff>
    </xdr:from>
    <xdr:to>
      <xdr:col>14</xdr:col>
      <xdr:colOff>0</xdr:colOff>
      <xdr:row>75</xdr:row>
      <xdr:rowOff>76200</xdr:rowOff>
    </xdr:to>
    <xdr:sp macro="" textlink="">
      <xdr:nvSpPr>
        <xdr:cNvPr id="1870" name="Line 846"/>
        <xdr:cNvSpPr>
          <a:spLocks noChangeShapeType="1"/>
        </xdr:cNvSpPr>
      </xdr:nvSpPr>
      <xdr:spPr bwMode="auto">
        <a:xfrm flipV="1">
          <a:off x="6534150" y="120777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152400</xdr:colOff>
      <xdr:row>80</xdr:row>
      <xdr:rowOff>152400</xdr:rowOff>
    </xdr:to>
    <xdr:sp macro="" textlink="">
      <xdr:nvSpPr>
        <xdr:cNvPr id="1871" name="Oval 847"/>
        <xdr:cNvSpPr>
          <a:spLocks noChangeArrowheads="1"/>
        </xdr:cNvSpPr>
      </xdr:nvSpPr>
      <xdr:spPr bwMode="auto">
        <a:xfrm>
          <a:off x="8201025" y="13716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80</xdr:row>
      <xdr:rowOff>76200</xdr:rowOff>
    </xdr:from>
    <xdr:to>
      <xdr:col>16</xdr:col>
      <xdr:colOff>0</xdr:colOff>
      <xdr:row>80</xdr:row>
      <xdr:rowOff>76200</xdr:rowOff>
    </xdr:to>
    <xdr:sp macro="" textlink="">
      <xdr:nvSpPr>
        <xdr:cNvPr id="1872" name="Line 848"/>
        <xdr:cNvSpPr>
          <a:spLocks noChangeShapeType="1"/>
        </xdr:cNvSpPr>
      </xdr:nvSpPr>
      <xdr:spPr bwMode="auto">
        <a:xfrm>
          <a:off x="6829425" y="13792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75</xdr:row>
      <xdr:rowOff>76200</xdr:rowOff>
    </xdr:from>
    <xdr:to>
      <xdr:col>14</xdr:col>
      <xdr:colOff>0</xdr:colOff>
      <xdr:row>80</xdr:row>
      <xdr:rowOff>76200</xdr:rowOff>
    </xdr:to>
    <xdr:sp macro="" textlink="">
      <xdr:nvSpPr>
        <xdr:cNvPr id="1873" name="Line 849"/>
        <xdr:cNvSpPr>
          <a:spLocks noChangeShapeType="1"/>
        </xdr:cNvSpPr>
      </xdr:nvSpPr>
      <xdr:spPr bwMode="auto">
        <a:xfrm>
          <a:off x="6534150" y="129349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152400</xdr:colOff>
      <xdr:row>93</xdr:row>
      <xdr:rowOff>152400</xdr:rowOff>
    </xdr:to>
    <xdr:sp macro="" textlink="">
      <xdr:nvSpPr>
        <xdr:cNvPr id="1874" name="Oval 850"/>
        <xdr:cNvSpPr>
          <a:spLocks noChangeArrowheads="1"/>
        </xdr:cNvSpPr>
      </xdr:nvSpPr>
      <xdr:spPr bwMode="auto">
        <a:xfrm>
          <a:off x="8201025" y="159448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93</xdr:row>
      <xdr:rowOff>76200</xdr:rowOff>
    </xdr:from>
    <xdr:to>
      <xdr:col>16</xdr:col>
      <xdr:colOff>0</xdr:colOff>
      <xdr:row>93</xdr:row>
      <xdr:rowOff>76200</xdr:rowOff>
    </xdr:to>
    <xdr:sp macro="" textlink="">
      <xdr:nvSpPr>
        <xdr:cNvPr id="1875" name="Line 851"/>
        <xdr:cNvSpPr>
          <a:spLocks noChangeShapeType="1"/>
        </xdr:cNvSpPr>
      </xdr:nvSpPr>
      <xdr:spPr bwMode="auto">
        <a:xfrm>
          <a:off x="6829425" y="16021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93</xdr:row>
      <xdr:rowOff>76200</xdr:rowOff>
    </xdr:from>
    <xdr:to>
      <xdr:col>14</xdr:col>
      <xdr:colOff>0</xdr:colOff>
      <xdr:row>100</xdr:row>
      <xdr:rowOff>76200</xdr:rowOff>
    </xdr:to>
    <xdr:sp macro="" textlink="">
      <xdr:nvSpPr>
        <xdr:cNvPr id="1876" name="Line 852"/>
        <xdr:cNvSpPr>
          <a:spLocks noChangeShapeType="1"/>
        </xdr:cNvSpPr>
      </xdr:nvSpPr>
      <xdr:spPr bwMode="auto">
        <a:xfrm flipV="1">
          <a:off x="6534150" y="160210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152400</xdr:colOff>
      <xdr:row>108</xdr:row>
      <xdr:rowOff>152400</xdr:rowOff>
    </xdr:to>
    <xdr:sp macro="" textlink="">
      <xdr:nvSpPr>
        <xdr:cNvPr id="1877" name="Oval 853"/>
        <xdr:cNvSpPr>
          <a:spLocks noChangeArrowheads="1"/>
        </xdr:cNvSpPr>
      </xdr:nvSpPr>
      <xdr:spPr bwMode="auto">
        <a:xfrm>
          <a:off x="8201025" y="185166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108</xdr:row>
      <xdr:rowOff>76200</xdr:rowOff>
    </xdr:from>
    <xdr:to>
      <xdr:col>16</xdr:col>
      <xdr:colOff>0</xdr:colOff>
      <xdr:row>108</xdr:row>
      <xdr:rowOff>76200</xdr:rowOff>
    </xdr:to>
    <xdr:sp macro="" textlink="">
      <xdr:nvSpPr>
        <xdr:cNvPr id="1878" name="Line 854"/>
        <xdr:cNvSpPr>
          <a:spLocks noChangeShapeType="1"/>
        </xdr:cNvSpPr>
      </xdr:nvSpPr>
      <xdr:spPr bwMode="auto">
        <a:xfrm>
          <a:off x="6829425" y="18592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100</xdr:row>
      <xdr:rowOff>76200</xdr:rowOff>
    </xdr:from>
    <xdr:to>
      <xdr:col>14</xdr:col>
      <xdr:colOff>0</xdr:colOff>
      <xdr:row>108</xdr:row>
      <xdr:rowOff>76200</xdr:rowOff>
    </xdr:to>
    <xdr:sp macro="" textlink="">
      <xdr:nvSpPr>
        <xdr:cNvPr id="1879" name="Line 855"/>
        <xdr:cNvSpPr>
          <a:spLocks noChangeShapeType="1"/>
        </xdr:cNvSpPr>
      </xdr:nvSpPr>
      <xdr:spPr bwMode="auto">
        <a:xfrm>
          <a:off x="6534150" y="172212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0</xdr:colOff>
      <xdr:row>18</xdr:row>
      <xdr:rowOff>152400</xdr:rowOff>
    </xdr:to>
    <xdr:sp macro="" textlink="">
      <xdr:nvSpPr>
        <xdr:cNvPr id="1880" name="Line 856"/>
        <xdr:cNvSpPr>
          <a:spLocks noChangeShapeType="1"/>
        </xdr:cNvSpPr>
      </xdr:nvSpPr>
      <xdr:spPr bwMode="auto">
        <a:xfrm>
          <a:off x="10020300" y="3086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18</xdr:row>
      <xdr:rowOff>76200</xdr:rowOff>
    </xdr:from>
    <xdr:to>
      <xdr:col>20</xdr:col>
      <xdr:colOff>0</xdr:colOff>
      <xdr:row>18</xdr:row>
      <xdr:rowOff>76200</xdr:rowOff>
    </xdr:to>
    <xdr:sp macro="" textlink="">
      <xdr:nvSpPr>
        <xdr:cNvPr id="1881" name="Line 857"/>
        <xdr:cNvSpPr>
          <a:spLocks noChangeShapeType="1"/>
        </xdr:cNvSpPr>
      </xdr:nvSpPr>
      <xdr:spPr bwMode="auto">
        <a:xfrm>
          <a:off x="8648700" y="3162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18</xdr:row>
      <xdr:rowOff>76200</xdr:rowOff>
    </xdr:from>
    <xdr:to>
      <xdr:col>18</xdr:col>
      <xdr:colOff>0</xdr:colOff>
      <xdr:row>20</xdr:row>
      <xdr:rowOff>76200</xdr:rowOff>
    </xdr:to>
    <xdr:sp macro="" textlink="">
      <xdr:nvSpPr>
        <xdr:cNvPr id="1882" name="Line 858"/>
        <xdr:cNvSpPr>
          <a:spLocks noChangeShapeType="1"/>
        </xdr:cNvSpPr>
      </xdr:nvSpPr>
      <xdr:spPr bwMode="auto">
        <a:xfrm flipV="1">
          <a:off x="8353425" y="31623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0</xdr:colOff>
      <xdr:row>23</xdr:row>
      <xdr:rowOff>152400</xdr:rowOff>
    </xdr:to>
    <xdr:sp macro="" textlink="">
      <xdr:nvSpPr>
        <xdr:cNvPr id="1883" name="Line 859"/>
        <xdr:cNvSpPr>
          <a:spLocks noChangeShapeType="1"/>
        </xdr:cNvSpPr>
      </xdr:nvSpPr>
      <xdr:spPr bwMode="auto">
        <a:xfrm>
          <a:off x="10020300" y="3943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23</xdr:row>
      <xdr:rowOff>76200</xdr:rowOff>
    </xdr:from>
    <xdr:to>
      <xdr:col>20</xdr:col>
      <xdr:colOff>0</xdr:colOff>
      <xdr:row>23</xdr:row>
      <xdr:rowOff>76200</xdr:rowOff>
    </xdr:to>
    <xdr:sp macro="" textlink="">
      <xdr:nvSpPr>
        <xdr:cNvPr id="1884" name="Line 860"/>
        <xdr:cNvSpPr>
          <a:spLocks noChangeShapeType="1"/>
        </xdr:cNvSpPr>
      </xdr:nvSpPr>
      <xdr:spPr bwMode="auto">
        <a:xfrm>
          <a:off x="8648700" y="4019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20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1885" name="Line 861"/>
        <xdr:cNvSpPr>
          <a:spLocks noChangeShapeType="1"/>
        </xdr:cNvSpPr>
      </xdr:nvSpPr>
      <xdr:spPr bwMode="auto">
        <a:xfrm>
          <a:off x="8353425" y="35052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0</xdr:colOff>
      <xdr:row>28</xdr:row>
      <xdr:rowOff>152400</xdr:rowOff>
    </xdr:to>
    <xdr:sp macro="" textlink="">
      <xdr:nvSpPr>
        <xdr:cNvPr id="1886" name="Line 862"/>
        <xdr:cNvSpPr>
          <a:spLocks noChangeShapeType="1"/>
        </xdr:cNvSpPr>
      </xdr:nvSpPr>
      <xdr:spPr bwMode="auto">
        <a:xfrm>
          <a:off x="10020300" y="4800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28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1887" name="Line 863"/>
        <xdr:cNvSpPr>
          <a:spLocks noChangeShapeType="1"/>
        </xdr:cNvSpPr>
      </xdr:nvSpPr>
      <xdr:spPr bwMode="auto">
        <a:xfrm>
          <a:off x="8648700" y="4876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28</xdr:row>
      <xdr:rowOff>76200</xdr:rowOff>
    </xdr:from>
    <xdr:to>
      <xdr:col>18</xdr:col>
      <xdr:colOff>0</xdr:colOff>
      <xdr:row>30</xdr:row>
      <xdr:rowOff>76200</xdr:rowOff>
    </xdr:to>
    <xdr:sp macro="" textlink="">
      <xdr:nvSpPr>
        <xdr:cNvPr id="1888" name="Line 864"/>
        <xdr:cNvSpPr>
          <a:spLocks noChangeShapeType="1"/>
        </xdr:cNvSpPr>
      </xdr:nvSpPr>
      <xdr:spPr bwMode="auto">
        <a:xfrm flipV="1">
          <a:off x="8353425" y="48768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0</xdr:colOff>
      <xdr:row>33</xdr:row>
      <xdr:rowOff>152400</xdr:rowOff>
    </xdr:to>
    <xdr:sp macro="" textlink="">
      <xdr:nvSpPr>
        <xdr:cNvPr id="1889" name="Line 865"/>
        <xdr:cNvSpPr>
          <a:spLocks noChangeShapeType="1"/>
        </xdr:cNvSpPr>
      </xdr:nvSpPr>
      <xdr:spPr bwMode="auto">
        <a:xfrm>
          <a:off x="10020300" y="5657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33</xdr:row>
      <xdr:rowOff>76200</xdr:rowOff>
    </xdr:from>
    <xdr:to>
      <xdr:col>20</xdr:col>
      <xdr:colOff>0</xdr:colOff>
      <xdr:row>33</xdr:row>
      <xdr:rowOff>76200</xdr:rowOff>
    </xdr:to>
    <xdr:sp macro="" textlink="">
      <xdr:nvSpPr>
        <xdr:cNvPr id="1890" name="Line 866"/>
        <xdr:cNvSpPr>
          <a:spLocks noChangeShapeType="1"/>
        </xdr:cNvSpPr>
      </xdr:nvSpPr>
      <xdr:spPr bwMode="auto">
        <a:xfrm>
          <a:off x="8648700" y="5734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30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1891" name="Line 867"/>
        <xdr:cNvSpPr>
          <a:spLocks noChangeShapeType="1"/>
        </xdr:cNvSpPr>
      </xdr:nvSpPr>
      <xdr:spPr bwMode="auto">
        <a:xfrm>
          <a:off x="8353425" y="52197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0</xdr:colOff>
      <xdr:row>38</xdr:row>
      <xdr:rowOff>152400</xdr:rowOff>
    </xdr:to>
    <xdr:sp macro="" textlink="">
      <xdr:nvSpPr>
        <xdr:cNvPr id="1892" name="Line 868"/>
        <xdr:cNvSpPr>
          <a:spLocks noChangeShapeType="1"/>
        </xdr:cNvSpPr>
      </xdr:nvSpPr>
      <xdr:spPr bwMode="auto">
        <a:xfrm>
          <a:off x="10020300" y="6515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38</xdr:row>
      <xdr:rowOff>76200</xdr:rowOff>
    </xdr:from>
    <xdr:to>
      <xdr:col>20</xdr:col>
      <xdr:colOff>0</xdr:colOff>
      <xdr:row>38</xdr:row>
      <xdr:rowOff>76200</xdr:rowOff>
    </xdr:to>
    <xdr:sp macro="" textlink="">
      <xdr:nvSpPr>
        <xdr:cNvPr id="1893" name="Line 869"/>
        <xdr:cNvSpPr>
          <a:spLocks noChangeShapeType="1"/>
        </xdr:cNvSpPr>
      </xdr:nvSpPr>
      <xdr:spPr bwMode="auto">
        <a:xfrm>
          <a:off x="8648700" y="6591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38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894" name="Line 870"/>
        <xdr:cNvSpPr>
          <a:spLocks noChangeShapeType="1"/>
        </xdr:cNvSpPr>
      </xdr:nvSpPr>
      <xdr:spPr bwMode="auto">
        <a:xfrm flipV="1">
          <a:off x="8353425" y="65913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0</xdr:colOff>
      <xdr:row>43</xdr:row>
      <xdr:rowOff>152400</xdr:rowOff>
    </xdr:to>
    <xdr:sp macro="" textlink="">
      <xdr:nvSpPr>
        <xdr:cNvPr id="1895" name="Line 871"/>
        <xdr:cNvSpPr>
          <a:spLocks noChangeShapeType="1"/>
        </xdr:cNvSpPr>
      </xdr:nvSpPr>
      <xdr:spPr bwMode="auto">
        <a:xfrm>
          <a:off x="10020300" y="7372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43</xdr:row>
      <xdr:rowOff>76200</xdr:rowOff>
    </xdr:from>
    <xdr:to>
      <xdr:col>20</xdr:col>
      <xdr:colOff>0</xdr:colOff>
      <xdr:row>43</xdr:row>
      <xdr:rowOff>76200</xdr:rowOff>
    </xdr:to>
    <xdr:sp macro="" textlink="">
      <xdr:nvSpPr>
        <xdr:cNvPr id="1896" name="Line 872"/>
        <xdr:cNvSpPr>
          <a:spLocks noChangeShapeType="1"/>
        </xdr:cNvSpPr>
      </xdr:nvSpPr>
      <xdr:spPr bwMode="auto">
        <a:xfrm>
          <a:off x="8648700" y="7448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897" name="Line 873"/>
        <xdr:cNvSpPr>
          <a:spLocks noChangeShapeType="1"/>
        </xdr:cNvSpPr>
      </xdr:nvSpPr>
      <xdr:spPr bwMode="auto">
        <a:xfrm>
          <a:off x="8353425" y="744855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0</xdr:colOff>
      <xdr:row>48</xdr:row>
      <xdr:rowOff>152400</xdr:rowOff>
    </xdr:to>
    <xdr:sp macro="" textlink="">
      <xdr:nvSpPr>
        <xdr:cNvPr id="1898" name="Line 874"/>
        <xdr:cNvSpPr>
          <a:spLocks noChangeShapeType="1"/>
        </xdr:cNvSpPr>
      </xdr:nvSpPr>
      <xdr:spPr bwMode="auto">
        <a:xfrm>
          <a:off x="10020300" y="8229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48</xdr:row>
      <xdr:rowOff>76200</xdr:rowOff>
    </xdr:from>
    <xdr:to>
      <xdr:col>20</xdr:col>
      <xdr:colOff>0</xdr:colOff>
      <xdr:row>48</xdr:row>
      <xdr:rowOff>76200</xdr:rowOff>
    </xdr:to>
    <xdr:sp macro="" textlink="">
      <xdr:nvSpPr>
        <xdr:cNvPr id="1899" name="Line 875"/>
        <xdr:cNvSpPr>
          <a:spLocks noChangeShapeType="1"/>
        </xdr:cNvSpPr>
      </xdr:nvSpPr>
      <xdr:spPr bwMode="auto">
        <a:xfrm>
          <a:off x="8648700" y="8305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43</xdr:row>
      <xdr:rowOff>76200</xdr:rowOff>
    </xdr:from>
    <xdr:to>
      <xdr:col>18</xdr:col>
      <xdr:colOff>0</xdr:colOff>
      <xdr:row>48</xdr:row>
      <xdr:rowOff>76200</xdr:rowOff>
    </xdr:to>
    <xdr:sp macro="" textlink="">
      <xdr:nvSpPr>
        <xdr:cNvPr id="1900" name="Line 876"/>
        <xdr:cNvSpPr>
          <a:spLocks noChangeShapeType="1"/>
        </xdr:cNvSpPr>
      </xdr:nvSpPr>
      <xdr:spPr bwMode="auto">
        <a:xfrm>
          <a:off x="8353425" y="74485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0</xdr:colOff>
      <xdr:row>53</xdr:row>
      <xdr:rowOff>152400</xdr:rowOff>
    </xdr:to>
    <xdr:sp macro="" textlink="">
      <xdr:nvSpPr>
        <xdr:cNvPr id="1901" name="Line 877"/>
        <xdr:cNvSpPr>
          <a:spLocks noChangeShapeType="1"/>
        </xdr:cNvSpPr>
      </xdr:nvSpPr>
      <xdr:spPr bwMode="auto">
        <a:xfrm>
          <a:off x="10020300" y="9086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53</xdr:row>
      <xdr:rowOff>76200</xdr:rowOff>
    </xdr:from>
    <xdr:to>
      <xdr:col>20</xdr:col>
      <xdr:colOff>0</xdr:colOff>
      <xdr:row>53</xdr:row>
      <xdr:rowOff>76200</xdr:rowOff>
    </xdr:to>
    <xdr:sp macro="" textlink="">
      <xdr:nvSpPr>
        <xdr:cNvPr id="1902" name="Line 878"/>
        <xdr:cNvSpPr>
          <a:spLocks noChangeShapeType="1"/>
        </xdr:cNvSpPr>
      </xdr:nvSpPr>
      <xdr:spPr bwMode="auto">
        <a:xfrm>
          <a:off x="8648700" y="9163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53</xdr:row>
      <xdr:rowOff>76200</xdr:rowOff>
    </xdr:from>
    <xdr:to>
      <xdr:col>18</xdr:col>
      <xdr:colOff>0</xdr:colOff>
      <xdr:row>58</xdr:row>
      <xdr:rowOff>76200</xdr:rowOff>
    </xdr:to>
    <xdr:sp macro="" textlink="">
      <xdr:nvSpPr>
        <xdr:cNvPr id="1903" name="Line 879"/>
        <xdr:cNvSpPr>
          <a:spLocks noChangeShapeType="1"/>
        </xdr:cNvSpPr>
      </xdr:nvSpPr>
      <xdr:spPr bwMode="auto">
        <a:xfrm flipV="1">
          <a:off x="8353425" y="91630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0</xdr:colOff>
      <xdr:row>58</xdr:row>
      <xdr:rowOff>152400</xdr:rowOff>
    </xdr:to>
    <xdr:sp macro="" textlink="">
      <xdr:nvSpPr>
        <xdr:cNvPr id="1904" name="Line 880"/>
        <xdr:cNvSpPr>
          <a:spLocks noChangeShapeType="1"/>
        </xdr:cNvSpPr>
      </xdr:nvSpPr>
      <xdr:spPr bwMode="auto">
        <a:xfrm>
          <a:off x="10020300" y="9944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58</xdr:row>
      <xdr:rowOff>76200</xdr:rowOff>
    </xdr:from>
    <xdr:to>
      <xdr:col>20</xdr:col>
      <xdr:colOff>0</xdr:colOff>
      <xdr:row>58</xdr:row>
      <xdr:rowOff>76200</xdr:rowOff>
    </xdr:to>
    <xdr:sp macro="" textlink="">
      <xdr:nvSpPr>
        <xdr:cNvPr id="1905" name="Line 881"/>
        <xdr:cNvSpPr>
          <a:spLocks noChangeShapeType="1"/>
        </xdr:cNvSpPr>
      </xdr:nvSpPr>
      <xdr:spPr bwMode="auto">
        <a:xfrm>
          <a:off x="8648700" y="10020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18</xdr:col>
      <xdr:colOff>0</xdr:colOff>
      <xdr:row>58</xdr:row>
      <xdr:rowOff>76200</xdr:rowOff>
    </xdr:to>
    <xdr:sp macro="" textlink="">
      <xdr:nvSpPr>
        <xdr:cNvPr id="1906" name="Line 882"/>
        <xdr:cNvSpPr>
          <a:spLocks noChangeShapeType="1"/>
        </xdr:cNvSpPr>
      </xdr:nvSpPr>
      <xdr:spPr bwMode="auto">
        <a:xfrm>
          <a:off x="8353425" y="100203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0</xdr:colOff>
      <xdr:row>63</xdr:row>
      <xdr:rowOff>152400</xdr:rowOff>
    </xdr:to>
    <xdr:sp macro="" textlink="">
      <xdr:nvSpPr>
        <xdr:cNvPr id="1907" name="Line 883"/>
        <xdr:cNvSpPr>
          <a:spLocks noChangeShapeType="1"/>
        </xdr:cNvSpPr>
      </xdr:nvSpPr>
      <xdr:spPr bwMode="auto">
        <a:xfrm>
          <a:off x="10020300" y="10801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63</xdr:row>
      <xdr:rowOff>76200</xdr:rowOff>
    </xdr:from>
    <xdr:to>
      <xdr:col>20</xdr:col>
      <xdr:colOff>0</xdr:colOff>
      <xdr:row>63</xdr:row>
      <xdr:rowOff>76200</xdr:rowOff>
    </xdr:to>
    <xdr:sp macro="" textlink="">
      <xdr:nvSpPr>
        <xdr:cNvPr id="1908" name="Line 884"/>
        <xdr:cNvSpPr>
          <a:spLocks noChangeShapeType="1"/>
        </xdr:cNvSpPr>
      </xdr:nvSpPr>
      <xdr:spPr bwMode="auto">
        <a:xfrm>
          <a:off x="8648700" y="10877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58</xdr:row>
      <xdr:rowOff>76200</xdr:rowOff>
    </xdr:from>
    <xdr:to>
      <xdr:col>18</xdr:col>
      <xdr:colOff>0</xdr:colOff>
      <xdr:row>63</xdr:row>
      <xdr:rowOff>76200</xdr:rowOff>
    </xdr:to>
    <xdr:sp macro="" textlink="">
      <xdr:nvSpPr>
        <xdr:cNvPr id="1909" name="Line 885"/>
        <xdr:cNvSpPr>
          <a:spLocks noChangeShapeType="1"/>
        </xdr:cNvSpPr>
      </xdr:nvSpPr>
      <xdr:spPr bwMode="auto">
        <a:xfrm>
          <a:off x="8353425" y="100203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0</xdr:colOff>
      <xdr:row>68</xdr:row>
      <xdr:rowOff>152400</xdr:rowOff>
    </xdr:to>
    <xdr:sp macro="" textlink="">
      <xdr:nvSpPr>
        <xdr:cNvPr id="1910" name="Line 886"/>
        <xdr:cNvSpPr>
          <a:spLocks noChangeShapeType="1"/>
        </xdr:cNvSpPr>
      </xdr:nvSpPr>
      <xdr:spPr bwMode="auto">
        <a:xfrm>
          <a:off x="10020300" y="11658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68</xdr:row>
      <xdr:rowOff>76200</xdr:rowOff>
    </xdr:from>
    <xdr:to>
      <xdr:col>20</xdr:col>
      <xdr:colOff>0</xdr:colOff>
      <xdr:row>68</xdr:row>
      <xdr:rowOff>76200</xdr:rowOff>
    </xdr:to>
    <xdr:sp macro="" textlink="">
      <xdr:nvSpPr>
        <xdr:cNvPr id="1911" name="Line 887"/>
        <xdr:cNvSpPr>
          <a:spLocks noChangeShapeType="1"/>
        </xdr:cNvSpPr>
      </xdr:nvSpPr>
      <xdr:spPr bwMode="auto">
        <a:xfrm>
          <a:off x="8648700" y="11734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68</xdr:row>
      <xdr:rowOff>76200</xdr:rowOff>
    </xdr:from>
    <xdr:to>
      <xdr:col>18</xdr:col>
      <xdr:colOff>0</xdr:colOff>
      <xdr:row>70</xdr:row>
      <xdr:rowOff>76200</xdr:rowOff>
    </xdr:to>
    <xdr:sp macro="" textlink="">
      <xdr:nvSpPr>
        <xdr:cNvPr id="1912" name="Line 888"/>
        <xdr:cNvSpPr>
          <a:spLocks noChangeShapeType="1"/>
        </xdr:cNvSpPr>
      </xdr:nvSpPr>
      <xdr:spPr bwMode="auto">
        <a:xfrm flipV="1">
          <a:off x="8353425" y="117348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0</xdr:colOff>
      <xdr:row>73</xdr:row>
      <xdr:rowOff>152400</xdr:rowOff>
    </xdr:to>
    <xdr:sp macro="" textlink="">
      <xdr:nvSpPr>
        <xdr:cNvPr id="1913" name="Line 889"/>
        <xdr:cNvSpPr>
          <a:spLocks noChangeShapeType="1"/>
        </xdr:cNvSpPr>
      </xdr:nvSpPr>
      <xdr:spPr bwMode="auto">
        <a:xfrm>
          <a:off x="10020300" y="12515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73</xdr:row>
      <xdr:rowOff>76200</xdr:rowOff>
    </xdr:from>
    <xdr:to>
      <xdr:col>20</xdr:col>
      <xdr:colOff>0</xdr:colOff>
      <xdr:row>73</xdr:row>
      <xdr:rowOff>76200</xdr:rowOff>
    </xdr:to>
    <xdr:sp macro="" textlink="">
      <xdr:nvSpPr>
        <xdr:cNvPr id="1914" name="Line 890"/>
        <xdr:cNvSpPr>
          <a:spLocks noChangeShapeType="1"/>
        </xdr:cNvSpPr>
      </xdr:nvSpPr>
      <xdr:spPr bwMode="auto">
        <a:xfrm>
          <a:off x="8648700" y="12592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70</xdr:row>
      <xdr:rowOff>76200</xdr:rowOff>
    </xdr:from>
    <xdr:to>
      <xdr:col>18</xdr:col>
      <xdr:colOff>0</xdr:colOff>
      <xdr:row>73</xdr:row>
      <xdr:rowOff>76200</xdr:rowOff>
    </xdr:to>
    <xdr:sp macro="" textlink="">
      <xdr:nvSpPr>
        <xdr:cNvPr id="1915" name="Line 891"/>
        <xdr:cNvSpPr>
          <a:spLocks noChangeShapeType="1"/>
        </xdr:cNvSpPr>
      </xdr:nvSpPr>
      <xdr:spPr bwMode="auto">
        <a:xfrm>
          <a:off x="8353425" y="120777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0</xdr:colOff>
      <xdr:row>78</xdr:row>
      <xdr:rowOff>152400</xdr:rowOff>
    </xdr:to>
    <xdr:sp macro="" textlink="">
      <xdr:nvSpPr>
        <xdr:cNvPr id="1916" name="Line 892"/>
        <xdr:cNvSpPr>
          <a:spLocks noChangeShapeType="1"/>
        </xdr:cNvSpPr>
      </xdr:nvSpPr>
      <xdr:spPr bwMode="auto">
        <a:xfrm>
          <a:off x="10020300" y="13373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78</xdr:row>
      <xdr:rowOff>76200</xdr:rowOff>
    </xdr:from>
    <xdr:to>
      <xdr:col>20</xdr:col>
      <xdr:colOff>0</xdr:colOff>
      <xdr:row>78</xdr:row>
      <xdr:rowOff>76200</xdr:rowOff>
    </xdr:to>
    <xdr:sp macro="" textlink="">
      <xdr:nvSpPr>
        <xdr:cNvPr id="1917" name="Line 893"/>
        <xdr:cNvSpPr>
          <a:spLocks noChangeShapeType="1"/>
        </xdr:cNvSpPr>
      </xdr:nvSpPr>
      <xdr:spPr bwMode="auto">
        <a:xfrm>
          <a:off x="8648700" y="13449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78</xdr:row>
      <xdr:rowOff>76200</xdr:rowOff>
    </xdr:from>
    <xdr:to>
      <xdr:col>18</xdr:col>
      <xdr:colOff>0</xdr:colOff>
      <xdr:row>80</xdr:row>
      <xdr:rowOff>76200</xdr:rowOff>
    </xdr:to>
    <xdr:sp macro="" textlink="">
      <xdr:nvSpPr>
        <xdr:cNvPr id="1918" name="Line 894"/>
        <xdr:cNvSpPr>
          <a:spLocks noChangeShapeType="1"/>
        </xdr:cNvSpPr>
      </xdr:nvSpPr>
      <xdr:spPr bwMode="auto">
        <a:xfrm flipV="1">
          <a:off x="8353425" y="134493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0</xdr:colOff>
      <xdr:row>83</xdr:row>
      <xdr:rowOff>152400</xdr:rowOff>
    </xdr:to>
    <xdr:sp macro="" textlink="">
      <xdr:nvSpPr>
        <xdr:cNvPr id="1919" name="Line 895"/>
        <xdr:cNvSpPr>
          <a:spLocks noChangeShapeType="1"/>
        </xdr:cNvSpPr>
      </xdr:nvSpPr>
      <xdr:spPr bwMode="auto">
        <a:xfrm>
          <a:off x="10020300" y="14230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83</xdr:row>
      <xdr:rowOff>76200</xdr:rowOff>
    </xdr:from>
    <xdr:to>
      <xdr:col>20</xdr:col>
      <xdr:colOff>0</xdr:colOff>
      <xdr:row>83</xdr:row>
      <xdr:rowOff>76200</xdr:rowOff>
    </xdr:to>
    <xdr:sp macro="" textlink="">
      <xdr:nvSpPr>
        <xdr:cNvPr id="1920" name="Line 896"/>
        <xdr:cNvSpPr>
          <a:spLocks noChangeShapeType="1"/>
        </xdr:cNvSpPr>
      </xdr:nvSpPr>
      <xdr:spPr bwMode="auto">
        <a:xfrm>
          <a:off x="8648700" y="14306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80</xdr:row>
      <xdr:rowOff>76200</xdr:rowOff>
    </xdr:from>
    <xdr:to>
      <xdr:col>18</xdr:col>
      <xdr:colOff>0</xdr:colOff>
      <xdr:row>83</xdr:row>
      <xdr:rowOff>76200</xdr:rowOff>
    </xdr:to>
    <xdr:sp macro="" textlink="">
      <xdr:nvSpPr>
        <xdr:cNvPr id="1921" name="Line 897"/>
        <xdr:cNvSpPr>
          <a:spLocks noChangeShapeType="1"/>
        </xdr:cNvSpPr>
      </xdr:nvSpPr>
      <xdr:spPr bwMode="auto">
        <a:xfrm>
          <a:off x="8353425" y="137922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0</xdr:colOff>
      <xdr:row>88</xdr:row>
      <xdr:rowOff>152400</xdr:rowOff>
    </xdr:to>
    <xdr:sp macro="" textlink="">
      <xdr:nvSpPr>
        <xdr:cNvPr id="1922" name="Line 898"/>
        <xdr:cNvSpPr>
          <a:spLocks noChangeShapeType="1"/>
        </xdr:cNvSpPr>
      </xdr:nvSpPr>
      <xdr:spPr bwMode="auto">
        <a:xfrm>
          <a:off x="10020300" y="15087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88</xdr:row>
      <xdr:rowOff>76200</xdr:rowOff>
    </xdr:from>
    <xdr:to>
      <xdr:col>20</xdr:col>
      <xdr:colOff>0</xdr:colOff>
      <xdr:row>88</xdr:row>
      <xdr:rowOff>76200</xdr:rowOff>
    </xdr:to>
    <xdr:sp macro="" textlink="">
      <xdr:nvSpPr>
        <xdr:cNvPr id="1923" name="Line 899"/>
        <xdr:cNvSpPr>
          <a:spLocks noChangeShapeType="1"/>
        </xdr:cNvSpPr>
      </xdr:nvSpPr>
      <xdr:spPr bwMode="auto">
        <a:xfrm>
          <a:off x="8648700" y="15163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88</xdr:row>
      <xdr:rowOff>76200</xdr:rowOff>
    </xdr:from>
    <xdr:to>
      <xdr:col>18</xdr:col>
      <xdr:colOff>0</xdr:colOff>
      <xdr:row>93</xdr:row>
      <xdr:rowOff>76200</xdr:rowOff>
    </xdr:to>
    <xdr:sp macro="" textlink="">
      <xdr:nvSpPr>
        <xdr:cNvPr id="1924" name="Line 900"/>
        <xdr:cNvSpPr>
          <a:spLocks noChangeShapeType="1"/>
        </xdr:cNvSpPr>
      </xdr:nvSpPr>
      <xdr:spPr bwMode="auto">
        <a:xfrm flipV="1">
          <a:off x="8353425" y="151638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0</xdr:colOff>
      <xdr:row>93</xdr:row>
      <xdr:rowOff>152400</xdr:rowOff>
    </xdr:to>
    <xdr:sp macro="" textlink="">
      <xdr:nvSpPr>
        <xdr:cNvPr id="1925" name="Line 901"/>
        <xdr:cNvSpPr>
          <a:spLocks noChangeShapeType="1"/>
        </xdr:cNvSpPr>
      </xdr:nvSpPr>
      <xdr:spPr bwMode="auto">
        <a:xfrm>
          <a:off x="10020300" y="15944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93</xdr:row>
      <xdr:rowOff>76200</xdr:rowOff>
    </xdr:from>
    <xdr:to>
      <xdr:col>20</xdr:col>
      <xdr:colOff>0</xdr:colOff>
      <xdr:row>93</xdr:row>
      <xdr:rowOff>76200</xdr:rowOff>
    </xdr:to>
    <xdr:sp macro="" textlink="">
      <xdr:nvSpPr>
        <xdr:cNvPr id="1926" name="Line 902"/>
        <xdr:cNvSpPr>
          <a:spLocks noChangeShapeType="1"/>
        </xdr:cNvSpPr>
      </xdr:nvSpPr>
      <xdr:spPr bwMode="auto">
        <a:xfrm>
          <a:off x="8648700" y="16021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93</xdr:row>
      <xdr:rowOff>76200</xdr:rowOff>
    </xdr:from>
    <xdr:to>
      <xdr:col>18</xdr:col>
      <xdr:colOff>0</xdr:colOff>
      <xdr:row>93</xdr:row>
      <xdr:rowOff>76200</xdr:rowOff>
    </xdr:to>
    <xdr:sp macro="" textlink="">
      <xdr:nvSpPr>
        <xdr:cNvPr id="1927" name="Line 903"/>
        <xdr:cNvSpPr>
          <a:spLocks noChangeShapeType="1"/>
        </xdr:cNvSpPr>
      </xdr:nvSpPr>
      <xdr:spPr bwMode="auto">
        <a:xfrm>
          <a:off x="8353425" y="1602105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0</xdr:colOff>
      <xdr:row>98</xdr:row>
      <xdr:rowOff>152400</xdr:rowOff>
    </xdr:to>
    <xdr:sp macro="" textlink="">
      <xdr:nvSpPr>
        <xdr:cNvPr id="1928" name="Line 904"/>
        <xdr:cNvSpPr>
          <a:spLocks noChangeShapeType="1"/>
        </xdr:cNvSpPr>
      </xdr:nvSpPr>
      <xdr:spPr bwMode="auto">
        <a:xfrm>
          <a:off x="10020300" y="168021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98</xdr:row>
      <xdr:rowOff>76200</xdr:rowOff>
    </xdr:from>
    <xdr:to>
      <xdr:col>20</xdr:col>
      <xdr:colOff>0</xdr:colOff>
      <xdr:row>98</xdr:row>
      <xdr:rowOff>76200</xdr:rowOff>
    </xdr:to>
    <xdr:sp macro="" textlink="">
      <xdr:nvSpPr>
        <xdr:cNvPr id="1929" name="Line 905"/>
        <xdr:cNvSpPr>
          <a:spLocks noChangeShapeType="1"/>
        </xdr:cNvSpPr>
      </xdr:nvSpPr>
      <xdr:spPr bwMode="auto">
        <a:xfrm>
          <a:off x="8648700" y="168783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93</xdr:row>
      <xdr:rowOff>76200</xdr:rowOff>
    </xdr:from>
    <xdr:to>
      <xdr:col>18</xdr:col>
      <xdr:colOff>0</xdr:colOff>
      <xdr:row>98</xdr:row>
      <xdr:rowOff>76200</xdr:rowOff>
    </xdr:to>
    <xdr:sp macro="" textlink="">
      <xdr:nvSpPr>
        <xdr:cNvPr id="1930" name="Line 906"/>
        <xdr:cNvSpPr>
          <a:spLocks noChangeShapeType="1"/>
        </xdr:cNvSpPr>
      </xdr:nvSpPr>
      <xdr:spPr bwMode="auto">
        <a:xfrm>
          <a:off x="8353425" y="160210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0</xdr:colOff>
      <xdr:row>103</xdr:row>
      <xdr:rowOff>152400</xdr:rowOff>
    </xdr:to>
    <xdr:sp macro="" textlink="">
      <xdr:nvSpPr>
        <xdr:cNvPr id="1931" name="Line 907"/>
        <xdr:cNvSpPr>
          <a:spLocks noChangeShapeType="1"/>
        </xdr:cNvSpPr>
      </xdr:nvSpPr>
      <xdr:spPr bwMode="auto">
        <a:xfrm>
          <a:off x="10020300" y="176593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103</xdr:row>
      <xdr:rowOff>76200</xdr:rowOff>
    </xdr:from>
    <xdr:to>
      <xdr:col>20</xdr:col>
      <xdr:colOff>0</xdr:colOff>
      <xdr:row>103</xdr:row>
      <xdr:rowOff>76200</xdr:rowOff>
    </xdr:to>
    <xdr:sp macro="" textlink="">
      <xdr:nvSpPr>
        <xdr:cNvPr id="1932" name="Line 908"/>
        <xdr:cNvSpPr>
          <a:spLocks noChangeShapeType="1"/>
        </xdr:cNvSpPr>
      </xdr:nvSpPr>
      <xdr:spPr bwMode="auto">
        <a:xfrm>
          <a:off x="8648700" y="177355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103</xdr:row>
      <xdr:rowOff>76200</xdr:rowOff>
    </xdr:from>
    <xdr:to>
      <xdr:col>18</xdr:col>
      <xdr:colOff>0</xdr:colOff>
      <xdr:row>108</xdr:row>
      <xdr:rowOff>76200</xdr:rowOff>
    </xdr:to>
    <xdr:sp macro="" textlink="">
      <xdr:nvSpPr>
        <xdr:cNvPr id="1933" name="Line 909"/>
        <xdr:cNvSpPr>
          <a:spLocks noChangeShapeType="1"/>
        </xdr:cNvSpPr>
      </xdr:nvSpPr>
      <xdr:spPr bwMode="auto">
        <a:xfrm flipV="1">
          <a:off x="8353425" y="1773555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0</xdr:colOff>
      <xdr:row>108</xdr:row>
      <xdr:rowOff>152400</xdr:rowOff>
    </xdr:to>
    <xdr:sp macro="" textlink="">
      <xdr:nvSpPr>
        <xdr:cNvPr id="1934" name="Line 910"/>
        <xdr:cNvSpPr>
          <a:spLocks noChangeShapeType="1"/>
        </xdr:cNvSpPr>
      </xdr:nvSpPr>
      <xdr:spPr bwMode="auto">
        <a:xfrm>
          <a:off x="10020300" y="185166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108</xdr:row>
      <xdr:rowOff>76200</xdr:rowOff>
    </xdr:from>
    <xdr:to>
      <xdr:col>20</xdr:col>
      <xdr:colOff>0</xdr:colOff>
      <xdr:row>108</xdr:row>
      <xdr:rowOff>76200</xdr:rowOff>
    </xdr:to>
    <xdr:sp macro="" textlink="">
      <xdr:nvSpPr>
        <xdr:cNvPr id="1935" name="Line 911"/>
        <xdr:cNvSpPr>
          <a:spLocks noChangeShapeType="1"/>
        </xdr:cNvSpPr>
      </xdr:nvSpPr>
      <xdr:spPr bwMode="auto">
        <a:xfrm>
          <a:off x="8648700" y="185928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108</xdr:row>
      <xdr:rowOff>76200</xdr:rowOff>
    </xdr:from>
    <xdr:to>
      <xdr:col>18</xdr:col>
      <xdr:colOff>0</xdr:colOff>
      <xdr:row>108</xdr:row>
      <xdr:rowOff>76200</xdr:rowOff>
    </xdr:to>
    <xdr:sp macro="" textlink="">
      <xdr:nvSpPr>
        <xdr:cNvPr id="1936" name="Line 912"/>
        <xdr:cNvSpPr>
          <a:spLocks noChangeShapeType="1"/>
        </xdr:cNvSpPr>
      </xdr:nvSpPr>
      <xdr:spPr bwMode="auto">
        <a:xfrm>
          <a:off x="8353425" y="185928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0</xdr:colOff>
      <xdr:row>113</xdr:row>
      <xdr:rowOff>152400</xdr:rowOff>
    </xdr:to>
    <xdr:sp macro="" textlink="">
      <xdr:nvSpPr>
        <xdr:cNvPr id="1937" name="Line 913"/>
        <xdr:cNvSpPr>
          <a:spLocks noChangeShapeType="1"/>
        </xdr:cNvSpPr>
      </xdr:nvSpPr>
      <xdr:spPr bwMode="auto">
        <a:xfrm>
          <a:off x="10020300" y="193738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113</xdr:row>
      <xdr:rowOff>76200</xdr:rowOff>
    </xdr:from>
    <xdr:to>
      <xdr:col>20</xdr:col>
      <xdr:colOff>0</xdr:colOff>
      <xdr:row>113</xdr:row>
      <xdr:rowOff>76200</xdr:rowOff>
    </xdr:to>
    <xdr:sp macro="" textlink="">
      <xdr:nvSpPr>
        <xdr:cNvPr id="1938" name="Line 914"/>
        <xdr:cNvSpPr>
          <a:spLocks noChangeShapeType="1"/>
        </xdr:cNvSpPr>
      </xdr:nvSpPr>
      <xdr:spPr bwMode="auto">
        <a:xfrm>
          <a:off x="8648700" y="19450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108</xdr:row>
      <xdr:rowOff>76200</xdr:rowOff>
    </xdr:from>
    <xdr:to>
      <xdr:col>18</xdr:col>
      <xdr:colOff>0</xdr:colOff>
      <xdr:row>113</xdr:row>
      <xdr:rowOff>76200</xdr:rowOff>
    </xdr:to>
    <xdr:sp macro="" textlink="">
      <xdr:nvSpPr>
        <xdr:cNvPr id="1939" name="Line 915"/>
        <xdr:cNvSpPr>
          <a:spLocks noChangeShapeType="1"/>
        </xdr:cNvSpPr>
      </xdr:nvSpPr>
      <xdr:spPr bwMode="auto">
        <a:xfrm>
          <a:off x="8353425" y="18592800"/>
          <a:ext cx="295275" cy="8572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sp macro="" textlink="">
      <xdr:nvSpPr>
        <xdr:cNvPr id="1940" name="Rectangle 916"/>
        <xdr:cNvSpPr>
          <a:spLocks noChangeArrowheads="1"/>
        </xdr:cNvSpPr>
      </xdr:nvSpPr>
      <xdr:spPr bwMode="auto">
        <a:xfrm>
          <a:off x="2743200" y="106299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62</xdr:row>
      <xdr:rowOff>76200</xdr:rowOff>
    </xdr:from>
    <xdr:to>
      <xdr:col>4</xdr:col>
      <xdr:colOff>0</xdr:colOff>
      <xdr:row>62</xdr:row>
      <xdr:rowOff>76200</xdr:rowOff>
    </xdr:to>
    <xdr:sp macro="" textlink="">
      <xdr:nvSpPr>
        <xdr:cNvPr id="1941" name="Line 917"/>
        <xdr:cNvSpPr>
          <a:spLocks noChangeShapeType="1"/>
        </xdr:cNvSpPr>
      </xdr:nvSpPr>
      <xdr:spPr bwMode="auto">
        <a:xfrm>
          <a:off x="2057400" y="107061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sp macro="" textlink="">
      <xdr:nvSpPr>
        <xdr:cNvPr id="1182" name="Oval 158"/>
        <xdr:cNvSpPr>
          <a:spLocks noChangeArrowheads="1"/>
        </xdr:cNvSpPr>
      </xdr:nvSpPr>
      <xdr:spPr bwMode="auto">
        <a:xfrm>
          <a:off x="3876675" y="56578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33</xdr:row>
      <xdr:rowOff>76200</xdr:rowOff>
    </xdr:from>
    <xdr:to>
      <xdr:col>7</xdr:col>
      <xdr:colOff>0</xdr:colOff>
      <xdr:row>33</xdr:row>
      <xdr:rowOff>76200</xdr:rowOff>
    </xdr:to>
    <xdr:sp macro="" textlink="">
      <xdr:nvSpPr>
        <xdr:cNvPr id="1183" name="Line 159"/>
        <xdr:cNvSpPr>
          <a:spLocks noChangeShapeType="1"/>
        </xdr:cNvSpPr>
      </xdr:nvSpPr>
      <xdr:spPr bwMode="auto">
        <a:xfrm>
          <a:off x="2505075" y="57340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33</xdr:row>
      <xdr:rowOff>76200</xdr:rowOff>
    </xdr:from>
    <xdr:to>
      <xdr:col>5</xdr:col>
      <xdr:colOff>0</xdr:colOff>
      <xdr:row>44</xdr:row>
      <xdr:rowOff>76200</xdr:rowOff>
    </xdr:to>
    <xdr:sp macro="" textlink="">
      <xdr:nvSpPr>
        <xdr:cNvPr id="1184" name="Line 160"/>
        <xdr:cNvSpPr>
          <a:spLocks noChangeShapeType="1"/>
        </xdr:cNvSpPr>
      </xdr:nvSpPr>
      <xdr:spPr bwMode="auto">
        <a:xfrm flipV="1">
          <a:off x="2209800" y="5734050"/>
          <a:ext cx="295275" cy="1885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sp macro="" textlink="">
      <xdr:nvSpPr>
        <xdr:cNvPr id="1185" name="Rectangle 161"/>
        <xdr:cNvSpPr>
          <a:spLocks noChangeArrowheads="1"/>
        </xdr:cNvSpPr>
      </xdr:nvSpPr>
      <xdr:spPr bwMode="auto">
        <a:xfrm>
          <a:off x="3876675" y="96012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56</xdr:row>
      <xdr:rowOff>76200</xdr:rowOff>
    </xdr:from>
    <xdr:to>
      <xdr:col>7</xdr:col>
      <xdr:colOff>0</xdr:colOff>
      <xdr:row>56</xdr:row>
      <xdr:rowOff>76200</xdr:rowOff>
    </xdr:to>
    <xdr:sp macro="" textlink="">
      <xdr:nvSpPr>
        <xdr:cNvPr id="1186" name="Line 162"/>
        <xdr:cNvSpPr>
          <a:spLocks noChangeShapeType="1"/>
        </xdr:cNvSpPr>
      </xdr:nvSpPr>
      <xdr:spPr bwMode="auto">
        <a:xfrm>
          <a:off x="2505075" y="9677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44</xdr:row>
      <xdr:rowOff>76200</xdr:rowOff>
    </xdr:from>
    <xdr:to>
      <xdr:col>5</xdr:col>
      <xdr:colOff>0</xdr:colOff>
      <xdr:row>56</xdr:row>
      <xdr:rowOff>76200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2209800" y="7620000"/>
          <a:ext cx="295275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sp macro="" textlink="">
      <xdr:nvSpPr>
        <xdr:cNvPr id="1188" name="Rectangle 164"/>
        <xdr:cNvSpPr>
          <a:spLocks noChangeArrowheads="1"/>
        </xdr:cNvSpPr>
      </xdr:nvSpPr>
      <xdr:spPr bwMode="auto">
        <a:xfrm>
          <a:off x="5695950" y="44577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11</xdr:col>
      <xdr:colOff>0</xdr:colOff>
      <xdr:row>26</xdr:row>
      <xdr:rowOff>76200</xdr:rowOff>
    </xdr:to>
    <xdr:sp macro="" textlink="">
      <xdr:nvSpPr>
        <xdr:cNvPr id="1189" name="Line 165"/>
        <xdr:cNvSpPr>
          <a:spLocks noChangeShapeType="1"/>
        </xdr:cNvSpPr>
      </xdr:nvSpPr>
      <xdr:spPr bwMode="auto">
        <a:xfrm>
          <a:off x="4324350" y="45339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26</xdr:row>
      <xdr:rowOff>76200</xdr:rowOff>
    </xdr:from>
    <xdr:to>
      <xdr:col>9</xdr:col>
      <xdr:colOff>0</xdr:colOff>
      <xdr:row>33</xdr:row>
      <xdr:rowOff>76200</xdr:rowOff>
    </xdr:to>
    <xdr:sp macro="" textlink="">
      <xdr:nvSpPr>
        <xdr:cNvPr id="1190" name="Line 166"/>
        <xdr:cNvSpPr>
          <a:spLocks noChangeShapeType="1"/>
        </xdr:cNvSpPr>
      </xdr:nvSpPr>
      <xdr:spPr bwMode="auto">
        <a:xfrm flipV="1">
          <a:off x="4029075" y="453390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sp macro="" textlink="">
      <xdr:nvSpPr>
        <xdr:cNvPr id="1191" name="Rectangle 167"/>
        <xdr:cNvSpPr>
          <a:spLocks noChangeArrowheads="1"/>
        </xdr:cNvSpPr>
      </xdr:nvSpPr>
      <xdr:spPr bwMode="auto">
        <a:xfrm>
          <a:off x="5695950" y="70294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41</xdr:row>
      <xdr:rowOff>76200</xdr:rowOff>
    </xdr:from>
    <xdr:to>
      <xdr:col>11</xdr:col>
      <xdr:colOff>0</xdr:colOff>
      <xdr:row>41</xdr:row>
      <xdr:rowOff>76200</xdr:rowOff>
    </xdr:to>
    <xdr:sp macro="" textlink="">
      <xdr:nvSpPr>
        <xdr:cNvPr id="1192" name="Line 168"/>
        <xdr:cNvSpPr>
          <a:spLocks noChangeShapeType="1"/>
        </xdr:cNvSpPr>
      </xdr:nvSpPr>
      <xdr:spPr bwMode="auto">
        <a:xfrm>
          <a:off x="4324350" y="71056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33</xdr:row>
      <xdr:rowOff>76200</xdr:rowOff>
    </xdr:from>
    <xdr:to>
      <xdr:col>9</xdr:col>
      <xdr:colOff>0</xdr:colOff>
      <xdr:row>41</xdr:row>
      <xdr:rowOff>76200</xdr:rowOff>
    </xdr:to>
    <xdr:sp macro="" textlink="">
      <xdr:nvSpPr>
        <xdr:cNvPr id="1193" name="Line 169"/>
        <xdr:cNvSpPr>
          <a:spLocks noChangeShapeType="1"/>
        </xdr:cNvSpPr>
      </xdr:nvSpPr>
      <xdr:spPr bwMode="auto">
        <a:xfrm>
          <a:off x="4029075" y="573405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152400</xdr:colOff>
      <xdr:row>22</xdr:row>
      <xdr:rowOff>152400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7515225" y="37719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22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>
          <a:off x="6143625" y="38481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22</xdr:row>
      <xdr:rowOff>76200</xdr:rowOff>
    </xdr:from>
    <xdr:to>
      <xdr:col>13</xdr:col>
      <xdr:colOff>0</xdr:colOff>
      <xdr:row>26</xdr:row>
      <xdr:rowOff>76200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 flipV="1">
          <a:off x="5848350" y="38481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0</xdr:colOff>
      <xdr:row>30</xdr:row>
      <xdr:rowOff>152400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7515225" y="5143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30</xdr:row>
      <xdr:rowOff>76200</xdr:rowOff>
    </xdr:from>
    <xdr:to>
      <xdr:col>19</xdr:col>
      <xdr:colOff>0</xdr:colOff>
      <xdr:row>30</xdr:row>
      <xdr:rowOff>76200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>
          <a:off x="7667625" y="52197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30</xdr:row>
      <xdr:rowOff>76200</xdr:rowOff>
    </xdr:from>
    <xdr:to>
      <xdr:col>15</xdr:col>
      <xdr:colOff>0</xdr:colOff>
      <xdr:row>30</xdr:row>
      <xdr:rowOff>76200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>
          <a:off x="6143625" y="5219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26</xdr:row>
      <xdr:rowOff>76200</xdr:rowOff>
    </xdr:from>
    <xdr:to>
      <xdr:col>13</xdr:col>
      <xdr:colOff>0</xdr:colOff>
      <xdr:row>30</xdr:row>
      <xdr:rowOff>76200</xdr:rowOff>
    </xdr:to>
    <xdr:sp macro="" textlink="">
      <xdr:nvSpPr>
        <xdr:cNvPr id="1200" name="Line 176"/>
        <xdr:cNvSpPr>
          <a:spLocks noChangeShapeType="1"/>
        </xdr:cNvSpPr>
      </xdr:nvSpPr>
      <xdr:spPr bwMode="auto">
        <a:xfrm>
          <a:off x="5848350" y="45339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0</xdr:colOff>
      <xdr:row>20</xdr:row>
      <xdr:rowOff>152400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9334500" y="3429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20</xdr:row>
      <xdr:rowOff>76200</xdr:rowOff>
    </xdr:from>
    <xdr:to>
      <xdr:col>19</xdr:col>
      <xdr:colOff>0</xdr:colOff>
      <xdr:row>20</xdr:row>
      <xdr:rowOff>76200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>
          <a:off x="7962900" y="3505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20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V="1">
          <a:off x="7667625" y="35052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0</xdr:colOff>
      <xdr:row>25</xdr:row>
      <xdr:rowOff>152400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9334500" y="42862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25</xdr:row>
      <xdr:rowOff>76200</xdr:rowOff>
    </xdr:from>
    <xdr:to>
      <xdr:col>19</xdr:col>
      <xdr:colOff>0</xdr:colOff>
      <xdr:row>25</xdr:row>
      <xdr:rowOff>76200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7962900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22</xdr:row>
      <xdr:rowOff>76200</xdr:rowOff>
    </xdr:from>
    <xdr:to>
      <xdr:col>17</xdr:col>
      <xdr:colOff>0</xdr:colOff>
      <xdr:row>25</xdr:row>
      <xdr:rowOff>76200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>
          <a:off x="7667625" y="38481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152400</xdr:colOff>
      <xdr:row>37</xdr:row>
      <xdr:rowOff>152400</xdr:rowOff>
    </xdr:to>
    <xdr:sp macro="" textlink="">
      <xdr:nvSpPr>
        <xdr:cNvPr id="1207" name="Oval 183"/>
        <xdr:cNvSpPr>
          <a:spLocks noChangeArrowheads="1"/>
        </xdr:cNvSpPr>
      </xdr:nvSpPr>
      <xdr:spPr bwMode="auto">
        <a:xfrm>
          <a:off x="7515225" y="63436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37</xdr:row>
      <xdr:rowOff>76200</xdr:rowOff>
    </xdr:from>
    <xdr:to>
      <xdr:col>15</xdr:col>
      <xdr:colOff>0</xdr:colOff>
      <xdr:row>37</xdr:row>
      <xdr:rowOff>76200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>
          <a:off x="6143625" y="64198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37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 flipV="1">
          <a:off x="5848350" y="64198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0</xdr:colOff>
      <xdr:row>45</xdr:row>
      <xdr:rowOff>152400</xdr:rowOff>
    </xdr:to>
    <xdr:sp macro="" textlink="">
      <xdr:nvSpPr>
        <xdr:cNvPr id="1210" name="Line 186"/>
        <xdr:cNvSpPr>
          <a:spLocks noChangeShapeType="1"/>
        </xdr:cNvSpPr>
      </xdr:nvSpPr>
      <xdr:spPr bwMode="auto">
        <a:xfrm>
          <a:off x="7515225" y="77152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45</xdr:row>
      <xdr:rowOff>76200</xdr:rowOff>
    </xdr:from>
    <xdr:to>
      <xdr:col>19</xdr:col>
      <xdr:colOff>0</xdr:colOff>
      <xdr:row>45</xdr:row>
      <xdr:rowOff>76200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>
          <a:off x="7667625" y="779145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45</xdr:row>
      <xdr:rowOff>76200</xdr:rowOff>
    </xdr:from>
    <xdr:to>
      <xdr:col>15</xdr:col>
      <xdr:colOff>0</xdr:colOff>
      <xdr:row>45</xdr:row>
      <xdr:rowOff>76200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6143625" y="7791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41</xdr:row>
      <xdr:rowOff>76200</xdr:rowOff>
    </xdr:from>
    <xdr:to>
      <xdr:col>13</xdr:col>
      <xdr:colOff>0</xdr:colOff>
      <xdr:row>45</xdr:row>
      <xdr:rowOff>76200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>
          <a:off x="5848350" y="71056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0</xdr:colOff>
      <xdr:row>35</xdr:row>
      <xdr:rowOff>152400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>
          <a:off x="9334500" y="60007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35</xdr:row>
      <xdr:rowOff>76200</xdr:rowOff>
    </xdr:from>
    <xdr:to>
      <xdr:col>19</xdr:col>
      <xdr:colOff>0</xdr:colOff>
      <xdr:row>35</xdr:row>
      <xdr:rowOff>76200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>
          <a:off x="7962900" y="6076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35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 flipV="1">
          <a:off x="7667625" y="607695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0</xdr:colOff>
      <xdr:row>40</xdr:row>
      <xdr:rowOff>152400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9334500" y="685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17</xdr:col>
      <xdr:colOff>0</xdr:colOff>
      <xdr:row>40</xdr:row>
      <xdr:rowOff>76200</xdr:rowOff>
    </xdr:from>
    <xdr:to>
      <xdr:col>19</xdr:col>
      <xdr:colOff>0</xdr:colOff>
      <xdr:row>40</xdr:row>
      <xdr:rowOff>76200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>
          <a:off x="7962900" y="6934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37</xdr:row>
      <xdr:rowOff>76200</xdr:rowOff>
    </xdr:from>
    <xdr:to>
      <xdr:col>17</xdr:col>
      <xdr:colOff>0</xdr:colOff>
      <xdr:row>40</xdr:row>
      <xdr:rowOff>76200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>
          <a:off x="7667625" y="641985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sp macro="" textlink="">
      <xdr:nvSpPr>
        <xdr:cNvPr id="1220" name="Oval 196"/>
        <xdr:cNvSpPr>
          <a:spLocks noChangeArrowheads="1"/>
        </xdr:cNvSpPr>
      </xdr:nvSpPr>
      <xdr:spPr bwMode="auto">
        <a:xfrm>
          <a:off x="5695950" y="89154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52</xdr:row>
      <xdr:rowOff>76200</xdr:rowOff>
    </xdr:from>
    <xdr:to>
      <xdr:col>11</xdr:col>
      <xdr:colOff>0</xdr:colOff>
      <xdr:row>52</xdr:row>
      <xdr:rowOff>76200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4324350" y="89916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52</xdr:row>
      <xdr:rowOff>76200</xdr:rowOff>
    </xdr:from>
    <xdr:to>
      <xdr:col>9</xdr:col>
      <xdr:colOff>0</xdr:colOff>
      <xdr:row>56</xdr:row>
      <xdr:rowOff>76200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V="1">
          <a:off x="4029075" y="89916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0</xdr:colOff>
      <xdr:row>60</xdr:row>
      <xdr:rowOff>152400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>
          <a:off x="5695950" y="10287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60</xdr:row>
      <xdr:rowOff>76200</xdr:rowOff>
    </xdr:from>
    <xdr:to>
      <xdr:col>19</xdr:col>
      <xdr:colOff>0</xdr:colOff>
      <xdr:row>60</xdr:row>
      <xdr:rowOff>76200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>
          <a:off x="5848350" y="10363200"/>
          <a:ext cx="34861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60</xdr:row>
      <xdr:rowOff>76200</xdr:rowOff>
    </xdr:from>
    <xdr:to>
      <xdr:col>11</xdr:col>
      <xdr:colOff>0</xdr:colOff>
      <xdr:row>60</xdr:row>
      <xdr:rowOff>76200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4324350" y="10363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56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4029075" y="9677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0</xdr:colOff>
      <xdr:row>50</xdr:row>
      <xdr:rowOff>152400</xdr:rowOff>
    </xdr:to>
    <xdr:sp macro="" textlink="">
      <xdr:nvSpPr>
        <xdr:cNvPr id="1227" name="Line 203"/>
        <xdr:cNvSpPr>
          <a:spLocks noChangeShapeType="1"/>
        </xdr:cNvSpPr>
      </xdr:nvSpPr>
      <xdr:spPr bwMode="auto">
        <a:xfrm>
          <a:off x="7515225" y="8572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50</xdr:row>
      <xdr:rowOff>76200</xdr:rowOff>
    </xdr:from>
    <xdr:to>
      <xdr:col>19</xdr:col>
      <xdr:colOff>0</xdr:colOff>
      <xdr:row>50</xdr:row>
      <xdr:rowOff>76200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>
          <a:off x="7667625" y="86487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50</xdr:row>
      <xdr:rowOff>76200</xdr:rowOff>
    </xdr:from>
    <xdr:to>
      <xdr:col>15</xdr:col>
      <xdr:colOff>0</xdr:colOff>
      <xdr:row>50</xdr:row>
      <xdr:rowOff>76200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>
          <a:off x="6143625" y="86487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50</xdr:row>
      <xdr:rowOff>76200</xdr:rowOff>
    </xdr:from>
    <xdr:to>
      <xdr:col>13</xdr:col>
      <xdr:colOff>0</xdr:colOff>
      <xdr:row>52</xdr:row>
      <xdr:rowOff>76200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V="1">
          <a:off x="5848350" y="86487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0</xdr:colOff>
      <xdr:row>55</xdr:row>
      <xdr:rowOff>152400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>
          <a:off x="7515225" y="94297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152400</xdr:colOff>
      <xdr:row>55</xdr:row>
      <xdr:rowOff>76200</xdr:rowOff>
    </xdr:from>
    <xdr:to>
      <xdr:col>19</xdr:col>
      <xdr:colOff>0</xdr:colOff>
      <xdr:row>55</xdr:row>
      <xdr:rowOff>76200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>
          <a:off x="7667625" y="950595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0</xdr:colOff>
      <xdr:row>55</xdr:row>
      <xdr:rowOff>76200</xdr:rowOff>
    </xdr:from>
    <xdr:to>
      <xdr:col>15</xdr:col>
      <xdr:colOff>0</xdr:colOff>
      <xdr:row>55</xdr:row>
      <xdr:rowOff>76200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6143625" y="9505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152400</xdr:colOff>
      <xdr:row>52</xdr:row>
      <xdr:rowOff>76200</xdr:rowOff>
    </xdr:from>
    <xdr:to>
      <xdr:col>13</xdr:col>
      <xdr:colOff>0</xdr:colOff>
      <xdr:row>55</xdr:row>
      <xdr:rowOff>76200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5848350" y="89916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sp macro="" textlink="">
      <xdr:nvSpPr>
        <xdr:cNvPr id="1235" name="Rectangle 211"/>
        <xdr:cNvSpPr>
          <a:spLocks noChangeArrowheads="1"/>
        </xdr:cNvSpPr>
      </xdr:nvSpPr>
      <xdr:spPr bwMode="auto">
        <a:xfrm>
          <a:off x="2057400" y="75438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2</xdr:col>
      <xdr:colOff>0</xdr:colOff>
      <xdr:row>44</xdr:row>
      <xdr:rowOff>76200</xdr:rowOff>
    </xdr:from>
    <xdr:to>
      <xdr:col>3</xdr:col>
      <xdr:colOff>0</xdr:colOff>
      <xdr:row>44</xdr:row>
      <xdr:rowOff>76200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>
          <a:off x="1371600" y="76200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1035"/>
  <sheetViews>
    <sheetView tabSelected="1" topLeftCell="A67" workbookViewId="0">
      <selection activeCell="I18" sqref="I18"/>
    </sheetView>
  </sheetViews>
  <sheetFormatPr defaultRowHeight="13.5"/>
  <cols>
    <col min="4" max="4" width="11.625" bestFit="1" customWidth="1"/>
    <col min="5" max="5" width="2.25" customWidth="1"/>
    <col min="6" max="6" width="3.625" customWidth="1"/>
    <col min="9" max="9" width="2.25" customWidth="1"/>
    <col min="10" max="10" width="3.625" customWidth="1"/>
    <col min="13" max="13" width="2.25" customWidth="1"/>
    <col min="14" max="14" width="3.625" customWidth="1"/>
    <col min="17" max="17" width="2.25" customWidth="1"/>
    <col min="18" max="18" width="3.625" customWidth="1"/>
    <col min="21" max="21" width="2.25" customWidth="1"/>
  </cols>
  <sheetData>
    <row r="1" spans="1:8">
      <c r="A1" t="s">
        <v>29</v>
      </c>
      <c r="C1" t="s">
        <v>30</v>
      </c>
      <c r="D1">
        <v>1501220101</v>
      </c>
    </row>
    <row r="3" spans="1:8">
      <c r="C3" s="3" t="s">
        <v>22</v>
      </c>
      <c r="D3" s="3" t="s">
        <v>24</v>
      </c>
      <c r="H3" s="5" t="s">
        <v>27</v>
      </c>
    </row>
    <row r="4" spans="1:8">
      <c r="C4" s="4" t="s">
        <v>20</v>
      </c>
      <c r="D4" s="4" t="s">
        <v>25</v>
      </c>
      <c r="G4" t="s">
        <v>28</v>
      </c>
      <c r="H4" s="5">
        <v>100</v>
      </c>
    </row>
    <row r="5" spans="1:8">
      <c r="C5" s="4" t="s">
        <v>21</v>
      </c>
      <c r="D5" s="4" t="s">
        <v>26</v>
      </c>
      <c r="H5" s="5"/>
    </row>
    <row r="6" spans="1:8">
      <c r="C6" s="4" t="s">
        <v>23</v>
      </c>
      <c r="D6" s="4"/>
      <c r="H6" s="5"/>
    </row>
    <row r="17" spans="4:22">
      <c r="D17" s="1" t="s">
        <v>18</v>
      </c>
      <c r="S17">
        <v>0.7</v>
      </c>
    </row>
    <row r="18" spans="4:22">
      <c r="S18" t="str">
        <f>C4</f>
        <v>经济增长</v>
      </c>
    </row>
    <row r="19" spans="4:22">
      <c r="V19">
        <f>SUM(S20,O22,K27,G39)</f>
        <v>44</v>
      </c>
    </row>
    <row r="20" spans="4:22">
      <c r="O20" t="str">
        <f>D4</f>
        <v>股票</v>
      </c>
      <c r="S20">
        <f>K27*1.2</f>
        <v>144</v>
      </c>
      <c r="T20">
        <f>V19</f>
        <v>44</v>
      </c>
    </row>
    <row r="22" spans="4:22">
      <c r="O22">
        <f>-K27</f>
        <v>-120</v>
      </c>
      <c r="P22">
        <f>IF(ABS(1-SUM(S17,S22))&lt;=0.00001,SUM(S17*T20,S22*T25),NA())</f>
        <v>33.199999999999996</v>
      </c>
      <c r="S22">
        <v>0.3</v>
      </c>
    </row>
    <row r="23" spans="4:22">
      <c r="S23" t="str">
        <f>C5</f>
        <v>经济衰退</v>
      </c>
    </row>
    <row r="24" spans="4:22">
      <c r="K24">
        <v>0.7</v>
      </c>
      <c r="V24">
        <f>SUM(S25,O22,K27,G39)</f>
        <v>8</v>
      </c>
    </row>
    <row r="25" spans="4:22">
      <c r="K25" t="str">
        <f>C4</f>
        <v>经济增长</v>
      </c>
      <c r="S25">
        <f>K27*0.9</f>
        <v>108</v>
      </c>
      <c r="T25">
        <f>V24</f>
        <v>8</v>
      </c>
    </row>
    <row r="26" spans="4:22">
      <c r="M26">
        <f>IF(L27=P22,1,IF(L27=P32,2))</f>
        <v>1</v>
      </c>
    </row>
    <row r="27" spans="4:22">
      <c r="K27">
        <f>invest*1.2</f>
        <v>120</v>
      </c>
      <c r="L27">
        <f>MAX(P22,P32)</f>
        <v>33.199999999999996</v>
      </c>
      <c r="S27">
        <v>0.7</v>
      </c>
    </row>
    <row r="28" spans="4:22">
      <c r="S28" t="str">
        <f>C4</f>
        <v>经济增长</v>
      </c>
    </row>
    <row r="29" spans="4:22">
      <c r="V29">
        <f>SUM(S30,O32,K27,G39)</f>
        <v>26</v>
      </c>
    </row>
    <row r="30" spans="4:22">
      <c r="O30" t="str">
        <f>D5</f>
        <v>债券</v>
      </c>
      <c r="S30">
        <f>K27*1.05</f>
        <v>126</v>
      </c>
      <c r="T30">
        <f>V29</f>
        <v>26</v>
      </c>
    </row>
    <row r="32" spans="4:22">
      <c r="O32">
        <f>-K27</f>
        <v>-120</v>
      </c>
      <c r="P32">
        <f>IF(ABS(1-SUM(S27,S32))&lt;=0.00001,SUM(S27*T30,S32*T35),NA())</f>
        <v>27.799999999999997</v>
      </c>
      <c r="S32">
        <v>0.3</v>
      </c>
    </row>
    <row r="33" spans="7:22">
      <c r="S33" t="str">
        <f>C5</f>
        <v>经济衰退</v>
      </c>
    </row>
    <row r="34" spans="7:22">
      <c r="V34">
        <f>SUM(S35,O32,K27,G39)</f>
        <v>32</v>
      </c>
    </row>
    <row r="35" spans="7:22">
      <c r="S35">
        <f>K27*1.1</f>
        <v>132</v>
      </c>
      <c r="T35">
        <f>V34</f>
        <v>32</v>
      </c>
    </row>
    <row r="37" spans="7:22">
      <c r="G37" t="str">
        <f>D4</f>
        <v>股票</v>
      </c>
      <c r="S37">
        <v>0.2</v>
      </c>
    </row>
    <row r="38" spans="7:22">
      <c r="S38" t="str">
        <f>C4</f>
        <v>经济增长</v>
      </c>
    </row>
    <row r="39" spans="7:22">
      <c r="G39">
        <f>-invest</f>
        <v>-100</v>
      </c>
      <c r="H39">
        <f>IF(ABS(1-SUM(K24,K49))&lt;=0.00001,SUM(K24*L27,K49*L52),NA())</f>
        <v>22.939999999999998</v>
      </c>
      <c r="V39">
        <f>SUM(S40,O45,K52,G39)</f>
        <v>8</v>
      </c>
    </row>
    <row r="40" spans="7:22">
      <c r="S40">
        <f>K52*1.2</f>
        <v>108</v>
      </c>
      <c r="T40">
        <f>V39</f>
        <v>8</v>
      </c>
    </row>
    <row r="42" spans="7:22">
      <c r="S42">
        <v>0.7</v>
      </c>
    </row>
    <row r="43" spans="7:22">
      <c r="O43" t="str">
        <f>D4</f>
        <v>股票</v>
      </c>
      <c r="S43" t="str">
        <f>C5</f>
        <v>经济衰退</v>
      </c>
    </row>
    <row r="44" spans="7:22">
      <c r="V44">
        <f>SUM(S45,O45,K52,G39)</f>
        <v>-19</v>
      </c>
    </row>
    <row r="45" spans="7:22">
      <c r="O45">
        <f>-K52</f>
        <v>-90</v>
      </c>
      <c r="P45">
        <f>IF(ABS(1-SUM(S37,S42,S47))&lt;=0.00001,SUM(S37*T40,S42*T45,S47*T50),NA())</f>
        <v>-17.2</v>
      </c>
      <c r="S45">
        <f>K52*0.9</f>
        <v>81</v>
      </c>
      <c r="T45">
        <f>V44</f>
        <v>-19</v>
      </c>
    </row>
    <row r="47" spans="7:22">
      <c r="S47">
        <v>0.1</v>
      </c>
    </row>
    <row r="48" spans="7:22">
      <c r="S48" t="str">
        <f>C6</f>
        <v>经济萧条</v>
      </c>
    </row>
    <row r="49" spans="4:22">
      <c r="K49">
        <v>0.3</v>
      </c>
      <c r="V49">
        <f>SUM(S50,O45,K52,G39)</f>
        <v>-55</v>
      </c>
    </row>
    <row r="50" spans="4:22">
      <c r="K50" t="str">
        <f>C5</f>
        <v>经济衰退</v>
      </c>
      <c r="S50">
        <f>K52*0.5</f>
        <v>45</v>
      </c>
      <c r="T50">
        <f>V49</f>
        <v>-55</v>
      </c>
    </row>
    <row r="51" spans="4:22">
      <c r="M51">
        <f>IF(L52=P45,1,IF(L52=P60,2))</f>
        <v>2</v>
      </c>
    </row>
    <row r="52" spans="4:22">
      <c r="K52">
        <f>invest*0.9</f>
        <v>90</v>
      </c>
      <c r="L52">
        <f>MAX(P45,P60)</f>
        <v>-0.99999999999999001</v>
      </c>
      <c r="S52">
        <v>0.2</v>
      </c>
    </row>
    <row r="53" spans="4:22">
      <c r="S53" t="str">
        <f>C4</f>
        <v>经济增长</v>
      </c>
    </row>
    <row r="54" spans="4:22">
      <c r="V54">
        <f>SUM(S55,O60,K52,G39)</f>
        <v>-5.5</v>
      </c>
    </row>
    <row r="55" spans="4:22">
      <c r="S55">
        <f>K52*1.05</f>
        <v>94.5</v>
      </c>
      <c r="T55">
        <f>V54</f>
        <v>-5.5</v>
      </c>
    </row>
    <row r="57" spans="4:22">
      <c r="S57">
        <v>0.7</v>
      </c>
    </row>
    <row r="58" spans="4:22">
      <c r="O58" t="str">
        <f>D5</f>
        <v>债券</v>
      </c>
      <c r="S58" t="str">
        <f>C5</f>
        <v>经济衰退</v>
      </c>
    </row>
    <row r="59" spans="4:22">
      <c r="V59">
        <f>SUM(S60,O60,K52,G39)</f>
        <v>-0.99999999999998579</v>
      </c>
    </row>
    <row r="60" spans="4:22">
      <c r="O60">
        <f>-K52</f>
        <v>-90</v>
      </c>
      <c r="P60">
        <f>IF(ABS(1-SUM(S52,S57,S62))&lt;=0.00001,SUM(S52*T55,S57*T60,S62*T65),NA())</f>
        <v>-0.99999999999999001</v>
      </c>
      <c r="S60">
        <f>K52*1.1</f>
        <v>99.000000000000014</v>
      </c>
      <c r="T60">
        <f>V59</f>
        <v>-0.99999999999998579</v>
      </c>
    </row>
    <row r="62" spans="4:22">
      <c r="D62" s="2"/>
      <c r="S62">
        <v>0.1</v>
      </c>
    </row>
    <row r="63" spans="4:22">
      <c r="E63">
        <f>IF(D64=H39,1,IF(D64=H89,2))</f>
        <v>1</v>
      </c>
      <c r="S63" t="str">
        <f>C6</f>
        <v>经济萧条</v>
      </c>
    </row>
    <row r="64" spans="4:22">
      <c r="D64">
        <f>MAX(H39,H89)</f>
        <v>22.939999999999998</v>
      </c>
      <c r="V64">
        <f>SUM(S65,O60,K52,G39)</f>
        <v>8</v>
      </c>
    </row>
    <row r="65" spans="11:22">
      <c r="S65">
        <f>K52*1.2</f>
        <v>108</v>
      </c>
      <c r="T65">
        <f>V64</f>
        <v>8</v>
      </c>
    </row>
    <row r="67" spans="11:22">
      <c r="S67">
        <v>0.7</v>
      </c>
    </row>
    <row r="68" spans="11:22">
      <c r="S68" t="str">
        <f>C4</f>
        <v>经济增长</v>
      </c>
    </row>
    <row r="69" spans="11:22">
      <c r="V69">
        <f>SUM(S70,O72,K77,G89)</f>
        <v>26</v>
      </c>
    </row>
    <row r="70" spans="11:22">
      <c r="O70" t="str">
        <f>D4</f>
        <v>股票</v>
      </c>
      <c r="S70">
        <f>K77*1.2</f>
        <v>126</v>
      </c>
      <c r="T70">
        <f>V69</f>
        <v>26</v>
      </c>
    </row>
    <row r="72" spans="11:22">
      <c r="O72">
        <f>-K77</f>
        <v>-105</v>
      </c>
      <c r="P72">
        <f>IF(ABS(1-SUM(S67,S72))&lt;=0.00001,SUM(S67*T70,S72*T75),NA())</f>
        <v>16.55</v>
      </c>
      <c r="S72">
        <v>0.3</v>
      </c>
    </row>
    <row r="73" spans="11:22">
      <c r="S73" t="str">
        <f>C5</f>
        <v>经济衰退</v>
      </c>
    </row>
    <row r="74" spans="11:22">
      <c r="K74">
        <v>0.7</v>
      </c>
      <c r="V74">
        <f>SUM(S75,O72,K77,G89)</f>
        <v>-5.5</v>
      </c>
    </row>
    <row r="75" spans="11:22">
      <c r="K75" t="str">
        <f>C4</f>
        <v>经济增长</v>
      </c>
      <c r="S75">
        <f>K77*0.9</f>
        <v>94.5</v>
      </c>
      <c r="T75">
        <f>V74</f>
        <v>-5.5</v>
      </c>
    </row>
    <row r="76" spans="11:22">
      <c r="M76">
        <f>IF(L77=P72,1,IF(L77=P82,2))</f>
        <v>1</v>
      </c>
    </row>
    <row r="77" spans="11:22">
      <c r="K77">
        <f>invest*1.05</f>
        <v>105</v>
      </c>
      <c r="L77">
        <f>MAX(P72,P82)</f>
        <v>16.55</v>
      </c>
      <c r="S77">
        <v>0.7</v>
      </c>
    </row>
    <row r="78" spans="11:22">
      <c r="S78" t="str">
        <f>C4</f>
        <v>经济增长</v>
      </c>
    </row>
    <row r="79" spans="11:22">
      <c r="V79">
        <f>SUM(S80,O82,K77,G89)</f>
        <v>10.25</v>
      </c>
    </row>
    <row r="80" spans="11:22">
      <c r="O80" t="str">
        <f>D5</f>
        <v>债券</v>
      </c>
      <c r="S80">
        <f>K77*1.05</f>
        <v>110.25</v>
      </c>
      <c r="T80">
        <f>V79</f>
        <v>10.25</v>
      </c>
    </row>
    <row r="82" spans="7:22">
      <c r="O82">
        <f>-K77</f>
        <v>-105</v>
      </c>
      <c r="P82">
        <f>IF(ABS(1-SUM(S77,S82))&lt;=0.00001,SUM(S77*T80,S82*T85),NA())</f>
        <v>11.825000000000003</v>
      </c>
      <c r="S82">
        <v>0.3</v>
      </c>
    </row>
    <row r="83" spans="7:22">
      <c r="S83" t="str">
        <f>C5</f>
        <v>经济衰退</v>
      </c>
    </row>
    <row r="84" spans="7:22">
      <c r="V84">
        <f>SUM(S85,O82,K77,G89)</f>
        <v>15.500000000000014</v>
      </c>
    </row>
    <row r="85" spans="7:22">
      <c r="S85">
        <f>K77*1.1</f>
        <v>115.50000000000001</v>
      </c>
      <c r="T85">
        <f>V84</f>
        <v>15.500000000000014</v>
      </c>
    </row>
    <row r="87" spans="7:22">
      <c r="G87" t="str">
        <f>D5</f>
        <v>债券</v>
      </c>
      <c r="S87">
        <v>0.2</v>
      </c>
    </row>
    <row r="88" spans="7:22">
      <c r="S88" t="str">
        <f>C4</f>
        <v>经济增长</v>
      </c>
    </row>
    <row r="89" spans="7:22">
      <c r="G89">
        <f>-invest</f>
        <v>-100</v>
      </c>
      <c r="H89">
        <f>IF(ABS(1-SUM(K74,K99))&lt;=0.00001,SUM(K74*L77,K99*L102),NA())</f>
        <v>17.885000000000005</v>
      </c>
      <c r="V89">
        <f>SUM(S90,O95,K102,G89)</f>
        <v>32</v>
      </c>
    </row>
    <row r="90" spans="7:22">
      <c r="S90">
        <f>K102*1.2</f>
        <v>132</v>
      </c>
      <c r="T90">
        <f>V89</f>
        <v>32</v>
      </c>
    </row>
    <row r="92" spans="7:22">
      <c r="S92">
        <v>0.7</v>
      </c>
    </row>
    <row r="93" spans="7:22">
      <c r="O93" t="str">
        <f>D4</f>
        <v>股票</v>
      </c>
      <c r="S93" t="str">
        <f>C5</f>
        <v>经济衰退</v>
      </c>
    </row>
    <row r="94" spans="7:22">
      <c r="V94">
        <f>SUM(S95,O95,K102,G89)</f>
        <v>-0.99999999999998579</v>
      </c>
    </row>
    <row r="95" spans="7:22">
      <c r="O95">
        <f>-K102</f>
        <v>-110.00000000000001</v>
      </c>
      <c r="P95">
        <f>IF(ABS(1-SUM(S87,S92,S97))&lt;=0.00001,SUM(S87*T90,S92*T95,S97*T100),NA())</f>
        <v>1.2000000000000108</v>
      </c>
      <c r="S95">
        <f>K102*0.9</f>
        <v>99.000000000000014</v>
      </c>
      <c r="T95">
        <f>V94</f>
        <v>-0.99999999999998579</v>
      </c>
    </row>
    <row r="97" spans="11:22">
      <c r="S97">
        <v>0.1</v>
      </c>
    </row>
    <row r="98" spans="11:22">
      <c r="S98" t="str">
        <f>C6</f>
        <v>经济萧条</v>
      </c>
    </row>
    <row r="99" spans="11:22">
      <c r="K99">
        <v>0.3</v>
      </c>
      <c r="V99">
        <f>SUM(S100,O95,K102,G89)</f>
        <v>-44.999999999999993</v>
      </c>
    </row>
    <row r="100" spans="11:22">
      <c r="K100" t="str">
        <f>C5</f>
        <v>经济衰退</v>
      </c>
      <c r="S100">
        <f>K102*0.5</f>
        <v>55.000000000000007</v>
      </c>
      <c r="T100">
        <f>V99</f>
        <v>-44.999999999999993</v>
      </c>
    </row>
    <row r="101" spans="11:22">
      <c r="M101">
        <f>IF(L102=P95,1,IF(L102=P110,2))</f>
        <v>2</v>
      </c>
    </row>
    <row r="102" spans="11:22">
      <c r="K102">
        <f>invest*1.1</f>
        <v>110.00000000000001</v>
      </c>
      <c r="L102">
        <f>MAX(P95,P110)</f>
        <v>21.000000000000021</v>
      </c>
      <c r="S102">
        <v>0.2</v>
      </c>
    </row>
    <row r="103" spans="11:22">
      <c r="S103" t="str">
        <f>C4</f>
        <v>经济增长</v>
      </c>
    </row>
    <row r="104" spans="11:22">
      <c r="V104">
        <f>SUM(S105,O110,K102,G89)</f>
        <v>15.500000000000014</v>
      </c>
    </row>
    <row r="105" spans="11:22">
      <c r="S105">
        <f>K102*1.05</f>
        <v>115.50000000000001</v>
      </c>
      <c r="T105">
        <f>V104</f>
        <v>15.500000000000014</v>
      </c>
    </row>
    <row r="107" spans="11:22">
      <c r="S107">
        <v>0.7</v>
      </c>
    </row>
    <row r="108" spans="11:22">
      <c r="O108" t="str">
        <f>D5</f>
        <v>债券</v>
      </c>
      <c r="S108" t="str">
        <f>C5</f>
        <v>经济衰退</v>
      </c>
    </row>
    <row r="109" spans="11:22">
      <c r="V109">
        <f>SUM(S110,O110,K102,G89)</f>
        <v>21.000000000000028</v>
      </c>
    </row>
    <row r="110" spans="11:22">
      <c r="O110">
        <f>-K102</f>
        <v>-110.00000000000001</v>
      </c>
      <c r="P110">
        <f>IF(ABS(1-SUM(S102,S107,S112))&lt;=0.00001,SUM(S102*T105,S107*T110,S112*T115),NA())</f>
        <v>21.000000000000021</v>
      </c>
      <c r="S110">
        <f>K102*1.1</f>
        <v>121.00000000000003</v>
      </c>
      <c r="T110">
        <f>V109</f>
        <v>21.000000000000028</v>
      </c>
    </row>
    <row r="112" spans="11:22">
      <c r="S112">
        <v>0.1</v>
      </c>
    </row>
    <row r="113" spans="19:22">
      <c r="S113" t="str">
        <f>C6</f>
        <v>经济萧条</v>
      </c>
    </row>
    <row r="114" spans="19:22">
      <c r="V114">
        <f>SUM(S115,O110,K102,G89)</f>
        <v>32</v>
      </c>
    </row>
    <row r="115" spans="19:22">
      <c r="S115">
        <f>K102*1.2</f>
        <v>132</v>
      </c>
      <c r="T115">
        <f>V114</f>
        <v>32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46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19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21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19</v>
      </c>
      <c r="GN1003">
        <v>2</v>
      </c>
      <c r="GO1003">
        <v>5</v>
      </c>
      <c r="GP1003">
        <v>6</v>
      </c>
      <c r="GQ1003">
        <v>0</v>
      </c>
      <c r="GR1003">
        <v>0</v>
      </c>
      <c r="GS1003">
        <v>0</v>
      </c>
      <c r="GT1003">
        <v>71</v>
      </c>
      <c r="GU1003">
        <v>5</v>
      </c>
      <c r="GV1003" t="b">
        <v>1</v>
      </c>
    </row>
    <row r="1004" spans="189:204">
      <c r="GG1004">
        <v>5</v>
      </c>
      <c r="GH1004">
        <v>3</v>
      </c>
      <c r="GL1004">
        <v>1</v>
      </c>
      <c r="GM1004" t="s">
        <v>16</v>
      </c>
      <c r="GN1004">
        <v>2</v>
      </c>
      <c r="GO1004">
        <v>7</v>
      </c>
      <c r="GP1004">
        <v>8</v>
      </c>
      <c r="GQ1004">
        <v>0</v>
      </c>
      <c r="GR1004">
        <v>0</v>
      </c>
      <c r="GS1004">
        <v>0</v>
      </c>
      <c r="GT1004">
        <v>9</v>
      </c>
      <c r="GU1004">
        <v>9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16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34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2</v>
      </c>
      <c r="GM1006" t="s">
        <v>16</v>
      </c>
      <c r="GN1006">
        <v>2</v>
      </c>
      <c r="GO1006">
        <v>11</v>
      </c>
      <c r="GP1006">
        <v>12</v>
      </c>
      <c r="GQ1006">
        <v>0</v>
      </c>
      <c r="GR1006">
        <v>0</v>
      </c>
      <c r="GS1006">
        <v>0</v>
      </c>
      <c r="GT1006">
        <v>59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2</v>
      </c>
      <c r="GM1007" t="s">
        <v>16</v>
      </c>
      <c r="GN1007">
        <v>2</v>
      </c>
      <c r="GO1007">
        <v>13</v>
      </c>
      <c r="GP1007">
        <v>14</v>
      </c>
      <c r="GQ1007">
        <v>0</v>
      </c>
      <c r="GR1007">
        <v>0</v>
      </c>
      <c r="GS1007">
        <v>0</v>
      </c>
      <c r="GT1007">
        <v>84</v>
      </c>
      <c r="GU1007">
        <v>9</v>
      </c>
      <c r="GV1007" t="b">
        <v>1</v>
      </c>
    </row>
    <row r="1008" spans="189:204">
      <c r="GG1008">
        <v>11</v>
      </c>
      <c r="GH1008">
        <v>7</v>
      </c>
      <c r="GK1008">
        <v>0</v>
      </c>
      <c r="GL1008">
        <v>3</v>
      </c>
      <c r="GM1008" t="s">
        <v>19</v>
      </c>
      <c r="GN1008">
        <v>2</v>
      </c>
      <c r="GO1008">
        <v>15</v>
      </c>
      <c r="GP1008">
        <v>16</v>
      </c>
      <c r="GQ1008">
        <v>0</v>
      </c>
      <c r="GR1008">
        <v>0</v>
      </c>
      <c r="GS1008">
        <v>0</v>
      </c>
      <c r="GT1008">
        <v>4</v>
      </c>
      <c r="GU1008">
        <v>13</v>
      </c>
      <c r="GV1008" t="b">
        <v>1</v>
      </c>
    </row>
    <row r="1009" spans="189:204">
      <c r="GG1009">
        <v>12</v>
      </c>
      <c r="GH1009">
        <v>8</v>
      </c>
      <c r="GK1009">
        <v>0</v>
      </c>
      <c r="GL1009">
        <v>3</v>
      </c>
      <c r="GM1009" t="s">
        <v>19</v>
      </c>
      <c r="GN1009">
        <v>2</v>
      </c>
      <c r="GO1009">
        <v>17</v>
      </c>
      <c r="GP1009">
        <v>18</v>
      </c>
      <c r="GQ1009">
        <v>0</v>
      </c>
      <c r="GR1009">
        <v>0</v>
      </c>
      <c r="GS1009">
        <v>0</v>
      </c>
      <c r="GT1009">
        <v>14</v>
      </c>
      <c r="GU1009">
        <v>13</v>
      </c>
      <c r="GV1009" t="b">
        <v>1</v>
      </c>
    </row>
    <row r="1010" spans="189:204">
      <c r="GG1010">
        <v>0</v>
      </c>
      <c r="GH1010">
        <v>9</v>
      </c>
      <c r="GK1010">
        <v>0</v>
      </c>
      <c r="GL1010">
        <v>4</v>
      </c>
      <c r="GM1010" t="s">
        <v>19</v>
      </c>
      <c r="GN1010">
        <v>3</v>
      </c>
      <c r="GO1010">
        <v>19</v>
      </c>
      <c r="GP1010">
        <v>20</v>
      </c>
      <c r="GQ1010">
        <v>21</v>
      </c>
      <c r="GR1010">
        <v>0</v>
      </c>
      <c r="GS1010">
        <v>0</v>
      </c>
      <c r="GT1010">
        <v>27</v>
      </c>
      <c r="GU1010">
        <v>13</v>
      </c>
      <c r="GV1010" t="b">
        <v>1</v>
      </c>
    </row>
    <row r="1011" spans="189:204">
      <c r="GG1011">
        <v>0</v>
      </c>
      <c r="GH1011">
        <v>10</v>
      </c>
      <c r="GK1011">
        <v>0</v>
      </c>
      <c r="GL1011">
        <v>4</v>
      </c>
      <c r="GM1011" t="s">
        <v>19</v>
      </c>
      <c r="GN1011">
        <v>3</v>
      </c>
      <c r="GO1011">
        <v>22</v>
      </c>
      <c r="GP1011">
        <v>23</v>
      </c>
      <c r="GQ1011">
        <v>24</v>
      </c>
      <c r="GR1011">
        <v>0</v>
      </c>
      <c r="GS1011">
        <v>0</v>
      </c>
      <c r="GT1011">
        <v>42</v>
      </c>
      <c r="GU1011">
        <v>13</v>
      </c>
      <c r="GV1011" t="b">
        <v>1</v>
      </c>
    </row>
    <row r="1012" spans="189:204">
      <c r="GH1012">
        <v>11</v>
      </c>
      <c r="GK1012">
        <v>0</v>
      </c>
      <c r="GL1012">
        <v>5</v>
      </c>
      <c r="GM1012" t="s">
        <v>19</v>
      </c>
      <c r="GN1012">
        <v>2</v>
      </c>
      <c r="GO1012">
        <v>25</v>
      </c>
      <c r="GP1012">
        <v>26</v>
      </c>
      <c r="GQ1012">
        <v>0</v>
      </c>
      <c r="GR1012">
        <v>0</v>
      </c>
      <c r="GS1012">
        <v>0</v>
      </c>
      <c r="GT1012">
        <v>54</v>
      </c>
      <c r="GU1012">
        <v>13</v>
      </c>
      <c r="GV1012" t="b">
        <v>1</v>
      </c>
    </row>
    <row r="1013" spans="189:204">
      <c r="GH1013">
        <v>12</v>
      </c>
      <c r="GK1013">
        <v>0</v>
      </c>
      <c r="GL1013">
        <v>5</v>
      </c>
      <c r="GM1013" t="s">
        <v>19</v>
      </c>
      <c r="GN1013">
        <v>2</v>
      </c>
      <c r="GO1013">
        <v>27</v>
      </c>
      <c r="GP1013">
        <v>28</v>
      </c>
      <c r="GQ1013">
        <v>0</v>
      </c>
      <c r="GR1013">
        <v>0</v>
      </c>
      <c r="GS1013">
        <v>0</v>
      </c>
      <c r="GT1013">
        <v>64</v>
      </c>
      <c r="GU1013">
        <v>13</v>
      </c>
      <c r="GV1013" t="b">
        <v>1</v>
      </c>
    </row>
    <row r="1014" spans="189:204">
      <c r="GH1014">
        <v>13</v>
      </c>
      <c r="GK1014">
        <v>0</v>
      </c>
      <c r="GL1014">
        <v>6</v>
      </c>
      <c r="GM1014" t="s">
        <v>19</v>
      </c>
      <c r="GN1014">
        <v>3</v>
      </c>
      <c r="GO1014">
        <v>29</v>
      </c>
      <c r="GP1014">
        <v>30</v>
      </c>
      <c r="GQ1014">
        <v>31</v>
      </c>
      <c r="GR1014">
        <v>0</v>
      </c>
      <c r="GS1014">
        <v>0</v>
      </c>
      <c r="GT1014">
        <v>77</v>
      </c>
      <c r="GU1014">
        <v>13</v>
      </c>
      <c r="GV1014" t="b">
        <v>1</v>
      </c>
    </row>
    <row r="1015" spans="189:204">
      <c r="GH1015">
        <v>14</v>
      </c>
      <c r="GK1015">
        <v>0</v>
      </c>
      <c r="GL1015">
        <v>6</v>
      </c>
      <c r="GM1015" t="s">
        <v>19</v>
      </c>
      <c r="GN1015">
        <v>3</v>
      </c>
      <c r="GO1015">
        <v>32</v>
      </c>
      <c r="GP1015">
        <v>33</v>
      </c>
      <c r="GQ1015">
        <v>34</v>
      </c>
      <c r="GR1015">
        <v>0</v>
      </c>
      <c r="GS1015">
        <v>0</v>
      </c>
      <c r="GT1015">
        <v>92</v>
      </c>
      <c r="GU1015">
        <v>13</v>
      </c>
      <c r="GV1015" t="b">
        <v>1</v>
      </c>
    </row>
    <row r="1016" spans="189:204">
      <c r="GH1016">
        <v>15</v>
      </c>
      <c r="GL1016">
        <v>7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2</v>
      </c>
      <c r="GU1016">
        <v>17</v>
      </c>
      <c r="GV1016" t="b">
        <v>1</v>
      </c>
    </row>
    <row r="1017" spans="189:204">
      <c r="GH1017">
        <v>16</v>
      </c>
      <c r="GL1017">
        <v>7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7</v>
      </c>
      <c r="GU1017">
        <v>17</v>
      </c>
      <c r="GV1017" t="b">
        <v>1</v>
      </c>
    </row>
    <row r="1018" spans="189:204">
      <c r="GH1018">
        <v>17</v>
      </c>
      <c r="GL1018">
        <v>8</v>
      </c>
      <c r="GM1018" t="s">
        <v>17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12</v>
      </c>
      <c r="GU1018">
        <v>17</v>
      </c>
      <c r="GV1018" t="b">
        <v>1</v>
      </c>
    </row>
    <row r="1019" spans="189:204">
      <c r="GH1019">
        <v>18</v>
      </c>
      <c r="GL1019">
        <v>8</v>
      </c>
      <c r="GM1019" t="s">
        <v>17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17</v>
      </c>
      <c r="GU1019">
        <v>17</v>
      </c>
      <c r="GV1019" t="b">
        <v>1</v>
      </c>
    </row>
    <row r="1020" spans="189:204">
      <c r="GH1020">
        <v>19</v>
      </c>
      <c r="GL1020">
        <v>9</v>
      </c>
      <c r="GM1020" t="s">
        <v>17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22</v>
      </c>
      <c r="GU1020">
        <v>17</v>
      </c>
      <c r="GV1020" t="b">
        <v>1</v>
      </c>
    </row>
    <row r="1021" spans="189:204">
      <c r="GH1021">
        <v>20</v>
      </c>
      <c r="GL1021">
        <v>9</v>
      </c>
      <c r="GM1021" t="s">
        <v>17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27</v>
      </c>
      <c r="GU1021">
        <v>17</v>
      </c>
      <c r="GV1021" t="b">
        <v>1</v>
      </c>
    </row>
    <row r="1022" spans="189:204">
      <c r="GH1022">
        <v>21</v>
      </c>
      <c r="GL1022">
        <v>9</v>
      </c>
      <c r="GM1022" t="s">
        <v>17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32</v>
      </c>
      <c r="GU1022">
        <v>17</v>
      </c>
      <c r="GV1022" t="b">
        <v>1</v>
      </c>
    </row>
    <row r="1023" spans="189:204">
      <c r="GH1023">
        <v>22</v>
      </c>
      <c r="GL1023">
        <v>10</v>
      </c>
      <c r="GM1023" t="s">
        <v>17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37</v>
      </c>
      <c r="GU1023">
        <v>17</v>
      </c>
      <c r="GV1023" t="b">
        <v>1</v>
      </c>
    </row>
    <row r="1024" spans="189:204">
      <c r="GH1024">
        <v>23</v>
      </c>
      <c r="GL1024">
        <v>10</v>
      </c>
      <c r="GM1024" t="s">
        <v>17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42</v>
      </c>
      <c r="GU1024">
        <v>17</v>
      </c>
      <c r="GV1024" t="b">
        <v>1</v>
      </c>
    </row>
    <row r="1025" spans="190:204">
      <c r="GH1025">
        <v>24</v>
      </c>
      <c r="GL1025">
        <v>10</v>
      </c>
      <c r="GM1025" t="s">
        <v>17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47</v>
      </c>
      <c r="GU1025">
        <v>17</v>
      </c>
      <c r="GV1025" t="b">
        <v>1</v>
      </c>
    </row>
    <row r="1026" spans="190:204">
      <c r="GH1026">
        <v>25</v>
      </c>
      <c r="GL1026">
        <v>11</v>
      </c>
      <c r="GM1026" t="s">
        <v>17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52</v>
      </c>
      <c r="GU1026">
        <v>17</v>
      </c>
      <c r="GV1026" t="b">
        <v>1</v>
      </c>
    </row>
    <row r="1027" spans="190:204">
      <c r="GH1027">
        <v>26</v>
      </c>
      <c r="GL1027">
        <v>11</v>
      </c>
      <c r="GM1027" t="s">
        <v>17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57</v>
      </c>
      <c r="GU1027">
        <v>17</v>
      </c>
      <c r="GV1027" t="b">
        <v>1</v>
      </c>
    </row>
    <row r="1028" spans="190:204">
      <c r="GH1028">
        <v>27</v>
      </c>
      <c r="GL1028">
        <v>12</v>
      </c>
      <c r="GM1028" t="s">
        <v>17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62</v>
      </c>
      <c r="GU1028">
        <v>17</v>
      </c>
      <c r="GV1028" t="b">
        <v>1</v>
      </c>
    </row>
    <row r="1029" spans="190:204">
      <c r="GH1029">
        <v>28</v>
      </c>
      <c r="GL1029">
        <v>12</v>
      </c>
      <c r="GM1029" t="s">
        <v>17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67</v>
      </c>
      <c r="GU1029">
        <v>17</v>
      </c>
      <c r="GV1029" t="b">
        <v>1</v>
      </c>
    </row>
    <row r="1030" spans="190:204">
      <c r="GH1030">
        <v>29</v>
      </c>
      <c r="GL1030">
        <v>13</v>
      </c>
      <c r="GM1030" t="s">
        <v>17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72</v>
      </c>
      <c r="GU1030">
        <v>17</v>
      </c>
      <c r="GV1030" t="b">
        <v>1</v>
      </c>
    </row>
    <row r="1031" spans="190:204">
      <c r="GH1031">
        <v>30</v>
      </c>
      <c r="GL1031">
        <v>13</v>
      </c>
      <c r="GM1031" t="s">
        <v>17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77</v>
      </c>
      <c r="GU1031">
        <v>17</v>
      </c>
      <c r="GV1031" t="b">
        <v>1</v>
      </c>
    </row>
    <row r="1032" spans="190:204">
      <c r="GH1032">
        <v>31</v>
      </c>
      <c r="GL1032">
        <v>13</v>
      </c>
      <c r="GM1032" t="s">
        <v>17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82</v>
      </c>
      <c r="GU1032">
        <v>17</v>
      </c>
      <c r="GV1032" t="b">
        <v>1</v>
      </c>
    </row>
    <row r="1033" spans="190:204">
      <c r="GH1033">
        <v>32</v>
      </c>
      <c r="GL1033">
        <v>14</v>
      </c>
      <c r="GM1033" t="s">
        <v>17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87</v>
      </c>
      <c r="GU1033">
        <v>17</v>
      </c>
      <c r="GV1033" t="b">
        <v>1</v>
      </c>
    </row>
    <row r="1034" spans="190:204">
      <c r="GH1034">
        <v>33</v>
      </c>
      <c r="GL1034">
        <v>14</v>
      </c>
      <c r="GM1034" t="s">
        <v>17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92</v>
      </c>
      <c r="GU1034">
        <v>17</v>
      </c>
      <c r="GV1034" t="b">
        <v>1</v>
      </c>
    </row>
    <row r="1035" spans="190:204">
      <c r="GH1035">
        <v>34</v>
      </c>
      <c r="GL1035">
        <v>14</v>
      </c>
      <c r="GM1035" t="s">
        <v>17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97</v>
      </c>
      <c r="GU1035">
        <v>17</v>
      </c>
      <c r="GV1035" t="b">
        <v>1</v>
      </c>
    </row>
  </sheetData>
  <sheetProtection scenarios="1" selectLockedCells="1" selectUnlockedCells="1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25" sqref="C25"/>
    </sheetView>
  </sheetViews>
  <sheetFormatPr defaultRowHeight="13.5"/>
  <sheetData>
    <row r="1" spans="1:9" ht="18">
      <c r="A1" s="7" t="s">
        <v>41</v>
      </c>
      <c r="B1" s="8"/>
      <c r="C1" s="8"/>
      <c r="D1" s="8"/>
      <c r="E1" s="8"/>
      <c r="F1" s="8"/>
      <c r="G1" s="8"/>
      <c r="H1" s="8"/>
      <c r="I1" s="8"/>
    </row>
    <row r="2" spans="1:9" ht="14.25" thickBot="1">
      <c r="A2" s="8"/>
      <c r="B2" s="8"/>
      <c r="C2" s="8"/>
      <c r="D2" s="8"/>
      <c r="E2" s="8"/>
      <c r="F2" s="8"/>
      <c r="G2" s="8"/>
      <c r="H2" s="8"/>
      <c r="I2" s="8"/>
    </row>
    <row r="3" spans="1:9">
      <c r="A3" s="8"/>
      <c r="B3" s="9" t="s">
        <v>42</v>
      </c>
      <c r="C3" s="10"/>
      <c r="D3" s="46" t="s">
        <v>43</v>
      </c>
      <c r="E3" s="47"/>
      <c r="F3" s="47"/>
      <c r="G3" s="47"/>
      <c r="H3" s="48"/>
      <c r="I3" s="8"/>
    </row>
    <row r="4" spans="1:9">
      <c r="A4" s="8"/>
      <c r="B4" s="11" t="s">
        <v>44</v>
      </c>
      <c r="C4" s="12" t="s">
        <v>45</v>
      </c>
      <c r="D4" s="49" t="s">
        <v>46</v>
      </c>
      <c r="E4" s="50"/>
      <c r="F4" s="50"/>
      <c r="G4" s="50"/>
      <c r="H4" s="51"/>
      <c r="I4" s="8"/>
    </row>
    <row r="5" spans="1:9">
      <c r="A5" s="8"/>
      <c r="B5" s="13" t="s">
        <v>47</v>
      </c>
      <c r="C5" s="14" t="s">
        <v>48</v>
      </c>
      <c r="D5" s="43" t="s">
        <v>39</v>
      </c>
      <c r="E5" s="43" t="s">
        <v>40</v>
      </c>
      <c r="F5" s="15"/>
      <c r="G5" s="15"/>
      <c r="H5" s="16"/>
      <c r="I5" s="8"/>
    </row>
    <row r="6" spans="1:9">
      <c r="A6" s="8"/>
      <c r="B6" s="42" t="s">
        <v>31</v>
      </c>
      <c r="C6" s="18">
        <v>0.5</v>
      </c>
      <c r="D6" s="19">
        <v>0.8</v>
      </c>
      <c r="E6" s="19">
        <v>0.2</v>
      </c>
      <c r="F6" s="19"/>
      <c r="G6" s="19"/>
      <c r="H6" s="20"/>
      <c r="I6" s="8"/>
    </row>
    <row r="7" spans="1:9">
      <c r="A7" s="8"/>
      <c r="B7" s="42" t="s">
        <v>32</v>
      </c>
      <c r="C7" s="18">
        <v>0.5</v>
      </c>
      <c r="D7" s="19">
        <v>0.25</v>
      </c>
      <c r="E7" s="19">
        <v>0.75</v>
      </c>
      <c r="F7" s="19"/>
      <c r="G7" s="19"/>
      <c r="H7" s="20"/>
      <c r="I7" s="8"/>
    </row>
    <row r="8" spans="1:9">
      <c r="A8" s="8"/>
      <c r="B8" s="17"/>
      <c r="C8" s="18"/>
      <c r="D8" s="19"/>
      <c r="E8" s="19"/>
      <c r="F8" s="19"/>
      <c r="G8" s="19"/>
      <c r="H8" s="20"/>
      <c r="I8" s="8"/>
    </row>
    <row r="9" spans="1:9">
      <c r="A9" s="8"/>
      <c r="B9" s="17"/>
      <c r="C9" s="18"/>
      <c r="D9" s="19"/>
      <c r="E9" s="19"/>
      <c r="F9" s="19"/>
      <c r="G9" s="19"/>
      <c r="H9" s="20"/>
      <c r="I9" s="8"/>
    </row>
    <row r="10" spans="1:9" ht="14.25" thickBot="1">
      <c r="A10" s="8"/>
      <c r="B10" s="21"/>
      <c r="C10" s="22"/>
      <c r="D10" s="23"/>
      <c r="E10" s="23"/>
      <c r="F10" s="23"/>
      <c r="G10" s="23"/>
      <c r="H10" s="24"/>
      <c r="I10" s="8"/>
    </row>
    <row r="11" spans="1:9" ht="14.25" thickBot="1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25" t="s">
        <v>49</v>
      </c>
      <c r="C12" s="26"/>
      <c r="D12" s="46" t="s">
        <v>50</v>
      </c>
      <c r="E12" s="47"/>
      <c r="F12" s="47"/>
      <c r="G12" s="47"/>
      <c r="H12" s="48"/>
      <c r="I12" s="8"/>
    </row>
    <row r="13" spans="1:9">
      <c r="A13" s="8"/>
      <c r="B13" s="27" t="s">
        <v>51</v>
      </c>
      <c r="C13" s="14"/>
      <c r="D13" s="49" t="s">
        <v>52</v>
      </c>
      <c r="E13" s="50"/>
      <c r="F13" s="50"/>
      <c r="G13" s="50"/>
      <c r="H13" s="51"/>
      <c r="I13" s="8"/>
    </row>
    <row r="14" spans="1:9">
      <c r="A14" s="8"/>
      <c r="B14" s="28" t="s">
        <v>46</v>
      </c>
      <c r="C14" s="29" t="s">
        <v>53</v>
      </c>
      <c r="D14" s="30" t="str">
        <f>IF(B6="","",B6)</f>
        <v>成功</v>
      </c>
      <c r="E14" s="31" t="str">
        <f>IF(B7="","",B7)</f>
        <v>不成功</v>
      </c>
      <c r="F14" s="31" t="str">
        <f>IF(B8="","",B8)</f>
        <v/>
      </c>
      <c r="G14" s="31" t="str">
        <f>IF(B9="","",B9)</f>
        <v/>
      </c>
      <c r="H14" s="32" t="str">
        <f>IF(B10="","",B10)</f>
        <v/>
      </c>
      <c r="I14" s="8"/>
    </row>
    <row r="15" spans="1:9">
      <c r="A15" s="8"/>
      <c r="B15" s="33" t="str">
        <f>IF(D5="","",D5)</f>
        <v>接受</v>
      </c>
      <c r="C15" s="34">
        <f>IF(D6="","",SUMPRODUCT(C6:C10,D6:D10))</f>
        <v>0.52500000000000002</v>
      </c>
      <c r="D15" s="35">
        <f>IF(D6="","",C6*D6/SUMPRODUCT(C6:C10,D6:D10))</f>
        <v>0.76190476190476186</v>
      </c>
      <c r="E15" s="35">
        <f>IF(D7="","",C7*D7/SUMPRODUCT(C6:C10,D6:D10))</f>
        <v>0.23809523809523808</v>
      </c>
      <c r="F15" s="35" t="str">
        <f>IF(D8="","",C8*D8/SUMPRODUCT(C6:C10,D6:D10))</f>
        <v/>
      </c>
      <c r="G15" s="35" t="str">
        <f>IF(D9="","",C9*D9/SUMPRODUCT(C6:C10,D6:D10))</f>
        <v/>
      </c>
      <c r="H15" s="36" t="str">
        <f>IF(D10="","",C10*D10/SUMPRODUCT(C6:C10,D6:D10))</f>
        <v/>
      </c>
      <c r="I15" s="8"/>
    </row>
    <row r="16" spans="1:9">
      <c r="A16" s="8"/>
      <c r="B16" s="33" t="str">
        <f>IF(E5="","",E5)</f>
        <v>不接受</v>
      </c>
      <c r="C16" s="37">
        <f>IF(E6="","",SUMPRODUCT(C6:C10,E6:E10))</f>
        <v>0.47499999999999998</v>
      </c>
      <c r="D16" s="35">
        <f>IF(E6="","",C6*E6/SUMPRODUCT(C6:C10,E6:E10))</f>
        <v>0.2105263157894737</v>
      </c>
      <c r="E16" s="35">
        <f>IF(E7="","",C7*E7/SUMPRODUCT(C6:C10,E6:E10))</f>
        <v>0.78947368421052633</v>
      </c>
      <c r="F16" s="35" t="str">
        <f>IF(E8="","",C8*E8/SUMPRODUCT(C6:C10,E6:E10))</f>
        <v/>
      </c>
      <c r="G16" s="35" t="str">
        <f>IF(E9="","",C9*E9/SUMPRODUCT(C6:C10,E6:E10))</f>
        <v/>
      </c>
      <c r="H16" s="36" t="str">
        <f>IF(E10="","",C10*E10/SUMPRODUCT(C6:C10,E6:E10))</f>
        <v/>
      </c>
      <c r="I16" s="8"/>
    </row>
    <row r="17" spans="1:9">
      <c r="A17" s="8"/>
      <c r="B17" s="33" t="str">
        <f>IF(F5="","",F5)</f>
        <v/>
      </c>
      <c r="C17" s="37" t="str">
        <f>IF(F6="","",SUMPRODUCT(C6:C10,F6:F10))</f>
        <v/>
      </c>
      <c r="D17" s="35" t="str">
        <f>IF(F6="","",C6*F6/SUMPRODUCT(C6:C10,F6:F10))</f>
        <v/>
      </c>
      <c r="E17" s="35" t="str">
        <f>IF(F7="","",C7*F7/SUMPRODUCT(C6:C10,F6:F10))</f>
        <v/>
      </c>
      <c r="F17" s="35" t="str">
        <f>IF(F8="","",C8*F8/SUMPRODUCT(C6:C10,F6:F10))</f>
        <v/>
      </c>
      <c r="G17" s="35" t="str">
        <f>IF(F9="","",C9*F9/SUMPRODUCT(C6:C10,F6:F10))</f>
        <v/>
      </c>
      <c r="H17" s="36" t="str">
        <f>IF(F10="","",C10*F10/SUMPRODUCT(C6:C10,F6:F10))</f>
        <v/>
      </c>
      <c r="I17" s="8"/>
    </row>
    <row r="18" spans="1:9">
      <c r="A18" s="8"/>
      <c r="B18" s="33" t="str">
        <f>IF(G5="","",G5)</f>
        <v/>
      </c>
      <c r="C18" s="37" t="str">
        <f>IF(G6="","",SUMPRODUCT(C6:C10,G6:G10))</f>
        <v/>
      </c>
      <c r="D18" s="35" t="str">
        <f>IF(G6="","",C6*G6/SUMPRODUCT(C6:C10,G6:G10))</f>
        <v/>
      </c>
      <c r="E18" s="35" t="str">
        <f>IF(G7="","",C7*G7/SUMPRODUCT(C6:C10,G6:G10))</f>
        <v/>
      </c>
      <c r="F18" s="35" t="str">
        <f>IF(G8="","",C8*G8/SUMPRODUCT(C6:C10,G6:G10))</f>
        <v/>
      </c>
      <c r="G18" s="35" t="str">
        <f>IF(G9="","",C9*G9/SUMPRODUCT(C6:C10,G6:G10))</f>
        <v/>
      </c>
      <c r="H18" s="36" t="str">
        <f>IF(G10="","",C10*G10/SUMPRODUCT(C6:C10,G6:G10))</f>
        <v/>
      </c>
      <c r="I18" s="8"/>
    </row>
    <row r="19" spans="1:9" ht="14.25" thickBot="1">
      <c r="A19" s="8"/>
      <c r="B19" s="38" t="str">
        <f>IF(H5="","",H5)</f>
        <v/>
      </c>
      <c r="C19" s="39" t="str">
        <f>IF(H6="","",SUMPRODUCT(C6:C10,H6:H10))</f>
        <v/>
      </c>
      <c r="D19" s="40" t="str">
        <f>IF(H6="","",C6*H6/SUMPRODUCT(C6:C10,H6:H10))</f>
        <v/>
      </c>
      <c r="E19" s="40" t="str">
        <f>IF(H7="","",C7*H7/SUMPRODUCT(C6:C10,H6:H10))</f>
        <v/>
      </c>
      <c r="F19" s="40" t="str">
        <f>IF(H8="","",C8*H8/SUMPRODUCT(C6:C10,H6:H10))</f>
        <v/>
      </c>
      <c r="G19" s="40" t="str">
        <f>IF(H9="","",C9*H9/SUMPRODUCT(C6:C10,H6:H10))</f>
        <v/>
      </c>
      <c r="H19" s="41" t="str">
        <f>IF(H10="","",C10*H10/SUMPRODUCT(C6:C10,H6:H10))</f>
        <v/>
      </c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</sheetData>
  <mergeCells count="4">
    <mergeCell ref="D3:H3"/>
    <mergeCell ref="D4:H4"/>
    <mergeCell ref="D12:H12"/>
    <mergeCell ref="D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V1017"/>
  <sheetViews>
    <sheetView topLeftCell="A34" workbookViewId="0">
      <selection activeCell="B48" sqref="B48"/>
    </sheetView>
  </sheetViews>
  <sheetFormatPr defaultRowHeight="13.5"/>
  <cols>
    <col min="4" max="4" width="2.25" customWidth="1"/>
    <col min="5" max="5" width="3.625" customWidth="1"/>
    <col min="8" max="8" width="2.25" customWidth="1"/>
    <col min="9" max="9" width="3.625" customWidth="1"/>
    <col min="12" max="12" width="2.25" customWidth="1"/>
    <col min="13" max="13" width="3.625" customWidth="1"/>
    <col min="16" max="16" width="2.25" customWidth="1"/>
    <col min="17" max="17" width="3.625" customWidth="1"/>
    <col min="20" max="20" width="2.25" customWidth="1"/>
  </cols>
  <sheetData>
    <row r="2" spans="2:7">
      <c r="B2" s="6" t="s">
        <v>38</v>
      </c>
      <c r="C2" s="6" t="s">
        <v>33</v>
      </c>
      <c r="G2" s="6" t="s">
        <v>56</v>
      </c>
    </row>
    <row r="3" spans="2:7">
      <c r="B3" s="5" t="s">
        <v>39</v>
      </c>
      <c r="C3" s="5" t="s">
        <v>34</v>
      </c>
      <c r="F3" t="s">
        <v>54</v>
      </c>
      <c r="G3">
        <v>200</v>
      </c>
    </row>
    <row r="4" spans="2:7">
      <c r="B4" s="5" t="s">
        <v>40</v>
      </c>
      <c r="C4" s="5" t="s">
        <v>35</v>
      </c>
      <c r="F4" t="s">
        <v>57</v>
      </c>
      <c r="G4">
        <v>4000</v>
      </c>
    </row>
    <row r="5" spans="2:7">
      <c r="B5" s="5" t="s">
        <v>31</v>
      </c>
      <c r="C5" s="5" t="s">
        <v>36</v>
      </c>
      <c r="F5" t="s">
        <v>58</v>
      </c>
      <c r="G5">
        <v>1500</v>
      </c>
    </row>
    <row r="6" spans="2:7">
      <c r="B6" s="5" t="s">
        <v>32</v>
      </c>
      <c r="C6" s="5" t="s">
        <v>37</v>
      </c>
    </row>
    <row r="11" spans="2:7">
      <c r="B11" s="44" t="s">
        <v>55</v>
      </c>
      <c r="C11" s="44" t="str">
        <f xml:space="preserve"> IF(D45=1,C3, C4)</f>
        <v>不试销</v>
      </c>
    </row>
    <row r="19" spans="3:21">
      <c r="C19" s="1" t="s">
        <v>18</v>
      </c>
      <c r="R19">
        <v>0.76200000000000001</v>
      </c>
    </row>
    <row r="20" spans="3:21">
      <c r="R20" t="str">
        <f>B5</f>
        <v>成功</v>
      </c>
    </row>
    <row r="21" spans="3:21">
      <c r="U21">
        <f>SUM(R22,N24,J28,F35)</f>
        <v>3800</v>
      </c>
    </row>
    <row r="22" spans="3:21">
      <c r="N22" t="str">
        <f>C5</f>
        <v>推新品</v>
      </c>
      <c r="R22">
        <f>G4</f>
        <v>4000</v>
      </c>
      <c r="S22">
        <f>U21</f>
        <v>3800</v>
      </c>
    </row>
    <row r="24" spans="3:21">
      <c r="N24">
        <v>0</v>
      </c>
      <c r="O24">
        <f>IF(ABS(1-SUM(R19,R24))&lt;=0.00001,SUM(R19*S22,R24*S27),NA())</f>
        <v>2491</v>
      </c>
      <c r="R24">
        <v>0.23799999999999999</v>
      </c>
    </row>
    <row r="25" spans="3:21">
      <c r="J25">
        <v>0.52500000000000002</v>
      </c>
      <c r="R25" t="str">
        <f>B6</f>
        <v>不成功</v>
      </c>
    </row>
    <row r="26" spans="3:21">
      <c r="J26" t="str">
        <f>B3</f>
        <v>接受</v>
      </c>
      <c r="U26">
        <f>SUM(R27,N24,J28,F35)</f>
        <v>-1700</v>
      </c>
    </row>
    <row r="27" spans="3:21">
      <c r="L27">
        <f>IF(K28=O24,1,IF(K28=O32,2))</f>
        <v>1</v>
      </c>
      <c r="R27">
        <f>-G5</f>
        <v>-1500</v>
      </c>
      <c r="S27">
        <f>U26</f>
        <v>-1700</v>
      </c>
    </row>
    <row r="28" spans="3:21">
      <c r="J28">
        <v>0</v>
      </c>
      <c r="K28">
        <f>MAX(O24,O32)</f>
        <v>2491</v>
      </c>
    </row>
    <row r="30" spans="3:21">
      <c r="N30" t="str">
        <f>C6</f>
        <v>不推新品</v>
      </c>
    </row>
    <row r="31" spans="3:21">
      <c r="U31">
        <f>SUM(N32,J28,F35)</f>
        <v>-200</v>
      </c>
    </row>
    <row r="32" spans="3:21">
      <c r="N32">
        <v>0</v>
      </c>
      <c r="O32">
        <f>U31</f>
        <v>-200</v>
      </c>
    </row>
    <row r="33" spans="3:21">
      <c r="F33" t="str">
        <f>C3</f>
        <v>试销</v>
      </c>
    </row>
    <row r="34" spans="3:21">
      <c r="R34">
        <v>0.21049999999999999</v>
      </c>
    </row>
    <row r="35" spans="3:21">
      <c r="F35">
        <f>-G3</f>
        <v>-200</v>
      </c>
      <c r="G35">
        <f>IF(ABS(1-SUM(J25,J40))&lt;=0.00001,SUM(J25*K28,J40*K43),NA())</f>
        <v>1212.7750000000001</v>
      </c>
      <c r="R35" t="str">
        <f>B5</f>
        <v>成功</v>
      </c>
    </row>
    <row r="36" spans="3:21">
      <c r="U36">
        <f>SUM(R37,N39,J43,F35)</f>
        <v>3800</v>
      </c>
    </row>
    <row r="37" spans="3:21">
      <c r="N37" t="str">
        <f>C5</f>
        <v>推新品</v>
      </c>
      <c r="R37">
        <f>G4</f>
        <v>4000</v>
      </c>
      <c r="S37">
        <f>U36</f>
        <v>3800</v>
      </c>
    </row>
    <row r="39" spans="3:21">
      <c r="N39">
        <v>0</v>
      </c>
      <c r="O39">
        <f>IF(ABS(1-SUM(R34,R39))&lt;=0.00001,SUM(R34*S37,R39*S42),NA())</f>
        <v>-542.24999999999989</v>
      </c>
      <c r="R39">
        <v>0.78949999999999998</v>
      </c>
    </row>
    <row r="40" spans="3:21">
      <c r="J40">
        <v>0.47499999999999998</v>
      </c>
      <c r="R40" t="str">
        <f>B6</f>
        <v>不成功</v>
      </c>
    </row>
    <row r="41" spans="3:21">
      <c r="J41" t="str">
        <f>B4</f>
        <v>不接受</v>
      </c>
      <c r="U41">
        <f>SUM(R42,N39,J43,F35)</f>
        <v>-1700</v>
      </c>
    </row>
    <row r="42" spans="3:21">
      <c r="L42">
        <f>IF(K43=O39,1,IF(K43=O47,2))</f>
        <v>2</v>
      </c>
      <c r="R42">
        <f>-G5</f>
        <v>-1500</v>
      </c>
      <c r="S42">
        <f>U41</f>
        <v>-1700</v>
      </c>
    </row>
    <row r="43" spans="3:21">
      <c r="J43">
        <v>0</v>
      </c>
      <c r="K43">
        <f>MAX(O39,O47)</f>
        <v>-200</v>
      </c>
    </row>
    <row r="44" spans="3:21">
      <c r="C44" s="2"/>
    </row>
    <row r="45" spans="3:21">
      <c r="D45">
        <f>IF(C46=G35,1,IF(C46=G58,2))</f>
        <v>2</v>
      </c>
      <c r="N45" t="str">
        <f>C6</f>
        <v>不推新品</v>
      </c>
    </row>
    <row r="46" spans="3:21">
      <c r="C46">
        <f>MAX(G35,G58)</f>
        <v>1250</v>
      </c>
      <c r="U46">
        <f>SUM(N47,J43,F35)</f>
        <v>-200</v>
      </c>
    </row>
    <row r="47" spans="3:21">
      <c r="N47">
        <v>0</v>
      </c>
      <c r="O47">
        <f>U46</f>
        <v>-200</v>
      </c>
    </row>
    <row r="49" spans="3:21">
      <c r="N49">
        <v>0.5</v>
      </c>
    </row>
    <row r="50" spans="3:21">
      <c r="N50" t="str">
        <f>B5</f>
        <v>成功</v>
      </c>
    </row>
    <row r="51" spans="3:21">
      <c r="U51">
        <f>SUM(N52,J54,F58)</f>
        <v>4000</v>
      </c>
    </row>
    <row r="52" spans="3:21">
      <c r="J52" t="str">
        <f>C5</f>
        <v>推新品</v>
      </c>
      <c r="N52">
        <f>G4</f>
        <v>4000</v>
      </c>
      <c r="O52">
        <f>U51</f>
        <v>4000</v>
      </c>
    </row>
    <row r="54" spans="3:21">
      <c r="J54">
        <v>0</v>
      </c>
      <c r="K54">
        <f>IF(ABS(1-SUM(N49,N54))&lt;=0.00001,SUM(N49*O52,N54*O57),NA())</f>
        <v>1250</v>
      </c>
      <c r="N54">
        <v>0.5</v>
      </c>
    </row>
    <row r="55" spans="3:21">
      <c r="N55" t="str">
        <f>B6</f>
        <v>不成功</v>
      </c>
    </row>
    <row r="56" spans="3:21">
      <c r="F56" t="str">
        <f>C4</f>
        <v>不试销</v>
      </c>
      <c r="U56">
        <f>SUM(N57,J54,F58)</f>
        <v>-1500</v>
      </c>
    </row>
    <row r="57" spans="3:21">
      <c r="H57">
        <f>IF(G58=K54,1,IF(G58=K62,2))</f>
        <v>1</v>
      </c>
      <c r="N57">
        <f>-G5</f>
        <v>-1500</v>
      </c>
      <c r="O57">
        <f>U56</f>
        <v>-1500</v>
      </c>
    </row>
    <row r="58" spans="3:21">
      <c r="F58">
        <v>0</v>
      </c>
      <c r="G58">
        <f>MAX(K54,K62)</f>
        <v>1250</v>
      </c>
    </row>
    <row r="60" spans="3:21">
      <c r="J60" t="str">
        <f>C6</f>
        <v>不推新品</v>
      </c>
    </row>
    <row r="61" spans="3:21">
      <c r="U61">
        <f>SUM(J62,F58)</f>
        <v>0</v>
      </c>
    </row>
    <row r="62" spans="3:21">
      <c r="J62">
        <v>0</v>
      </c>
      <c r="K62">
        <f>U61</f>
        <v>0</v>
      </c>
    </row>
    <row r="64" spans="3:21">
      <c r="C64" t="str">
        <f>C11</f>
        <v>不试销</v>
      </c>
    </row>
    <row r="65" spans="2:3">
      <c r="B65">
        <v>50</v>
      </c>
      <c r="C65" t="str">
        <f t="dataTable" ref="C65:C81" dt2D="0" dtr="0" r1="G3"/>
        <v>试销</v>
      </c>
    </row>
    <row r="66" spans="2:3">
      <c r="B66">
        <v>60</v>
      </c>
      <c r="C66" t="str">
        <v>试销</v>
      </c>
    </row>
    <row r="67" spans="2:3">
      <c r="B67">
        <v>70</v>
      </c>
      <c r="C67" t="str">
        <v>试销</v>
      </c>
    </row>
    <row r="68" spans="2:3">
      <c r="B68">
        <v>80</v>
      </c>
      <c r="C68" t="str">
        <v>试销</v>
      </c>
    </row>
    <row r="69" spans="2:3">
      <c r="B69">
        <v>90</v>
      </c>
      <c r="C69" t="str">
        <v>试销</v>
      </c>
    </row>
    <row r="70" spans="2:3">
      <c r="B70">
        <v>100</v>
      </c>
      <c r="C70" t="str">
        <v>试销</v>
      </c>
    </row>
    <row r="71" spans="2:3">
      <c r="B71">
        <v>110</v>
      </c>
      <c r="C71" t="str">
        <v>试销</v>
      </c>
    </row>
    <row r="72" spans="2:3">
      <c r="B72">
        <v>120</v>
      </c>
      <c r="C72" t="str">
        <v>试销</v>
      </c>
    </row>
    <row r="73" spans="2:3">
      <c r="B73">
        <v>130</v>
      </c>
      <c r="C73" t="str">
        <v>试销</v>
      </c>
    </row>
    <row r="74" spans="2:3">
      <c r="B74">
        <v>140</v>
      </c>
      <c r="C74" t="str">
        <v>试销</v>
      </c>
    </row>
    <row r="75" spans="2:3">
      <c r="B75">
        <v>150</v>
      </c>
      <c r="C75" t="str">
        <v>试销</v>
      </c>
    </row>
    <row r="76" spans="2:3">
      <c r="B76">
        <v>160</v>
      </c>
      <c r="C76" t="str">
        <v>试销</v>
      </c>
    </row>
    <row r="77" spans="2:3">
      <c r="B77">
        <v>170</v>
      </c>
      <c r="C77" t="str">
        <v>不试销</v>
      </c>
    </row>
    <row r="78" spans="2:3">
      <c r="B78">
        <v>180</v>
      </c>
      <c r="C78" t="str">
        <v>不试销</v>
      </c>
    </row>
    <row r="79" spans="2:3">
      <c r="B79">
        <v>190</v>
      </c>
      <c r="C79" t="str">
        <v>不试销</v>
      </c>
    </row>
    <row r="80" spans="2:3">
      <c r="B80">
        <v>200</v>
      </c>
      <c r="C80" t="str">
        <v>不试销</v>
      </c>
    </row>
    <row r="81" spans="2:3">
      <c r="B81">
        <v>210</v>
      </c>
      <c r="C81" t="str">
        <v>不试销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19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13</v>
      </c>
      <c r="GP1003">
        <v>14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>
      <c r="GG1004">
        <v>0</v>
      </c>
      <c r="GH1004">
        <v>3</v>
      </c>
      <c r="GL1004">
        <v>1</v>
      </c>
      <c r="GM1004" t="s">
        <v>16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8</v>
      </c>
      <c r="GU1004">
        <v>9</v>
      </c>
      <c r="GV1004" t="b">
        <v>1</v>
      </c>
    </row>
    <row r="1005" spans="189:204">
      <c r="GG1005">
        <v>2</v>
      </c>
      <c r="GH1005">
        <v>4</v>
      </c>
      <c r="GL1005">
        <v>1</v>
      </c>
      <c r="GM1005" t="s">
        <v>16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23</v>
      </c>
      <c r="GU1005">
        <v>9</v>
      </c>
      <c r="GV1005" t="b">
        <v>1</v>
      </c>
    </row>
    <row r="1006" spans="189:204">
      <c r="GG1006">
        <v>0</v>
      </c>
      <c r="GH1006">
        <v>5</v>
      </c>
      <c r="GK1006">
        <v>0</v>
      </c>
      <c r="GL1006">
        <v>3</v>
      </c>
      <c r="GM1006" t="s">
        <v>19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4</v>
      </c>
      <c r="GU1006">
        <v>13</v>
      </c>
      <c r="GV1006" t="b">
        <v>1</v>
      </c>
    </row>
    <row r="1007" spans="189:204">
      <c r="GG1007">
        <v>0</v>
      </c>
      <c r="GH1007">
        <v>6</v>
      </c>
      <c r="GK1007">
        <v>0</v>
      </c>
      <c r="GL1007">
        <v>3</v>
      </c>
      <c r="GM1007" t="s">
        <v>17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13</v>
      </c>
      <c r="GV1007" t="b">
        <v>1</v>
      </c>
    </row>
    <row r="1008" spans="189:204">
      <c r="GG1008">
        <v>0</v>
      </c>
      <c r="GH1008">
        <v>7</v>
      </c>
      <c r="GL1008">
        <v>5</v>
      </c>
      <c r="GM1008" t="s">
        <v>17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</v>
      </c>
      <c r="GU1008">
        <v>17</v>
      </c>
      <c r="GV1008" t="b">
        <v>1</v>
      </c>
    </row>
    <row r="1009" spans="189:204">
      <c r="GG1009">
        <v>0</v>
      </c>
      <c r="GH1009">
        <v>8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7</v>
      </c>
      <c r="GU1009">
        <v>17</v>
      </c>
      <c r="GV1009" t="b">
        <v>1</v>
      </c>
    </row>
    <row r="1010" spans="189:204">
      <c r="GG1010">
        <v>13</v>
      </c>
      <c r="GH1010">
        <v>9</v>
      </c>
      <c r="GK1010">
        <v>0</v>
      </c>
      <c r="GL1010">
        <v>4</v>
      </c>
      <c r="GM1010" t="s">
        <v>19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19</v>
      </c>
      <c r="GU1010">
        <v>13</v>
      </c>
      <c r="GV1010" t="b">
        <v>1</v>
      </c>
    </row>
    <row r="1011" spans="189:204">
      <c r="GG1011">
        <v>14</v>
      </c>
      <c r="GH1011">
        <v>10</v>
      </c>
      <c r="GK1011">
        <v>0</v>
      </c>
      <c r="GL1011">
        <v>4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13</v>
      </c>
      <c r="GV1011" t="b">
        <v>1</v>
      </c>
    </row>
    <row r="1012" spans="189:204">
      <c r="GG1012">
        <v>15</v>
      </c>
      <c r="GH1012">
        <v>11</v>
      </c>
      <c r="GL1012">
        <v>9</v>
      </c>
      <c r="GM1012" t="s">
        <v>17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17</v>
      </c>
      <c r="GV1012" t="b">
        <v>1</v>
      </c>
    </row>
    <row r="1013" spans="189:204">
      <c r="GG1013">
        <v>16</v>
      </c>
      <c r="GH1013">
        <v>12</v>
      </c>
      <c r="GL1013">
        <v>9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>
      <c r="GH1014">
        <v>13</v>
      </c>
      <c r="GK1014">
        <v>0</v>
      </c>
      <c r="GL1014">
        <v>2</v>
      </c>
      <c r="GM1014" t="s">
        <v>19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34</v>
      </c>
      <c r="GU1014">
        <v>9</v>
      </c>
      <c r="GV1014" t="b">
        <v>1</v>
      </c>
    </row>
    <row r="1015" spans="189:204">
      <c r="GH1015">
        <v>14</v>
      </c>
      <c r="GK1015">
        <v>0</v>
      </c>
      <c r="GL1015">
        <v>2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42</v>
      </c>
      <c r="GU1015">
        <v>9</v>
      </c>
      <c r="GV1015" t="b">
        <v>1</v>
      </c>
    </row>
    <row r="1016" spans="189:204">
      <c r="GH1016">
        <v>15</v>
      </c>
      <c r="GL1016">
        <v>13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>
      <c r="GH1017">
        <v>16</v>
      </c>
      <c r="GL1017">
        <v>13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 selectLockedCells="1" selectUnlockedCells="1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C14" sqref="C14"/>
    </sheetView>
  </sheetViews>
  <sheetFormatPr defaultRowHeight="13.5"/>
  <sheetData>
    <row r="2" spans="1:6">
      <c r="A2" t="s">
        <v>62</v>
      </c>
    </row>
    <row r="3" spans="1:6">
      <c r="B3" s="6" t="s">
        <v>59</v>
      </c>
      <c r="C3" s="6" t="s">
        <v>31</v>
      </c>
      <c r="D3" s="6" t="s">
        <v>32</v>
      </c>
      <c r="F3" s="45" t="s">
        <v>61</v>
      </c>
    </row>
    <row r="4" spans="1:6">
      <c r="B4" t="s">
        <v>36</v>
      </c>
      <c r="C4">
        <v>4000</v>
      </c>
      <c r="D4">
        <v>-1500</v>
      </c>
      <c r="F4" s="45">
        <f>SUMPRODUCT(C4:D4,C6:D6)</f>
        <v>1250</v>
      </c>
    </row>
    <row r="5" spans="1:6">
      <c r="B5" t="s">
        <v>37</v>
      </c>
      <c r="C5">
        <v>0</v>
      </c>
      <c r="D5">
        <v>0</v>
      </c>
      <c r="F5" s="45">
        <f>SUMPRODUCT(C5:D5,C6:D6)</f>
        <v>0</v>
      </c>
    </row>
    <row r="6" spans="1:6">
      <c r="B6" t="s">
        <v>60</v>
      </c>
      <c r="C6">
        <v>0.5</v>
      </c>
      <c r="D6">
        <v>0.5</v>
      </c>
    </row>
    <row r="8" spans="1:6">
      <c r="B8" s="45" t="s">
        <v>63</v>
      </c>
      <c r="C8" s="45">
        <f>MAX(C4:C5)</f>
        <v>4000</v>
      </c>
      <c r="D8" s="45">
        <f>MAX(D4:D5)</f>
        <v>0</v>
      </c>
    </row>
    <row r="11" spans="1:6">
      <c r="B11" s="45" t="s">
        <v>64</v>
      </c>
      <c r="C11" s="45">
        <f>SUMPRODUCT(C8:D8,C6:D6)</f>
        <v>2000</v>
      </c>
    </row>
    <row r="14" spans="1:6">
      <c r="B14" s="44" t="s">
        <v>65</v>
      </c>
      <c r="C14">
        <f>C11-F4</f>
        <v>750</v>
      </c>
    </row>
  </sheetData>
  <phoneticPr fontId="1" type="noConversion"/>
  <pageMargins left="0.7" right="0.7" top="0.75" bottom="0.75" header="0.3" footer="0.3"/>
  <ignoredErrors>
    <ignoredError sqref="C8:D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12.26</vt:lpstr>
      <vt:lpstr>12.29 posterior</vt:lpstr>
      <vt:lpstr>12.29.c.d.e</vt:lpstr>
      <vt:lpstr>19.29.a.b</vt:lpstr>
      <vt:lpstr>'12.26'!invest</vt:lpstr>
      <vt:lpstr>'12.26'!TreeData</vt:lpstr>
      <vt:lpstr>'12.29.c.d.e'!TreeData</vt:lpstr>
      <vt:lpstr>'12.26'!TreeDiagBase</vt:lpstr>
      <vt:lpstr>'12.29.c.d.e'!TreeDiagBase</vt:lpstr>
      <vt:lpstr>'12.26'!TreeDiagram</vt:lpstr>
      <vt:lpstr>'12.29.c.d.e'!TreeDiagram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2015-11-27T13:12:15Z</dcterms:modified>
</cp:coreProperties>
</file>