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ктив маркет" sheetId="2" r:id="rId1"/>
    <sheet name="Комиссионка" sheetId="1" r:id="rId2"/>
  </sheets>
  <calcPr calcId="152511" refMode="R1C1"/>
</workbook>
</file>

<file path=xl/calcChain.xml><?xml version="1.0" encoding="utf-8"?>
<calcChain xmlns="http://schemas.openxmlformats.org/spreadsheetml/2006/main">
  <c r="D33" i="1" l="1"/>
  <c r="E32" i="1"/>
  <c r="I34" i="1"/>
  <c r="I33" i="1"/>
  <c r="I32" i="1"/>
  <c r="I31" i="1"/>
  <c r="G35" i="1" s="1"/>
  <c r="I30" i="1"/>
  <c r="E26" i="1"/>
  <c r="D26" i="1"/>
  <c r="E9" i="1" l="1"/>
  <c r="D9" i="1"/>
  <c r="F8" i="1"/>
  <c r="F20" i="1"/>
  <c r="F24" i="1"/>
  <c r="F25" i="1"/>
  <c r="F21" i="1"/>
  <c r="F22" i="1"/>
  <c r="E31" i="1" s="1"/>
  <c r="F23" i="1"/>
  <c r="E30" i="1" l="1"/>
  <c r="F26" i="1"/>
  <c r="E14" i="1"/>
  <c r="F20" i="2" l="1"/>
  <c r="F5" i="2"/>
  <c r="F6" i="2"/>
  <c r="F7" i="2"/>
  <c r="F8" i="2"/>
  <c r="F31" i="2" s="1"/>
  <c r="F9" i="2"/>
  <c r="F10" i="2"/>
  <c r="F11" i="2"/>
  <c r="F12" i="2"/>
  <c r="F13" i="2"/>
  <c r="F14" i="2"/>
  <c r="F15" i="2"/>
  <c r="F16" i="2"/>
  <c r="F17" i="2"/>
  <c r="F18" i="2"/>
  <c r="F19" i="2"/>
  <c r="E69" i="2" s="1"/>
  <c r="F22" i="2"/>
  <c r="F23" i="2"/>
  <c r="F24" i="2"/>
  <c r="C73" i="2" s="1"/>
  <c r="F25" i="2"/>
  <c r="F26" i="2"/>
  <c r="F27" i="2"/>
  <c r="F28" i="2"/>
  <c r="F29" i="2"/>
  <c r="F30" i="2"/>
  <c r="E67" i="2"/>
  <c r="C70" i="2"/>
  <c r="E31" i="2"/>
  <c r="G31" i="2"/>
  <c r="D31" i="2"/>
  <c r="E71" i="2"/>
  <c r="C65" i="2"/>
  <c r="E60" i="2"/>
  <c r="D60" i="2"/>
  <c r="E65" i="2"/>
  <c r="E68" i="2"/>
  <c r="E73" i="2"/>
  <c r="E75" i="2"/>
  <c r="C74" i="2"/>
  <c r="F4" i="2"/>
  <c r="I14" i="1" l="1"/>
  <c r="I15" i="1"/>
  <c r="I16" i="1"/>
  <c r="I13" i="1"/>
  <c r="G17" i="1" l="1"/>
  <c r="F6" i="1" l="1"/>
  <c r="F7" i="1"/>
  <c r="F5" i="1"/>
  <c r="F9" i="1" l="1"/>
  <c r="E13" i="1"/>
  <c r="H70" i="2"/>
  <c r="H71" i="2"/>
  <c r="H65" i="2"/>
  <c r="H66" i="2"/>
  <c r="H67" i="2"/>
  <c r="H68" i="2"/>
  <c r="H69" i="2"/>
  <c r="H64" i="2"/>
  <c r="F72" i="2" l="1"/>
  <c r="F44" i="2" l="1"/>
  <c r="F36" i="2"/>
  <c r="F47" i="2"/>
  <c r="C69" i="2" s="1"/>
  <c r="F48" i="2"/>
  <c r="F45" i="2"/>
  <c r="C68" i="2" s="1"/>
  <c r="F46" i="2"/>
  <c r="F49" i="2"/>
  <c r="F37" i="2"/>
  <c r="C66" i="2" l="1"/>
  <c r="F43" i="2"/>
  <c r="F42" i="2"/>
  <c r="F53" i="2"/>
  <c r="C72" i="2" s="1"/>
  <c r="F39" i="2"/>
  <c r="F52" i="2" l="1"/>
  <c r="F58" i="2"/>
  <c r="F55" i="2"/>
  <c r="F50" i="2"/>
  <c r="F59" i="2"/>
  <c r="C76" i="2" s="1"/>
  <c r="F54" i="2"/>
  <c r="C78" i="2" s="1"/>
  <c r="F40" i="2"/>
  <c r="F38" i="2"/>
  <c r="F57" i="2"/>
  <c r="F41" i="2"/>
  <c r="F56" i="2"/>
  <c r="F51" i="2"/>
  <c r="C71" i="2" s="1"/>
  <c r="C80" i="2" l="1"/>
  <c r="C67" i="2"/>
  <c r="F60" i="2"/>
  <c r="B81" i="2" l="1"/>
  <c r="D15" i="1"/>
  <c r="H31" i="2"/>
</calcChain>
</file>

<file path=xl/sharedStrings.xml><?xml version="1.0" encoding="utf-8"?>
<sst xmlns="http://schemas.openxmlformats.org/spreadsheetml/2006/main" count="182" uniqueCount="110">
  <si>
    <t>б/н</t>
  </si>
  <si>
    <t>Код товара</t>
  </si>
  <si>
    <t>Наименование</t>
  </si>
  <si>
    <t>Приходная сумма</t>
  </si>
  <si>
    <t>Сумма кредита</t>
  </si>
  <si>
    <t>Прибыль</t>
  </si>
  <si>
    <t xml:space="preserve">Вид </t>
  </si>
  <si>
    <t>№</t>
  </si>
  <si>
    <t>Телевизор Haier(20 г)</t>
  </si>
  <si>
    <t>iPhone 7</t>
  </si>
  <si>
    <t>Шуба</t>
  </si>
  <si>
    <t>безналичный</t>
  </si>
  <si>
    <t>Iphone XS max</t>
  </si>
  <si>
    <t>Iphone X</t>
  </si>
  <si>
    <t>Iphone 7 128Gb</t>
  </si>
  <si>
    <t>Sm S8</t>
  </si>
  <si>
    <t xml:space="preserve">Iphone 11 </t>
  </si>
  <si>
    <t>ALFA BANK</t>
  </si>
  <si>
    <t>Iphone 7+</t>
  </si>
  <si>
    <t>альфа</t>
  </si>
  <si>
    <t>Комиссионный магазин</t>
  </si>
  <si>
    <t>Acer Core i3-7</t>
  </si>
  <si>
    <t xml:space="preserve">Альфа Рассрочка </t>
  </si>
  <si>
    <t>Актив маркет</t>
  </si>
  <si>
    <t>Безналичный</t>
  </si>
  <si>
    <t>шуба</t>
  </si>
  <si>
    <t>каспий</t>
  </si>
  <si>
    <t>Xiomi Redmi 8(20 г)</t>
  </si>
  <si>
    <t>наличные</t>
  </si>
  <si>
    <t>Samsung A10(20 г)</t>
  </si>
  <si>
    <t>Redmi Note 8(20 г)</t>
  </si>
  <si>
    <t>Iphone 7(20 г)</t>
  </si>
  <si>
    <t>Samsung A20(20 г)</t>
  </si>
  <si>
    <t>Apple watch 2(20 г)</t>
  </si>
  <si>
    <t>Iphone XS(20 г)</t>
  </si>
  <si>
    <t>Air pods1(20 г)</t>
  </si>
  <si>
    <t>PS4 Slim(20 г)</t>
  </si>
  <si>
    <t>OPPO A31(20 г)</t>
  </si>
  <si>
    <t>Samsung A01(20 г)</t>
  </si>
  <si>
    <t>Samsung A50(20 г)</t>
  </si>
  <si>
    <t xml:space="preserve">наличные </t>
  </si>
  <si>
    <t>Iphone 6s(20 г)</t>
  </si>
  <si>
    <t>Huawei Y5(20 г)</t>
  </si>
  <si>
    <t>Samsung S20+(20 г)</t>
  </si>
  <si>
    <t xml:space="preserve">Сумма реализации </t>
  </si>
  <si>
    <t>Вид</t>
  </si>
  <si>
    <t>Дата продажи</t>
  </si>
  <si>
    <t>продажи наличкой - приходка</t>
  </si>
  <si>
    <t>итого</t>
  </si>
  <si>
    <t>Наличный</t>
  </si>
  <si>
    <t>Samsung A10s(20 г)</t>
  </si>
  <si>
    <t>Чехол</t>
  </si>
  <si>
    <t>Huawei P20 lite(20 г)</t>
  </si>
  <si>
    <t>Samsung A20s(20 г)</t>
  </si>
  <si>
    <t>Redmi 7A(20 г)</t>
  </si>
  <si>
    <t>iPhone 11 PRO(20 г)</t>
  </si>
  <si>
    <t>Samsung Watch(20 г)</t>
  </si>
  <si>
    <t>Apple Watch 1s(20 г)</t>
  </si>
  <si>
    <t>iPhone 11(20 г)</t>
  </si>
  <si>
    <t>Xiaomi Mi A3(20 г)</t>
  </si>
  <si>
    <t>Ноутбук Lenovo(20 г)</t>
  </si>
  <si>
    <t>Сумка</t>
  </si>
  <si>
    <t>iPhone XS(20 г)</t>
  </si>
  <si>
    <t>Apple Watch 4s(20 г)</t>
  </si>
  <si>
    <t>Apple Watch 5s(20 г)</t>
  </si>
  <si>
    <t>Air Pods 2s(20 г)</t>
  </si>
  <si>
    <t>iPhone 7+(20 г)</t>
  </si>
  <si>
    <t>iCloud - сумка</t>
  </si>
  <si>
    <t>Air Pods 1s(20 г)</t>
  </si>
  <si>
    <t>iPhone 6s(20 г)</t>
  </si>
  <si>
    <t>итого наличными - 1 760 600 тг</t>
  </si>
  <si>
    <t>номинал</t>
  </si>
  <si>
    <t>количество</t>
  </si>
  <si>
    <t>сумма</t>
  </si>
  <si>
    <t xml:space="preserve">       </t>
  </si>
  <si>
    <t>36-66/С23</t>
  </si>
  <si>
    <t>iPhone 11</t>
  </si>
  <si>
    <t>Наличные</t>
  </si>
  <si>
    <t>36-68/С23</t>
  </si>
  <si>
    <t>39-66/К65</t>
  </si>
  <si>
    <t>Ноутбук Lenovo</t>
  </si>
  <si>
    <t>36-71/С23</t>
  </si>
  <si>
    <t>Samsung Buds</t>
  </si>
  <si>
    <t>наличный</t>
  </si>
  <si>
    <t>Прибыль комиссионка</t>
  </si>
  <si>
    <t>Прибыль по КЗ</t>
  </si>
  <si>
    <t>Астана</t>
  </si>
  <si>
    <t>Алматы</t>
  </si>
  <si>
    <t>Караганда</t>
  </si>
  <si>
    <t>Шымкент</t>
  </si>
  <si>
    <t>Актобе</t>
  </si>
  <si>
    <t>Тараз</t>
  </si>
  <si>
    <t>Кокшетау</t>
  </si>
  <si>
    <t>Павлодар</t>
  </si>
  <si>
    <t>Костанай</t>
  </si>
  <si>
    <t>Диск - ЗУ</t>
  </si>
  <si>
    <t>итого наличными - 455 000 тг, в кассу - 330 160 тг, в остаток - 124 840 тг.</t>
  </si>
  <si>
    <t>8-18/К2</t>
  </si>
  <si>
    <t>Samsung A71</t>
  </si>
  <si>
    <t>39-52/К65</t>
  </si>
  <si>
    <t>Air pods PRO</t>
  </si>
  <si>
    <t>39-83/К65</t>
  </si>
  <si>
    <t>Samsung A10</t>
  </si>
  <si>
    <t>8-23/К2</t>
  </si>
  <si>
    <t>Samsung S3</t>
  </si>
  <si>
    <t>36-72/C23</t>
  </si>
  <si>
    <t>36-75/С23</t>
  </si>
  <si>
    <t>Ноутбук НР</t>
  </si>
  <si>
    <t xml:space="preserve">Наличные </t>
  </si>
  <si>
    <t>итого наличными - 470 000 тг, в кассу - 318 005 тг, в остаток - 151 995 тг.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</si>
</sst>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58" zoomScale="110" zoomScaleNormal="110" workbookViewId="0">
      <selection activeCell="B28" sqref="B28"/>
    </sheetView>
  </sheetViews>
  <sheetFormatPr defaultRowHeight="14.4" x14ac:dyDescent="0.3"/>
  <cols>
    <col min="1" max="1" width="3.6640625" style="1" customWidth="1"/>
    <col min="2" max="2" width="11.6640625" style="1" customWidth="1"/>
    <col min="3" max="3" width="17.21875" style="1" customWidth="1"/>
    <col min="4" max="4" width="11.21875" style="1" customWidth="1"/>
    <col min="5" max="5" width="10.5546875" style="1" customWidth="1"/>
    <col min="6" max="6" width="10.6640625" style="1" customWidth="1"/>
    <col min="7" max="7" width="12.21875" style="1" customWidth="1"/>
    <col min="8" max="8" width="16.21875" style="1" customWidth="1"/>
    <col min="9" max="9" width="10.109375" style="1" bestFit="1" customWidth="1"/>
    <col min="10" max="16384" width="8.88671875" style="1"/>
  </cols>
  <sheetData>
    <row r="1" spans="1:9" x14ac:dyDescent="0.3">
      <c r="A1" s="65" t="s">
        <v>23</v>
      </c>
      <c r="B1" s="65"/>
      <c r="C1" s="65"/>
      <c r="D1" s="65"/>
      <c r="E1" s="65"/>
      <c r="F1" s="65"/>
      <c r="G1" s="65"/>
      <c r="H1" s="65"/>
      <c r="I1" s="65"/>
    </row>
    <row r="2" spans="1:9" x14ac:dyDescent="0.3">
      <c r="A2" s="56" t="s">
        <v>24</v>
      </c>
      <c r="B2" s="56"/>
      <c r="C2" s="56"/>
      <c r="D2" s="56"/>
      <c r="E2" s="56"/>
      <c r="F2" s="56"/>
      <c r="G2" s="56"/>
      <c r="H2" s="56"/>
      <c r="I2" s="56"/>
    </row>
    <row r="3" spans="1:9" ht="43.2" x14ac:dyDescent="0.3">
      <c r="A3" s="3" t="s">
        <v>7</v>
      </c>
      <c r="B3" s="4" t="s">
        <v>1</v>
      </c>
      <c r="C3" s="4" t="s">
        <v>2</v>
      </c>
      <c r="D3" s="5" t="s">
        <v>3</v>
      </c>
      <c r="E3" s="5" t="s">
        <v>4</v>
      </c>
      <c r="F3" s="6" t="s">
        <v>5</v>
      </c>
      <c r="G3" s="6" t="s">
        <v>47</v>
      </c>
      <c r="H3" s="4" t="s">
        <v>6</v>
      </c>
      <c r="I3" s="12" t="s">
        <v>46</v>
      </c>
    </row>
    <row r="4" spans="1:9" s="16" customFormat="1" x14ac:dyDescent="0.3">
      <c r="A4" s="30">
        <v>1</v>
      </c>
      <c r="B4" s="30">
        <v>1067981</v>
      </c>
      <c r="C4" s="11" t="s">
        <v>25</v>
      </c>
      <c r="D4" s="31">
        <v>39000</v>
      </c>
      <c r="E4" s="11">
        <v>133500</v>
      </c>
      <c r="F4" s="28">
        <f>E4-D4</f>
        <v>94500</v>
      </c>
      <c r="G4" s="10">
        <v>10</v>
      </c>
      <c r="H4" s="30" t="s">
        <v>26</v>
      </c>
      <c r="I4" s="25">
        <v>44081</v>
      </c>
    </row>
    <row r="5" spans="1:9" s="16" customFormat="1" x14ac:dyDescent="0.3">
      <c r="A5" s="11">
        <v>2</v>
      </c>
      <c r="B5" s="21">
        <v>4052974</v>
      </c>
      <c r="C5" s="21" t="s">
        <v>58</v>
      </c>
      <c r="D5" s="32">
        <v>203670</v>
      </c>
      <c r="E5" s="32">
        <v>273000</v>
      </c>
      <c r="F5" s="28">
        <f t="shared" ref="F5:F30" si="0">E5-D5</f>
        <v>69330</v>
      </c>
      <c r="G5" s="10">
        <v>300000</v>
      </c>
      <c r="H5" s="21"/>
      <c r="I5" s="25">
        <v>44092</v>
      </c>
    </row>
    <row r="6" spans="1:9" s="16" customFormat="1" x14ac:dyDescent="0.3">
      <c r="A6" s="30">
        <v>3</v>
      </c>
      <c r="B6" s="21">
        <v>4052878</v>
      </c>
      <c r="C6" s="21" t="s">
        <v>64</v>
      </c>
      <c r="D6" s="32">
        <v>94740</v>
      </c>
      <c r="E6" s="32">
        <v>115000</v>
      </c>
      <c r="F6" s="28">
        <f t="shared" si="0"/>
        <v>20260</v>
      </c>
      <c r="G6" s="10">
        <v>21060</v>
      </c>
      <c r="H6" s="21"/>
      <c r="I6" s="25">
        <v>44092</v>
      </c>
    </row>
    <row r="7" spans="1:9" s="16" customFormat="1" x14ac:dyDescent="0.3">
      <c r="A7" s="11">
        <v>4</v>
      </c>
      <c r="B7" s="21">
        <v>5079799</v>
      </c>
      <c r="C7" s="21" t="s">
        <v>8</v>
      </c>
      <c r="D7" s="21">
        <v>42110</v>
      </c>
      <c r="E7" s="32">
        <v>58500</v>
      </c>
      <c r="F7" s="28">
        <f t="shared" si="0"/>
        <v>16390</v>
      </c>
      <c r="G7" s="10">
        <v>37000</v>
      </c>
      <c r="H7" s="21" t="s">
        <v>0</v>
      </c>
      <c r="I7" s="25">
        <v>44091</v>
      </c>
    </row>
    <row r="8" spans="1:9" s="16" customFormat="1" x14ac:dyDescent="0.3">
      <c r="A8" s="30">
        <v>5</v>
      </c>
      <c r="B8" s="21">
        <v>5078485</v>
      </c>
      <c r="C8" s="21" t="s">
        <v>61</v>
      </c>
      <c r="D8" s="32">
        <v>0</v>
      </c>
      <c r="E8" s="32">
        <v>1950</v>
      </c>
      <c r="F8" s="28">
        <f t="shared" si="0"/>
        <v>1950</v>
      </c>
      <c r="G8" s="10">
        <v>58830</v>
      </c>
      <c r="H8" s="21"/>
      <c r="I8" s="25">
        <v>44092</v>
      </c>
    </row>
    <row r="9" spans="1:9" s="16" customFormat="1" x14ac:dyDescent="0.3">
      <c r="A9" s="11">
        <v>6</v>
      </c>
      <c r="B9" s="21">
        <v>8068804</v>
      </c>
      <c r="C9" s="21" t="s">
        <v>95</v>
      </c>
      <c r="D9" s="21">
        <v>1000</v>
      </c>
      <c r="E9" s="32">
        <v>1950</v>
      </c>
      <c r="F9" s="28">
        <f t="shared" si="0"/>
        <v>950</v>
      </c>
      <c r="G9" s="10">
        <v>32000</v>
      </c>
      <c r="H9" s="21" t="s">
        <v>0</v>
      </c>
      <c r="I9" s="25">
        <v>44091</v>
      </c>
    </row>
    <row r="10" spans="1:9" s="16" customFormat="1" x14ac:dyDescent="0.3">
      <c r="A10" s="30">
        <v>7</v>
      </c>
      <c r="B10" s="21">
        <v>8072137</v>
      </c>
      <c r="C10" s="21" t="s">
        <v>63</v>
      </c>
      <c r="D10" s="32">
        <v>52630</v>
      </c>
      <c r="E10" s="32">
        <v>90000</v>
      </c>
      <c r="F10" s="28">
        <f t="shared" si="0"/>
        <v>37370</v>
      </c>
      <c r="G10" s="10">
        <v>14000</v>
      </c>
      <c r="H10" s="21"/>
      <c r="I10" s="25">
        <v>44092</v>
      </c>
    </row>
    <row r="11" spans="1:9" s="16" customFormat="1" x14ac:dyDescent="0.3">
      <c r="A11" s="11">
        <v>8</v>
      </c>
      <c r="B11" s="21">
        <v>8072363</v>
      </c>
      <c r="C11" s="21" t="s">
        <v>66</v>
      </c>
      <c r="D11" s="32">
        <v>94120</v>
      </c>
      <c r="E11" s="32">
        <v>120000</v>
      </c>
      <c r="F11" s="28">
        <f t="shared" si="0"/>
        <v>25880</v>
      </c>
      <c r="G11" s="10">
        <v>173120</v>
      </c>
      <c r="H11" s="21"/>
      <c r="I11" s="25">
        <v>44092</v>
      </c>
    </row>
    <row r="12" spans="1:9" s="16" customFormat="1" x14ac:dyDescent="0.3">
      <c r="A12" s="30">
        <v>9</v>
      </c>
      <c r="B12" s="21">
        <v>8072370</v>
      </c>
      <c r="C12" s="21" t="s">
        <v>67</v>
      </c>
      <c r="D12" s="32">
        <v>0</v>
      </c>
      <c r="E12" s="32">
        <v>3000</v>
      </c>
      <c r="F12" s="28">
        <f t="shared" si="0"/>
        <v>3000</v>
      </c>
      <c r="G12" s="10">
        <v>29410</v>
      </c>
      <c r="H12" s="21"/>
      <c r="I12" s="25">
        <v>44092</v>
      </c>
    </row>
    <row r="13" spans="1:9" s="16" customFormat="1" x14ac:dyDescent="0.3">
      <c r="A13" s="11">
        <v>10</v>
      </c>
      <c r="B13" s="21">
        <v>12029915</v>
      </c>
      <c r="C13" s="21" t="s">
        <v>56</v>
      </c>
      <c r="D13" s="32">
        <v>11770</v>
      </c>
      <c r="E13" s="32">
        <v>24375</v>
      </c>
      <c r="F13" s="28">
        <f t="shared" si="0"/>
        <v>12605</v>
      </c>
      <c r="G13" s="10">
        <v>32941</v>
      </c>
      <c r="H13" s="21"/>
      <c r="I13" s="25">
        <v>44092</v>
      </c>
    </row>
    <row r="14" spans="1:9" s="16" customFormat="1" x14ac:dyDescent="0.3">
      <c r="A14" s="30">
        <v>11</v>
      </c>
      <c r="B14" s="21">
        <v>12029852</v>
      </c>
      <c r="C14" s="21" t="s">
        <v>62</v>
      </c>
      <c r="D14" s="32">
        <v>160000</v>
      </c>
      <c r="E14" s="32">
        <v>250000</v>
      </c>
      <c r="F14" s="28">
        <f t="shared" si="0"/>
        <v>90000</v>
      </c>
      <c r="G14" s="10">
        <v>30</v>
      </c>
      <c r="H14" s="21"/>
      <c r="I14" s="25">
        <v>44092</v>
      </c>
    </row>
    <row r="15" spans="1:9" s="16" customFormat="1" x14ac:dyDescent="0.3">
      <c r="A15" s="11">
        <v>12</v>
      </c>
      <c r="B15" s="21">
        <v>13032883</v>
      </c>
      <c r="C15" s="21" t="s">
        <v>18</v>
      </c>
      <c r="D15" s="35">
        <v>65300</v>
      </c>
      <c r="E15" s="21">
        <v>108900</v>
      </c>
      <c r="F15" s="28">
        <f t="shared" si="0"/>
        <v>43600</v>
      </c>
      <c r="G15" s="10">
        <v>100</v>
      </c>
      <c r="H15" s="21" t="s">
        <v>22</v>
      </c>
      <c r="I15" s="25">
        <v>44091</v>
      </c>
    </row>
    <row r="16" spans="1:9" s="16" customFormat="1" x14ac:dyDescent="0.3">
      <c r="A16" s="30">
        <v>13</v>
      </c>
      <c r="B16" s="21">
        <v>15022027</v>
      </c>
      <c r="C16" s="21" t="s">
        <v>13</v>
      </c>
      <c r="D16" s="21">
        <v>136842</v>
      </c>
      <c r="E16" s="21">
        <v>198000</v>
      </c>
      <c r="F16" s="28">
        <f t="shared" si="0"/>
        <v>61158</v>
      </c>
      <c r="G16" s="10">
        <v>32970</v>
      </c>
      <c r="H16" s="21" t="s">
        <v>22</v>
      </c>
      <c r="I16" s="25">
        <v>44091</v>
      </c>
    </row>
    <row r="17" spans="1:9" s="16" customFormat="1" x14ac:dyDescent="0.3">
      <c r="A17" s="11">
        <v>14</v>
      </c>
      <c r="B17" s="33">
        <v>17046705</v>
      </c>
      <c r="C17" s="33" t="s">
        <v>16</v>
      </c>
      <c r="D17" s="34">
        <v>200200</v>
      </c>
      <c r="E17" s="34">
        <v>280000</v>
      </c>
      <c r="F17" s="28">
        <f t="shared" si="0"/>
        <v>79800</v>
      </c>
      <c r="G17" s="10">
        <v>15800</v>
      </c>
      <c r="H17" s="21" t="s">
        <v>17</v>
      </c>
      <c r="I17" s="25">
        <v>44091</v>
      </c>
    </row>
    <row r="18" spans="1:9" s="16" customFormat="1" x14ac:dyDescent="0.3">
      <c r="A18" s="30">
        <v>15</v>
      </c>
      <c r="B18" s="21">
        <v>23009489</v>
      </c>
      <c r="C18" s="21" t="s">
        <v>15</v>
      </c>
      <c r="D18" s="21">
        <v>42150</v>
      </c>
      <c r="E18" s="21">
        <v>64350</v>
      </c>
      <c r="F18" s="28">
        <f t="shared" si="0"/>
        <v>22200</v>
      </c>
      <c r="G18" s="10">
        <v>22000</v>
      </c>
      <c r="H18" s="21" t="s">
        <v>22</v>
      </c>
      <c r="I18" s="25">
        <v>44091</v>
      </c>
    </row>
    <row r="19" spans="1:9" s="16" customFormat="1" x14ac:dyDescent="0.3">
      <c r="A19" s="11">
        <v>16</v>
      </c>
      <c r="B19" s="21">
        <v>24011622</v>
      </c>
      <c r="C19" s="21" t="s">
        <v>12</v>
      </c>
      <c r="D19" s="21">
        <v>160970</v>
      </c>
      <c r="E19" s="21">
        <v>247500</v>
      </c>
      <c r="F19" s="28">
        <f t="shared" si="0"/>
        <v>86530</v>
      </c>
      <c r="G19" s="10">
        <v>34490</v>
      </c>
      <c r="H19" s="21" t="s">
        <v>22</v>
      </c>
      <c r="I19" s="25">
        <v>44091</v>
      </c>
    </row>
    <row r="20" spans="1:9" s="16" customFormat="1" x14ac:dyDescent="0.3">
      <c r="A20" s="30">
        <v>17</v>
      </c>
      <c r="B20" s="21">
        <v>24011482</v>
      </c>
      <c r="C20" s="21" t="s">
        <v>14</v>
      </c>
      <c r="D20" s="21">
        <v>63160</v>
      </c>
      <c r="E20" s="32">
        <v>89100</v>
      </c>
      <c r="F20" s="28">
        <f t="shared" si="0"/>
        <v>25940</v>
      </c>
      <c r="G20" s="10">
        <v>20000</v>
      </c>
      <c r="H20" s="21" t="s">
        <v>22</v>
      </c>
      <c r="I20" s="25">
        <v>44091</v>
      </c>
    </row>
    <row r="21" spans="1:9" s="16" customFormat="1" x14ac:dyDescent="0.3">
      <c r="A21" s="11">
        <v>18</v>
      </c>
      <c r="B21" s="7">
        <v>28012226</v>
      </c>
      <c r="C21" s="7" t="s">
        <v>21</v>
      </c>
      <c r="D21" s="7">
        <v>58825</v>
      </c>
      <c r="E21" s="21">
        <v>160000</v>
      </c>
      <c r="F21" s="28">
        <v>101123</v>
      </c>
      <c r="G21" s="10">
        <v>27780</v>
      </c>
      <c r="H21" s="21" t="s">
        <v>19</v>
      </c>
      <c r="I21" s="25">
        <v>44091</v>
      </c>
    </row>
    <row r="22" spans="1:9" s="16" customFormat="1" x14ac:dyDescent="0.3">
      <c r="A22" s="30">
        <v>19</v>
      </c>
      <c r="B22" s="21">
        <v>31006913</v>
      </c>
      <c r="C22" s="21" t="s">
        <v>60</v>
      </c>
      <c r="D22" s="32">
        <v>23530</v>
      </c>
      <c r="E22" s="32">
        <v>63375</v>
      </c>
      <c r="F22" s="28">
        <f t="shared" si="0"/>
        <v>39845</v>
      </c>
      <c r="G22" s="10">
        <v>25900</v>
      </c>
      <c r="H22" s="21"/>
      <c r="I22" s="25">
        <v>44092</v>
      </c>
    </row>
    <row r="23" spans="1:9" s="16" customFormat="1" x14ac:dyDescent="0.3">
      <c r="A23" s="11">
        <v>20</v>
      </c>
      <c r="B23" s="33">
        <v>32004245</v>
      </c>
      <c r="C23" s="21" t="s">
        <v>10</v>
      </c>
      <c r="D23" s="34">
        <v>51750</v>
      </c>
      <c r="E23" s="34">
        <v>117240</v>
      </c>
      <c r="F23" s="28">
        <f t="shared" si="0"/>
        <v>65490</v>
      </c>
      <c r="G23" s="10">
        <v>64450</v>
      </c>
      <c r="H23" s="33" t="s">
        <v>11</v>
      </c>
      <c r="I23" s="25">
        <v>44091</v>
      </c>
    </row>
    <row r="24" spans="1:9" s="16" customFormat="1" x14ac:dyDescent="0.3">
      <c r="A24" s="30">
        <v>21</v>
      </c>
      <c r="B24" s="21">
        <v>36004195</v>
      </c>
      <c r="C24" s="21" t="s">
        <v>68</v>
      </c>
      <c r="D24" s="32">
        <v>29410</v>
      </c>
      <c r="E24" s="32">
        <v>35000</v>
      </c>
      <c r="F24" s="28">
        <f t="shared" si="0"/>
        <v>5590</v>
      </c>
      <c r="G24" s="10">
        <v>18850</v>
      </c>
      <c r="H24" s="21"/>
      <c r="I24" s="25">
        <v>44092</v>
      </c>
    </row>
    <row r="25" spans="1:9" s="16" customFormat="1" x14ac:dyDescent="0.3">
      <c r="A25" s="11">
        <v>22</v>
      </c>
      <c r="B25" s="21">
        <v>37004319</v>
      </c>
      <c r="C25" s="21" t="s">
        <v>58</v>
      </c>
      <c r="D25" s="32">
        <v>183300</v>
      </c>
      <c r="E25" s="32">
        <v>273000</v>
      </c>
      <c r="F25" s="28">
        <f t="shared" si="0"/>
        <v>89700</v>
      </c>
      <c r="G25" s="10">
        <v>35295</v>
      </c>
      <c r="H25" s="21"/>
      <c r="I25" s="25">
        <v>44092</v>
      </c>
    </row>
    <row r="26" spans="1:9" s="16" customFormat="1" x14ac:dyDescent="0.3">
      <c r="A26" s="30">
        <v>23</v>
      </c>
      <c r="B26" s="21">
        <v>37004573</v>
      </c>
      <c r="C26" s="21" t="s">
        <v>58</v>
      </c>
      <c r="D26" s="32">
        <v>202000</v>
      </c>
      <c r="E26" s="32">
        <v>263250</v>
      </c>
      <c r="F26" s="28">
        <f t="shared" si="0"/>
        <v>61250</v>
      </c>
      <c r="G26" s="10">
        <v>31580</v>
      </c>
      <c r="H26" s="21"/>
      <c r="I26" s="25">
        <v>44092</v>
      </c>
    </row>
    <row r="27" spans="1:9" s="16" customFormat="1" x14ac:dyDescent="0.3">
      <c r="A27" s="11">
        <v>24</v>
      </c>
      <c r="B27" s="21">
        <v>37004788</v>
      </c>
      <c r="C27" s="21" t="s">
        <v>69</v>
      </c>
      <c r="D27" s="32">
        <v>21200</v>
      </c>
      <c r="E27" s="32">
        <v>40000</v>
      </c>
      <c r="F27" s="28">
        <f t="shared" si="0"/>
        <v>18800</v>
      </c>
      <c r="G27" s="10">
        <v>125000</v>
      </c>
      <c r="H27" s="21"/>
      <c r="I27" s="25">
        <v>44092</v>
      </c>
    </row>
    <row r="28" spans="1:9" s="16" customFormat="1" x14ac:dyDescent="0.3">
      <c r="A28" s="30">
        <v>25</v>
      </c>
      <c r="B28" s="21">
        <v>37004679</v>
      </c>
      <c r="C28" s="21" t="s">
        <v>65</v>
      </c>
      <c r="D28" s="32">
        <v>25000</v>
      </c>
      <c r="E28" s="32">
        <v>40000</v>
      </c>
      <c r="F28" s="28">
        <f t="shared" si="0"/>
        <v>15000</v>
      </c>
      <c r="G28" s="11"/>
      <c r="H28" s="21"/>
      <c r="I28" s="25">
        <v>44092</v>
      </c>
    </row>
    <row r="29" spans="1:9" s="16" customFormat="1" x14ac:dyDescent="0.3">
      <c r="A29" s="11">
        <v>26</v>
      </c>
      <c r="B29" s="21">
        <v>39002417</v>
      </c>
      <c r="C29" s="21" t="s">
        <v>57</v>
      </c>
      <c r="D29" s="32">
        <v>22220</v>
      </c>
      <c r="E29" s="32">
        <v>63375</v>
      </c>
      <c r="F29" s="28">
        <f t="shared" si="0"/>
        <v>41155</v>
      </c>
      <c r="G29" s="11"/>
      <c r="H29" s="21"/>
      <c r="I29" s="25">
        <v>44092</v>
      </c>
    </row>
    <row r="30" spans="1:9" s="16" customFormat="1" x14ac:dyDescent="0.3">
      <c r="A30" s="30">
        <v>27</v>
      </c>
      <c r="B30" s="21">
        <v>39002375</v>
      </c>
      <c r="C30" s="21" t="s">
        <v>59</v>
      </c>
      <c r="D30" s="32">
        <v>35300</v>
      </c>
      <c r="E30" s="32">
        <v>58500</v>
      </c>
      <c r="F30" s="28">
        <f t="shared" si="0"/>
        <v>23200</v>
      </c>
      <c r="G30" s="11"/>
      <c r="H30" s="21"/>
      <c r="I30" s="25">
        <v>44092</v>
      </c>
    </row>
    <row r="31" spans="1:9" x14ac:dyDescent="0.3">
      <c r="A31" s="59" t="s">
        <v>48</v>
      </c>
      <c r="B31" s="66"/>
      <c r="C31" s="60"/>
      <c r="D31" s="9">
        <f>SUM(D4:D30)</f>
        <v>2020197</v>
      </c>
      <c r="E31" s="9">
        <f t="shared" ref="E31:G31" si="1">SUM(E4:E30)</f>
        <v>3172865</v>
      </c>
      <c r="F31" s="9">
        <f t="shared" si="1"/>
        <v>1152616</v>
      </c>
      <c r="G31" s="9">
        <f t="shared" si="1"/>
        <v>1152616</v>
      </c>
      <c r="H31" s="9">
        <f>G31-F31</f>
        <v>0</v>
      </c>
      <c r="I31" s="8"/>
    </row>
    <row r="32" spans="1:9" s="16" customFormat="1" x14ac:dyDescent="0.3">
      <c r="A32" s="14"/>
      <c r="B32" s="14"/>
      <c r="C32" s="14"/>
      <c r="D32" s="15"/>
      <c r="E32" s="15"/>
      <c r="F32" s="15"/>
      <c r="G32" s="15"/>
      <c r="H32" s="15"/>
      <c r="I32" s="14"/>
    </row>
    <row r="33" spans="1:9" s="16" customFormat="1" x14ac:dyDescent="0.3">
      <c r="A33" s="65" t="s">
        <v>23</v>
      </c>
      <c r="B33" s="65"/>
      <c r="C33" s="65"/>
      <c r="D33" s="65"/>
      <c r="E33" s="65"/>
      <c r="F33" s="65"/>
      <c r="G33" s="65"/>
      <c r="H33" s="65"/>
      <c r="I33" s="14"/>
    </row>
    <row r="34" spans="1:9" x14ac:dyDescent="0.3">
      <c r="A34" s="56" t="s">
        <v>49</v>
      </c>
      <c r="B34" s="56"/>
      <c r="C34" s="56"/>
      <c r="D34" s="56"/>
      <c r="E34" s="56"/>
      <c r="F34" s="56"/>
      <c r="G34" s="56"/>
      <c r="H34" s="56"/>
    </row>
    <row r="35" spans="1:9" ht="43.2" x14ac:dyDescent="0.3">
      <c r="A35" s="3" t="s">
        <v>7</v>
      </c>
      <c r="B35" s="3" t="s">
        <v>1</v>
      </c>
      <c r="C35" s="3" t="s">
        <v>2</v>
      </c>
      <c r="D35" s="12" t="s">
        <v>3</v>
      </c>
      <c r="E35" s="12" t="s">
        <v>44</v>
      </c>
      <c r="F35" s="3" t="s">
        <v>5</v>
      </c>
      <c r="G35" s="12" t="s">
        <v>45</v>
      </c>
      <c r="H35" s="12" t="s">
        <v>46</v>
      </c>
    </row>
    <row r="36" spans="1:9" s="16" customFormat="1" x14ac:dyDescent="0.3">
      <c r="A36" s="11">
        <v>1</v>
      </c>
      <c r="B36" s="7">
        <v>4050843</v>
      </c>
      <c r="C36" s="7" t="s">
        <v>51</v>
      </c>
      <c r="D36" s="10">
        <v>10</v>
      </c>
      <c r="E36" s="10">
        <v>200</v>
      </c>
      <c r="F36" s="36">
        <f>E36-D36</f>
        <v>190</v>
      </c>
      <c r="G36" s="11" t="s">
        <v>40</v>
      </c>
      <c r="H36" s="25">
        <v>44095</v>
      </c>
    </row>
    <row r="37" spans="1:9" s="16" customFormat="1" x14ac:dyDescent="0.3">
      <c r="A37" s="11">
        <v>2</v>
      </c>
      <c r="B37" s="7">
        <v>4052982</v>
      </c>
      <c r="C37" s="7" t="s">
        <v>55</v>
      </c>
      <c r="D37" s="10">
        <v>300000</v>
      </c>
      <c r="E37" s="10">
        <v>420000</v>
      </c>
      <c r="F37" s="36">
        <f>E37-D37</f>
        <v>120000</v>
      </c>
      <c r="G37" s="11" t="s">
        <v>40</v>
      </c>
      <c r="H37" s="25">
        <v>44095</v>
      </c>
    </row>
    <row r="38" spans="1:9" s="16" customFormat="1" x14ac:dyDescent="0.3">
      <c r="A38" s="11">
        <v>3</v>
      </c>
      <c r="B38" s="7">
        <v>5079850</v>
      </c>
      <c r="C38" s="7" t="s">
        <v>32</v>
      </c>
      <c r="D38" s="10">
        <v>21060</v>
      </c>
      <c r="E38" s="10">
        <v>40000</v>
      </c>
      <c r="F38" s="36">
        <f t="shared" ref="F38:F59" si="2">E38-D38</f>
        <v>18940</v>
      </c>
      <c r="G38" s="11" t="s">
        <v>28</v>
      </c>
      <c r="H38" s="25">
        <v>44093</v>
      </c>
    </row>
    <row r="39" spans="1:9" s="16" customFormat="1" x14ac:dyDescent="0.3">
      <c r="A39" s="11">
        <v>4</v>
      </c>
      <c r="B39" s="7">
        <v>5079806</v>
      </c>
      <c r="C39" s="7" t="s">
        <v>39</v>
      </c>
      <c r="D39" s="10">
        <v>37000</v>
      </c>
      <c r="E39" s="10">
        <v>60000</v>
      </c>
      <c r="F39" s="36">
        <f>E39-D39</f>
        <v>23000</v>
      </c>
      <c r="G39" s="11" t="s">
        <v>40</v>
      </c>
      <c r="H39" s="25">
        <v>44094</v>
      </c>
    </row>
    <row r="40" spans="1:9" s="16" customFormat="1" x14ac:dyDescent="0.3">
      <c r="A40" s="11">
        <v>5</v>
      </c>
      <c r="B40" s="7">
        <v>8072380</v>
      </c>
      <c r="C40" s="7" t="s">
        <v>31</v>
      </c>
      <c r="D40" s="10">
        <v>58830</v>
      </c>
      <c r="E40" s="10">
        <v>75000</v>
      </c>
      <c r="F40" s="36">
        <f t="shared" si="2"/>
        <v>16170</v>
      </c>
      <c r="G40" s="11" t="s">
        <v>28</v>
      </c>
      <c r="H40" s="25">
        <v>44093</v>
      </c>
    </row>
    <row r="41" spans="1:9" s="16" customFormat="1" x14ac:dyDescent="0.3">
      <c r="A41" s="11">
        <v>6</v>
      </c>
      <c r="B41" s="7">
        <v>8072495</v>
      </c>
      <c r="C41" s="7" t="s">
        <v>30</v>
      </c>
      <c r="D41" s="10">
        <v>32000</v>
      </c>
      <c r="E41" s="10">
        <v>50000</v>
      </c>
      <c r="F41" s="36">
        <f t="shared" ref="F41:F53" si="3">E41-D41</f>
        <v>18000</v>
      </c>
      <c r="G41" s="11" t="s">
        <v>28</v>
      </c>
      <c r="H41" s="25">
        <v>44093</v>
      </c>
    </row>
    <row r="42" spans="1:9" s="16" customFormat="1" x14ac:dyDescent="0.3">
      <c r="A42" s="11">
        <v>7</v>
      </c>
      <c r="B42" s="7">
        <v>8072522</v>
      </c>
      <c r="C42" s="7" t="s">
        <v>42</v>
      </c>
      <c r="D42" s="10">
        <v>14000</v>
      </c>
      <c r="E42" s="10">
        <v>25000</v>
      </c>
      <c r="F42" s="36">
        <f t="shared" si="3"/>
        <v>11000</v>
      </c>
      <c r="G42" s="11" t="s">
        <v>40</v>
      </c>
      <c r="H42" s="25">
        <v>44094</v>
      </c>
    </row>
    <row r="43" spans="1:9" s="16" customFormat="1" x14ac:dyDescent="0.3">
      <c r="A43" s="11">
        <v>8</v>
      </c>
      <c r="B43" s="7">
        <v>8072413</v>
      </c>
      <c r="C43" s="7" t="s">
        <v>43</v>
      </c>
      <c r="D43" s="10">
        <v>173120</v>
      </c>
      <c r="E43" s="10">
        <v>250000</v>
      </c>
      <c r="F43" s="36">
        <f t="shared" si="3"/>
        <v>76880</v>
      </c>
      <c r="G43" s="11" t="s">
        <v>40</v>
      </c>
      <c r="H43" s="25">
        <v>44094</v>
      </c>
    </row>
    <row r="44" spans="1:9" s="16" customFormat="1" x14ac:dyDescent="0.3">
      <c r="A44" s="11">
        <v>9</v>
      </c>
      <c r="B44" s="7">
        <v>8072195</v>
      </c>
      <c r="C44" s="7" t="s">
        <v>50</v>
      </c>
      <c r="D44" s="10">
        <v>29410</v>
      </c>
      <c r="E44" s="10">
        <v>45000</v>
      </c>
      <c r="F44" s="36">
        <f t="shared" si="3"/>
        <v>15590</v>
      </c>
      <c r="G44" s="11" t="s">
        <v>40</v>
      </c>
      <c r="H44" s="25">
        <v>44095</v>
      </c>
    </row>
    <row r="45" spans="1:9" s="16" customFormat="1" x14ac:dyDescent="0.3">
      <c r="A45" s="11">
        <v>10</v>
      </c>
      <c r="B45" s="7">
        <v>8072431</v>
      </c>
      <c r="C45" s="7" t="s">
        <v>53</v>
      </c>
      <c r="D45" s="10">
        <v>32941</v>
      </c>
      <c r="E45" s="10">
        <v>55000</v>
      </c>
      <c r="F45" s="36">
        <f t="shared" si="3"/>
        <v>22059</v>
      </c>
      <c r="G45" s="11" t="s">
        <v>40</v>
      </c>
      <c r="H45" s="25">
        <v>44095</v>
      </c>
    </row>
    <row r="46" spans="1:9" s="16" customFormat="1" x14ac:dyDescent="0.3">
      <c r="A46" s="11">
        <v>11</v>
      </c>
      <c r="B46" s="7">
        <v>8071570</v>
      </c>
      <c r="C46" s="7" t="s">
        <v>51</v>
      </c>
      <c r="D46" s="10">
        <v>30</v>
      </c>
      <c r="E46" s="10">
        <v>200</v>
      </c>
      <c r="F46" s="36">
        <f t="shared" si="3"/>
        <v>170</v>
      </c>
      <c r="G46" s="11" t="s">
        <v>40</v>
      </c>
      <c r="H46" s="25">
        <v>44095</v>
      </c>
    </row>
    <row r="47" spans="1:9" s="16" customFormat="1" x14ac:dyDescent="0.3">
      <c r="A47" s="11">
        <v>12</v>
      </c>
      <c r="B47" s="7">
        <v>11031815</v>
      </c>
      <c r="C47" s="7" t="s">
        <v>51</v>
      </c>
      <c r="D47" s="10">
        <v>100</v>
      </c>
      <c r="E47" s="10">
        <v>200</v>
      </c>
      <c r="F47" s="36">
        <f t="shared" si="3"/>
        <v>100</v>
      </c>
      <c r="G47" s="11" t="s">
        <v>40</v>
      </c>
      <c r="H47" s="25">
        <v>44095</v>
      </c>
    </row>
    <row r="48" spans="1:9" s="16" customFormat="1" x14ac:dyDescent="0.3">
      <c r="A48" s="11">
        <v>13</v>
      </c>
      <c r="B48" s="7">
        <v>12021935</v>
      </c>
      <c r="C48" s="7" t="s">
        <v>52</v>
      </c>
      <c r="D48" s="10">
        <v>32970</v>
      </c>
      <c r="E48" s="10">
        <v>40000</v>
      </c>
      <c r="F48" s="36">
        <f t="shared" si="3"/>
        <v>7030</v>
      </c>
      <c r="G48" s="11" t="s">
        <v>40</v>
      </c>
      <c r="H48" s="25">
        <v>44095</v>
      </c>
    </row>
    <row r="49" spans="1:8" s="16" customFormat="1" x14ac:dyDescent="0.3">
      <c r="A49" s="11">
        <v>14</v>
      </c>
      <c r="B49" s="7">
        <v>12030083</v>
      </c>
      <c r="C49" s="7" t="s">
        <v>54</v>
      </c>
      <c r="D49" s="10">
        <v>15800</v>
      </c>
      <c r="E49" s="10">
        <v>35000</v>
      </c>
      <c r="F49" s="36">
        <f t="shared" si="3"/>
        <v>19200</v>
      </c>
      <c r="G49" s="11" t="s">
        <v>40</v>
      </c>
      <c r="H49" s="25">
        <v>44095</v>
      </c>
    </row>
    <row r="50" spans="1:8" s="16" customFormat="1" x14ac:dyDescent="0.3">
      <c r="A50" s="11">
        <v>15</v>
      </c>
      <c r="B50" s="7">
        <v>12030078</v>
      </c>
      <c r="C50" s="7" t="s">
        <v>35</v>
      </c>
      <c r="D50" s="10">
        <v>22000</v>
      </c>
      <c r="E50" s="10">
        <v>30000</v>
      </c>
      <c r="F50" s="36">
        <f t="shared" si="3"/>
        <v>8000</v>
      </c>
      <c r="G50" s="11" t="s">
        <v>28</v>
      </c>
      <c r="H50" s="25">
        <v>44093</v>
      </c>
    </row>
    <row r="51" spans="1:8" s="16" customFormat="1" x14ac:dyDescent="0.3">
      <c r="A51" s="11">
        <v>16</v>
      </c>
      <c r="B51" s="7">
        <v>26009101</v>
      </c>
      <c r="C51" s="7" t="s">
        <v>27</v>
      </c>
      <c r="D51" s="10">
        <v>34490</v>
      </c>
      <c r="E51" s="10">
        <v>45000</v>
      </c>
      <c r="F51" s="36">
        <f t="shared" si="3"/>
        <v>10510</v>
      </c>
      <c r="G51" s="11" t="s">
        <v>28</v>
      </c>
      <c r="H51" s="25">
        <v>44093</v>
      </c>
    </row>
    <row r="52" spans="1:8" s="16" customFormat="1" x14ac:dyDescent="0.3">
      <c r="A52" s="11">
        <v>17</v>
      </c>
      <c r="B52" s="7">
        <v>26010427</v>
      </c>
      <c r="C52" s="7" t="s">
        <v>38</v>
      </c>
      <c r="D52" s="10">
        <v>20000</v>
      </c>
      <c r="E52" s="10">
        <v>35000</v>
      </c>
      <c r="F52" s="36">
        <f t="shared" si="3"/>
        <v>15000</v>
      </c>
      <c r="G52" s="11" t="s">
        <v>28</v>
      </c>
      <c r="H52" s="25">
        <v>44093</v>
      </c>
    </row>
    <row r="53" spans="1:8" s="16" customFormat="1" x14ac:dyDescent="0.3">
      <c r="A53" s="11">
        <v>18</v>
      </c>
      <c r="B53" s="7">
        <v>31007152</v>
      </c>
      <c r="C53" s="7" t="s">
        <v>41</v>
      </c>
      <c r="D53" s="10">
        <v>27780</v>
      </c>
      <c r="E53" s="10">
        <v>40000</v>
      </c>
      <c r="F53" s="36">
        <f t="shared" si="3"/>
        <v>12220</v>
      </c>
      <c r="G53" s="11" t="s">
        <v>40</v>
      </c>
      <c r="H53" s="25">
        <v>44094</v>
      </c>
    </row>
    <row r="54" spans="1:8" s="16" customFormat="1" x14ac:dyDescent="0.3">
      <c r="A54" s="11">
        <v>19</v>
      </c>
      <c r="B54" s="7">
        <v>33006316</v>
      </c>
      <c r="C54" s="7" t="s">
        <v>33</v>
      </c>
      <c r="D54" s="10">
        <v>25900</v>
      </c>
      <c r="E54" s="10">
        <v>55000</v>
      </c>
      <c r="F54" s="36">
        <f t="shared" si="2"/>
        <v>29100</v>
      </c>
      <c r="G54" s="11" t="s">
        <v>28</v>
      </c>
      <c r="H54" s="25">
        <v>44093</v>
      </c>
    </row>
    <row r="55" spans="1:8" s="16" customFormat="1" x14ac:dyDescent="0.3">
      <c r="A55" s="11">
        <v>20</v>
      </c>
      <c r="B55" s="7">
        <v>33006356</v>
      </c>
      <c r="C55" s="7" t="s">
        <v>36</v>
      </c>
      <c r="D55" s="10">
        <v>64450</v>
      </c>
      <c r="E55" s="10">
        <v>100000</v>
      </c>
      <c r="F55" s="36">
        <f>E55-D55</f>
        <v>35550</v>
      </c>
      <c r="G55" s="11" t="s">
        <v>28</v>
      </c>
      <c r="H55" s="25">
        <v>44093</v>
      </c>
    </row>
    <row r="56" spans="1:8" s="16" customFormat="1" x14ac:dyDescent="0.3">
      <c r="A56" s="11">
        <v>21</v>
      </c>
      <c r="B56" s="7">
        <v>35003830</v>
      </c>
      <c r="C56" s="7" t="s">
        <v>29</v>
      </c>
      <c r="D56" s="10">
        <v>18850</v>
      </c>
      <c r="E56" s="10">
        <v>35000</v>
      </c>
      <c r="F56" s="36">
        <f>E56-D56</f>
        <v>16150</v>
      </c>
      <c r="G56" s="11" t="s">
        <v>28</v>
      </c>
      <c r="H56" s="25">
        <v>44093</v>
      </c>
    </row>
    <row r="57" spans="1:8" s="16" customFormat="1" x14ac:dyDescent="0.3">
      <c r="A57" s="11">
        <v>22</v>
      </c>
      <c r="B57" s="7">
        <v>35003537</v>
      </c>
      <c r="C57" s="7" t="s">
        <v>31</v>
      </c>
      <c r="D57" s="10">
        <v>35295</v>
      </c>
      <c r="E57" s="10">
        <v>55000</v>
      </c>
      <c r="F57" s="36">
        <f>E57-D57</f>
        <v>19705</v>
      </c>
      <c r="G57" s="11" t="s">
        <v>28</v>
      </c>
      <c r="H57" s="25">
        <v>44093</v>
      </c>
    </row>
    <row r="58" spans="1:8" s="16" customFormat="1" x14ac:dyDescent="0.3">
      <c r="A58" s="11">
        <v>23</v>
      </c>
      <c r="B58" s="7">
        <v>35003812</v>
      </c>
      <c r="C58" s="7" t="s">
        <v>37</v>
      </c>
      <c r="D58" s="10">
        <v>31580</v>
      </c>
      <c r="E58" s="10">
        <v>50000</v>
      </c>
      <c r="F58" s="36">
        <f>E58-D58</f>
        <v>18420</v>
      </c>
      <c r="G58" s="11" t="s">
        <v>28</v>
      </c>
      <c r="H58" s="25">
        <v>44093</v>
      </c>
    </row>
    <row r="59" spans="1:8" s="16" customFormat="1" x14ac:dyDescent="0.3">
      <c r="A59" s="11">
        <v>24</v>
      </c>
      <c r="B59" s="7">
        <v>37004603</v>
      </c>
      <c r="C59" s="7" t="s">
        <v>34</v>
      </c>
      <c r="D59" s="10">
        <v>125000</v>
      </c>
      <c r="E59" s="10">
        <v>220000</v>
      </c>
      <c r="F59" s="36">
        <f t="shared" si="2"/>
        <v>95000</v>
      </c>
      <c r="G59" s="11" t="s">
        <v>28</v>
      </c>
      <c r="H59" s="25">
        <v>44093</v>
      </c>
    </row>
    <row r="60" spans="1:8" x14ac:dyDescent="0.3">
      <c r="A60" s="8"/>
      <c r="B60" s="8"/>
      <c r="C60" s="8"/>
      <c r="D60" s="9">
        <f>SUM(D36:D59)</f>
        <v>1152616</v>
      </c>
      <c r="E60" s="9">
        <f t="shared" ref="E60:F60" si="4">SUM(E36:E59)</f>
        <v>1760600</v>
      </c>
      <c r="F60" s="9">
        <f t="shared" si="4"/>
        <v>607984</v>
      </c>
      <c r="G60" s="8"/>
      <c r="H60" s="8"/>
    </row>
    <row r="62" spans="1:8" x14ac:dyDescent="0.3">
      <c r="A62" s="67" t="s">
        <v>70</v>
      </c>
      <c r="B62" s="67"/>
      <c r="C62" s="67"/>
      <c r="D62" s="67"/>
      <c r="E62" s="67"/>
      <c r="F62" s="67"/>
      <c r="G62" s="67"/>
      <c r="H62" s="67"/>
    </row>
    <row r="63" spans="1:8" x14ac:dyDescent="0.3">
      <c r="B63" s="51" t="s">
        <v>85</v>
      </c>
      <c r="C63" s="51"/>
      <c r="D63" s="51"/>
      <c r="E63" s="51"/>
      <c r="F63" s="37" t="s">
        <v>71</v>
      </c>
      <c r="G63" s="2" t="s">
        <v>72</v>
      </c>
      <c r="H63" s="2" t="s">
        <v>73</v>
      </c>
    </row>
    <row r="64" spans="1:8" x14ac:dyDescent="0.3">
      <c r="B64" s="51" t="s">
        <v>86</v>
      </c>
      <c r="C64" s="51"/>
      <c r="D64" s="51" t="s">
        <v>87</v>
      </c>
      <c r="E64" s="51"/>
      <c r="F64" s="37">
        <v>20000</v>
      </c>
      <c r="G64" s="2">
        <v>18</v>
      </c>
      <c r="H64" s="2">
        <f>G64*F64</f>
        <v>360000</v>
      </c>
    </row>
    <row r="65" spans="1:8" x14ac:dyDescent="0.3">
      <c r="B65" s="2">
        <v>1</v>
      </c>
      <c r="C65" s="29">
        <f>F4</f>
        <v>94500</v>
      </c>
      <c r="D65" s="2">
        <v>13</v>
      </c>
      <c r="E65" s="29">
        <f>F15</f>
        <v>43600</v>
      </c>
      <c r="F65" s="37">
        <v>10000</v>
      </c>
      <c r="G65" s="2">
        <v>102</v>
      </c>
      <c r="H65" s="2">
        <f t="shared" ref="H65:H71" si="5">G65*F65</f>
        <v>1020000</v>
      </c>
    </row>
    <row r="66" spans="1:8" x14ac:dyDescent="0.3">
      <c r="B66" s="2">
        <v>4</v>
      </c>
      <c r="C66" s="29">
        <f>SUM(F5:F6)+SUM(F36:F37)</f>
        <v>209780</v>
      </c>
      <c r="D66" s="51" t="s">
        <v>88</v>
      </c>
      <c r="E66" s="51"/>
      <c r="F66" s="37">
        <v>5000</v>
      </c>
      <c r="G66" s="2">
        <v>44</v>
      </c>
      <c r="H66" s="2">
        <f t="shared" si="5"/>
        <v>220000</v>
      </c>
    </row>
    <row r="67" spans="1:8" x14ac:dyDescent="0.3">
      <c r="B67" s="2">
        <v>5</v>
      </c>
      <c r="C67" s="29">
        <f>SUM(F7:F8)+SUM(F38:F39)</f>
        <v>60280</v>
      </c>
      <c r="D67" s="2">
        <v>15</v>
      </c>
      <c r="E67" s="29">
        <f>F16</f>
        <v>61158</v>
      </c>
      <c r="F67" s="37">
        <v>2000</v>
      </c>
      <c r="G67" s="2">
        <v>57</v>
      </c>
      <c r="H67" s="2">
        <f t="shared" si="5"/>
        <v>114000</v>
      </c>
    </row>
    <row r="68" spans="1:8" x14ac:dyDescent="0.3">
      <c r="B68" s="2">
        <v>8</v>
      </c>
      <c r="C68" s="29">
        <f>SUM(F9:F12)+SUM(F40:F46)</f>
        <v>227069</v>
      </c>
      <c r="D68" s="2">
        <v>23</v>
      </c>
      <c r="E68" s="29">
        <f>F18</f>
        <v>22200</v>
      </c>
      <c r="F68" s="37">
        <v>1000</v>
      </c>
      <c r="G68" s="2">
        <v>43</v>
      </c>
      <c r="H68" s="2">
        <f t="shared" si="5"/>
        <v>43000</v>
      </c>
    </row>
    <row r="69" spans="1:8" x14ac:dyDescent="0.3">
      <c r="B69" s="2">
        <v>11</v>
      </c>
      <c r="C69" s="29">
        <f>F47</f>
        <v>100</v>
      </c>
      <c r="D69" s="2">
        <v>24</v>
      </c>
      <c r="E69" s="29">
        <f>F19+F20</f>
        <v>112470</v>
      </c>
      <c r="F69" s="37">
        <v>500</v>
      </c>
      <c r="G69" s="2">
        <v>6</v>
      </c>
      <c r="H69" s="2">
        <f t="shared" si="5"/>
        <v>3000</v>
      </c>
    </row>
    <row r="70" spans="1:8" x14ac:dyDescent="0.3">
      <c r="A70" s="1" t="s">
        <v>74</v>
      </c>
      <c r="B70" s="2">
        <v>12</v>
      </c>
      <c r="C70" s="29">
        <f>SUM(F13:F14)+SUM(F48:F50)</f>
        <v>136835</v>
      </c>
      <c r="D70" s="51" t="s">
        <v>89</v>
      </c>
      <c r="E70" s="51"/>
      <c r="F70" s="37">
        <v>100</v>
      </c>
      <c r="G70" s="2">
        <v>5</v>
      </c>
      <c r="H70" s="2">
        <f t="shared" si="5"/>
        <v>500</v>
      </c>
    </row>
    <row r="71" spans="1:8" x14ac:dyDescent="0.3">
      <c r="B71" s="2">
        <v>26</v>
      </c>
      <c r="C71" s="29">
        <f>SUM(F51:F52)</f>
        <v>25510</v>
      </c>
      <c r="D71" s="2">
        <v>17</v>
      </c>
      <c r="E71" s="29">
        <f>F17</f>
        <v>79800</v>
      </c>
      <c r="F71" s="37">
        <v>50</v>
      </c>
      <c r="G71" s="2">
        <v>2</v>
      </c>
      <c r="H71" s="2">
        <f t="shared" si="5"/>
        <v>100</v>
      </c>
    </row>
    <row r="72" spans="1:8" x14ac:dyDescent="0.3">
      <c r="B72" s="2">
        <v>31</v>
      </c>
      <c r="C72" s="29">
        <f>F22+F53</f>
        <v>52065</v>
      </c>
      <c r="D72" s="51" t="s">
        <v>90</v>
      </c>
      <c r="E72" s="51"/>
      <c r="F72" s="68">
        <f>SUM(H64:H71)</f>
        <v>1760600</v>
      </c>
      <c r="G72" s="68"/>
      <c r="H72" s="69"/>
    </row>
    <row r="73" spans="1:8" x14ac:dyDescent="0.3">
      <c r="B73" s="2">
        <v>36</v>
      </c>
      <c r="C73" s="29">
        <f>F24</f>
        <v>5590</v>
      </c>
      <c r="D73" s="2">
        <v>28</v>
      </c>
      <c r="E73" s="29">
        <f>F21</f>
        <v>101123</v>
      </c>
    </row>
    <row r="74" spans="1:8" x14ac:dyDescent="0.3">
      <c r="B74" s="2">
        <v>39</v>
      </c>
      <c r="C74" s="29">
        <f>SUM(F29:F30)</f>
        <v>64355</v>
      </c>
      <c r="D74" s="51" t="s">
        <v>91</v>
      </c>
      <c r="E74" s="51"/>
    </row>
    <row r="75" spans="1:8" x14ac:dyDescent="0.3">
      <c r="B75" s="51" t="s">
        <v>92</v>
      </c>
      <c r="C75" s="51"/>
      <c r="D75" s="2">
        <v>32</v>
      </c>
      <c r="E75" s="29">
        <f>F23</f>
        <v>65490</v>
      </c>
    </row>
    <row r="76" spans="1:8" x14ac:dyDescent="0.3">
      <c r="B76" s="2">
        <v>37</v>
      </c>
      <c r="C76" s="29">
        <f>SUM(F25:F28)+F59</f>
        <v>279750</v>
      </c>
      <c r="D76" s="51"/>
      <c r="E76" s="51"/>
    </row>
    <row r="77" spans="1:8" x14ac:dyDescent="0.3">
      <c r="B77" s="51" t="s">
        <v>93</v>
      </c>
      <c r="C77" s="51"/>
      <c r="D77" s="2"/>
      <c r="E77" s="2"/>
    </row>
    <row r="78" spans="1:8" x14ac:dyDescent="0.3">
      <c r="B78" s="2">
        <v>33</v>
      </c>
      <c r="C78" s="29">
        <f>SUM(F54:F55)</f>
        <v>64650</v>
      </c>
      <c r="D78" s="2"/>
      <c r="E78" s="2"/>
    </row>
    <row r="79" spans="1:8" x14ac:dyDescent="0.3">
      <c r="B79" s="51" t="s">
        <v>94</v>
      </c>
      <c r="C79" s="51"/>
      <c r="D79" s="2"/>
      <c r="E79" s="2"/>
    </row>
    <row r="80" spans="1:8" x14ac:dyDescent="0.3">
      <c r="B80" s="2">
        <v>35</v>
      </c>
      <c r="C80" s="29">
        <f>F56+F57+F58</f>
        <v>54275</v>
      </c>
      <c r="D80" s="2"/>
      <c r="E80" s="2"/>
    </row>
    <row r="81" spans="2:5" x14ac:dyDescent="0.3">
      <c r="B81" s="58">
        <f>SUM(C65:C74)+E65+SUM(E67:E69)+E71+E73+E75+C76+C78+C80</f>
        <v>1760600</v>
      </c>
      <c r="C81" s="51"/>
      <c r="D81" s="51"/>
      <c r="E81" s="51"/>
    </row>
    <row r="82" spans="2:5" x14ac:dyDescent="0.3">
      <c r="C82" s="27"/>
    </row>
  </sheetData>
  <mergeCells count="19">
    <mergeCell ref="B81:E81"/>
    <mergeCell ref="D74:E74"/>
    <mergeCell ref="D76:E76"/>
    <mergeCell ref="B75:C75"/>
    <mergeCell ref="B77:C77"/>
    <mergeCell ref="B79:C79"/>
    <mergeCell ref="A62:H62"/>
    <mergeCell ref="F72:H72"/>
    <mergeCell ref="B63:E63"/>
    <mergeCell ref="B64:C64"/>
    <mergeCell ref="D64:E64"/>
    <mergeCell ref="D66:E66"/>
    <mergeCell ref="D70:E70"/>
    <mergeCell ref="D72:E72"/>
    <mergeCell ref="A34:H34"/>
    <mergeCell ref="A2:I2"/>
    <mergeCell ref="A1:I1"/>
    <mergeCell ref="A31:C31"/>
    <mergeCell ref="A33:H33"/>
  </mergeCells>
  <pageMargins left="0.7" right="0.7" top="0.75" bottom="0.75" header="0.3" footer="0.3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C16" sqref="C16"/>
    </sheetView>
  </sheetViews>
  <sheetFormatPr defaultColWidth="14.77734375" defaultRowHeight="14.4" x14ac:dyDescent="0.3"/>
  <cols>
    <col min="1" max="1" width="5.88671875" style="1" customWidth="1"/>
    <col min="2" max="5" width="14.77734375" style="1"/>
    <col min="6" max="6" width="9.88671875" style="1" customWidth="1"/>
    <col min="7" max="7" width="11.33203125" style="1" customWidth="1"/>
    <col min="8" max="8" width="14.77734375" style="1"/>
    <col min="9" max="9" width="11.77734375" style="19" customWidth="1"/>
    <col min="10" max="16384" width="14.77734375" style="1"/>
  </cols>
  <sheetData>
    <row r="1" spans="1:9" s="48" customFormat="1" x14ac:dyDescent="0.3">
      <c r="A1" s="50">
        <v>44097</v>
      </c>
      <c r="B1" s="51"/>
      <c r="C1" s="51"/>
      <c r="D1" s="51"/>
      <c r="E1" s="51"/>
      <c r="F1" s="51"/>
      <c r="G1" s="51"/>
      <c r="H1" s="51"/>
      <c r="I1" s="51"/>
    </row>
    <row r="2" spans="1:9" x14ac:dyDescent="0.3">
      <c r="A2" s="52" t="s">
        <v>20</v>
      </c>
      <c r="B2" s="53"/>
      <c r="C2" s="53"/>
      <c r="D2" s="53"/>
      <c r="E2" s="53"/>
      <c r="F2" s="53"/>
      <c r="G2" s="53"/>
      <c r="H2" s="53"/>
      <c r="I2" s="54"/>
    </row>
    <row r="3" spans="1:9" x14ac:dyDescent="0.3">
      <c r="A3" s="56" t="s">
        <v>83</v>
      </c>
      <c r="B3" s="56"/>
      <c r="C3" s="56"/>
      <c r="D3" s="56"/>
      <c r="E3" s="56"/>
      <c r="F3" s="56"/>
      <c r="G3" s="56"/>
      <c r="H3" s="56"/>
      <c r="I3" s="56"/>
    </row>
    <row r="4" spans="1:9" ht="28.8" x14ac:dyDescent="0.3">
      <c r="A4" s="12" t="s">
        <v>7</v>
      </c>
      <c r="B4" s="12" t="s">
        <v>1</v>
      </c>
      <c r="C4" s="12" t="s">
        <v>2</v>
      </c>
      <c r="D4" s="12" t="s">
        <v>3</v>
      </c>
      <c r="E4" s="12" t="s">
        <v>44</v>
      </c>
      <c r="F4" s="55" t="s">
        <v>5</v>
      </c>
      <c r="G4" s="55"/>
      <c r="H4" s="4" t="s">
        <v>6</v>
      </c>
      <c r="I4" s="22" t="s">
        <v>46</v>
      </c>
    </row>
    <row r="5" spans="1:9" x14ac:dyDescent="0.3">
      <c r="A5" s="11">
        <v>1</v>
      </c>
      <c r="B5" s="7" t="s">
        <v>75</v>
      </c>
      <c r="C5" s="7" t="s">
        <v>76</v>
      </c>
      <c r="D5" s="11">
        <v>252000</v>
      </c>
      <c r="E5" s="24">
        <v>320000</v>
      </c>
      <c r="F5" s="49">
        <f>E5-D5</f>
        <v>68000</v>
      </c>
      <c r="G5" s="49"/>
      <c r="H5" s="11" t="s">
        <v>77</v>
      </c>
      <c r="I5" s="25">
        <v>44092</v>
      </c>
    </row>
    <row r="6" spans="1:9" x14ac:dyDescent="0.3">
      <c r="A6" s="11">
        <v>2</v>
      </c>
      <c r="B6" s="7" t="s">
        <v>78</v>
      </c>
      <c r="C6" s="7" t="s">
        <v>9</v>
      </c>
      <c r="D6" s="11">
        <v>55000</v>
      </c>
      <c r="E6" s="24">
        <v>75000</v>
      </c>
      <c r="F6" s="49">
        <f>E6-D6</f>
        <v>20000</v>
      </c>
      <c r="G6" s="49"/>
      <c r="H6" s="11" t="s">
        <v>77</v>
      </c>
      <c r="I6" s="25">
        <v>44095</v>
      </c>
    </row>
    <row r="7" spans="1:9" x14ac:dyDescent="0.3">
      <c r="A7" s="11">
        <v>3</v>
      </c>
      <c r="B7" s="7" t="s">
        <v>81</v>
      </c>
      <c r="C7" s="7" t="s">
        <v>82</v>
      </c>
      <c r="D7" s="11">
        <v>13100</v>
      </c>
      <c r="E7" s="24">
        <v>25000</v>
      </c>
      <c r="F7" s="49">
        <f>E7-D7</f>
        <v>11900</v>
      </c>
      <c r="G7" s="49"/>
      <c r="H7" s="11" t="s">
        <v>77</v>
      </c>
      <c r="I7" s="25">
        <v>44095</v>
      </c>
    </row>
    <row r="8" spans="1:9" x14ac:dyDescent="0.3">
      <c r="A8" s="11">
        <v>4</v>
      </c>
      <c r="B8" s="7" t="s">
        <v>79</v>
      </c>
      <c r="C8" s="7" t="s">
        <v>80</v>
      </c>
      <c r="D8" s="11">
        <v>10060</v>
      </c>
      <c r="E8" s="24">
        <v>35000</v>
      </c>
      <c r="F8" s="49">
        <f t="shared" ref="F8" si="0">E8-D8</f>
        <v>24940</v>
      </c>
      <c r="G8" s="49"/>
      <c r="H8" s="11" t="s">
        <v>77</v>
      </c>
      <c r="I8" s="25">
        <v>44095</v>
      </c>
    </row>
    <row r="9" spans="1:9" s="17" customFormat="1" x14ac:dyDescent="0.3">
      <c r="A9" s="26"/>
      <c r="B9" s="45"/>
      <c r="C9" s="45"/>
      <c r="D9" s="26">
        <f>SUM(D5:D8)</f>
        <v>330160</v>
      </c>
      <c r="E9" s="26">
        <f t="shared" ref="E9:F9" si="1">SUM(E5:E8)</f>
        <v>455000</v>
      </c>
      <c r="F9" s="59">
        <f t="shared" si="1"/>
        <v>124840</v>
      </c>
      <c r="G9" s="60"/>
      <c r="H9" s="26"/>
      <c r="I9" s="23"/>
    </row>
    <row r="11" spans="1:9" x14ac:dyDescent="0.3">
      <c r="A11" s="51" t="s">
        <v>96</v>
      </c>
      <c r="B11" s="51"/>
      <c r="C11" s="51"/>
      <c r="D11" s="51"/>
      <c r="E11" s="51"/>
      <c r="F11" s="51"/>
      <c r="G11" s="51"/>
      <c r="H11" s="51"/>
      <c r="I11" s="51"/>
    </row>
    <row r="12" spans="1:9" x14ac:dyDescent="0.3">
      <c r="D12" s="51" t="s">
        <v>84</v>
      </c>
      <c r="E12" s="51"/>
      <c r="G12" s="2" t="s">
        <v>71</v>
      </c>
      <c r="H12" s="2" t="s">
        <v>72</v>
      </c>
      <c r="I12" s="13" t="s">
        <v>73</v>
      </c>
    </row>
    <row r="13" spans="1:9" x14ac:dyDescent="0.3">
      <c r="D13" s="2">
        <v>36</v>
      </c>
      <c r="E13" s="29">
        <f>F5+F6+F7</f>
        <v>99900</v>
      </c>
      <c r="G13" s="2">
        <v>10000</v>
      </c>
      <c r="H13" s="2">
        <v>33</v>
      </c>
      <c r="I13" s="20">
        <f>H13*G13</f>
        <v>330000</v>
      </c>
    </row>
    <row r="14" spans="1:9" x14ac:dyDescent="0.3">
      <c r="D14" s="2">
        <v>39</v>
      </c>
      <c r="E14" s="29">
        <f>F8</f>
        <v>24940</v>
      </c>
      <c r="G14" s="2">
        <v>5000</v>
      </c>
      <c r="H14" s="2">
        <v>24</v>
      </c>
      <c r="I14" s="20">
        <f t="shared" ref="I14:I16" si="2">H14*G14</f>
        <v>120000</v>
      </c>
    </row>
    <row r="15" spans="1:9" x14ac:dyDescent="0.3">
      <c r="D15" s="58">
        <f>SUM(E13:E14)</f>
        <v>124840</v>
      </c>
      <c r="E15" s="51"/>
      <c r="G15" s="2">
        <v>1000</v>
      </c>
      <c r="H15" s="2">
        <v>4</v>
      </c>
      <c r="I15" s="20">
        <f t="shared" si="2"/>
        <v>4000</v>
      </c>
    </row>
    <row r="16" spans="1:9" x14ac:dyDescent="0.3">
      <c r="G16" s="2">
        <v>500</v>
      </c>
      <c r="H16" s="2">
        <v>2</v>
      </c>
      <c r="I16" s="20">
        <f t="shared" si="2"/>
        <v>1000</v>
      </c>
    </row>
    <row r="17" spans="1:9" x14ac:dyDescent="0.3">
      <c r="G17" s="61">
        <f>SUM(I13:I16)</f>
        <v>455000</v>
      </c>
      <c r="H17" s="62"/>
      <c r="I17" s="62"/>
    </row>
    <row r="18" spans="1:9" x14ac:dyDescent="0.3">
      <c r="A18" s="51" t="s">
        <v>108</v>
      </c>
      <c r="B18" s="51"/>
      <c r="C18" s="51"/>
      <c r="D18" s="51"/>
      <c r="E18" s="51"/>
      <c r="F18" s="51"/>
      <c r="G18" s="51"/>
      <c r="H18" s="51"/>
      <c r="I18" s="51"/>
    </row>
    <row r="19" spans="1:9" s="17" customFormat="1" ht="28.8" x14ac:dyDescent="0.3">
      <c r="A19" s="12" t="s">
        <v>7</v>
      </c>
      <c r="B19" s="12" t="s">
        <v>1</v>
      </c>
      <c r="C19" s="12" t="s">
        <v>2</v>
      </c>
      <c r="D19" s="12" t="s">
        <v>3</v>
      </c>
      <c r="E19" s="12" t="s">
        <v>44</v>
      </c>
      <c r="F19" s="55" t="s">
        <v>5</v>
      </c>
      <c r="G19" s="55"/>
      <c r="H19" s="4" t="s">
        <v>6</v>
      </c>
      <c r="I19" s="22" t="s">
        <v>46</v>
      </c>
    </row>
    <row r="20" spans="1:9" s="17" customFormat="1" x14ac:dyDescent="0.3">
      <c r="A20" s="11">
        <v>1</v>
      </c>
      <c r="B20" s="41" t="s">
        <v>97</v>
      </c>
      <c r="C20" s="42" t="s">
        <v>98</v>
      </c>
      <c r="D20" s="18">
        <v>80410</v>
      </c>
      <c r="E20" s="43">
        <v>120000</v>
      </c>
      <c r="F20" s="49">
        <f t="shared" ref="F20:F23" si="3">E20-D20</f>
        <v>39590</v>
      </c>
      <c r="G20" s="49"/>
      <c r="H20" s="11" t="s">
        <v>77</v>
      </c>
      <c r="I20" s="13">
        <v>44094</v>
      </c>
    </row>
    <row r="21" spans="1:9" s="17" customFormat="1" x14ac:dyDescent="0.3">
      <c r="A21" s="11">
        <v>2</v>
      </c>
      <c r="B21" s="41" t="s">
        <v>103</v>
      </c>
      <c r="C21" s="42" t="s">
        <v>104</v>
      </c>
      <c r="D21" s="18">
        <v>27135</v>
      </c>
      <c r="E21" s="43">
        <v>45000</v>
      </c>
      <c r="F21" s="49">
        <f>E21-D21</f>
        <v>17865</v>
      </c>
      <c r="G21" s="49"/>
      <c r="H21" s="11" t="s">
        <v>77</v>
      </c>
      <c r="I21" s="13">
        <v>44096</v>
      </c>
    </row>
    <row r="22" spans="1:9" s="17" customFormat="1" x14ac:dyDescent="0.3">
      <c r="A22" s="11">
        <v>3</v>
      </c>
      <c r="B22" s="41" t="s">
        <v>105</v>
      </c>
      <c r="C22" s="42" t="s">
        <v>102</v>
      </c>
      <c r="D22" s="18">
        <v>25000</v>
      </c>
      <c r="E22" s="43">
        <v>35000</v>
      </c>
      <c r="F22" s="49">
        <f t="shared" si="3"/>
        <v>10000</v>
      </c>
      <c r="G22" s="49"/>
      <c r="H22" s="11" t="s">
        <v>77</v>
      </c>
      <c r="I22" s="13">
        <v>44096</v>
      </c>
    </row>
    <row r="23" spans="1:9" s="17" customFormat="1" x14ac:dyDescent="0.3">
      <c r="A23" s="11">
        <v>4</v>
      </c>
      <c r="B23" s="41" t="s">
        <v>106</v>
      </c>
      <c r="C23" s="42" t="s">
        <v>107</v>
      </c>
      <c r="D23" s="18">
        <v>105000</v>
      </c>
      <c r="E23" s="43">
        <v>165000</v>
      </c>
      <c r="F23" s="49">
        <f t="shared" si="3"/>
        <v>60000</v>
      </c>
      <c r="G23" s="49"/>
      <c r="H23" s="11" t="s">
        <v>77</v>
      </c>
      <c r="I23" s="13">
        <v>44096</v>
      </c>
    </row>
    <row r="24" spans="1:9" s="17" customFormat="1" x14ac:dyDescent="0.3">
      <c r="A24" s="11">
        <v>5</v>
      </c>
      <c r="B24" s="41" t="s">
        <v>99</v>
      </c>
      <c r="C24" s="42" t="s">
        <v>100</v>
      </c>
      <c r="D24" s="18">
        <v>50300</v>
      </c>
      <c r="E24" s="43">
        <v>65000</v>
      </c>
      <c r="F24" s="49">
        <f>E24-D24</f>
        <v>14700</v>
      </c>
      <c r="G24" s="49"/>
      <c r="H24" s="11" t="s">
        <v>77</v>
      </c>
      <c r="I24" s="13">
        <v>44094</v>
      </c>
    </row>
    <row r="25" spans="1:9" s="17" customFormat="1" x14ac:dyDescent="0.3">
      <c r="A25" s="11">
        <v>6</v>
      </c>
      <c r="B25" s="41" t="s">
        <v>101</v>
      </c>
      <c r="C25" s="42" t="s">
        <v>102</v>
      </c>
      <c r="D25" s="18">
        <v>30160</v>
      </c>
      <c r="E25" s="43">
        <v>40000</v>
      </c>
      <c r="F25" s="49">
        <f>E25-D25</f>
        <v>9840</v>
      </c>
      <c r="G25" s="49"/>
      <c r="H25" s="11" t="s">
        <v>77</v>
      </c>
      <c r="I25" s="13">
        <v>44096</v>
      </c>
    </row>
    <row r="26" spans="1:9" x14ac:dyDescent="0.3">
      <c r="A26" s="8"/>
      <c r="B26" s="8"/>
      <c r="C26" s="8"/>
      <c r="D26" s="8">
        <f>SUM(D20:D25)</f>
        <v>318005</v>
      </c>
      <c r="E26" s="44">
        <f>SUM(E20:E25)</f>
        <v>470000</v>
      </c>
      <c r="F26" s="63">
        <f>SUM(F20:G25)</f>
        <v>151995</v>
      </c>
      <c r="G26" s="64"/>
      <c r="H26" s="8"/>
      <c r="I26" s="23"/>
    </row>
    <row r="28" spans="1:9" x14ac:dyDescent="0.3">
      <c r="A28" s="51" t="s">
        <v>109</v>
      </c>
      <c r="B28" s="51"/>
      <c r="C28" s="51"/>
      <c r="D28" s="51"/>
      <c r="E28" s="51"/>
      <c r="F28" s="51"/>
      <c r="G28" s="51"/>
      <c r="H28" s="51"/>
      <c r="I28" s="51"/>
    </row>
    <row r="29" spans="1:9" x14ac:dyDescent="0.3">
      <c r="D29" s="51" t="s">
        <v>84</v>
      </c>
      <c r="E29" s="51"/>
      <c r="G29" s="38" t="s">
        <v>71</v>
      </c>
      <c r="H29" s="38" t="s">
        <v>72</v>
      </c>
      <c r="I29" s="13" t="s">
        <v>73</v>
      </c>
    </row>
    <row r="30" spans="1:9" x14ac:dyDescent="0.3">
      <c r="D30" s="38">
        <v>8</v>
      </c>
      <c r="E30" s="39">
        <f>F20+F21</f>
        <v>57455</v>
      </c>
      <c r="G30" s="38">
        <v>20000</v>
      </c>
      <c r="H30" s="38">
        <v>5</v>
      </c>
      <c r="I30" s="20">
        <f>H30*G30</f>
        <v>100000</v>
      </c>
    </row>
    <row r="31" spans="1:9" x14ac:dyDescent="0.3">
      <c r="D31" s="38">
        <v>36</v>
      </c>
      <c r="E31" s="39">
        <f>F22+F23</f>
        <v>70000</v>
      </c>
      <c r="G31" s="38">
        <v>10000</v>
      </c>
      <c r="H31" s="38">
        <v>32</v>
      </c>
      <c r="I31" s="20">
        <f t="shared" ref="I31:I34" si="4">H31*G31</f>
        <v>320000</v>
      </c>
    </row>
    <row r="32" spans="1:9" x14ac:dyDescent="0.3">
      <c r="D32" s="38">
        <v>39</v>
      </c>
      <c r="E32" s="39">
        <f>F25+F24</f>
        <v>24540</v>
      </c>
      <c r="G32" s="38">
        <v>5000</v>
      </c>
      <c r="H32" s="38">
        <v>6</v>
      </c>
      <c r="I32" s="20">
        <f t="shared" si="4"/>
        <v>30000</v>
      </c>
    </row>
    <row r="33" spans="4:9" x14ac:dyDescent="0.3">
      <c r="D33" s="58">
        <f>SUM(E30:E32)</f>
        <v>151995</v>
      </c>
      <c r="E33" s="51"/>
      <c r="G33" s="38">
        <v>2000</v>
      </c>
      <c r="H33" s="38">
        <v>9</v>
      </c>
      <c r="I33" s="20">
        <f t="shared" si="4"/>
        <v>18000</v>
      </c>
    </row>
    <row r="34" spans="4:9" s="40" customFormat="1" x14ac:dyDescent="0.3">
      <c r="D34" s="1"/>
      <c r="E34" s="1"/>
      <c r="G34" s="47">
        <v>1000</v>
      </c>
      <c r="H34" s="47">
        <v>2</v>
      </c>
      <c r="I34" s="46">
        <f t="shared" si="4"/>
        <v>2000</v>
      </c>
    </row>
    <row r="35" spans="4:9" x14ac:dyDescent="0.3">
      <c r="D35" s="40"/>
      <c r="E35" s="40"/>
      <c r="G35" s="57">
        <f>SUM(I30:I34)</f>
        <v>470000</v>
      </c>
      <c r="H35" s="51"/>
      <c r="I35" s="51"/>
    </row>
  </sheetData>
  <mergeCells count="26">
    <mergeCell ref="G35:I35"/>
    <mergeCell ref="D29:E29"/>
    <mergeCell ref="D33:E33"/>
    <mergeCell ref="F9:G9"/>
    <mergeCell ref="G17:I17"/>
    <mergeCell ref="D12:E12"/>
    <mergeCell ref="D15:E15"/>
    <mergeCell ref="A11:I11"/>
    <mergeCell ref="A18:I18"/>
    <mergeCell ref="A28:I28"/>
    <mergeCell ref="F22:G22"/>
    <mergeCell ref="F23:G23"/>
    <mergeCell ref="F19:G19"/>
    <mergeCell ref="F26:G26"/>
    <mergeCell ref="F20:G20"/>
    <mergeCell ref="F24:G24"/>
    <mergeCell ref="F25:G25"/>
    <mergeCell ref="F21:G21"/>
    <mergeCell ref="A1:I1"/>
    <mergeCell ref="A2:I2"/>
    <mergeCell ref="F5:G5"/>
    <mergeCell ref="F6:G6"/>
    <mergeCell ref="F8:G8"/>
    <mergeCell ref="F7:G7"/>
    <mergeCell ref="F4:G4"/>
    <mergeCell ref="A3:I3"/>
  </mergeCells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Актив маркет</vt:lpstr>
      <vt:lpstr>Комиссионка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2020-10-07T13:14:55Z</dcterms:modified>
</cp:coreProperties>
</file>