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Desktop\отчеты обощенные наличка и безнал\"/>
    </mc:Choice>
  </mc:AlternateContent>
  <bookViews>
    <workbookView xWindow="0" yWindow="0" windowWidth="20496" windowHeight="7188"/>
  </bookViews>
  <sheets>
    <sheet name="Актив маркет" sheetId="1" r:id="rId1"/>
    <sheet name="Комиссионный магазин" sheetId="2" r:id="rId2"/>
  </sheets>
  <definedNames>
    <definedName name="_xlnm._FilterDatabase" localSheetId="0" hidden="1">'Актив маркет'!$A$25:$H$38</definedName>
  </definedNames>
  <calcPr calcId="152511" refMode="R1C1"/>
</workbook>
</file>

<file path=xl/calcChain.xml><?xml version="1.0" encoding="utf-8"?>
<calcChain xmlns="http://schemas.openxmlformats.org/spreadsheetml/2006/main">
  <c r="F12" i="1" l="1"/>
  <c r="F13" i="1"/>
  <c r="C55" i="1"/>
  <c r="C53" i="1"/>
  <c r="G24" i="1"/>
  <c r="F15" i="1"/>
  <c r="F16" i="1"/>
  <c r="F17" i="1"/>
  <c r="F18" i="1"/>
  <c r="F22" i="1"/>
  <c r="F5" i="1"/>
  <c r="F6" i="1"/>
  <c r="F7" i="1"/>
  <c r="F8" i="1"/>
  <c r="F9" i="1"/>
  <c r="F10" i="1"/>
  <c r="F11" i="1"/>
  <c r="F14" i="1"/>
  <c r="F20" i="1"/>
  <c r="F21" i="1"/>
  <c r="F23" i="1"/>
  <c r="E45" i="1" l="1"/>
  <c r="E42" i="1"/>
  <c r="D42" i="1"/>
  <c r="C49" i="1" l="1"/>
  <c r="E51" i="1"/>
  <c r="E50" i="1"/>
  <c r="F4" i="1"/>
  <c r="F24" i="1" s="1"/>
  <c r="E54" i="1"/>
  <c r="E49" i="1"/>
  <c r="E53" i="1" l="1"/>
  <c r="F30" i="1" l="1"/>
  <c r="C45" i="1" s="1"/>
  <c r="F28" i="1"/>
  <c r="F29" i="1"/>
  <c r="F27" i="1"/>
  <c r="B18" i="2"/>
  <c r="C17" i="2"/>
  <c r="C16" i="2"/>
  <c r="C15" i="2"/>
  <c r="E11" i="2"/>
  <c r="F11" i="2"/>
  <c r="D11" i="2"/>
  <c r="F16" i="2"/>
  <c r="F17" i="2"/>
  <c r="F18" i="2"/>
  <c r="F19" i="2"/>
  <c r="F15" i="2"/>
  <c r="D20" i="2" s="1"/>
  <c r="F7" i="2"/>
  <c r="F8" i="2"/>
  <c r="F9" i="2"/>
  <c r="F10" i="2"/>
  <c r="F5" i="2"/>
  <c r="F6" i="2"/>
  <c r="H45" i="1"/>
  <c r="H46" i="1"/>
  <c r="H47" i="1"/>
  <c r="H48" i="1"/>
  <c r="H44" i="1"/>
  <c r="E44" i="1" l="1"/>
  <c r="C44" i="1"/>
  <c r="F49" i="1"/>
  <c r="F36" i="1" l="1"/>
  <c r="F34" i="1"/>
  <c r="F37" i="1"/>
  <c r="F38" i="1"/>
  <c r="F31" i="1"/>
  <c r="F35" i="1"/>
  <c r="C48" i="1" s="1"/>
  <c r="F32" i="1"/>
  <c r="F41" i="1"/>
  <c r="C51" i="1" s="1"/>
  <c r="F39" i="1"/>
  <c r="F40" i="1"/>
  <c r="E47" i="1" s="1"/>
  <c r="F33" i="1"/>
  <c r="C47" i="1" l="1"/>
  <c r="C50" i="1"/>
  <c r="C46" i="1"/>
  <c r="F42" i="1"/>
  <c r="B56" i="1" l="1"/>
</calcChain>
</file>

<file path=xl/sharedStrings.xml><?xml version="1.0" encoding="utf-8"?>
<sst xmlns="http://schemas.openxmlformats.org/spreadsheetml/2006/main" count="133" uniqueCount="74">
  <si>
    <t>№</t>
  </si>
  <si>
    <t>Код товара</t>
  </si>
  <si>
    <t>Наименование</t>
  </si>
  <si>
    <t>Приходная сумма</t>
  </si>
  <si>
    <t>Прибыль</t>
  </si>
  <si>
    <t>Вид</t>
  </si>
  <si>
    <t xml:space="preserve">Сумма реализации </t>
  </si>
  <si>
    <t>Наличные</t>
  </si>
  <si>
    <t>iPhone 11(20 г)</t>
  </si>
  <si>
    <t>Сумка</t>
  </si>
  <si>
    <t>iPhone 7(20 г)</t>
  </si>
  <si>
    <t>Адаптер</t>
  </si>
  <si>
    <t>Ноутбук HP(20 г)</t>
  </si>
  <si>
    <t>iPhone 6s(20 г)</t>
  </si>
  <si>
    <t>iPhone 6(20 г)</t>
  </si>
  <si>
    <t>Samsung Tab 3(20 г)</t>
  </si>
  <si>
    <t>Samsung J5(20 г)</t>
  </si>
  <si>
    <t>Samsung A21s(20 г)</t>
  </si>
  <si>
    <t>Samsung Tab A(20 г)</t>
  </si>
  <si>
    <t>наличные</t>
  </si>
  <si>
    <t>MacBook PRO 13(20 г)</t>
  </si>
  <si>
    <t>LG K7(20 г)</t>
  </si>
  <si>
    <t>Телевизор Panasonic(20 г)</t>
  </si>
  <si>
    <t>Актив маркет</t>
  </si>
  <si>
    <t>Наличный расчет</t>
  </si>
  <si>
    <t>Дата продажи</t>
  </si>
  <si>
    <t>36-87/С23</t>
  </si>
  <si>
    <t>Redmi Note 7</t>
  </si>
  <si>
    <t>Комиссионный магазин</t>
  </si>
  <si>
    <t>номинал</t>
  </si>
  <si>
    <t>количество</t>
  </si>
  <si>
    <t>сумма</t>
  </si>
  <si>
    <t>36-76</t>
  </si>
  <si>
    <t>А31</t>
  </si>
  <si>
    <t>39-85</t>
  </si>
  <si>
    <t>Xs max</t>
  </si>
  <si>
    <t>36-81</t>
  </si>
  <si>
    <t>Samsung watch</t>
  </si>
  <si>
    <t>39-84</t>
  </si>
  <si>
    <t>Iphone 5s</t>
  </si>
  <si>
    <t>31-2</t>
  </si>
  <si>
    <t>A51</t>
  </si>
  <si>
    <t>28.09.2020 в кассу - 414 350 тг, в остаток - 125 650 тг</t>
  </si>
  <si>
    <t>прибыль комиссионка 23-26.09</t>
  </si>
  <si>
    <t>продажи наличкой - приходная сумма</t>
  </si>
  <si>
    <t>вид</t>
  </si>
  <si>
    <t>дата продажи</t>
  </si>
  <si>
    <t>Гитара Cowboy(20 г)</t>
  </si>
  <si>
    <t>Телевизор Samsung(20 г)</t>
  </si>
  <si>
    <t>Iphone XR(20 г)</t>
  </si>
  <si>
    <t>Samsung A50(20 г)</t>
  </si>
  <si>
    <t>Air pods 2(20 г)</t>
  </si>
  <si>
    <t>Samsung Galaxy Watch(20 г)</t>
  </si>
  <si>
    <t>Samsung A41(20 г)</t>
  </si>
  <si>
    <t>Macbook Air(20 г)</t>
  </si>
  <si>
    <t xml:space="preserve">Iphone XS </t>
  </si>
  <si>
    <t>Amoi F9</t>
  </si>
  <si>
    <t>TV LG</t>
  </si>
  <si>
    <t>Oppo Reno 2z</t>
  </si>
  <si>
    <t>Samsung A50</t>
  </si>
  <si>
    <t>шуба</t>
  </si>
  <si>
    <t>Air Pods 1s(20 г)</t>
  </si>
  <si>
    <t>Астана</t>
  </si>
  <si>
    <t>Шымкент</t>
  </si>
  <si>
    <t>Кокшетау</t>
  </si>
  <si>
    <t>Алматы</t>
  </si>
  <si>
    <t>Актобе</t>
  </si>
  <si>
    <t>Караганда</t>
  </si>
  <si>
    <t>Павлодар</t>
  </si>
  <si>
    <t>итого наличными 28.09.2020 - 1 495 000 тг</t>
  </si>
  <si>
    <t>б/н</t>
  </si>
  <si>
    <t>каспий кредит</t>
  </si>
  <si>
    <t xml:space="preserve">Альфа Расрочка </t>
  </si>
  <si>
    <t>безналичный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</si>
</sst>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d/mm/yy;@"/>
  </numFmts>
  <fonts count="8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6" fillId="0" borderId="0"/>
  </cellStyleXfs>
  <cellXfs count="7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3" fontId="1" fillId="0" borderId="1" xfId="0" applyNumberFormat="1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5" borderId="0" xfId="0" applyFill="1"/>
    <xf numFmtId="0" fontId="2" fillId="5" borderId="0" xfId="0" applyFont="1" applyFill="1"/>
    <xf numFmtId="0" fontId="0" fillId="0" borderId="0" xfId="0" applyAlignment="1">
      <alignment horizontal="left"/>
    </xf>
    <xf numFmtId="3" fontId="1" fillId="0" borderId="1" xfId="0" applyNumberFormat="1" applyFont="1" applyFill="1" applyBorder="1" applyAlignment="1">
      <alignment horizontal="center" vertical="center"/>
    </xf>
    <xf numFmtId="0" fontId="1" fillId="0" borderId="0" xfId="0" applyFont="1" applyFill="1"/>
    <xf numFmtId="0" fontId="2" fillId="0" borderId="0" xfId="0" applyFont="1" applyFill="1"/>
    <xf numFmtId="0" fontId="3" fillId="0" borderId="0" xfId="0" applyFont="1" applyFill="1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left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3" fontId="4" fillId="0" borderId="1" xfId="0" applyNumberFormat="1" applyFont="1" applyFill="1" applyBorder="1" applyAlignment="1">
      <alignment horizontal="center" vertical="center"/>
    </xf>
    <xf numFmtId="14" fontId="4" fillId="0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3" fontId="4" fillId="2" borderId="1" xfId="0" applyNumberFormat="1" applyFont="1" applyFill="1" applyBorder="1" applyAlignment="1">
      <alignment horizontal="center" vertical="center"/>
    </xf>
    <xf numFmtId="0" fontId="0" fillId="0" borderId="0" xfId="0" applyFill="1"/>
    <xf numFmtId="0" fontId="5" fillId="0" borderId="0" xfId="0" applyFont="1" applyFill="1"/>
    <xf numFmtId="0" fontId="4" fillId="0" borderId="2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3" fontId="4" fillId="0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/>
    <xf numFmtId="3" fontId="1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/>
    </xf>
    <xf numFmtId="0" fontId="1" fillId="0" borderId="1" xfId="0" applyFont="1" applyBorder="1" applyAlignment="1">
      <alignment horizontal="center" vertical="center"/>
    </xf>
    <xf numFmtId="0" fontId="1" fillId="7" borderId="1" xfId="0" applyFont="1" applyFill="1" applyBorder="1" applyAlignment="1">
      <alignment horizontal="center"/>
    </xf>
    <xf numFmtId="0" fontId="4" fillId="0" borderId="1" xfId="1" applyFont="1" applyFill="1" applyBorder="1" applyAlignment="1">
      <alignment horizontal="center" vertical="center"/>
    </xf>
    <xf numFmtId="3" fontId="4" fillId="0" borderId="1" xfId="1" applyNumberFormat="1" applyFont="1" applyFill="1" applyBorder="1" applyAlignment="1">
      <alignment horizontal="center" vertical="center"/>
    </xf>
    <xf numFmtId="0" fontId="0" fillId="0" borderId="0" xfId="0" applyFont="1" applyFill="1"/>
    <xf numFmtId="0" fontId="4" fillId="0" borderId="1" xfId="0" applyFont="1" applyFill="1" applyBorder="1" applyAlignment="1">
      <alignment horizontal="center" vertical="center"/>
    </xf>
    <xf numFmtId="3" fontId="4" fillId="7" borderId="1" xfId="0" applyNumberFormat="1" applyFont="1" applyFill="1" applyBorder="1" applyAlignment="1">
      <alignment horizontal="center" vertical="center"/>
    </xf>
    <xf numFmtId="3" fontId="4" fillId="0" borderId="4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3" fontId="2" fillId="0" borderId="0" xfId="0" applyNumberFormat="1" applyFont="1" applyFill="1"/>
    <xf numFmtId="0" fontId="0" fillId="0" borderId="1" xfId="0" applyBorder="1" applyAlignment="1">
      <alignment horizontal="left"/>
    </xf>
    <xf numFmtId="3" fontId="4" fillId="0" borderId="1" xfId="0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3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4" fillId="4" borderId="2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4" fillId="6" borderId="2" xfId="0" applyFont="1" applyFill="1" applyBorder="1" applyAlignment="1">
      <alignment horizontal="center" vertical="center"/>
    </xf>
    <xf numFmtId="0" fontId="4" fillId="6" borderId="3" xfId="0" applyFont="1" applyFill="1" applyBorder="1" applyAlignment="1">
      <alignment horizontal="center" vertical="center"/>
    </xf>
    <xf numFmtId="0" fontId="4" fillId="6" borderId="4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165" fontId="4" fillId="3" borderId="1" xfId="0" applyNumberFormat="1" applyFont="1" applyFill="1" applyBorder="1" applyAlignment="1">
      <alignment horizontal="center" vertical="center" wrapText="1"/>
    </xf>
    <xf numFmtId="165" fontId="1" fillId="0" borderId="1" xfId="0" applyNumberFormat="1" applyFont="1" applyFill="1" applyBorder="1" applyAlignment="1">
      <alignment horizontal="center"/>
    </xf>
    <xf numFmtId="165" fontId="4" fillId="2" borderId="1" xfId="0" applyNumberFormat="1" applyFont="1" applyFill="1" applyBorder="1" applyAlignment="1">
      <alignment horizontal="center"/>
    </xf>
    <xf numFmtId="165" fontId="1" fillId="5" borderId="0" xfId="0" applyNumberFormat="1" applyFont="1" applyFill="1" applyAlignment="1">
      <alignment horizontal="center"/>
    </xf>
    <xf numFmtId="165" fontId="3" fillId="5" borderId="0" xfId="0" applyNumberFormat="1" applyFont="1" applyFill="1" applyAlignment="1">
      <alignment horizontal="center"/>
    </xf>
    <xf numFmtId="165" fontId="3" fillId="0" borderId="0" xfId="0" applyNumberFormat="1" applyFont="1" applyFill="1" applyAlignment="1">
      <alignment horizontal="center"/>
    </xf>
    <xf numFmtId="165" fontId="1" fillId="0" borderId="0" xfId="0" applyNumberFormat="1" applyFont="1" applyAlignment="1">
      <alignment horizontal="center"/>
    </xf>
    <xf numFmtId="3" fontId="3" fillId="0" borderId="0" xfId="0" applyNumberFormat="1" applyFont="1" applyFill="1"/>
    <xf numFmtId="14" fontId="7" fillId="0" borderId="5" xfId="0" applyNumberFormat="1" applyFont="1" applyBorder="1" applyAlignment="1">
      <alignment horizontal="center"/>
    </xf>
    <xf numFmtId="0" fontId="7" fillId="0" borderId="5" xfId="0" applyFont="1" applyBorder="1" applyAlignment="1">
      <alignment horizontal="center"/>
    </xf>
    <xf numFmtId="14" fontId="1" fillId="0" borderId="1" xfId="0" applyNumberFormat="1" applyFont="1" applyBorder="1" applyAlignment="1">
      <alignment horizont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M65"/>
  <sheetViews>
    <sheetView tabSelected="1" topLeftCell="A27" zoomScale="70" zoomScaleNormal="70" workbookViewId="0">
      <selection sqref="A1:I57"/>
    </sheetView>
  </sheetViews>
  <sheetFormatPr defaultRowHeight="14.4" x14ac:dyDescent="0.3"/>
  <cols>
    <col min="1" max="1" width="4.33203125" style="1" customWidth="1"/>
    <col min="2" max="2" width="13.109375" style="1" customWidth="1"/>
    <col min="3" max="3" width="28.44140625" style="1" customWidth="1"/>
    <col min="4" max="4" width="11.6640625" style="2" customWidth="1"/>
    <col min="5" max="5" width="13.88671875" style="2" customWidth="1"/>
    <col min="6" max="6" width="13.88671875" style="1" customWidth="1"/>
    <col min="7" max="7" width="20" style="2" customWidth="1"/>
    <col min="8" max="8" width="17.88671875" style="7" customWidth="1"/>
    <col min="9" max="9" width="10.109375" style="68" bestFit="1" customWidth="1"/>
    <col min="12" max="12" width="12.109375" customWidth="1"/>
  </cols>
  <sheetData>
    <row r="1" spans="1:9" ht="15.6" x14ac:dyDescent="0.3">
      <c r="A1" s="70">
        <v>44102</v>
      </c>
      <c r="B1" s="71"/>
      <c r="C1" s="71"/>
      <c r="D1" s="71"/>
      <c r="E1" s="71"/>
      <c r="F1" s="71"/>
      <c r="G1" s="71"/>
      <c r="H1" s="71"/>
      <c r="I1" s="71"/>
    </row>
    <row r="2" spans="1:9" x14ac:dyDescent="0.3">
      <c r="A2" s="53" t="s">
        <v>23</v>
      </c>
      <c r="B2" s="54"/>
      <c r="C2" s="54"/>
      <c r="D2" s="54"/>
      <c r="E2" s="54"/>
      <c r="F2" s="54"/>
      <c r="G2" s="54"/>
      <c r="H2" s="54"/>
      <c r="I2" s="55"/>
    </row>
    <row r="3" spans="1:9" ht="28.8" x14ac:dyDescent="0.3">
      <c r="A3" s="21" t="s">
        <v>0</v>
      </c>
      <c r="B3" s="21" t="s">
        <v>1</v>
      </c>
      <c r="C3" s="21" t="s">
        <v>2</v>
      </c>
      <c r="D3" s="22" t="s">
        <v>3</v>
      </c>
      <c r="E3" s="22" t="s">
        <v>6</v>
      </c>
      <c r="F3" s="21" t="s">
        <v>4</v>
      </c>
      <c r="G3" s="22" t="s">
        <v>44</v>
      </c>
      <c r="H3" s="22" t="s">
        <v>45</v>
      </c>
      <c r="I3" s="62" t="s">
        <v>46</v>
      </c>
    </row>
    <row r="4" spans="1:9" s="25" customFormat="1" x14ac:dyDescent="0.3">
      <c r="A4" s="17">
        <v>1</v>
      </c>
      <c r="B4" s="17">
        <v>1068821</v>
      </c>
      <c r="C4" s="17" t="s">
        <v>61</v>
      </c>
      <c r="D4" s="19">
        <v>11630</v>
      </c>
      <c r="E4" s="19">
        <v>29250</v>
      </c>
      <c r="F4" s="39">
        <f t="shared" ref="F4:F9" si="0">E4-D4</f>
        <v>17620</v>
      </c>
      <c r="G4" s="29">
        <v>70000</v>
      </c>
      <c r="H4" s="38" t="s">
        <v>70</v>
      </c>
      <c r="I4" s="63">
        <v>44099</v>
      </c>
    </row>
    <row r="5" spans="1:9" s="25" customFormat="1" x14ac:dyDescent="0.3">
      <c r="A5" s="17">
        <v>2</v>
      </c>
      <c r="B5" s="17">
        <v>4052721</v>
      </c>
      <c r="C5" s="17" t="s">
        <v>51</v>
      </c>
      <c r="D5" s="19">
        <v>25000</v>
      </c>
      <c r="E5" s="19">
        <v>34125</v>
      </c>
      <c r="F5" s="39">
        <f t="shared" si="0"/>
        <v>9125</v>
      </c>
      <c r="G5" s="29">
        <v>80470</v>
      </c>
      <c r="H5" s="38" t="s">
        <v>70</v>
      </c>
      <c r="I5" s="63">
        <v>44098</v>
      </c>
    </row>
    <row r="6" spans="1:9" s="25" customFormat="1" x14ac:dyDescent="0.3">
      <c r="A6" s="38">
        <v>3</v>
      </c>
      <c r="B6" s="17">
        <v>4053123</v>
      </c>
      <c r="C6" s="17" t="s">
        <v>54</v>
      </c>
      <c r="D6" s="19">
        <v>94740</v>
      </c>
      <c r="E6" s="19">
        <v>175500</v>
      </c>
      <c r="F6" s="39">
        <f t="shared" si="0"/>
        <v>80760</v>
      </c>
      <c r="G6" s="29">
        <v>70590</v>
      </c>
      <c r="H6" s="38" t="s">
        <v>70</v>
      </c>
      <c r="I6" s="63">
        <v>44098</v>
      </c>
    </row>
    <row r="7" spans="1:9" s="25" customFormat="1" x14ac:dyDescent="0.3">
      <c r="A7" s="38">
        <v>4</v>
      </c>
      <c r="B7" s="17">
        <v>5079671</v>
      </c>
      <c r="C7" s="17" t="s">
        <v>48</v>
      </c>
      <c r="D7" s="19">
        <v>142600</v>
      </c>
      <c r="E7" s="19">
        <v>195000</v>
      </c>
      <c r="F7" s="39">
        <f t="shared" si="0"/>
        <v>52400</v>
      </c>
      <c r="G7" s="29">
        <v>40000</v>
      </c>
      <c r="H7" s="38" t="s">
        <v>70</v>
      </c>
      <c r="I7" s="63">
        <v>44098</v>
      </c>
    </row>
    <row r="8" spans="1:9" s="25" customFormat="1" x14ac:dyDescent="0.3">
      <c r="A8" s="38">
        <v>5</v>
      </c>
      <c r="B8" s="17">
        <v>5079843</v>
      </c>
      <c r="C8" s="17" t="s">
        <v>53</v>
      </c>
      <c r="D8" s="19">
        <v>50000</v>
      </c>
      <c r="E8" s="19">
        <v>78000</v>
      </c>
      <c r="F8" s="39">
        <f t="shared" si="0"/>
        <v>28000</v>
      </c>
      <c r="G8" s="29">
        <v>10770</v>
      </c>
      <c r="H8" s="38" t="s">
        <v>70</v>
      </c>
      <c r="I8" s="63">
        <v>44098</v>
      </c>
    </row>
    <row r="9" spans="1:9" s="25" customFormat="1" x14ac:dyDescent="0.3">
      <c r="A9" s="38">
        <v>6</v>
      </c>
      <c r="B9" s="17">
        <v>8068665</v>
      </c>
      <c r="C9" s="17" t="s">
        <v>49</v>
      </c>
      <c r="D9" s="19">
        <v>100000</v>
      </c>
      <c r="E9" s="19">
        <v>146250</v>
      </c>
      <c r="F9" s="39">
        <f t="shared" si="0"/>
        <v>46250</v>
      </c>
      <c r="G9" s="29">
        <v>37640</v>
      </c>
      <c r="H9" s="38" t="s">
        <v>70</v>
      </c>
      <c r="I9" s="63">
        <v>44098</v>
      </c>
    </row>
    <row r="10" spans="1:9" s="25" customFormat="1" x14ac:dyDescent="0.3">
      <c r="A10" s="38">
        <v>7</v>
      </c>
      <c r="B10" s="17">
        <v>12030130</v>
      </c>
      <c r="C10" s="17" t="s">
        <v>51</v>
      </c>
      <c r="D10" s="17">
        <v>22000</v>
      </c>
      <c r="E10" s="17">
        <v>39000</v>
      </c>
      <c r="F10" s="39">
        <f>E10-D10</f>
        <v>17000</v>
      </c>
      <c r="G10" s="29">
        <v>100</v>
      </c>
      <c r="H10" s="38" t="s">
        <v>70</v>
      </c>
      <c r="I10" s="63">
        <v>44098</v>
      </c>
    </row>
    <row r="11" spans="1:9" s="25" customFormat="1" x14ac:dyDescent="0.3">
      <c r="A11" s="38">
        <v>8</v>
      </c>
      <c r="B11" s="35">
        <v>13029100</v>
      </c>
      <c r="C11" s="17" t="s">
        <v>60</v>
      </c>
      <c r="D11" s="36">
        <v>40230</v>
      </c>
      <c r="E11" s="36">
        <v>80100</v>
      </c>
      <c r="F11" s="39">
        <f>E11-D11</f>
        <v>39870</v>
      </c>
      <c r="G11" s="29">
        <v>0</v>
      </c>
      <c r="H11" s="35" t="s">
        <v>71</v>
      </c>
      <c r="I11" s="63">
        <v>44099</v>
      </c>
    </row>
    <row r="12" spans="1:9" s="25" customFormat="1" x14ac:dyDescent="0.3">
      <c r="A12" s="38">
        <v>9</v>
      </c>
      <c r="B12" s="17">
        <v>16037544</v>
      </c>
      <c r="C12" s="17" t="s">
        <v>56</v>
      </c>
      <c r="D12" s="18">
        <v>5263</v>
      </c>
      <c r="E12" s="17">
        <v>6930</v>
      </c>
      <c r="F12" s="39">
        <f>E12-D12</f>
        <v>1667</v>
      </c>
      <c r="G12" s="29">
        <v>11110</v>
      </c>
      <c r="H12" s="38" t="s">
        <v>72</v>
      </c>
      <c r="I12" s="63">
        <v>44098</v>
      </c>
    </row>
    <row r="13" spans="1:9" s="25" customFormat="1" x14ac:dyDescent="0.3">
      <c r="A13" s="38">
        <v>10</v>
      </c>
      <c r="B13" s="35">
        <v>22034144</v>
      </c>
      <c r="C13" s="17" t="s">
        <v>60</v>
      </c>
      <c r="D13" s="36">
        <v>42100</v>
      </c>
      <c r="E13" s="36">
        <v>146550</v>
      </c>
      <c r="F13" s="39">
        <f>E13-D13</f>
        <v>104450</v>
      </c>
      <c r="G13" s="29">
        <v>90000</v>
      </c>
      <c r="H13" s="35" t="s">
        <v>73</v>
      </c>
      <c r="I13" s="63">
        <v>44099</v>
      </c>
    </row>
    <row r="14" spans="1:9" s="37" customFormat="1" x14ac:dyDescent="0.3">
      <c r="A14" s="38">
        <v>11</v>
      </c>
      <c r="B14" s="17">
        <v>23009455</v>
      </c>
      <c r="C14" s="17" t="s">
        <v>58</v>
      </c>
      <c r="D14" s="17">
        <v>70600</v>
      </c>
      <c r="E14" s="19">
        <v>94050</v>
      </c>
      <c r="F14" s="39">
        <f>E14-D14</f>
        <v>23450</v>
      </c>
      <c r="G14" s="29">
        <v>22460</v>
      </c>
      <c r="H14" s="38" t="s">
        <v>72</v>
      </c>
      <c r="I14" s="63">
        <v>44098</v>
      </c>
    </row>
    <row r="15" spans="1:9" s="25" customFormat="1" x14ac:dyDescent="0.3">
      <c r="A15" s="38">
        <v>12</v>
      </c>
      <c r="B15" s="17">
        <v>23009446</v>
      </c>
      <c r="C15" s="17" t="s">
        <v>59</v>
      </c>
      <c r="D15" s="17">
        <v>47900</v>
      </c>
      <c r="E15" s="17">
        <v>69300</v>
      </c>
      <c r="F15" s="39">
        <f>E15-D15</f>
        <v>21400</v>
      </c>
      <c r="G15" s="29">
        <v>20000</v>
      </c>
      <c r="H15" s="38" t="s">
        <v>72</v>
      </c>
      <c r="I15" s="63">
        <v>44098</v>
      </c>
    </row>
    <row r="16" spans="1:9" s="25" customFormat="1" x14ac:dyDescent="0.3">
      <c r="A16" s="38">
        <v>13</v>
      </c>
      <c r="B16" s="17">
        <v>24011681</v>
      </c>
      <c r="C16" s="17" t="s">
        <v>57</v>
      </c>
      <c r="D16" s="17">
        <v>50000</v>
      </c>
      <c r="E16" s="17">
        <v>99000</v>
      </c>
      <c r="F16" s="39">
        <f>E16-D16</f>
        <v>49000</v>
      </c>
      <c r="G16" s="29">
        <v>356420</v>
      </c>
      <c r="H16" s="38" t="s">
        <v>72</v>
      </c>
      <c r="I16" s="63">
        <v>44098</v>
      </c>
    </row>
    <row r="17" spans="1:39" s="25" customFormat="1" x14ac:dyDescent="0.3">
      <c r="A17" s="38">
        <v>14</v>
      </c>
      <c r="B17" s="17">
        <v>27006641</v>
      </c>
      <c r="C17" s="17" t="s">
        <v>55</v>
      </c>
      <c r="D17" s="18">
        <v>162930</v>
      </c>
      <c r="E17" s="17">
        <v>237600</v>
      </c>
      <c r="F17" s="39">
        <f>E17-D17</f>
        <v>74670</v>
      </c>
      <c r="G17" s="29">
        <v>6520</v>
      </c>
      <c r="H17" s="38" t="s">
        <v>72</v>
      </c>
      <c r="I17" s="63">
        <v>44098</v>
      </c>
    </row>
    <row r="18" spans="1:39" s="25" customFormat="1" x14ac:dyDescent="0.3">
      <c r="A18" s="38">
        <v>15</v>
      </c>
      <c r="B18" s="17">
        <v>31007230</v>
      </c>
      <c r="C18" s="17" t="s">
        <v>50</v>
      </c>
      <c r="D18" s="19">
        <v>35000</v>
      </c>
      <c r="E18" s="19">
        <v>53625</v>
      </c>
      <c r="F18" s="39">
        <f>E18-D18</f>
        <v>18625</v>
      </c>
      <c r="G18" s="29">
        <v>29410</v>
      </c>
      <c r="H18" s="38" t="s">
        <v>70</v>
      </c>
      <c r="I18" s="63">
        <v>44098</v>
      </c>
    </row>
    <row r="19" spans="1:39" s="25" customFormat="1" x14ac:dyDescent="0.3">
      <c r="A19" s="38">
        <v>16</v>
      </c>
      <c r="B19" s="17">
        <v>33006163</v>
      </c>
      <c r="C19" s="17" t="s">
        <v>8</v>
      </c>
      <c r="D19" s="19">
        <v>190000</v>
      </c>
      <c r="E19" s="19">
        <v>302500</v>
      </c>
      <c r="F19" s="39">
        <v>111688</v>
      </c>
      <c r="G19" s="19"/>
      <c r="H19" s="38" t="s">
        <v>70</v>
      </c>
      <c r="I19" s="63">
        <v>44099</v>
      </c>
    </row>
    <row r="20" spans="1:39" s="25" customFormat="1" x14ac:dyDescent="0.3">
      <c r="A20" s="38">
        <v>17</v>
      </c>
      <c r="B20" s="17">
        <v>36004314</v>
      </c>
      <c r="C20" s="17" t="s">
        <v>47</v>
      </c>
      <c r="D20" s="19">
        <v>7780</v>
      </c>
      <c r="E20" s="19">
        <v>14625</v>
      </c>
      <c r="F20" s="39">
        <f>E20-D20</f>
        <v>6845</v>
      </c>
      <c r="G20" s="19"/>
      <c r="H20" s="38" t="s">
        <v>70</v>
      </c>
      <c r="I20" s="63">
        <v>44098</v>
      </c>
    </row>
    <row r="21" spans="1:39" s="25" customFormat="1" x14ac:dyDescent="0.3">
      <c r="A21" s="38">
        <v>18</v>
      </c>
      <c r="B21" s="17">
        <v>36004299</v>
      </c>
      <c r="C21" s="17" t="s">
        <v>52</v>
      </c>
      <c r="D21" s="19">
        <v>25000</v>
      </c>
      <c r="E21" s="19">
        <v>39000</v>
      </c>
      <c r="F21" s="39">
        <f>E21-D21</f>
        <v>14000</v>
      </c>
      <c r="G21" s="19"/>
      <c r="H21" s="38" t="s">
        <v>70</v>
      </c>
      <c r="I21" s="63">
        <v>44098</v>
      </c>
    </row>
    <row r="22" spans="1:39" s="25" customFormat="1" x14ac:dyDescent="0.3">
      <c r="A22" s="38">
        <v>19</v>
      </c>
      <c r="B22" s="35">
        <v>38002999</v>
      </c>
      <c r="C22" s="17" t="s">
        <v>60</v>
      </c>
      <c r="D22" s="36">
        <v>18700</v>
      </c>
      <c r="E22" s="36">
        <v>71200</v>
      </c>
      <c r="F22" s="39">
        <f>E22-D22</f>
        <v>52500</v>
      </c>
      <c r="G22" s="19"/>
      <c r="H22" s="35" t="s">
        <v>71</v>
      </c>
      <c r="I22" s="63">
        <v>44099</v>
      </c>
    </row>
    <row r="23" spans="1:39" s="25" customFormat="1" x14ac:dyDescent="0.3">
      <c r="A23" s="38">
        <v>20</v>
      </c>
      <c r="B23" s="17">
        <v>39002440</v>
      </c>
      <c r="C23" s="17" t="s">
        <v>12</v>
      </c>
      <c r="D23" s="19">
        <v>50580</v>
      </c>
      <c r="E23" s="19">
        <v>126750</v>
      </c>
      <c r="F23" s="39">
        <f>E23-D23</f>
        <v>76170</v>
      </c>
      <c r="G23" s="19"/>
      <c r="H23" s="38" t="s">
        <v>70</v>
      </c>
      <c r="I23" s="63">
        <v>44098</v>
      </c>
    </row>
    <row r="24" spans="1:39" s="26" customFormat="1" x14ac:dyDescent="0.3">
      <c r="A24" s="23"/>
      <c r="B24" s="23"/>
      <c r="C24" s="23"/>
      <c r="D24" s="23"/>
      <c r="E24" s="23"/>
      <c r="F24" s="24">
        <f>SUM(F4:F23)</f>
        <v>845490</v>
      </c>
      <c r="G24" s="24">
        <f>SUM(G4:G23)</f>
        <v>845490</v>
      </c>
      <c r="H24" s="24"/>
      <c r="I24" s="64"/>
    </row>
    <row r="25" spans="1:39" x14ac:dyDescent="0.3">
      <c r="A25" s="50" t="s">
        <v>24</v>
      </c>
      <c r="B25" s="51"/>
      <c r="C25" s="51"/>
      <c r="D25" s="51"/>
      <c r="E25" s="51"/>
      <c r="F25" s="51"/>
      <c r="G25" s="51"/>
      <c r="H25" s="52"/>
      <c r="I25" s="6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</row>
    <row r="26" spans="1:39" ht="28.8" x14ac:dyDescent="0.3">
      <c r="A26" s="21" t="s">
        <v>0</v>
      </c>
      <c r="B26" s="21" t="s">
        <v>1</v>
      </c>
      <c r="C26" s="21" t="s">
        <v>2</v>
      </c>
      <c r="D26" s="22" t="s">
        <v>3</v>
      </c>
      <c r="E26" s="22" t="s">
        <v>6</v>
      </c>
      <c r="F26" s="21" t="s">
        <v>4</v>
      </c>
      <c r="G26" s="22" t="s">
        <v>5</v>
      </c>
      <c r="H26" s="22" t="s">
        <v>25</v>
      </c>
      <c r="I26" s="66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</row>
    <row r="27" spans="1:39" s="25" customFormat="1" x14ac:dyDescent="0.3">
      <c r="A27" s="17">
        <v>1</v>
      </c>
      <c r="B27" s="17">
        <v>1058233</v>
      </c>
      <c r="C27" s="17" t="s">
        <v>60</v>
      </c>
      <c r="D27" s="19">
        <v>70000</v>
      </c>
      <c r="E27" s="19">
        <v>190000</v>
      </c>
      <c r="F27" s="39">
        <f t="shared" ref="F27" si="1">E27-D27</f>
        <v>120000</v>
      </c>
      <c r="G27" s="17" t="s">
        <v>7</v>
      </c>
      <c r="H27" s="20">
        <v>44101</v>
      </c>
      <c r="I27" s="67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</row>
    <row r="28" spans="1:39" s="25" customFormat="1" x14ac:dyDescent="0.3">
      <c r="A28" s="17">
        <v>2</v>
      </c>
      <c r="B28" s="17">
        <v>3111252</v>
      </c>
      <c r="C28" s="17" t="s">
        <v>60</v>
      </c>
      <c r="D28" s="19">
        <v>80470</v>
      </c>
      <c r="E28" s="19">
        <v>250000</v>
      </c>
      <c r="F28" s="39">
        <f t="shared" ref="F28:F41" si="2">E28-D28</f>
        <v>169530</v>
      </c>
      <c r="G28" s="17" t="s">
        <v>7</v>
      </c>
      <c r="H28" s="20">
        <v>44100</v>
      </c>
      <c r="I28" s="67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</row>
    <row r="29" spans="1:39" s="25" customFormat="1" x14ac:dyDescent="0.3">
      <c r="A29" s="17">
        <v>3</v>
      </c>
      <c r="B29" s="17">
        <v>3113782</v>
      </c>
      <c r="C29" s="17" t="s">
        <v>60</v>
      </c>
      <c r="D29" s="19">
        <v>70590</v>
      </c>
      <c r="E29" s="19">
        <v>180000</v>
      </c>
      <c r="F29" s="39">
        <f t="shared" si="2"/>
        <v>109410</v>
      </c>
      <c r="G29" s="17" t="s">
        <v>7</v>
      </c>
      <c r="H29" s="20">
        <v>44100</v>
      </c>
      <c r="I29" s="67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</row>
    <row r="30" spans="1:39" s="25" customFormat="1" x14ac:dyDescent="0.3">
      <c r="A30" s="17">
        <v>4</v>
      </c>
      <c r="B30" s="17">
        <v>4053147</v>
      </c>
      <c r="C30" s="17" t="s">
        <v>22</v>
      </c>
      <c r="D30" s="19">
        <v>40000</v>
      </c>
      <c r="E30" s="19">
        <v>90000</v>
      </c>
      <c r="F30" s="39">
        <f t="shared" si="2"/>
        <v>50000</v>
      </c>
      <c r="G30" s="17" t="s">
        <v>19</v>
      </c>
      <c r="H30" s="20">
        <v>44100</v>
      </c>
      <c r="I30" s="67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</row>
    <row r="31" spans="1:39" s="9" customFormat="1" x14ac:dyDescent="0.3">
      <c r="A31" s="17">
        <v>5</v>
      </c>
      <c r="B31" s="17">
        <v>5079886</v>
      </c>
      <c r="C31" s="17" t="s">
        <v>15</v>
      </c>
      <c r="D31" s="19">
        <v>10770</v>
      </c>
      <c r="E31" s="19">
        <v>15000</v>
      </c>
      <c r="F31" s="39">
        <f t="shared" si="2"/>
        <v>4230</v>
      </c>
      <c r="G31" s="17" t="s">
        <v>7</v>
      </c>
      <c r="H31" s="20">
        <v>44099</v>
      </c>
      <c r="I31" s="67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</row>
    <row r="32" spans="1:39" s="9" customFormat="1" x14ac:dyDescent="0.3">
      <c r="A32" s="17">
        <v>6</v>
      </c>
      <c r="B32" s="17">
        <v>5079992</v>
      </c>
      <c r="C32" s="17" t="s">
        <v>17</v>
      </c>
      <c r="D32" s="19">
        <v>37640</v>
      </c>
      <c r="E32" s="19">
        <v>60000</v>
      </c>
      <c r="F32" s="39">
        <f t="shared" si="2"/>
        <v>22360</v>
      </c>
      <c r="G32" s="17" t="s">
        <v>7</v>
      </c>
      <c r="H32" s="20">
        <v>44099</v>
      </c>
      <c r="I32" s="67"/>
      <c r="J32" s="11"/>
      <c r="K32" s="11"/>
      <c r="L32" s="69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</row>
    <row r="33" spans="1:39" s="9" customFormat="1" x14ac:dyDescent="0.3">
      <c r="A33" s="17">
        <v>7</v>
      </c>
      <c r="B33" s="17">
        <v>8066261</v>
      </c>
      <c r="C33" s="17" t="s">
        <v>9</v>
      </c>
      <c r="D33" s="19">
        <v>100</v>
      </c>
      <c r="E33" s="19">
        <v>2000</v>
      </c>
      <c r="F33" s="39">
        <f t="shared" si="2"/>
        <v>1900</v>
      </c>
      <c r="G33" s="17" t="s">
        <v>7</v>
      </c>
      <c r="H33" s="20">
        <v>44099</v>
      </c>
      <c r="I33" s="67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</row>
    <row r="34" spans="1:39" s="9" customFormat="1" x14ac:dyDescent="0.3">
      <c r="A34" s="17">
        <v>8</v>
      </c>
      <c r="B34" s="17">
        <v>8072259</v>
      </c>
      <c r="C34" s="17" t="s">
        <v>11</v>
      </c>
      <c r="D34" s="19">
        <v>0</v>
      </c>
      <c r="E34" s="19">
        <v>3000</v>
      </c>
      <c r="F34" s="39">
        <f t="shared" si="2"/>
        <v>3000</v>
      </c>
      <c r="G34" s="17" t="s">
        <v>7</v>
      </c>
      <c r="H34" s="20">
        <v>44099</v>
      </c>
      <c r="I34" s="67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</row>
    <row r="35" spans="1:39" s="9" customFormat="1" x14ac:dyDescent="0.3">
      <c r="A35" s="17">
        <v>9</v>
      </c>
      <c r="B35" s="17">
        <v>12030115</v>
      </c>
      <c r="C35" s="17" t="s">
        <v>16</v>
      </c>
      <c r="D35" s="19">
        <v>11110</v>
      </c>
      <c r="E35" s="19">
        <v>20000</v>
      </c>
      <c r="F35" s="39">
        <f t="shared" si="2"/>
        <v>8890</v>
      </c>
      <c r="G35" s="17" t="s">
        <v>7</v>
      </c>
      <c r="H35" s="20">
        <v>44099</v>
      </c>
      <c r="I35" s="67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</row>
    <row r="36" spans="1:39" s="9" customFormat="1" x14ac:dyDescent="0.3">
      <c r="A36" s="17">
        <v>10</v>
      </c>
      <c r="B36" s="17">
        <v>26007217</v>
      </c>
      <c r="C36" s="17" t="s">
        <v>10</v>
      </c>
      <c r="D36" s="19">
        <v>90000</v>
      </c>
      <c r="E36" s="19">
        <v>90000</v>
      </c>
      <c r="F36" s="39">
        <f t="shared" si="2"/>
        <v>0</v>
      </c>
      <c r="G36" s="17" t="s">
        <v>7</v>
      </c>
      <c r="H36" s="20">
        <v>44099</v>
      </c>
      <c r="I36" s="67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</row>
    <row r="37" spans="1:39" s="9" customFormat="1" x14ac:dyDescent="0.3">
      <c r="A37" s="17">
        <v>11</v>
      </c>
      <c r="B37" s="17">
        <v>36004545</v>
      </c>
      <c r="C37" s="17" t="s">
        <v>13</v>
      </c>
      <c r="D37" s="19">
        <v>22460</v>
      </c>
      <c r="E37" s="19">
        <v>45000</v>
      </c>
      <c r="F37" s="39">
        <f t="shared" si="2"/>
        <v>22540</v>
      </c>
      <c r="G37" s="17" t="s">
        <v>7</v>
      </c>
      <c r="H37" s="20">
        <v>44099</v>
      </c>
      <c r="I37" s="67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</row>
    <row r="38" spans="1:39" s="9" customFormat="1" x14ac:dyDescent="0.3">
      <c r="A38" s="17">
        <v>12</v>
      </c>
      <c r="B38" s="17">
        <v>36004413</v>
      </c>
      <c r="C38" s="17" t="s">
        <v>14</v>
      </c>
      <c r="D38" s="19">
        <v>20000</v>
      </c>
      <c r="E38" s="19">
        <v>40000</v>
      </c>
      <c r="F38" s="39">
        <f t="shared" si="2"/>
        <v>20000</v>
      </c>
      <c r="G38" s="17" t="s">
        <v>7</v>
      </c>
      <c r="H38" s="20">
        <v>44099</v>
      </c>
      <c r="I38" s="67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</row>
    <row r="39" spans="1:39" s="25" customFormat="1" x14ac:dyDescent="0.3">
      <c r="A39" s="17">
        <v>13</v>
      </c>
      <c r="B39" s="17">
        <v>36004205</v>
      </c>
      <c r="C39" s="17" t="s">
        <v>20</v>
      </c>
      <c r="D39" s="19">
        <v>356420</v>
      </c>
      <c r="E39" s="19">
        <v>450000</v>
      </c>
      <c r="F39" s="39">
        <f t="shared" si="2"/>
        <v>93580</v>
      </c>
      <c r="G39" s="17" t="s">
        <v>19</v>
      </c>
      <c r="H39" s="20">
        <v>44100</v>
      </c>
      <c r="I39" s="67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</row>
    <row r="40" spans="1:39" s="25" customFormat="1" x14ac:dyDescent="0.3">
      <c r="A40" s="17">
        <v>14</v>
      </c>
      <c r="B40" s="17">
        <v>37004790</v>
      </c>
      <c r="C40" s="17" t="s">
        <v>21</v>
      </c>
      <c r="D40" s="19">
        <v>6520</v>
      </c>
      <c r="E40" s="19">
        <v>20000</v>
      </c>
      <c r="F40" s="39">
        <f t="shared" si="2"/>
        <v>13480</v>
      </c>
      <c r="G40" s="17" t="s">
        <v>19</v>
      </c>
      <c r="H40" s="20">
        <v>44100</v>
      </c>
      <c r="I40" s="67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</row>
    <row r="41" spans="1:39" s="25" customFormat="1" x14ac:dyDescent="0.3">
      <c r="A41" s="17">
        <v>15</v>
      </c>
      <c r="B41" s="17">
        <v>39002447</v>
      </c>
      <c r="C41" s="17" t="s">
        <v>18</v>
      </c>
      <c r="D41" s="19">
        <v>29410</v>
      </c>
      <c r="E41" s="19">
        <v>40000</v>
      </c>
      <c r="F41" s="39">
        <f t="shared" si="2"/>
        <v>10590</v>
      </c>
      <c r="G41" s="17" t="s">
        <v>19</v>
      </c>
      <c r="H41" s="20">
        <v>44100</v>
      </c>
      <c r="I41" s="67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</row>
    <row r="42" spans="1:39" x14ac:dyDescent="0.3">
      <c r="A42" s="23"/>
      <c r="B42" s="23"/>
      <c r="C42" s="23"/>
      <c r="D42" s="24">
        <f>SUM(D27:D41)</f>
        <v>845490</v>
      </c>
      <c r="E42" s="24">
        <f t="shared" ref="E42:F42" si="3">SUM(E27:E41)</f>
        <v>1495000</v>
      </c>
      <c r="F42" s="24">
        <f t="shared" si="3"/>
        <v>649510</v>
      </c>
      <c r="G42" s="23"/>
      <c r="H42" s="23"/>
      <c r="I42" s="6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</row>
    <row r="43" spans="1:39" s="25" customFormat="1" x14ac:dyDescent="0.3">
      <c r="A43" s="27"/>
      <c r="B43" s="45" t="s">
        <v>62</v>
      </c>
      <c r="C43" s="45"/>
      <c r="D43" s="46" t="s">
        <v>63</v>
      </c>
      <c r="E43" s="46"/>
      <c r="F43" s="40" t="s">
        <v>29</v>
      </c>
      <c r="G43" s="19" t="s">
        <v>30</v>
      </c>
      <c r="H43" s="19" t="s">
        <v>31</v>
      </c>
      <c r="I43" s="67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</row>
    <row r="44" spans="1:39" s="25" customFormat="1" x14ac:dyDescent="0.3">
      <c r="A44" s="17"/>
      <c r="B44" s="17">
        <v>1</v>
      </c>
      <c r="C44" s="19">
        <f>F27+F4</f>
        <v>137620</v>
      </c>
      <c r="D44" s="4">
        <v>3</v>
      </c>
      <c r="E44" s="8">
        <f>SUM(F28:F29)</f>
        <v>278940</v>
      </c>
      <c r="F44" s="19">
        <v>20000</v>
      </c>
      <c r="G44" s="19">
        <v>11</v>
      </c>
      <c r="H44" s="19">
        <f>G44*F44</f>
        <v>220000</v>
      </c>
      <c r="I44" s="67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</row>
    <row r="45" spans="1:39" s="25" customFormat="1" x14ac:dyDescent="0.3">
      <c r="A45" s="17"/>
      <c r="B45" s="17">
        <v>4</v>
      </c>
      <c r="C45" s="19">
        <f>F30+F6+F5</f>
        <v>139885</v>
      </c>
      <c r="D45" s="4">
        <v>38</v>
      </c>
      <c r="E45" s="8">
        <f>F22</f>
        <v>52500</v>
      </c>
      <c r="F45" s="19">
        <v>10000</v>
      </c>
      <c r="G45" s="19">
        <v>104</v>
      </c>
      <c r="H45" s="19">
        <f>G45*F45</f>
        <v>1040000</v>
      </c>
      <c r="I45" s="67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</row>
    <row r="46" spans="1:39" s="25" customFormat="1" x14ac:dyDescent="0.3">
      <c r="A46" s="17"/>
      <c r="B46" s="17">
        <v>5</v>
      </c>
      <c r="C46" s="19">
        <f>SUM(F31:F32)+SUM(F7:F8)</f>
        <v>106990</v>
      </c>
      <c r="D46" s="46" t="s">
        <v>64</v>
      </c>
      <c r="E46" s="46"/>
      <c r="F46" s="19">
        <v>5000</v>
      </c>
      <c r="G46" s="19">
        <v>42</v>
      </c>
      <c r="H46" s="19">
        <f>G46*F46</f>
        <v>210000</v>
      </c>
      <c r="I46" s="67"/>
      <c r="J46" s="10"/>
      <c r="K46" s="42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</row>
    <row r="47" spans="1:39" s="25" customFormat="1" x14ac:dyDescent="0.3">
      <c r="A47" s="17"/>
      <c r="B47" s="17">
        <v>8</v>
      </c>
      <c r="C47" s="19">
        <f>SUM(F33:F34)+F9</f>
        <v>51150</v>
      </c>
      <c r="D47" s="4">
        <v>37</v>
      </c>
      <c r="E47" s="8">
        <f>F40</f>
        <v>13480</v>
      </c>
      <c r="F47" s="19">
        <v>2000</v>
      </c>
      <c r="G47" s="19">
        <v>12</v>
      </c>
      <c r="H47" s="19">
        <f>G47*F47</f>
        <v>24000</v>
      </c>
      <c r="I47" s="67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</row>
    <row r="48" spans="1:39" s="25" customFormat="1" x14ac:dyDescent="0.3">
      <c r="A48" s="17"/>
      <c r="B48" s="17">
        <v>12</v>
      </c>
      <c r="C48" s="19">
        <f>F35+F10</f>
        <v>25890</v>
      </c>
      <c r="D48" s="46" t="s">
        <v>65</v>
      </c>
      <c r="E48" s="46"/>
      <c r="F48" s="19">
        <v>1000</v>
      </c>
      <c r="G48" s="19">
        <v>1</v>
      </c>
      <c r="H48" s="19">
        <f>G48*F48</f>
        <v>1000</v>
      </c>
      <c r="I48" s="67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</row>
    <row r="49" spans="1:39" s="25" customFormat="1" x14ac:dyDescent="0.3">
      <c r="A49" s="17"/>
      <c r="B49" s="17">
        <v>31</v>
      </c>
      <c r="C49" s="3">
        <f>F18</f>
        <v>18625</v>
      </c>
      <c r="D49" s="4">
        <v>13</v>
      </c>
      <c r="E49" s="8">
        <f>F11</f>
        <v>39870</v>
      </c>
      <c r="F49" s="44">
        <f>SUM(H44:H48)</f>
        <v>1495000</v>
      </c>
      <c r="G49" s="44"/>
      <c r="H49" s="44"/>
      <c r="I49" s="67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</row>
    <row r="50" spans="1:39" x14ac:dyDescent="0.3">
      <c r="A50" s="12"/>
      <c r="B50" s="17">
        <v>36</v>
      </c>
      <c r="C50" s="3">
        <f>SUM(F37:F39)+SUM(F20:F21)</f>
        <v>156965</v>
      </c>
      <c r="D50" s="4">
        <v>16</v>
      </c>
      <c r="E50" s="8">
        <f>F12</f>
        <v>1667</v>
      </c>
      <c r="F50" s="14"/>
      <c r="G50" s="13"/>
      <c r="H50" s="16"/>
      <c r="I50" s="6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</row>
    <row r="51" spans="1:39" x14ac:dyDescent="0.3">
      <c r="A51" s="12"/>
      <c r="B51" s="38">
        <v>39</v>
      </c>
      <c r="C51" s="3">
        <f>F41+F23</f>
        <v>86760</v>
      </c>
      <c r="D51" s="41">
        <v>27</v>
      </c>
      <c r="E51" s="8">
        <f>F17</f>
        <v>74670</v>
      </c>
      <c r="F51" s="14"/>
      <c r="G51" s="13"/>
      <c r="H51" s="16"/>
      <c r="I51" s="6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</row>
    <row r="52" spans="1:39" x14ac:dyDescent="0.3">
      <c r="A52" s="12"/>
      <c r="B52" s="47" t="s">
        <v>68</v>
      </c>
      <c r="C52" s="47"/>
      <c r="D52" s="47" t="s">
        <v>67</v>
      </c>
      <c r="E52" s="47"/>
      <c r="F52" s="14"/>
      <c r="G52" s="13"/>
      <c r="H52" s="16"/>
      <c r="I52" s="6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</row>
    <row r="53" spans="1:39" x14ac:dyDescent="0.3">
      <c r="A53" s="12"/>
      <c r="B53" s="38">
        <v>33</v>
      </c>
      <c r="C53" s="3">
        <f>F19</f>
        <v>111688</v>
      </c>
      <c r="D53" s="33">
        <v>23</v>
      </c>
      <c r="E53" s="3">
        <f>F14+F15</f>
        <v>44850</v>
      </c>
      <c r="F53" s="14"/>
      <c r="G53" s="13"/>
      <c r="H53" s="16"/>
      <c r="I53" s="6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</row>
    <row r="54" spans="1:39" x14ac:dyDescent="0.3">
      <c r="A54" s="12"/>
      <c r="B54" s="47" t="s">
        <v>66</v>
      </c>
      <c r="C54" s="47"/>
      <c r="D54" s="33">
        <v>24</v>
      </c>
      <c r="E54" s="3">
        <f>F16</f>
        <v>49000</v>
      </c>
      <c r="F54" s="14"/>
      <c r="G54" s="13"/>
      <c r="H54" s="43"/>
      <c r="I54" s="6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</row>
    <row r="55" spans="1:39" x14ac:dyDescent="0.3">
      <c r="A55" s="12"/>
      <c r="B55" s="33">
        <v>22</v>
      </c>
      <c r="C55" s="3">
        <f>F13</f>
        <v>104450</v>
      </c>
      <c r="D55" s="13"/>
      <c r="E55" s="13"/>
      <c r="F55" s="14"/>
      <c r="G55" s="13"/>
      <c r="H55" s="43"/>
      <c r="I55" s="6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</row>
    <row r="56" spans="1:39" x14ac:dyDescent="0.3">
      <c r="A56" s="12"/>
      <c r="B56" s="48">
        <f>SUM(C44:C51)+C53+SUM(E44:E45)+E47+SUM(E49:E51)+C55+SUM(E53:E54)</f>
        <v>1495000</v>
      </c>
      <c r="C56" s="48"/>
      <c r="D56" s="48"/>
      <c r="E56" s="48"/>
      <c r="F56" s="14"/>
      <c r="G56" s="13"/>
      <c r="H56" s="43"/>
      <c r="I56" s="6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</row>
    <row r="57" spans="1:39" x14ac:dyDescent="0.3">
      <c r="A57" s="49" t="s">
        <v>69</v>
      </c>
      <c r="B57" s="49"/>
      <c r="C57" s="49"/>
      <c r="D57" s="49"/>
      <c r="E57" s="49"/>
      <c r="F57" s="49"/>
      <c r="G57" s="49"/>
      <c r="H57" s="49"/>
      <c r="I57" s="6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</row>
    <row r="58" spans="1:39" x14ac:dyDescent="0.3">
      <c r="A58"/>
      <c r="B58"/>
      <c r="C58"/>
      <c r="D58" s="1"/>
      <c r="E58" s="1"/>
    </row>
    <row r="59" spans="1:39" x14ac:dyDescent="0.3">
      <c r="A59"/>
      <c r="B59"/>
      <c r="C59"/>
      <c r="D59" s="1"/>
      <c r="E59" s="1"/>
      <c r="G59" s="1"/>
    </row>
    <row r="60" spans="1:39" x14ac:dyDescent="0.3">
      <c r="A60"/>
      <c r="B60"/>
      <c r="C60"/>
      <c r="D60" s="1"/>
      <c r="E60" s="1"/>
      <c r="G60" s="1"/>
    </row>
    <row r="61" spans="1:39" x14ac:dyDescent="0.3">
      <c r="A61"/>
      <c r="B61"/>
      <c r="C61"/>
      <c r="D61" s="1"/>
      <c r="E61" s="1"/>
      <c r="G61" s="1"/>
    </row>
    <row r="62" spans="1:39" x14ac:dyDescent="0.3">
      <c r="A62"/>
      <c r="D62" s="1"/>
      <c r="E62" s="1"/>
      <c r="G62" s="1"/>
      <c r="H62"/>
    </row>
    <row r="63" spans="1:39" x14ac:dyDescent="0.3">
      <c r="A63"/>
      <c r="D63" s="1"/>
      <c r="E63" s="1"/>
      <c r="G63" s="1"/>
      <c r="H63"/>
    </row>
    <row r="64" spans="1:39" x14ac:dyDescent="0.3">
      <c r="A64"/>
      <c r="D64" s="1"/>
      <c r="E64" s="1"/>
      <c r="H64"/>
      <c r="I64"/>
    </row>
    <row r="65" spans="4:9" x14ac:dyDescent="0.3">
      <c r="D65" s="1"/>
      <c r="E65" s="1"/>
      <c r="I65"/>
    </row>
  </sheetData>
  <mergeCells count="13">
    <mergeCell ref="A1:I1"/>
    <mergeCell ref="A57:H57"/>
    <mergeCell ref="A25:H25"/>
    <mergeCell ref="A2:I2"/>
    <mergeCell ref="B56:E56"/>
    <mergeCell ref="D52:E52"/>
    <mergeCell ref="B54:C54"/>
    <mergeCell ref="B52:C52"/>
    <mergeCell ref="F49:H49"/>
    <mergeCell ref="B43:C43"/>
    <mergeCell ref="D43:E43"/>
    <mergeCell ref="D46:E46"/>
    <mergeCell ref="D48:E48"/>
  </mergeCells>
  <pageMargins left="0.25" right="0.25" top="0.75" bottom="0.75" header="0.3" footer="0.3"/>
  <pageSetup paperSize="9" scale="27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0"/>
  <sheetViews>
    <sheetView workbookViewId="0">
      <selection activeCell="E17" sqref="E17"/>
    </sheetView>
  </sheetViews>
  <sheetFormatPr defaultRowHeight="14.4" x14ac:dyDescent="0.3"/>
  <cols>
    <col min="2" max="2" width="15.109375" customWidth="1"/>
    <col min="3" max="3" width="17.88671875" customWidth="1"/>
    <col min="4" max="4" width="10.109375" customWidth="1"/>
    <col min="5" max="5" width="11.33203125" customWidth="1"/>
    <col min="7" max="7" width="13" customWidth="1"/>
    <col min="8" max="8" width="17.88671875" customWidth="1"/>
  </cols>
  <sheetData>
    <row r="1" spans="1:39" x14ac:dyDescent="0.3">
      <c r="A1" s="72">
        <v>44102</v>
      </c>
      <c r="B1" s="49"/>
      <c r="C1" s="49"/>
      <c r="D1" s="49"/>
      <c r="E1" s="49"/>
      <c r="F1" s="49"/>
      <c r="G1" s="49"/>
      <c r="H1" s="49"/>
    </row>
    <row r="2" spans="1:39" x14ac:dyDescent="0.3">
      <c r="A2" s="56" t="s">
        <v>28</v>
      </c>
      <c r="B2" s="56"/>
      <c r="C2" s="56"/>
      <c r="D2" s="56"/>
      <c r="E2" s="56"/>
      <c r="F2" s="56"/>
      <c r="G2" s="56"/>
      <c r="H2" s="5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</row>
    <row r="3" spans="1:39" x14ac:dyDescent="0.3">
      <c r="A3" s="57" t="s">
        <v>24</v>
      </c>
      <c r="B3" s="57"/>
      <c r="C3" s="57"/>
      <c r="D3" s="57"/>
      <c r="E3" s="57"/>
      <c r="F3" s="57"/>
      <c r="G3" s="57"/>
      <c r="H3" s="57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</row>
    <row r="4" spans="1:39" ht="43.2" x14ac:dyDescent="0.3">
      <c r="A4" s="21" t="s">
        <v>0</v>
      </c>
      <c r="B4" s="21" t="s">
        <v>1</v>
      </c>
      <c r="C4" s="21" t="s">
        <v>2</v>
      </c>
      <c r="D4" s="22" t="s">
        <v>3</v>
      </c>
      <c r="E4" s="22" t="s">
        <v>6</v>
      </c>
      <c r="F4" s="21" t="s">
        <v>4</v>
      </c>
      <c r="G4" s="22" t="s">
        <v>5</v>
      </c>
      <c r="H4" s="22" t="s">
        <v>25</v>
      </c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</row>
    <row r="5" spans="1:39" x14ac:dyDescent="0.3">
      <c r="A5" s="17">
        <v>1</v>
      </c>
      <c r="B5" s="17" t="s">
        <v>40</v>
      </c>
      <c r="C5" s="17" t="s">
        <v>41</v>
      </c>
      <c r="D5" s="17">
        <v>67000</v>
      </c>
      <c r="E5" s="17">
        <v>90000</v>
      </c>
      <c r="F5" s="34">
        <f>E5-D5</f>
        <v>23000</v>
      </c>
      <c r="G5" s="17" t="s">
        <v>7</v>
      </c>
      <c r="H5" s="20">
        <v>44097</v>
      </c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</row>
    <row r="6" spans="1:39" x14ac:dyDescent="0.3">
      <c r="A6" s="17">
        <v>2</v>
      </c>
      <c r="B6" s="17" t="s">
        <v>26</v>
      </c>
      <c r="C6" s="17" t="s">
        <v>27</v>
      </c>
      <c r="D6" s="17">
        <v>24100</v>
      </c>
      <c r="E6" s="17">
        <v>40000</v>
      </c>
      <c r="F6" s="34">
        <f>E6-D6</f>
        <v>15900</v>
      </c>
      <c r="G6" s="17" t="s">
        <v>7</v>
      </c>
      <c r="H6" s="20">
        <v>44100</v>
      </c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</row>
    <row r="7" spans="1:39" x14ac:dyDescent="0.3">
      <c r="A7" s="17">
        <v>3</v>
      </c>
      <c r="B7" s="17" t="s">
        <v>32</v>
      </c>
      <c r="C7" s="17" t="s">
        <v>33</v>
      </c>
      <c r="D7" s="17">
        <v>50000</v>
      </c>
      <c r="E7" s="17">
        <v>80000</v>
      </c>
      <c r="F7" s="34">
        <f t="shared" ref="F7:F10" si="0">E7-D7</f>
        <v>30000</v>
      </c>
      <c r="G7" s="17" t="s">
        <v>7</v>
      </c>
      <c r="H7" s="20">
        <v>44098</v>
      </c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</row>
    <row r="8" spans="1:39" x14ac:dyDescent="0.3">
      <c r="A8" s="17">
        <v>4</v>
      </c>
      <c r="B8" s="17" t="s">
        <v>34</v>
      </c>
      <c r="C8" s="17" t="s">
        <v>35</v>
      </c>
      <c r="D8" s="17">
        <v>231200</v>
      </c>
      <c r="E8" s="17">
        <v>260000</v>
      </c>
      <c r="F8" s="34">
        <f t="shared" si="0"/>
        <v>28800</v>
      </c>
      <c r="G8" s="17" t="s">
        <v>7</v>
      </c>
      <c r="H8" s="20">
        <v>44098</v>
      </c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</row>
    <row r="9" spans="1:39" x14ac:dyDescent="0.3">
      <c r="A9" s="17">
        <v>5</v>
      </c>
      <c r="B9" s="17" t="s">
        <v>36</v>
      </c>
      <c r="C9" s="17" t="s">
        <v>37</v>
      </c>
      <c r="D9" s="17">
        <v>35000</v>
      </c>
      <c r="E9" s="17">
        <v>50000</v>
      </c>
      <c r="F9" s="34">
        <f t="shared" si="0"/>
        <v>15000</v>
      </c>
      <c r="G9" s="17" t="s">
        <v>7</v>
      </c>
      <c r="H9" s="20">
        <v>44097</v>
      </c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</row>
    <row r="10" spans="1:39" x14ac:dyDescent="0.3">
      <c r="A10" s="17">
        <v>6</v>
      </c>
      <c r="B10" s="17" t="s">
        <v>38</v>
      </c>
      <c r="C10" s="17" t="s">
        <v>39</v>
      </c>
      <c r="D10" s="17">
        <v>7050</v>
      </c>
      <c r="E10" s="17">
        <v>20000</v>
      </c>
      <c r="F10" s="34">
        <f t="shared" si="0"/>
        <v>12950</v>
      </c>
      <c r="G10" s="17" t="s">
        <v>7</v>
      </c>
      <c r="H10" s="20">
        <v>44097</v>
      </c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</row>
    <row r="11" spans="1:39" x14ac:dyDescent="0.3">
      <c r="A11" s="30"/>
      <c r="B11" s="30"/>
      <c r="C11" s="30"/>
      <c r="D11" s="31">
        <f>SUM(D5:D10)</f>
        <v>414350</v>
      </c>
      <c r="E11" s="31">
        <f t="shared" ref="E11:F11" si="1">SUM(E5:E10)</f>
        <v>540000</v>
      </c>
      <c r="F11" s="31">
        <f t="shared" si="1"/>
        <v>125650</v>
      </c>
      <c r="G11" s="15"/>
      <c r="H11" s="32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</row>
    <row r="13" spans="1:39" x14ac:dyDescent="0.3">
      <c r="A13" s="58" t="s">
        <v>42</v>
      </c>
      <c r="B13" s="58"/>
      <c r="C13" s="58"/>
      <c r="D13" s="58"/>
      <c r="E13" s="58"/>
      <c r="F13" s="58"/>
      <c r="G13" s="58"/>
      <c r="H13" s="58"/>
    </row>
    <row r="14" spans="1:39" x14ac:dyDescent="0.3">
      <c r="B14" s="47" t="s">
        <v>43</v>
      </c>
      <c r="C14" s="47"/>
      <c r="D14" s="28" t="s">
        <v>29</v>
      </c>
      <c r="E14" s="28" t="s">
        <v>30</v>
      </c>
      <c r="F14" s="28" t="s">
        <v>31</v>
      </c>
    </row>
    <row r="15" spans="1:39" x14ac:dyDescent="0.3">
      <c r="B15" s="28">
        <v>31</v>
      </c>
      <c r="C15" s="28">
        <f>F5</f>
        <v>23000</v>
      </c>
      <c r="D15" s="28">
        <v>20000</v>
      </c>
      <c r="E15" s="28">
        <v>4</v>
      </c>
      <c r="F15" s="28">
        <f>E15*D15</f>
        <v>80000</v>
      </c>
    </row>
    <row r="16" spans="1:39" x14ac:dyDescent="0.3">
      <c r="B16" s="28">
        <v>36</v>
      </c>
      <c r="C16" s="28">
        <f>SUM(F6:F9)</f>
        <v>89700</v>
      </c>
      <c r="D16" s="28">
        <v>10000</v>
      </c>
      <c r="E16" s="28">
        <v>36</v>
      </c>
      <c r="F16" s="28">
        <f t="shared" ref="F16:F19" si="2">E16*D16</f>
        <v>360000</v>
      </c>
    </row>
    <row r="17" spans="2:6" x14ac:dyDescent="0.3">
      <c r="B17" s="28">
        <v>39</v>
      </c>
      <c r="C17" s="28">
        <f>F10</f>
        <v>12950</v>
      </c>
      <c r="D17" s="28">
        <v>5000</v>
      </c>
      <c r="E17" s="28">
        <v>14</v>
      </c>
      <c r="F17" s="28">
        <f t="shared" si="2"/>
        <v>70000</v>
      </c>
    </row>
    <row r="18" spans="2:6" x14ac:dyDescent="0.3">
      <c r="B18" s="47">
        <f>SUM(C15:C17)</f>
        <v>125650</v>
      </c>
      <c r="C18" s="47"/>
      <c r="D18" s="28">
        <v>2000</v>
      </c>
      <c r="E18" s="28">
        <v>12</v>
      </c>
      <c r="F18" s="28">
        <f t="shared" si="2"/>
        <v>24000</v>
      </c>
    </row>
    <row r="19" spans="2:6" x14ac:dyDescent="0.3">
      <c r="D19" s="28">
        <v>1000</v>
      </c>
      <c r="E19" s="28">
        <v>6</v>
      </c>
      <c r="F19" s="28">
        <f t="shared" si="2"/>
        <v>6000</v>
      </c>
    </row>
    <row r="20" spans="2:6" x14ac:dyDescent="0.3">
      <c r="D20" s="59">
        <f>SUM(F15:F19)</f>
        <v>540000</v>
      </c>
      <c r="E20" s="60"/>
      <c r="F20" s="61"/>
    </row>
  </sheetData>
  <mergeCells count="7">
    <mergeCell ref="A1:H1"/>
    <mergeCell ref="A2:H2"/>
    <mergeCell ref="A3:H3"/>
    <mergeCell ref="A13:H13"/>
    <mergeCell ref="D20:F20"/>
    <mergeCell ref="B14:C14"/>
    <mergeCell ref="B18:C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Актив маркет</vt:lpstr>
      <vt:lpstr>Комиссионный магазин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lenovo</cp:lastModifiedBy>
  <cp:lastPrinted>2020-09-15T11:55:03Z</cp:lastPrinted>
  <dcterms:created xsi:type="dcterms:W3CDTF">2019-11-27T07:26:36Z</dcterms:created>
  <dcterms:modified xsi:type="dcterms:W3CDTF">2020-09-28T13:19:06Z</dcterms:modified>
</cp:coreProperties>
</file>