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отчеты обощенные наличка и безнал\"/>
    </mc:Choice>
  </mc:AlternateContent>
  <bookViews>
    <workbookView xWindow="0" yWindow="0" windowWidth="22260" windowHeight="12648" activeTab="1"/>
  </bookViews>
  <sheets>
    <sheet name="Актив маркет" sheetId="1" r:id="rId1"/>
    <sheet name="Комиссионный магазин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G13" i="2"/>
  <c r="G14" i="2"/>
  <c r="G15" i="2"/>
  <c r="G16" i="2"/>
  <c r="G12" i="2"/>
  <c r="B15" i="2"/>
  <c r="C14" i="2"/>
  <c r="C13" i="2"/>
  <c r="C12" i="2"/>
  <c r="E10" i="2"/>
  <c r="D10" i="2"/>
  <c r="F7" i="2"/>
  <c r="F3" i="2"/>
  <c r="F5" i="2"/>
  <c r="F4" i="2"/>
  <c r="F8" i="2"/>
  <c r="F9" i="2"/>
  <c r="F6" i="2"/>
  <c r="F10" i="2" l="1"/>
  <c r="C56" i="1" l="1"/>
  <c r="C55" i="1"/>
  <c r="C54" i="1"/>
  <c r="C53" i="1"/>
  <c r="C52" i="1"/>
  <c r="B57" i="1" s="1"/>
  <c r="C51" i="1"/>
  <c r="C50" i="1"/>
  <c r="C49" i="1"/>
  <c r="C48" i="1"/>
  <c r="C47" i="1"/>
  <c r="F25" i="1"/>
  <c r="E51" i="1"/>
  <c r="E49" i="1"/>
  <c r="E47" i="1"/>
  <c r="H47" i="1"/>
  <c r="H48" i="1"/>
  <c r="H49" i="1"/>
  <c r="H50" i="1"/>
  <c r="H51" i="1"/>
  <c r="H52" i="1"/>
  <c r="H53" i="1"/>
  <c r="H46" i="1"/>
  <c r="E43" i="1"/>
  <c r="D43" i="1"/>
  <c r="G22" i="1"/>
  <c r="F7" i="1"/>
  <c r="F4" i="1"/>
  <c r="F10" i="1"/>
  <c r="F8" i="1"/>
  <c r="F9" i="1"/>
  <c r="F54" i="1" l="1"/>
  <c r="F5" i="1"/>
  <c r="F22" i="1" s="1"/>
  <c r="F31" i="1"/>
  <c r="F42" i="1"/>
  <c r="F29" i="1"/>
  <c r="F27" i="1"/>
  <c r="H22" i="1" l="1"/>
  <c r="F34" i="1" l="1"/>
  <c r="F30" i="1"/>
  <c r="F38" i="1"/>
  <c r="F32" i="1"/>
  <c r="F26" i="1"/>
  <c r="F39" i="1"/>
  <c r="F35" i="1"/>
  <c r="F36" i="1"/>
  <c r="F40" i="1"/>
  <c r="F33" i="1"/>
  <c r="F28" i="1"/>
  <c r="F41" i="1"/>
  <c r="F37" i="1"/>
  <c r="F43" i="1" l="1"/>
</calcChain>
</file>

<file path=xl/sharedStrings.xml><?xml version="1.0" encoding="utf-8"?>
<sst xmlns="http://schemas.openxmlformats.org/spreadsheetml/2006/main" count="115" uniqueCount="56">
  <si>
    <t>№</t>
  </si>
  <si>
    <t>Код товара</t>
  </si>
  <si>
    <t>Наименование</t>
  </si>
  <si>
    <t>Приходная сумма</t>
  </si>
  <si>
    <t xml:space="preserve">Сумма реализации </t>
  </si>
  <si>
    <t>Прибыль</t>
  </si>
  <si>
    <t>Вид</t>
  </si>
  <si>
    <t>PS 4 PRO(20 г)</t>
  </si>
  <si>
    <t>наличные</t>
  </si>
  <si>
    <t>Принтер EPSON(20 г)</t>
  </si>
  <si>
    <t>Ноутбук Lenovo(20 г)</t>
  </si>
  <si>
    <t>чехол</t>
  </si>
  <si>
    <t>Iphone 7(20 г)</t>
  </si>
  <si>
    <t>Iphone 6s(20 г)</t>
  </si>
  <si>
    <t>Samsung A50(20 г)</t>
  </si>
  <si>
    <t>iPhone X(20 г)</t>
  </si>
  <si>
    <t>Чехол</t>
  </si>
  <si>
    <t>MAC Book Air(20 г)</t>
  </si>
  <si>
    <t>Сумка</t>
  </si>
  <si>
    <t>OPPO A5s(20 г)</t>
  </si>
  <si>
    <t>Дата продажи</t>
  </si>
  <si>
    <t>Наличный расчет</t>
  </si>
  <si>
    <t>Актив маркет</t>
  </si>
  <si>
    <t>Безналичный расчет</t>
  </si>
  <si>
    <t>Продажи наличкой - приходная сумма</t>
  </si>
  <si>
    <t>шуба</t>
  </si>
  <si>
    <t>безналичный</t>
  </si>
  <si>
    <t>iCloud - чехол</t>
  </si>
  <si>
    <t xml:space="preserve">Создание Icloud </t>
  </si>
  <si>
    <t>б/н</t>
  </si>
  <si>
    <t>номинал</t>
  </si>
  <si>
    <t>количество</t>
  </si>
  <si>
    <t>сумма</t>
  </si>
  <si>
    <t>итого наличными - 1 572 600 тг</t>
  </si>
  <si>
    <t>Астана</t>
  </si>
  <si>
    <t>Безнал и наличка 27-29.09</t>
  </si>
  <si>
    <t>Тараз</t>
  </si>
  <si>
    <t>Шымкент</t>
  </si>
  <si>
    <t>Талдыкорган</t>
  </si>
  <si>
    <t>Безнал  27-29.09</t>
  </si>
  <si>
    <t>36-80/С23</t>
  </si>
  <si>
    <t>Ударный Гайковерт</t>
  </si>
  <si>
    <t>Наличные</t>
  </si>
  <si>
    <t>36-98/С23</t>
  </si>
  <si>
    <t>Huawei Y6</t>
  </si>
  <si>
    <t>8-32/К2</t>
  </si>
  <si>
    <t>36-82/C23</t>
  </si>
  <si>
    <t>Samsung A5</t>
  </si>
  <si>
    <t>8-30/К2</t>
  </si>
  <si>
    <t>iPhone 6</t>
  </si>
  <si>
    <t>39-94/К65</t>
  </si>
  <si>
    <t>Samsung Watch</t>
  </si>
  <si>
    <t>36-99/С23</t>
  </si>
  <si>
    <t>Redmi Note 9</t>
  </si>
  <si>
    <t>Прибыль комиссионка наличка 28-29.09</t>
  </si>
  <si>
    <t>общая сумма - 278 000 тг, в кассу - 148 425 тг, в остаток - 129 575 тг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</si>
</sst>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3" fontId="2" fillId="0" borderId="3" xfId="0" applyNumberFormat="1" applyFont="1" applyFill="1" applyBorder="1" applyAlignment="1">
      <alignment horizontal="center" vertical="center"/>
    </xf>
    <xf numFmtId="3" fontId="2" fillId="0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14" fontId="2" fillId="0" borderId="3" xfId="0" applyNumberFormat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3" fontId="2" fillId="0" borderId="3" xfId="1" applyNumberFormat="1" applyFont="1" applyFill="1" applyBorder="1" applyAlignment="1">
      <alignment horizontal="center"/>
    </xf>
    <xf numFmtId="14" fontId="2" fillId="0" borderId="3" xfId="0" applyNumberFormat="1" applyFont="1" applyFill="1" applyBorder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6" borderId="3" xfId="0" applyNumberFormat="1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35" zoomScale="115" zoomScaleNormal="115" workbookViewId="0">
      <selection activeCell="N51" sqref="N51"/>
    </sheetView>
  </sheetViews>
  <sheetFormatPr defaultRowHeight="14.4" x14ac:dyDescent="0.3"/>
  <cols>
    <col min="1" max="1" width="8.88671875" style="18"/>
    <col min="2" max="2" width="11.33203125" style="18" customWidth="1"/>
    <col min="3" max="3" width="23.33203125" style="18" customWidth="1"/>
    <col min="4" max="4" width="8.88671875" style="18"/>
    <col min="5" max="5" width="10.88671875" style="18" customWidth="1"/>
    <col min="6" max="6" width="11.21875" style="18" customWidth="1"/>
    <col min="7" max="7" width="14.88671875" style="18" customWidth="1"/>
    <col min="8" max="8" width="14.6640625" style="18" customWidth="1"/>
    <col min="9" max="9" width="15.21875" style="18" customWidth="1"/>
    <col min="10" max="16384" width="8.88671875" style="18"/>
  </cols>
  <sheetData>
    <row r="1" spans="1:9" x14ac:dyDescent="0.3">
      <c r="A1" s="42" t="s">
        <v>22</v>
      </c>
      <c r="B1" s="43"/>
      <c r="C1" s="43"/>
      <c r="D1" s="43"/>
      <c r="E1" s="43"/>
      <c r="F1" s="43"/>
      <c r="G1" s="43"/>
      <c r="H1" s="43"/>
      <c r="I1" s="44"/>
    </row>
    <row r="2" spans="1:9" ht="15.6" x14ac:dyDescent="0.3">
      <c r="A2" s="39" t="s">
        <v>23</v>
      </c>
      <c r="B2" s="40"/>
      <c r="C2" s="40"/>
      <c r="D2" s="40"/>
      <c r="E2" s="40"/>
      <c r="F2" s="40"/>
      <c r="G2" s="40"/>
      <c r="H2" s="40"/>
      <c r="I2" s="41"/>
    </row>
    <row r="3" spans="1:9" s="19" customFormat="1" ht="57.6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24</v>
      </c>
      <c r="H3" s="2" t="s">
        <v>6</v>
      </c>
      <c r="I3" s="2" t="s">
        <v>20</v>
      </c>
    </row>
    <row r="4" spans="1:9" s="20" customFormat="1" x14ac:dyDescent="0.3">
      <c r="A4" s="3">
        <v>1</v>
      </c>
      <c r="B4" s="13">
        <v>12026841</v>
      </c>
      <c r="C4" s="14" t="s">
        <v>25</v>
      </c>
      <c r="D4" s="15">
        <v>76920</v>
      </c>
      <c r="E4" s="15">
        <v>293100</v>
      </c>
      <c r="F4" s="22">
        <f>E4-D4</f>
        <v>216180</v>
      </c>
      <c r="G4" s="5">
        <v>70</v>
      </c>
      <c r="H4" s="13" t="s">
        <v>26</v>
      </c>
      <c r="I4" s="16">
        <v>44101</v>
      </c>
    </row>
    <row r="5" spans="1:9" s="20" customFormat="1" x14ac:dyDescent="0.3">
      <c r="A5" s="3">
        <v>2</v>
      </c>
      <c r="B5" s="13">
        <v>18036079</v>
      </c>
      <c r="C5" s="14" t="s">
        <v>25</v>
      </c>
      <c r="D5" s="15">
        <v>58830</v>
      </c>
      <c r="E5" s="15">
        <v>166090</v>
      </c>
      <c r="F5" s="22">
        <f>E5-D5</f>
        <v>107260</v>
      </c>
      <c r="G5" s="5">
        <v>74020</v>
      </c>
      <c r="H5" s="13" t="s">
        <v>26</v>
      </c>
      <c r="I5" s="16">
        <v>44101</v>
      </c>
    </row>
    <row r="6" spans="1:9" s="20" customFormat="1" x14ac:dyDescent="0.3">
      <c r="A6" s="3">
        <v>3</v>
      </c>
      <c r="B6" s="13">
        <v>21005856</v>
      </c>
      <c r="C6" s="14" t="s">
        <v>25</v>
      </c>
      <c r="D6" s="15">
        <v>100000</v>
      </c>
      <c r="E6" s="15">
        <v>166090</v>
      </c>
      <c r="F6" s="22">
        <v>66322</v>
      </c>
      <c r="G6" s="5">
        <v>14120</v>
      </c>
      <c r="H6" s="13" t="s">
        <v>26</v>
      </c>
      <c r="I6" s="16">
        <v>44101</v>
      </c>
    </row>
    <row r="7" spans="1:9" s="20" customFormat="1" x14ac:dyDescent="0.3">
      <c r="A7" s="3">
        <v>4</v>
      </c>
      <c r="B7" s="13">
        <v>31005865</v>
      </c>
      <c r="C7" s="14" t="s">
        <v>25</v>
      </c>
      <c r="D7" s="15">
        <v>34490</v>
      </c>
      <c r="E7" s="15">
        <v>244250</v>
      </c>
      <c r="F7" s="22">
        <f t="shared" ref="F7:F8" si="0">E7-D7</f>
        <v>209760</v>
      </c>
      <c r="G7" s="5">
        <v>26320</v>
      </c>
      <c r="H7" s="13" t="s">
        <v>26</v>
      </c>
      <c r="I7" s="16">
        <v>44101</v>
      </c>
    </row>
    <row r="8" spans="1:9" s="20" customFormat="1" x14ac:dyDescent="0.3">
      <c r="A8" s="3">
        <v>5</v>
      </c>
      <c r="B8" s="4">
        <v>39002185</v>
      </c>
      <c r="C8" s="4" t="s">
        <v>28</v>
      </c>
      <c r="D8" s="5">
        <v>0</v>
      </c>
      <c r="E8" s="5">
        <v>2925</v>
      </c>
      <c r="F8" s="22">
        <f t="shared" si="0"/>
        <v>2925</v>
      </c>
      <c r="G8" s="5">
        <v>25000</v>
      </c>
      <c r="H8" s="3" t="s">
        <v>29</v>
      </c>
      <c r="I8" s="16">
        <v>44102</v>
      </c>
    </row>
    <row r="9" spans="1:9" s="20" customFormat="1" x14ac:dyDescent="0.3">
      <c r="A9" s="3">
        <v>7</v>
      </c>
      <c r="B9" s="4">
        <v>39002229</v>
      </c>
      <c r="C9" s="4" t="s">
        <v>11</v>
      </c>
      <c r="D9" s="5">
        <v>0</v>
      </c>
      <c r="E9" s="5">
        <v>488</v>
      </c>
      <c r="F9" s="22">
        <f>E9-D9</f>
        <v>488</v>
      </c>
      <c r="G9" s="5">
        <v>200</v>
      </c>
      <c r="H9" s="3" t="s">
        <v>29</v>
      </c>
      <c r="I9" s="16">
        <v>44102</v>
      </c>
    </row>
    <row r="10" spans="1:9" s="20" customFormat="1" x14ac:dyDescent="0.3">
      <c r="A10" s="3">
        <v>6</v>
      </c>
      <c r="B10" s="13">
        <v>43001507</v>
      </c>
      <c r="C10" s="14" t="s">
        <v>25</v>
      </c>
      <c r="D10" s="15">
        <v>50000</v>
      </c>
      <c r="E10" s="15">
        <v>244250</v>
      </c>
      <c r="F10" s="22">
        <f>E10-D10</f>
        <v>194250</v>
      </c>
      <c r="G10" s="5">
        <v>64000</v>
      </c>
      <c r="H10" s="13" t="s">
        <v>26</v>
      </c>
      <c r="I10" s="16">
        <v>44101</v>
      </c>
    </row>
    <row r="11" spans="1:9" s="20" customFormat="1" x14ac:dyDescent="0.3">
      <c r="A11" s="3"/>
      <c r="B11" s="3"/>
      <c r="C11" s="3"/>
      <c r="D11" s="11"/>
      <c r="E11" s="11"/>
      <c r="F11" s="5"/>
      <c r="G11" s="5">
        <v>40000</v>
      </c>
      <c r="H11" s="11"/>
      <c r="I11" s="11"/>
    </row>
    <row r="12" spans="1:9" s="20" customFormat="1" x14ac:dyDescent="0.3">
      <c r="A12" s="3"/>
      <c r="B12" s="3"/>
      <c r="C12" s="3"/>
      <c r="D12" s="11"/>
      <c r="E12" s="11"/>
      <c r="F12" s="3"/>
      <c r="G12" s="5">
        <v>120000</v>
      </c>
      <c r="H12" s="11"/>
      <c r="I12" s="11"/>
    </row>
    <row r="13" spans="1:9" s="20" customFormat="1" x14ac:dyDescent="0.3">
      <c r="A13" s="3"/>
      <c r="B13" s="3"/>
      <c r="C13" s="3"/>
      <c r="D13" s="11"/>
      <c r="E13" s="11"/>
      <c r="F13" s="3"/>
      <c r="G13" s="5">
        <v>200</v>
      </c>
      <c r="H13" s="11"/>
      <c r="I13" s="11"/>
    </row>
    <row r="14" spans="1:9" s="20" customFormat="1" x14ac:dyDescent="0.3">
      <c r="A14" s="3"/>
      <c r="B14" s="3"/>
      <c r="C14" s="3"/>
      <c r="D14" s="11"/>
      <c r="E14" s="11"/>
      <c r="F14" s="3"/>
      <c r="G14" s="5">
        <v>100</v>
      </c>
      <c r="H14" s="11"/>
      <c r="I14" s="11"/>
    </row>
    <row r="15" spans="1:9" s="20" customFormat="1" x14ac:dyDescent="0.3">
      <c r="A15" s="3"/>
      <c r="B15" s="3"/>
      <c r="C15" s="3"/>
      <c r="D15" s="11"/>
      <c r="E15" s="11"/>
      <c r="F15" s="3"/>
      <c r="G15" s="5">
        <v>131870</v>
      </c>
      <c r="H15" s="11"/>
      <c r="I15" s="11"/>
    </row>
    <row r="16" spans="1:9" s="20" customFormat="1" x14ac:dyDescent="0.3">
      <c r="A16" s="3"/>
      <c r="B16" s="3"/>
      <c r="C16" s="3"/>
      <c r="D16" s="11"/>
      <c r="E16" s="11"/>
      <c r="F16" s="3"/>
      <c r="G16" s="5">
        <v>100</v>
      </c>
      <c r="H16" s="11"/>
      <c r="I16" s="11"/>
    </row>
    <row r="17" spans="1:9" s="20" customFormat="1" x14ac:dyDescent="0.3">
      <c r="A17" s="3"/>
      <c r="B17" s="3"/>
      <c r="C17" s="3"/>
      <c r="D17" s="11"/>
      <c r="E17" s="11"/>
      <c r="F17" s="3"/>
      <c r="G17" s="5">
        <v>100</v>
      </c>
      <c r="H17" s="11"/>
      <c r="I17" s="11"/>
    </row>
    <row r="18" spans="1:9" s="20" customFormat="1" x14ac:dyDescent="0.3">
      <c r="A18" s="3"/>
      <c r="B18" s="3"/>
      <c r="C18" s="3"/>
      <c r="D18" s="11"/>
      <c r="E18" s="11"/>
      <c r="F18" s="3"/>
      <c r="G18" s="5">
        <v>20000</v>
      </c>
      <c r="H18" s="11"/>
      <c r="I18" s="11"/>
    </row>
    <row r="19" spans="1:9" s="20" customFormat="1" x14ac:dyDescent="0.3">
      <c r="A19" s="3"/>
      <c r="B19" s="3"/>
      <c r="C19" s="3"/>
      <c r="D19" s="11"/>
      <c r="E19" s="11"/>
      <c r="F19" s="3"/>
      <c r="G19" s="6">
        <v>105265</v>
      </c>
      <c r="H19" s="11"/>
      <c r="I19" s="11"/>
    </row>
    <row r="20" spans="1:9" s="20" customFormat="1" x14ac:dyDescent="0.3">
      <c r="A20" s="3"/>
      <c r="B20" s="3"/>
      <c r="C20" s="3"/>
      <c r="D20" s="11"/>
      <c r="E20" s="11"/>
      <c r="F20" s="3"/>
      <c r="G20" s="6">
        <v>142860</v>
      </c>
      <c r="H20" s="11"/>
      <c r="I20" s="11"/>
    </row>
    <row r="21" spans="1:9" s="20" customFormat="1" x14ac:dyDescent="0.3">
      <c r="A21" s="3"/>
      <c r="B21" s="3"/>
      <c r="C21" s="3"/>
      <c r="D21" s="11"/>
      <c r="E21" s="11"/>
      <c r="F21" s="3"/>
      <c r="G21" s="6">
        <v>32960</v>
      </c>
      <c r="H21" s="11"/>
      <c r="I21" s="11"/>
    </row>
    <row r="22" spans="1:9" s="20" customFormat="1" x14ac:dyDescent="0.3">
      <c r="A22" s="7"/>
      <c r="B22" s="7"/>
      <c r="C22" s="7"/>
      <c r="D22" s="27"/>
      <c r="E22" s="27"/>
      <c r="F22" s="28">
        <f>SUM(F4:F21)</f>
        <v>797185</v>
      </c>
      <c r="G22" s="28">
        <f>SUM(G4:G21)</f>
        <v>797185</v>
      </c>
      <c r="H22" s="29">
        <f>F22-G22</f>
        <v>0</v>
      </c>
      <c r="I22" s="11"/>
    </row>
    <row r="23" spans="1:9" ht="15.6" x14ac:dyDescent="0.3">
      <c r="A23" s="39" t="s">
        <v>21</v>
      </c>
      <c r="B23" s="40"/>
      <c r="C23" s="40"/>
      <c r="D23" s="40"/>
      <c r="E23" s="40"/>
      <c r="F23" s="40"/>
      <c r="G23" s="40"/>
      <c r="H23" s="41"/>
    </row>
    <row r="24" spans="1:9" ht="43.2" x14ac:dyDescent="0.3">
      <c r="A24" s="1" t="s">
        <v>0</v>
      </c>
      <c r="B24" s="1" t="s">
        <v>1</v>
      </c>
      <c r="C24" s="1" t="s">
        <v>2</v>
      </c>
      <c r="D24" s="2" t="s">
        <v>3</v>
      </c>
      <c r="E24" s="2" t="s">
        <v>4</v>
      </c>
      <c r="F24" s="1" t="s">
        <v>5</v>
      </c>
      <c r="G24" s="2" t="s">
        <v>6</v>
      </c>
      <c r="H24" s="2" t="s">
        <v>20</v>
      </c>
    </row>
    <row r="25" spans="1:9" s="20" customFormat="1" x14ac:dyDescent="0.3">
      <c r="A25" s="3">
        <v>1</v>
      </c>
      <c r="B25" s="3">
        <v>1068945</v>
      </c>
      <c r="C25" s="3" t="s">
        <v>7</v>
      </c>
      <c r="D25" s="5">
        <v>74020</v>
      </c>
      <c r="E25" s="5">
        <v>130000</v>
      </c>
      <c r="F25" s="22">
        <f t="shared" ref="F25:F33" si="1">E25-D25</f>
        <v>55980</v>
      </c>
      <c r="G25" s="3" t="s">
        <v>8</v>
      </c>
      <c r="H25" s="12">
        <v>44102</v>
      </c>
    </row>
    <row r="26" spans="1:9" s="20" customFormat="1" x14ac:dyDescent="0.3">
      <c r="A26" s="3">
        <v>2</v>
      </c>
      <c r="B26" s="3">
        <v>1068947</v>
      </c>
      <c r="C26" s="3" t="s">
        <v>13</v>
      </c>
      <c r="D26" s="5">
        <v>25000</v>
      </c>
      <c r="E26" s="5">
        <v>45000</v>
      </c>
      <c r="F26" s="22">
        <f t="shared" si="1"/>
        <v>20000</v>
      </c>
      <c r="G26" s="3" t="s">
        <v>8</v>
      </c>
      <c r="H26" s="12">
        <v>44102</v>
      </c>
    </row>
    <row r="27" spans="1:9" s="20" customFormat="1" x14ac:dyDescent="0.3">
      <c r="A27" s="3">
        <v>3</v>
      </c>
      <c r="B27" s="4">
        <v>4050665</v>
      </c>
      <c r="C27" s="4" t="s">
        <v>25</v>
      </c>
      <c r="D27" s="6">
        <v>32960</v>
      </c>
      <c r="E27" s="6">
        <v>280000</v>
      </c>
      <c r="F27" s="22">
        <f t="shared" si="1"/>
        <v>247040</v>
      </c>
      <c r="G27" s="3" t="s">
        <v>8</v>
      </c>
      <c r="H27" s="23">
        <v>44103</v>
      </c>
    </row>
    <row r="28" spans="1:9" s="20" customFormat="1" x14ac:dyDescent="0.3">
      <c r="A28" s="3">
        <v>4</v>
      </c>
      <c r="B28" s="3">
        <v>4050821</v>
      </c>
      <c r="C28" s="3" t="s">
        <v>17</v>
      </c>
      <c r="D28" s="5">
        <v>131870</v>
      </c>
      <c r="E28" s="5">
        <v>225000</v>
      </c>
      <c r="F28" s="22">
        <f t="shared" si="1"/>
        <v>93130</v>
      </c>
      <c r="G28" s="3" t="s">
        <v>8</v>
      </c>
      <c r="H28" s="12">
        <v>44103</v>
      </c>
    </row>
    <row r="29" spans="1:9" s="20" customFormat="1" x14ac:dyDescent="0.3">
      <c r="A29" s="3">
        <v>5</v>
      </c>
      <c r="B29" s="4">
        <v>4050664</v>
      </c>
      <c r="C29" s="4" t="s">
        <v>25</v>
      </c>
      <c r="D29" s="6">
        <v>142860</v>
      </c>
      <c r="E29" s="6">
        <v>330000</v>
      </c>
      <c r="F29" s="22">
        <f t="shared" si="1"/>
        <v>187140</v>
      </c>
      <c r="G29" s="3" t="s">
        <v>8</v>
      </c>
      <c r="H29" s="23">
        <v>44103</v>
      </c>
    </row>
    <row r="30" spans="1:9" s="20" customFormat="1" x14ac:dyDescent="0.3">
      <c r="A30" s="3">
        <v>6</v>
      </c>
      <c r="B30" s="3">
        <v>5079719</v>
      </c>
      <c r="C30" s="3" t="s">
        <v>10</v>
      </c>
      <c r="D30" s="5">
        <v>14120</v>
      </c>
      <c r="E30" s="5">
        <v>40000</v>
      </c>
      <c r="F30" s="22">
        <f t="shared" si="1"/>
        <v>25880</v>
      </c>
      <c r="G30" s="3" t="s">
        <v>8</v>
      </c>
      <c r="H30" s="12">
        <v>44102</v>
      </c>
    </row>
    <row r="31" spans="1:9" s="20" customFormat="1" x14ac:dyDescent="0.3">
      <c r="A31" s="3">
        <v>7</v>
      </c>
      <c r="B31" s="3">
        <v>5080018</v>
      </c>
      <c r="C31" s="3" t="s">
        <v>19</v>
      </c>
      <c r="D31" s="5">
        <v>20000</v>
      </c>
      <c r="E31" s="5">
        <v>25000</v>
      </c>
      <c r="F31" s="22">
        <f t="shared" si="1"/>
        <v>5000</v>
      </c>
      <c r="G31" s="3" t="s">
        <v>8</v>
      </c>
      <c r="H31" s="12">
        <v>44103</v>
      </c>
    </row>
    <row r="32" spans="1:9" s="20" customFormat="1" x14ac:dyDescent="0.3">
      <c r="A32" s="3">
        <v>8</v>
      </c>
      <c r="B32" s="3">
        <v>8072566</v>
      </c>
      <c r="C32" s="3" t="s">
        <v>12</v>
      </c>
      <c r="D32" s="5">
        <v>64000</v>
      </c>
      <c r="E32" s="5">
        <v>80000</v>
      </c>
      <c r="F32" s="22">
        <f t="shared" si="1"/>
        <v>16000</v>
      </c>
      <c r="G32" s="3" t="s">
        <v>8</v>
      </c>
      <c r="H32" s="12">
        <v>44102</v>
      </c>
    </row>
    <row r="33" spans="1:9" s="20" customFormat="1" x14ac:dyDescent="0.3">
      <c r="A33" s="3">
        <v>9</v>
      </c>
      <c r="B33" s="3">
        <v>11031403</v>
      </c>
      <c r="C33" s="3" t="s">
        <v>16</v>
      </c>
      <c r="D33" s="5">
        <v>100</v>
      </c>
      <c r="E33" s="5">
        <v>200</v>
      </c>
      <c r="F33" s="22">
        <f t="shared" si="1"/>
        <v>100</v>
      </c>
      <c r="G33" s="3" t="s">
        <v>8</v>
      </c>
      <c r="H33" s="12">
        <v>44103</v>
      </c>
    </row>
    <row r="34" spans="1:9" s="20" customFormat="1" x14ac:dyDescent="0.3">
      <c r="A34" s="3">
        <v>10</v>
      </c>
      <c r="B34" s="3">
        <v>12030095</v>
      </c>
      <c r="C34" s="3" t="s">
        <v>9</v>
      </c>
      <c r="D34" s="5">
        <v>26320</v>
      </c>
      <c r="E34" s="5">
        <v>35000</v>
      </c>
      <c r="F34" s="22">
        <f t="shared" ref="F34:F42" si="2">E34-D34</f>
        <v>8680</v>
      </c>
      <c r="G34" s="3" t="s">
        <v>8</v>
      </c>
      <c r="H34" s="12">
        <v>44102</v>
      </c>
    </row>
    <row r="35" spans="1:9" s="20" customFormat="1" x14ac:dyDescent="0.3">
      <c r="A35" s="3">
        <v>11</v>
      </c>
      <c r="B35" s="3">
        <v>12030302</v>
      </c>
      <c r="C35" s="3" t="s">
        <v>14</v>
      </c>
      <c r="D35" s="5">
        <v>40000</v>
      </c>
      <c r="E35" s="5">
        <v>55000</v>
      </c>
      <c r="F35" s="22">
        <f>E35-D35</f>
        <v>15000</v>
      </c>
      <c r="G35" s="3" t="s">
        <v>8</v>
      </c>
      <c r="H35" s="12">
        <v>44103</v>
      </c>
    </row>
    <row r="36" spans="1:9" s="20" customFormat="1" x14ac:dyDescent="0.3">
      <c r="A36" s="3">
        <v>12</v>
      </c>
      <c r="B36" s="3">
        <v>26010519</v>
      </c>
      <c r="C36" s="3" t="s">
        <v>15</v>
      </c>
      <c r="D36" s="5">
        <v>120000</v>
      </c>
      <c r="E36" s="5">
        <v>190000</v>
      </c>
      <c r="F36" s="22">
        <f>E36-D36</f>
        <v>70000</v>
      </c>
      <c r="G36" s="3" t="s">
        <v>8</v>
      </c>
      <c r="H36" s="12">
        <v>44103</v>
      </c>
    </row>
    <row r="37" spans="1:9" s="20" customFormat="1" x14ac:dyDescent="0.3">
      <c r="A37" s="3">
        <v>13</v>
      </c>
      <c r="B37" s="3">
        <v>36003930</v>
      </c>
      <c r="C37" s="3" t="s">
        <v>18</v>
      </c>
      <c r="D37" s="5">
        <v>100</v>
      </c>
      <c r="E37" s="5">
        <v>2000</v>
      </c>
      <c r="F37" s="22">
        <f>E37-D37</f>
        <v>1900</v>
      </c>
      <c r="G37" s="3" t="s">
        <v>8</v>
      </c>
      <c r="H37" s="12">
        <v>44103</v>
      </c>
    </row>
    <row r="38" spans="1:9" s="20" customFormat="1" x14ac:dyDescent="0.3">
      <c r="A38" s="3">
        <v>14</v>
      </c>
      <c r="B38" s="3">
        <v>39001647</v>
      </c>
      <c r="C38" s="3" t="s">
        <v>11</v>
      </c>
      <c r="D38" s="5">
        <v>70</v>
      </c>
      <c r="E38" s="5">
        <v>200</v>
      </c>
      <c r="F38" s="22">
        <f t="shared" si="2"/>
        <v>130</v>
      </c>
      <c r="G38" s="3" t="s">
        <v>8</v>
      </c>
      <c r="H38" s="12">
        <v>44102</v>
      </c>
    </row>
    <row r="39" spans="1:9" s="20" customFormat="1" x14ac:dyDescent="0.3">
      <c r="A39" s="3">
        <v>15</v>
      </c>
      <c r="B39" s="3">
        <v>39001695</v>
      </c>
      <c r="C39" s="3" t="s">
        <v>11</v>
      </c>
      <c r="D39" s="5">
        <v>200</v>
      </c>
      <c r="E39" s="5">
        <v>200</v>
      </c>
      <c r="F39" s="22">
        <f t="shared" si="2"/>
        <v>0</v>
      </c>
      <c r="G39" s="3" t="s">
        <v>8</v>
      </c>
      <c r="H39" s="12">
        <v>44102</v>
      </c>
    </row>
    <row r="40" spans="1:9" s="20" customFormat="1" x14ac:dyDescent="0.3">
      <c r="A40" s="3">
        <v>16</v>
      </c>
      <c r="B40" s="3">
        <v>39001820</v>
      </c>
      <c r="C40" s="3" t="s">
        <v>27</v>
      </c>
      <c r="D40" s="5">
        <v>200</v>
      </c>
      <c r="E40" s="5">
        <v>3000</v>
      </c>
      <c r="F40" s="22">
        <f t="shared" si="2"/>
        <v>2800</v>
      </c>
      <c r="G40" s="3" t="s">
        <v>8</v>
      </c>
      <c r="H40" s="12">
        <v>44103</v>
      </c>
    </row>
    <row r="41" spans="1:9" s="20" customFormat="1" x14ac:dyDescent="0.3">
      <c r="A41" s="3">
        <v>17</v>
      </c>
      <c r="B41" s="3">
        <v>39001825</v>
      </c>
      <c r="C41" s="3" t="s">
        <v>27</v>
      </c>
      <c r="D41" s="5">
        <v>100</v>
      </c>
      <c r="E41" s="5">
        <v>2000</v>
      </c>
      <c r="F41" s="22">
        <f t="shared" si="2"/>
        <v>1900</v>
      </c>
      <c r="G41" s="3" t="s">
        <v>8</v>
      </c>
      <c r="H41" s="12">
        <v>44103</v>
      </c>
    </row>
    <row r="42" spans="1:9" s="20" customFormat="1" x14ac:dyDescent="0.3">
      <c r="A42" s="3">
        <v>18</v>
      </c>
      <c r="B42" s="4">
        <v>39000446</v>
      </c>
      <c r="C42" s="4" t="s">
        <v>25</v>
      </c>
      <c r="D42" s="6">
        <v>105265</v>
      </c>
      <c r="E42" s="6">
        <v>130000</v>
      </c>
      <c r="F42" s="22">
        <f t="shared" si="2"/>
        <v>24735</v>
      </c>
      <c r="G42" s="3" t="s">
        <v>8</v>
      </c>
      <c r="H42" s="23">
        <v>44102</v>
      </c>
    </row>
    <row r="43" spans="1:9" x14ac:dyDescent="0.3">
      <c r="A43" s="25"/>
      <c r="B43" s="25"/>
      <c r="C43" s="25"/>
      <c r="D43" s="26">
        <f>SUM(D25:D42)</f>
        <v>797185</v>
      </c>
      <c r="E43" s="26">
        <f>SUM(E25:E42)</f>
        <v>1572600</v>
      </c>
      <c r="F43" s="26">
        <f>SUM(F25:F42)</f>
        <v>775415</v>
      </c>
      <c r="G43" s="25"/>
      <c r="H43" s="25"/>
    </row>
    <row r="44" spans="1:9" x14ac:dyDescent="0.3">
      <c r="A44" s="36" t="s">
        <v>33</v>
      </c>
      <c r="B44" s="36"/>
      <c r="C44" s="36"/>
      <c r="D44" s="36"/>
      <c r="E44" s="36"/>
      <c r="F44" s="36"/>
      <c r="G44" s="36"/>
      <c r="H44" s="37"/>
    </row>
    <row r="45" spans="1:9" x14ac:dyDescent="0.3">
      <c r="B45" s="38" t="s">
        <v>35</v>
      </c>
      <c r="C45" s="38"/>
      <c r="D45" s="38" t="s">
        <v>39</v>
      </c>
      <c r="E45" s="38"/>
      <c r="F45" s="30" t="s">
        <v>30</v>
      </c>
      <c r="G45" s="9" t="s">
        <v>31</v>
      </c>
      <c r="H45" s="9" t="s">
        <v>32</v>
      </c>
    </row>
    <row r="46" spans="1:9" x14ac:dyDescent="0.3">
      <c r="B46" s="33" t="s">
        <v>34</v>
      </c>
      <c r="C46" s="33"/>
      <c r="D46" s="33" t="s">
        <v>36</v>
      </c>
      <c r="E46" s="33"/>
      <c r="F46" s="30">
        <v>20000</v>
      </c>
      <c r="G46" s="9">
        <v>6</v>
      </c>
      <c r="H46" s="9">
        <f>G46*F46</f>
        <v>120000</v>
      </c>
      <c r="I46" s="21"/>
    </row>
    <row r="47" spans="1:9" x14ac:dyDescent="0.3">
      <c r="B47" s="8">
        <v>1</v>
      </c>
      <c r="C47" s="24">
        <f>SUM(F25:F26)</f>
        <v>75980</v>
      </c>
      <c r="D47" s="8">
        <v>18</v>
      </c>
      <c r="E47" s="24">
        <f>F5</f>
        <v>107260</v>
      </c>
      <c r="F47" s="30">
        <v>10000</v>
      </c>
      <c r="G47" s="9">
        <v>108</v>
      </c>
      <c r="H47" s="9">
        <f t="shared" ref="H47:H53" si="3">G47*F47</f>
        <v>1080000</v>
      </c>
    </row>
    <row r="48" spans="1:9" x14ac:dyDescent="0.3">
      <c r="B48" s="8">
        <v>4</v>
      </c>
      <c r="C48" s="24">
        <f>SUM(F27:F29)</f>
        <v>527310</v>
      </c>
      <c r="D48" s="33" t="s">
        <v>37</v>
      </c>
      <c r="E48" s="33"/>
      <c r="F48" s="30">
        <v>5000</v>
      </c>
      <c r="G48" s="9">
        <v>55</v>
      </c>
      <c r="H48" s="9">
        <f t="shared" si="3"/>
        <v>275000</v>
      </c>
    </row>
    <row r="49" spans="2:8" x14ac:dyDescent="0.3">
      <c r="B49" s="8">
        <v>5</v>
      </c>
      <c r="C49" s="24">
        <f>SUM(F30:F31)</f>
        <v>30880</v>
      </c>
      <c r="D49" s="8">
        <v>21</v>
      </c>
      <c r="E49" s="24">
        <f>F6</f>
        <v>66322</v>
      </c>
      <c r="F49" s="30">
        <v>2000</v>
      </c>
      <c r="G49" s="9">
        <v>36</v>
      </c>
      <c r="H49" s="9">
        <f t="shared" si="3"/>
        <v>72000</v>
      </c>
    </row>
    <row r="50" spans="2:8" x14ac:dyDescent="0.3">
      <c r="B50" s="8">
        <v>8</v>
      </c>
      <c r="C50" s="24">
        <f>F32</f>
        <v>16000</v>
      </c>
      <c r="D50" s="33" t="s">
        <v>38</v>
      </c>
      <c r="E50" s="33"/>
      <c r="F50" s="30">
        <v>1000</v>
      </c>
      <c r="G50" s="9">
        <v>20</v>
      </c>
      <c r="H50" s="9">
        <f t="shared" si="3"/>
        <v>20000</v>
      </c>
    </row>
    <row r="51" spans="2:8" x14ac:dyDescent="0.3">
      <c r="B51" s="8">
        <v>11</v>
      </c>
      <c r="C51" s="24">
        <f>F33</f>
        <v>100</v>
      </c>
      <c r="D51" s="8">
        <v>43</v>
      </c>
      <c r="E51" s="24">
        <f>F10</f>
        <v>194250</v>
      </c>
      <c r="F51" s="30">
        <v>500</v>
      </c>
      <c r="G51" s="9">
        <v>10</v>
      </c>
      <c r="H51" s="9">
        <f t="shared" si="3"/>
        <v>5000</v>
      </c>
    </row>
    <row r="52" spans="2:8" x14ac:dyDescent="0.3">
      <c r="B52" s="8">
        <v>12</v>
      </c>
      <c r="C52" s="24">
        <f>F4+SUM(F34:F35)</f>
        <v>239860</v>
      </c>
      <c r="D52" s="8"/>
      <c r="E52" s="8"/>
      <c r="F52" s="30">
        <v>100</v>
      </c>
      <c r="G52" s="9">
        <v>5</v>
      </c>
      <c r="H52" s="9">
        <f t="shared" si="3"/>
        <v>500</v>
      </c>
    </row>
    <row r="53" spans="2:8" x14ac:dyDescent="0.3">
      <c r="B53" s="8">
        <v>26</v>
      </c>
      <c r="C53" s="24">
        <f>F36</f>
        <v>70000</v>
      </c>
      <c r="D53" s="8"/>
      <c r="E53" s="8"/>
      <c r="F53" s="30">
        <v>50</v>
      </c>
      <c r="G53" s="9">
        <v>2</v>
      </c>
      <c r="H53" s="9">
        <f t="shared" si="3"/>
        <v>100</v>
      </c>
    </row>
    <row r="54" spans="2:8" x14ac:dyDescent="0.3">
      <c r="B54" s="8">
        <v>31</v>
      </c>
      <c r="C54" s="24">
        <f>F7</f>
        <v>209760</v>
      </c>
      <c r="D54" s="8"/>
      <c r="E54" s="8"/>
      <c r="F54" s="34">
        <f>SUM(H46:H53)</f>
        <v>1572600</v>
      </c>
      <c r="G54" s="35"/>
      <c r="H54" s="35"/>
    </row>
    <row r="55" spans="2:8" x14ac:dyDescent="0.3">
      <c r="B55" s="8">
        <v>36</v>
      </c>
      <c r="C55" s="24">
        <f>F37</f>
        <v>1900</v>
      </c>
      <c r="D55" s="8"/>
      <c r="E55" s="8"/>
    </row>
    <row r="56" spans="2:8" x14ac:dyDescent="0.3">
      <c r="B56" s="8">
        <v>39</v>
      </c>
      <c r="C56" s="24">
        <f>SUM(F38:F42)+SUM(F8:F9)</f>
        <v>32978</v>
      </c>
      <c r="D56" s="8"/>
      <c r="E56" s="8"/>
    </row>
    <row r="57" spans="2:8" x14ac:dyDescent="0.3">
      <c r="B57" s="32">
        <f>SUM(C47:C56)+E47+E49+E51</f>
        <v>1572600</v>
      </c>
      <c r="C57" s="33"/>
      <c r="D57" s="33"/>
      <c r="E57" s="33"/>
    </row>
    <row r="58" spans="2:8" x14ac:dyDescent="0.3">
      <c r="C58" s="21"/>
    </row>
  </sheetData>
  <mergeCells count="12">
    <mergeCell ref="A23:H23"/>
    <mergeCell ref="A1:I1"/>
    <mergeCell ref="A2:I2"/>
    <mergeCell ref="B57:E57"/>
    <mergeCell ref="F54:H54"/>
    <mergeCell ref="A44:H44"/>
    <mergeCell ref="B46:C46"/>
    <mergeCell ref="D45:E45"/>
    <mergeCell ref="D46:E46"/>
    <mergeCell ref="B45:C45"/>
    <mergeCell ref="D48:E48"/>
    <mergeCell ref="D50:E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sqref="A1:H19"/>
    </sheetView>
  </sheetViews>
  <sheetFormatPr defaultRowHeight="14.4" x14ac:dyDescent="0.3"/>
  <cols>
    <col min="1" max="1" width="5.6640625" style="17" customWidth="1"/>
    <col min="2" max="2" width="14.44140625" customWidth="1"/>
    <col min="3" max="3" width="21.5546875" customWidth="1"/>
    <col min="6" max="6" width="10.109375" customWidth="1"/>
    <col min="7" max="7" width="14.5546875" customWidth="1"/>
    <col min="8" max="8" width="11.5546875" customWidth="1"/>
  </cols>
  <sheetData>
    <row r="1" spans="1:8" s="17" customFormat="1" x14ac:dyDescent="0.3">
      <c r="A1" s="33" t="s">
        <v>42</v>
      </c>
      <c r="B1" s="33"/>
      <c r="C1" s="33"/>
      <c r="D1" s="33"/>
      <c r="E1" s="33"/>
      <c r="F1" s="33"/>
      <c r="G1" s="33"/>
      <c r="H1" s="8"/>
    </row>
    <row r="2" spans="1:8" s="17" customFormat="1" ht="43.2" x14ac:dyDescent="0.3">
      <c r="A2" s="8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20</v>
      </c>
    </row>
    <row r="3" spans="1:8" x14ac:dyDescent="0.3">
      <c r="A3" s="8">
        <v>1</v>
      </c>
      <c r="B3" s="4" t="s">
        <v>45</v>
      </c>
      <c r="C3" s="8" t="s">
        <v>44</v>
      </c>
      <c r="D3" s="8">
        <v>10060</v>
      </c>
      <c r="E3" s="4">
        <v>20000</v>
      </c>
      <c r="F3" s="22">
        <f t="shared" ref="F3:F9" si="0">E3-D3</f>
        <v>9940</v>
      </c>
      <c r="G3" s="8" t="s">
        <v>42</v>
      </c>
      <c r="H3" s="10">
        <v>44102</v>
      </c>
    </row>
    <row r="4" spans="1:8" x14ac:dyDescent="0.3">
      <c r="A4" s="8">
        <v>2</v>
      </c>
      <c r="B4" s="4" t="s">
        <v>48</v>
      </c>
      <c r="C4" s="8" t="s">
        <v>49</v>
      </c>
      <c r="D4" s="8">
        <v>25125</v>
      </c>
      <c r="E4" s="4">
        <v>40000</v>
      </c>
      <c r="F4" s="22">
        <f>E4-D4</f>
        <v>14875</v>
      </c>
      <c r="G4" s="8" t="s">
        <v>42</v>
      </c>
      <c r="H4" s="10">
        <v>44103</v>
      </c>
    </row>
    <row r="5" spans="1:8" x14ac:dyDescent="0.3">
      <c r="A5" s="8">
        <v>3</v>
      </c>
      <c r="B5" s="4" t="s">
        <v>46</v>
      </c>
      <c r="C5" s="8" t="s">
        <v>47</v>
      </c>
      <c r="D5" s="8">
        <v>17500</v>
      </c>
      <c r="E5" s="4">
        <v>45000</v>
      </c>
      <c r="F5" s="22">
        <f t="shared" si="0"/>
        <v>27500</v>
      </c>
      <c r="G5" s="8" t="s">
        <v>42</v>
      </c>
      <c r="H5" s="10">
        <v>44103</v>
      </c>
    </row>
    <row r="6" spans="1:8" x14ac:dyDescent="0.3">
      <c r="A6" s="8">
        <v>4</v>
      </c>
      <c r="B6" s="4" t="s">
        <v>40</v>
      </c>
      <c r="C6" s="8" t="s">
        <v>41</v>
      </c>
      <c r="D6" s="8">
        <v>15080</v>
      </c>
      <c r="E6" s="4">
        <v>20000</v>
      </c>
      <c r="F6" s="22">
        <f>E6-D6</f>
        <v>4920</v>
      </c>
      <c r="G6" s="8" t="s">
        <v>42</v>
      </c>
      <c r="H6" s="10">
        <v>44102</v>
      </c>
    </row>
    <row r="7" spans="1:8" x14ac:dyDescent="0.3">
      <c r="A7" s="8">
        <v>5</v>
      </c>
      <c r="B7" s="4" t="s">
        <v>43</v>
      </c>
      <c r="C7" s="8" t="s">
        <v>44</v>
      </c>
      <c r="D7" s="8">
        <v>10055</v>
      </c>
      <c r="E7" s="4">
        <v>23000</v>
      </c>
      <c r="F7" s="22">
        <f>E7-D7</f>
        <v>12945</v>
      </c>
      <c r="G7" s="8" t="s">
        <v>42</v>
      </c>
      <c r="H7" s="10">
        <v>44102</v>
      </c>
    </row>
    <row r="8" spans="1:8" x14ac:dyDescent="0.3">
      <c r="A8" s="8">
        <v>6</v>
      </c>
      <c r="B8" s="4" t="s">
        <v>50</v>
      </c>
      <c r="C8" s="8" t="s">
        <v>51</v>
      </c>
      <c r="D8" s="8">
        <v>20105</v>
      </c>
      <c r="E8" s="4">
        <v>50000</v>
      </c>
      <c r="F8" s="22">
        <f t="shared" si="0"/>
        <v>29895</v>
      </c>
      <c r="G8" s="8" t="s">
        <v>42</v>
      </c>
      <c r="H8" s="10">
        <v>44103</v>
      </c>
    </row>
    <row r="9" spans="1:8" x14ac:dyDescent="0.3">
      <c r="A9" s="8">
        <v>7</v>
      </c>
      <c r="B9" s="4" t="s">
        <v>52</v>
      </c>
      <c r="C9" s="8" t="s">
        <v>53</v>
      </c>
      <c r="D9" s="8">
        <v>50500</v>
      </c>
      <c r="E9" s="4">
        <v>80000</v>
      </c>
      <c r="F9" s="22">
        <f t="shared" si="0"/>
        <v>29500</v>
      </c>
      <c r="G9" s="8" t="s">
        <v>42</v>
      </c>
      <c r="H9" s="10">
        <v>44103</v>
      </c>
    </row>
    <row r="10" spans="1:8" x14ac:dyDescent="0.3">
      <c r="A10" s="7"/>
      <c r="B10" s="7"/>
      <c r="C10" s="7"/>
      <c r="D10" s="28">
        <f>SUM(D3:D9)</f>
        <v>148425</v>
      </c>
      <c r="E10" s="28">
        <f>SUM(E3:E9)</f>
        <v>278000</v>
      </c>
      <c r="F10" s="28">
        <f>SUM(F3:F9)</f>
        <v>129575</v>
      </c>
      <c r="G10" s="7"/>
      <c r="H10" s="7"/>
    </row>
    <row r="11" spans="1:8" x14ac:dyDescent="0.3">
      <c r="B11" s="33" t="s">
        <v>54</v>
      </c>
      <c r="C11" s="33"/>
      <c r="D11" s="17"/>
      <c r="E11" s="8" t="s">
        <v>30</v>
      </c>
      <c r="F11" s="8" t="s">
        <v>31</v>
      </c>
      <c r="G11" s="4" t="s">
        <v>32</v>
      </c>
    </row>
    <row r="12" spans="1:8" x14ac:dyDescent="0.3">
      <c r="B12" s="9">
        <v>8</v>
      </c>
      <c r="C12" s="31">
        <f>F3+F4</f>
        <v>24815</v>
      </c>
      <c r="E12" s="8">
        <v>20000</v>
      </c>
      <c r="F12" s="8">
        <v>1</v>
      </c>
      <c r="G12" s="8">
        <f>F12*E12</f>
        <v>20000</v>
      </c>
    </row>
    <row r="13" spans="1:8" x14ac:dyDescent="0.3">
      <c r="B13" s="9">
        <v>36</v>
      </c>
      <c r="C13" s="31">
        <f>SUM(F5:F7)</f>
        <v>45365</v>
      </c>
      <c r="E13" s="8">
        <v>10000</v>
      </c>
      <c r="F13" s="8">
        <v>19</v>
      </c>
      <c r="G13" s="8">
        <f t="shared" ref="G13:G16" si="1">F13*E13</f>
        <v>190000</v>
      </c>
    </row>
    <row r="14" spans="1:8" x14ac:dyDescent="0.3">
      <c r="B14" s="9">
        <v>39</v>
      </c>
      <c r="C14" s="31">
        <f>SUM(F8:F9)</f>
        <v>59395</v>
      </c>
      <c r="E14" s="8">
        <v>5000</v>
      </c>
      <c r="F14" s="8">
        <v>13</v>
      </c>
      <c r="G14" s="8">
        <f t="shared" si="1"/>
        <v>65000</v>
      </c>
    </row>
    <row r="15" spans="1:8" x14ac:dyDescent="0.3">
      <c r="B15" s="45">
        <f>SUM(C12:C14)</f>
        <v>129575</v>
      </c>
      <c r="C15" s="35"/>
      <c r="E15" s="8">
        <v>2000</v>
      </c>
      <c r="F15" s="8">
        <v>1</v>
      </c>
      <c r="G15" s="8">
        <f t="shared" si="1"/>
        <v>2000</v>
      </c>
    </row>
    <row r="16" spans="1:8" x14ac:dyDescent="0.3">
      <c r="E16" s="8">
        <v>1000</v>
      </c>
      <c r="F16" s="8">
        <v>1</v>
      </c>
      <c r="G16" s="8">
        <f t="shared" si="1"/>
        <v>1000</v>
      </c>
    </row>
    <row r="17" spans="1:8" x14ac:dyDescent="0.3">
      <c r="E17" s="46">
        <f>SUM(G12:G16)</f>
        <v>278000</v>
      </c>
      <c r="F17" s="47"/>
      <c r="G17" s="48"/>
    </row>
    <row r="19" spans="1:8" x14ac:dyDescent="0.3">
      <c r="A19" s="33" t="s">
        <v>55</v>
      </c>
      <c r="B19" s="33"/>
      <c r="C19" s="33"/>
      <c r="D19" s="33"/>
      <c r="E19" s="33"/>
      <c r="F19" s="33"/>
      <c r="G19" s="33"/>
      <c r="H19" s="33"/>
    </row>
  </sheetData>
  <mergeCells count="5">
    <mergeCell ref="A1:G1"/>
    <mergeCell ref="B11:C11"/>
    <mergeCell ref="B15:C15"/>
    <mergeCell ref="E17:G17"/>
    <mergeCell ref="A19:H19"/>
  </mergeCells>
  <pageMargins left="0.7" right="0.7" top="0.75" bottom="0.75" header="0.3" footer="0.3"/>
  <pageSetup paperSize="256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Актив маркет</vt:lpstr>
      <vt:lpstr>Комиссионный магазин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2020-09-30T09:40:37Z</dcterms:modified>
</cp:coreProperties>
</file>