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отчеты обощенные наличка и безнал\"/>
    </mc:Choice>
  </mc:AlternateContent>
  <bookViews>
    <workbookView xWindow="0" yWindow="0" windowWidth="22260" windowHeight="12648" activeTab="1"/>
  </bookViews>
  <sheets>
    <sheet name="Актив маркет" sheetId="1" r:id="rId1"/>
    <sheet name="Комиссионный магазин" sheetId="2" r:id="rId2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2" l="1"/>
  <c r="E25" i="2"/>
  <c r="E24" i="2"/>
  <c r="E23" i="2"/>
  <c r="E22" i="2"/>
  <c r="H23" i="2"/>
  <c r="H24" i="2"/>
  <c r="H25" i="2"/>
  <c r="H26" i="2"/>
  <c r="H27" i="2"/>
  <c r="K28" i="1"/>
  <c r="E18" i="2"/>
  <c r="D18" i="2"/>
  <c r="B81" i="1"/>
  <c r="A91" i="1" s="1"/>
  <c r="B90" i="1"/>
  <c r="D90" i="1"/>
  <c r="D88" i="1"/>
  <c r="H22" i="2"/>
  <c r="E76" i="1"/>
  <c r="D76" i="1"/>
  <c r="F28" i="2" l="1"/>
  <c r="D38" i="1"/>
  <c r="E38" i="1"/>
  <c r="F44" i="1"/>
  <c r="F43" i="1"/>
  <c r="F17" i="2"/>
  <c r="F11" i="2"/>
  <c r="F8" i="2" l="1"/>
  <c r="F13" i="2"/>
  <c r="F14" i="2"/>
  <c r="F7" i="2"/>
  <c r="F9" i="2"/>
  <c r="F5" i="2"/>
  <c r="F10" i="2"/>
  <c r="F12" i="2"/>
  <c r="F15" i="2"/>
  <c r="F16" i="2"/>
  <c r="F6" i="2"/>
  <c r="F18" i="2" l="1"/>
  <c r="F32" i="1"/>
  <c r="F33" i="1"/>
  <c r="G38" i="1"/>
  <c r="F14" i="1"/>
  <c r="F8" i="1"/>
  <c r="F24" i="1"/>
  <c r="F15" i="1"/>
  <c r="F12" i="1"/>
  <c r="F10" i="1"/>
  <c r="F22" i="1"/>
  <c r="F30" i="1"/>
  <c r="D85" i="1" s="1"/>
  <c r="F21" i="1"/>
  <c r="D82" i="1" s="1"/>
  <c r="F6" i="1"/>
  <c r="D83" i="1" s="1"/>
  <c r="F20" i="1"/>
  <c r="F5" i="1"/>
  <c r="D80" i="1" s="1"/>
  <c r="F18" i="1"/>
  <c r="D84" i="1" s="1"/>
  <c r="F34" i="1"/>
  <c r="F9" i="1"/>
  <c r="F29" i="1"/>
  <c r="F16" i="1"/>
  <c r="F28" i="1"/>
  <c r="F25" i="1"/>
  <c r="F23" i="1"/>
  <c r="F31" i="1"/>
  <c r="F11" i="1"/>
  <c r="F7" i="1"/>
  <c r="F13" i="1"/>
  <c r="F19" i="1"/>
  <c r="D87" i="1" s="1"/>
  <c r="F17" i="1"/>
  <c r="F26" i="1"/>
  <c r="F35" i="1"/>
  <c r="F36" i="1"/>
  <c r="F37" i="1"/>
  <c r="H80" i="1"/>
  <c r="H81" i="1"/>
  <c r="H82" i="1"/>
  <c r="H83" i="1"/>
  <c r="H84" i="1"/>
  <c r="H85" i="1"/>
  <c r="H86" i="1"/>
  <c r="H79" i="1"/>
  <c r="F42" i="1"/>
  <c r="F52" i="1"/>
  <c r="F53" i="1"/>
  <c r="F58" i="1"/>
  <c r="F65" i="1"/>
  <c r="F70" i="1"/>
  <c r="F38" i="1" l="1"/>
  <c r="F87" i="1"/>
  <c r="F55" i="1"/>
  <c r="F73" i="1"/>
  <c r="F47" i="1"/>
  <c r="F64" i="1"/>
  <c r="F56" i="1" l="1"/>
  <c r="B83" i="1" s="1"/>
  <c r="F45" i="1"/>
  <c r="F46" i="1"/>
  <c r="F48" i="1"/>
  <c r="F63" i="1"/>
  <c r="F69" i="1"/>
  <c r="F75" i="1"/>
  <c r="F51" i="1"/>
  <c r="F59" i="1"/>
  <c r="F49" i="1"/>
  <c r="F71" i="1"/>
  <c r="F54" i="1"/>
  <c r="F72" i="1" l="1"/>
  <c r="B87" i="1" s="1"/>
  <c r="F61" i="1"/>
  <c r="B85" i="1" s="1"/>
  <c r="F41" i="1"/>
  <c r="B80" i="1" s="1"/>
  <c r="F68" i="1"/>
  <c r="F62" i="1"/>
  <c r="F57" i="1" l="1"/>
  <c r="F66" i="1"/>
  <c r="F74" i="1"/>
  <c r="B88" i="1" s="1"/>
  <c r="F67" i="1"/>
  <c r="F60" i="1"/>
  <c r="F50" i="1"/>
  <c r="B82" i="1" s="1"/>
  <c r="B86" i="1" l="1"/>
  <c r="B84" i="1"/>
  <c r="F76" i="1"/>
  <c r="H38" i="1"/>
</calcChain>
</file>

<file path=xl/sharedStrings.xml><?xml version="1.0" encoding="utf-8"?>
<sst xmlns="http://schemas.openxmlformats.org/spreadsheetml/2006/main" count="208" uniqueCount="109">
  <si>
    <t>№</t>
  </si>
  <si>
    <t>Код товара</t>
  </si>
  <si>
    <t>Наименование</t>
  </si>
  <si>
    <t>Приходная сумма</t>
  </si>
  <si>
    <t xml:space="preserve">Сумма реализации </t>
  </si>
  <si>
    <t>Прибыль</t>
  </si>
  <si>
    <t>Вид</t>
  </si>
  <si>
    <t>наличные</t>
  </si>
  <si>
    <t>Ноутбук Lenovo(20 г)</t>
  </si>
  <si>
    <t>чехол</t>
  </si>
  <si>
    <t>Iphone 7(20 г)</t>
  </si>
  <si>
    <t>Сумка</t>
  </si>
  <si>
    <t>OPPO A5s(20 г)</t>
  </si>
  <si>
    <t>Дата продажи</t>
  </si>
  <si>
    <t>Наличный расчет</t>
  </si>
  <si>
    <t>Актив маркет</t>
  </si>
  <si>
    <t>Безналичный расчет</t>
  </si>
  <si>
    <t>шуба</t>
  </si>
  <si>
    <t>безналичный</t>
  </si>
  <si>
    <t>б/н</t>
  </si>
  <si>
    <t>номинал</t>
  </si>
  <si>
    <t>количество</t>
  </si>
  <si>
    <t>сумма</t>
  </si>
  <si>
    <t>Наличные</t>
  </si>
  <si>
    <t>Сумма кредита</t>
  </si>
  <si>
    <t>Iphone SE(20 г)</t>
  </si>
  <si>
    <t>Air pods 1(20 г)</t>
  </si>
  <si>
    <t>Наручные часы Seiko(20 г)</t>
  </si>
  <si>
    <t>Samsung A51(20 г)</t>
  </si>
  <si>
    <t>каспий ред</t>
  </si>
  <si>
    <t>Альфа Банк</t>
  </si>
  <si>
    <t>Проектор HQ2</t>
  </si>
  <si>
    <t>Canon Eos D1000</t>
  </si>
  <si>
    <t>Iphone 11</t>
  </si>
  <si>
    <t>Samsung А30</t>
  </si>
  <si>
    <t>Альфа банк</t>
  </si>
  <si>
    <t>каспий кредит</t>
  </si>
  <si>
    <t>Часы Amazfit(20 г)</t>
  </si>
  <si>
    <t>iPhone 6(20 г)</t>
  </si>
  <si>
    <t>Samsung A10s(20 г)</t>
  </si>
  <si>
    <t>iMac 215(20 г)</t>
  </si>
  <si>
    <t>Apple Watch 5s(20 г)</t>
  </si>
  <si>
    <t>Redmi Note 5A(20 г)</t>
  </si>
  <si>
    <t xml:space="preserve">Nokia 5.1(20 г) </t>
  </si>
  <si>
    <t>Ноутбук Asus(20 г)</t>
  </si>
  <si>
    <t>Redmi Note 8(20 г)</t>
  </si>
  <si>
    <t>Ноутбук HP(20 г)</t>
  </si>
  <si>
    <t>Ipad 5(20 г)</t>
  </si>
  <si>
    <t>Игра Fifa(20 г)</t>
  </si>
  <si>
    <t>Redmi S2(20 г)</t>
  </si>
  <si>
    <t>Джойстик PS4(20 г)</t>
  </si>
  <si>
    <t>Iphone 8+(20 г)</t>
  </si>
  <si>
    <t>Samsung S20 ultra(20 г)</t>
  </si>
  <si>
    <t>Ноутбук Acer(20 г)</t>
  </si>
  <si>
    <t>Huawei Y7(20 г)</t>
  </si>
  <si>
    <t>Телевизор Haier(20 г)</t>
  </si>
  <si>
    <t>Nokia 6.1+(20  г)</t>
  </si>
  <si>
    <t>LG Q6(20 г)</t>
  </si>
  <si>
    <t>Redmi Note 6 PRO(20 г)</t>
  </si>
  <si>
    <t>Neffos X9(20 г)</t>
  </si>
  <si>
    <t>Nokia 7.2(20  г)</t>
  </si>
  <si>
    <t>Redmi Note 5 A(20 г)</t>
  </si>
  <si>
    <t>Mi A2(20 г)</t>
  </si>
  <si>
    <t>Samsung A70(20 г)</t>
  </si>
  <si>
    <t>iPhone 7(20 г)</t>
  </si>
  <si>
    <t>Huawei Enjoy(20 г)</t>
  </si>
  <si>
    <t>Huawei Y5(20 г)</t>
  </si>
  <si>
    <t>Samsung J4+(20 г)</t>
  </si>
  <si>
    <t>Redmi 8A(20 г)</t>
  </si>
  <si>
    <t>Гитара Fender(20 г)</t>
  </si>
  <si>
    <t>Продажи наличкой, приходка</t>
  </si>
  <si>
    <t>iPhone 6s+(20 г)</t>
  </si>
  <si>
    <t>Air Pods 2s(20 г)</t>
  </si>
  <si>
    <t>8-38/К2</t>
  </si>
  <si>
    <t>36-105/С23</t>
  </si>
  <si>
    <t>Huawei P smart</t>
  </si>
  <si>
    <t>36-74/С23</t>
  </si>
  <si>
    <t>Принтер Canon</t>
  </si>
  <si>
    <t>39-119/К65</t>
  </si>
  <si>
    <t>Meizu PRO 6+</t>
  </si>
  <si>
    <t>8-33/К2</t>
  </si>
  <si>
    <t>Samsung A01</t>
  </si>
  <si>
    <t>36-65/С23</t>
  </si>
  <si>
    <t>OPPO A52</t>
  </si>
  <si>
    <t>5-2/А6</t>
  </si>
  <si>
    <t>Meizu M5s</t>
  </si>
  <si>
    <t>36-55/С23</t>
  </si>
  <si>
    <t>Samsung A21S</t>
  </si>
  <si>
    <t>36-122/С23</t>
  </si>
  <si>
    <t>Iphone 7+</t>
  </si>
  <si>
    <t>39-97/К65</t>
  </si>
  <si>
    <t>Redmi 8A</t>
  </si>
  <si>
    <t>39-116/К65</t>
  </si>
  <si>
    <t>Samsung S10+(20 г)</t>
  </si>
  <si>
    <t>39-113/К65</t>
  </si>
  <si>
    <t>Samsung J2</t>
  </si>
  <si>
    <t>36-112/С23</t>
  </si>
  <si>
    <t>сумка</t>
  </si>
  <si>
    <t>итого наличными - 2 313 740 тг</t>
  </si>
  <si>
    <t>Комиссионный магазин</t>
  </si>
  <si>
    <t>общая сумма - 1 009 000 тг, в кассу - 696 348 тг, в остаток - 312 652 тг</t>
  </si>
  <si>
    <t>Астана</t>
  </si>
  <si>
    <t>Алматы</t>
  </si>
  <si>
    <t>Шымкент</t>
  </si>
  <si>
    <t>Тараз</t>
  </si>
  <si>
    <t>Актобе</t>
  </si>
  <si>
    <t>Павлодар</t>
  </si>
  <si>
    <t>прибыль по КЗ</t>
  </si>
  <si>
    <t>прибыль комиссионка наличка по 30.09-05.10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</si>
</sst>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0" fillId="0" borderId="0" xfId="0"/>
    <xf numFmtId="3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3" fontId="2" fillId="0" borderId="1" xfId="1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2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3" fontId="2" fillId="6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4" fontId="2" fillId="4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4"/>
  <sheetViews>
    <sheetView zoomScale="85" zoomScaleNormal="85" workbookViewId="0">
      <selection activeCell="A91" sqref="A1:I91"/>
    </sheetView>
  </sheetViews>
  <sheetFormatPr defaultRowHeight="14.4" x14ac:dyDescent="0.3"/>
  <cols>
    <col min="1" max="1" width="8.88671875" style="16"/>
    <col min="2" max="2" width="11.33203125" style="16" customWidth="1"/>
    <col min="3" max="3" width="23.33203125" style="16" customWidth="1"/>
    <col min="4" max="4" width="11.77734375" style="16" customWidth="1"/>
    <col min="5" max="5" width="10.88671875" style="16" customWidth="1"/>
    <col min="6" max="6" width="11.21875" style="16" customWidth="1"/>
    <col min="7" max="7" width="14.88671875" style="16" customWidth="1"/>
    <col min="8" max="8" width="14.6640625" style="16" customWidth="1"/>
    <col min="9" max="9" width="15.21875" style="16" customWidth="1"/>
    <col min="10" max="16384" width="8.88671875" style="16"/>
  </cols>
  <sheetData>
    <row r="1" spans="1:10" x14ac:dyDescent="0.3">
      <c r="A1" s="37">
        <v>44110</v>
      </c>
      <c r="B1" s="34"/>
      <c r="C1" s="34"/>
      <c r="D1" s="34"/>
      <c r="E1" s="34"/>
      <c r="F1" s="34"/>
      <c r="G1" s="34"/>
      <c r="H1" s="34"/>
      <c r="I1" s="34"/>
    </row>
    <row r="2" spans="1:10" x14ac:dyDescent="0.3">
      <c r="A2" s="38" t="s">
        <v>15</v>
      </c>
      <c r="B2" s="38"/>
      <c r="C2" s="38"/>
      <c r="D2" s="38"/>
      <c r="E2" s="38"/>
      <c r="F2" s="38"/>
      <c r="G2" s="38"/>
      <c r="H2" s="38"/>
      <c r="I2" s="38"/>
    </row>
    <row r="3" spans="1:10" x14ac:dyDescent="0.3">
      <c r="A3" s="36" t="s">
        <v>16</v>
      </c>
      <c r="B3" s="36"/>
      <c r="C3" s="36"/>
      <c r="D3" s="36"/>
      <c r="E3" s="36"/>
      <c r="F3" s="36"/>
      <c r="G3" s="36"/>
      <c r="H3" s="36"/>
      <c r="I3" s="36"/>
    </row>
    <row r="4" spans="1:10" ht="43.2" x14ac:dyDescent="0.3">
      <c r="A4" s="1" t="s">
        <v>0</v>
      </c>
      <c r="B4" s="1" t="s">
        <v>1</v>
      </c>
      <c r="C4" s="1" t="s">
        <v>2</v>
      </c>
      <c r="D4" s="2" t="s">
        <v>3</v>
      </c>
      <c r="E4" s="2" t="s">
        <v>24</v>
      </c>
      <c r="F4" s="14" t="s">
        <v>5</v>
      </c>
      <c r="G4" s="21" t="s">
        <v>70</v>
      </c>
      <c r="H4" s="1" t="s">
        <v>6</v>
      </c>
      <c r="I4" s="22" t="s">
        <v>13</v>
      </c>
      <c r="J4" s="11"/>
    </row>
    <row r="5" spans="1:10" x14ac:dyDescent="0.3">
      <c r="A5" s="26">
        <v>1</v>
      </c>
      <c r="B5" s="17">
        <v>2052980</v>
      </c>
      <c r="C5" s="26" t="s">
        <v>17</v>
      </c>
      <c r="D5" s="18">
        <v>88610</v>
      </c>
      <c r="E5" s="26">
        <v>182350</v>
      </c>
      <c r="F5" s="28">
        <f t="shared" ref="F5:F26" si="0">E5-D5</f>
        <v>93740</v>
      </c>
      <c r="G5" s="13">
        <v>32120</v>
      </c>
      <c r="H5" s="17" t="s">
        <v>29</v>
      </c>
      <c r="I5" s="27">
        <v>44106</v>
      </c>
      <c r="J5" s="10"/>
    </row>
    <row r="6" spans="1:10" x14ac:dyDescent="0.3">
      <c r="A6" s="26">
        <v>2</v>
      </c>
      <c r="B6" s="17">
        <v>3115630</v>
      </c>
      <c r="C6" s="17" t="s">
        <v>33</v>
      </c>
      <c r="D6" s="18">
        <v>203670</v>
      </c>
      <c r="E6" s="18">
        <v>280000</v>
      </c>
      <c r="F6" s="28">
        <f t="shared" si="0"/>
        <v>76330</v>
      </c>
      <c r="G6" s="13">
        <v>11500</v>
      </c>
      <c r="H6" s="26" t="s">
        <v>30</v>
      </c>
      <c r="I6" s="27">
        <v>44105</v>
      </c>
      <c r="J6" s="10"/>
    </row>
    <row r="7" spans="1:10" x14ac:dyDescent="0.3">
      <c r="A7" s="26">
        <v>3</v>
      </c>
      <c r="B7" s="4">
        <v>4051780</v>
      </c>
      <c r="C7" s="4" t="s">
        <v>43</v>
      </c>
      <c r="D7" s="31">
        <v>18000</v>
      </c>
      <c r="E7" s="26">
        <v>19500</v>
      </c>
      <c r="F7" s="28">
        <f t="shared" si="0"/>
        <v>1500</v>
      </c>
      <c r="G7" s="31">
        <v>11120</v>
      </c>
      <c r="H7" s="26" t="s">
        <v>19</v>
      </c>
      <c r="I7" s="27">
        <v>44106</v>
      </c>
      <c r="J7" s="11"/>
    </row>
    <row r="8" spans="1:10" x14ac:dyDescent="0.3">
      <c r="A8" s="26">
        <v>4</v>
      </c>
      <c r="B8" s="26">
        <v>5080157</v>
      </c>
      <c r="C8" s="26" t="s">
        <v>25</v>
      </c>
      <c r="D8" s="31">
        <v>100000</v>
      </c>
      <c r="E8" s="31">
        <v>156000</v>
      </c>
      <c r="F8" s="28">
        <f t="shared" si="0"/>
        <v>56000</v>
      </c>
      <c r="G8" s="13">
        <v>0</v>
      </c>
      <c r="H8" s="26" t="s">
        <v>19</v>
      </c>
      <c r="I8" s="27">
        <v>44105</v>
      </c>
      <c r="J8" s="12"/>
    </row>
    <row r="9" spans="1:10" x14ac:dyDescent="0.3">
      <c r="A9" s="26">
        <v>5</v>
      </c>
      <c r="B9" s="17">
        <v>5076630</v>
      </c>
      <c r="C9" s="26" t="s">
        <v>17</v>
      </c>
      <c r="D9" s="18">
        <v>77610</v>
      </c>
      <c r="E9" s="26">
        <v>97900</v>
      </c>
      <c r="F9" s="28">
        <f t="shared" si="0"/>
        <v>20290</v>
      </c>
      <c r="G9" s="13">
        <v>25320</v>
      </c>
      <c r="H9" s="17" t="s">
        <v>36</v>
      </c>
      <c r="I9" s="27">
        <v>44106</v>
      </c>
      <c r="J9" s="10"/>
    </row>
    <row r="10" spans="1:10" x14ac:dyDescent="0.3">
      <c r="A10" s="26">
        <v>6</v>
      </c>
      <c r="B10" s="26">
        <v>5080213</v>
      </c>
      <c r="C10" s="26" t="s">
        <v>10</v>
      </c>
      <c r="D10" s="31">
        <v>47370</v>
      </c>
      <c r="E10" s="31">
        <v>56550</v>
      </c>
      <c r="F10" s="28">
        <f t="shared" si="0"/>
        <v>9180</v>
      </c>
      <c r="G10" s="13">
        <v>20000</v>
      </c>
      <c r="H10" s="26" t="s">
        <v>19</v>
      </c>
      <c r="I10" s="27">
        <v>44105</v>
      </c>
      <c r="J10" s="12"/>
    </row>
    <row r="11" spans="1:10" x14ac:dyDescent="0.3">
      <c r="A11" s="26">
        <v>7</v>
      </c>
      <c r="B11" s="4">
        <v>5080205</v>
      </c>
      <c r="C11" s="4" t="s">
        <v>38</v>
      </c>
      <c r="D11" s="31">
        <v>21060</v>
      </c>
      <c r="E11" s="26">
        <v>34125</v>
      </c>
      <c r="F11" s="28">
        <f t="shared" si="0"/>
        <v>13065</v>
      </c>
      <c r="G11" s="31">
        <v>52640</v>
      </c>
      <c r="H11" s="26" t="s">
        <v>19</v>
      </c>
      <c r="I11" s="27">
        <v>44106</v>
      </c>
      <c r="J11" s="11"/>
    </row>
    <row r="12" spans="1:10" x14ac:dyDescent="0.3">
      <c r="A12" s="26">
        <v>8</v>
      </c>
      <c r="B12" s="26">
        <v>8072591</v>
      </c>
      <c r="C12" s="26" t="s">
        <v>28</v>
      </c>
      <c r="D12" s="31">
        <v>47370</v>
      </c>
      <c r="E12" s="31">
        <v>80064</v>
      </c>
      <c r="F12" s="28">
        <f t="shared" si="0"/>
        <v>32694</v>
      </c>
      <c r="G12" s="13">
        <v>0</v>
      </c>
      <c r="H12" s="26" t="s">
        <v>30</v>
      </c>
      <c r="I12" s="27">
        <v>44105</v>
      </c>
      <c r="J12" s="12"/>
    </row>
    <row r="13" spans="1:10" x14ac:dyDescent="0.3">
      <c r="A13" s="26">
        <v>9</v>
      </c>
      <c r="B13" s="4">
        <v>8072525</v>
      </c>
      <c r="C13" s="4" t="s">
        <v>8</v>
      </c>
      <c r="D13" s="31">
        <v>152750</v>
      </c>
      <c r="E13" s="31">
        <v>292500</v>
      </c>
      <c r="F13" s="28">
        <f t="shared" si="0"/>
        <v>139750</v>
      </c>
      <c r="G13" s="31">
        <v>14400</v>
      </c>
      <c r="H13" s="26" t="s">
        <v>19</v>
      </c>
      <c r="I13" s="27">
        <v>44107</v>
      </c>
      <c r="J13" s="11"/>
    </row>
    <row r="14" spans="1:10" x14ac:dyDescent="0.3">
      <c r="A14" s="26">
        <v>10</v>
      </c>
      <c r="B14" s="17">
        <v>12025155</v>
      </c>
      <c r="C14" s="26" t="s">
        <v>17</v>
      </c>
      <c r="D14" s="18">
        <v>20000</v>
      </c>
      <c r="E14" s="18">
        <v>57850</v>
      </c>
      <c r="F14" s="28">
        <f t="shared" si="0"/>
        <v>37850</v>
      </c>
      <c r="G14" s="13">
        <v>31920</v>
      </c>
      <c r="H14" s="17" t="s">
        <v>29</v>
      </c>
      <c r="I14" s="27">
        <v>44105</v>
      </c>
      <c r="J14" s="12"/>
    </row>
    <row r="15" spans="1:10" x14ac:dyDescent="0.3">
      <c r="A15" s="26">
        <v>11</v>
      </c>
      <c r="B15" s="26">
        <v>12030000</v>
      </c>
      <c r="C15" s="26" t="s">
        <v>27</v>
      </c>
      <c r="D15" s="31">
        <v>11770</v>
      </c>
      <c r="E15" s="31">
        <v>14625</v>
      </c>
      <c r="F15" s="28">
        <f t="shared" si="0"/>
        <v>2855</v>
      </c>
      <c r="G15" s="13">
        <v>20000</v>
      </c>
      <c r="H15" s="26" t="s">
        <v>19</v>
      </c>
      <c r="I15" s="27">
        <v>44105</v>
      </c>
      <c r="J15" s="12"/>
    </row>
    <row r="16" spans="1:10" x14ac:dyDescent="0.3">
      <c r="A16" s="26">
        <v>12</v>
      </c>
      <c r="B16" s="26">
        <v>12030388</v>
      </c>
      <c r="C16" s="26" t="s">
        <v>39</v>
      </c>
      <c r="D16" s="31">
        <v>15790</v>
      </c>
      <c r="E16" s="31">
        <v>29250</v>
      </c>
      <c r="F16" s="28">
        <f t="shared" si="0"/>
        <v>13460</v>
      </c>
      <c r="G16" s="13">
        <v>47780</v>
      </c>
      <c r="H16" s="26" t="s">
        <v>19</v>
      </c>
      <c r="I16" s="27">
        <v>44106</v>
      </c>
      <c r="J16" s="10"/>
    </row>
    <row r="17" spans="1:11" x14ac:dyDescent="0.3">
      <c r="A17" s="26">
        <v>13</v>
      </c>
      <c r="B17" s="4">
        <v>12030407</v>
      </c>
      <c r="C17" s="4" t="s">
        <v>71</v>
      </c>
      <c r="D17" s="13">
        <v>36840</v>
      </c>
      <c r="E17" s="13">
        <v>53625</v>
      </c>
      <c r="F17" s="28">
        <f t="shared" si="0"/>
        <v>16785</v>
      </c>
      <c r="G17" s="31">
        <v>20000</v>
      </c>
      <c r="H17" s="26" t="s">
        <v>19</v>
      </c>
      <c r="I17" s="27">
        <v>44107</v>
      </c>
      <c r="J17" s="11"/>
    </row>
    <row r="18" spans="1:11" x14ac:dyDescent="0.3">
      <c r="A18" s="26">
        <v>14</v>
      </c>
      <c r="B18" s="17">
        <v>17032466</v>
      </c>
      <c r="C18" s="26" t="s">
        <v>17</v>
      </c>
      <c r="D18" s="18">
        <v>74720</v>
      </c>
      <c r="E18" s="26">
        <v>164550</v>
      </c>
      <c r="F18" s="28">
        <f t="shared" si="0"/>
        <v>89830</v>
      </c>
      <c r="G18" s="13">
        <v>25455</v>
      </c>
      <c r="H18" s="17" t="s">
        <v>29</v>
      </c>
      <c r="I18" s="27">
        <v>44106</v>
      </c>
      <c r="J18" s="10"/>
    </row>
    <row r="19" spans="1:11" ht="15.6" x14ac:dyDescent="0.3">
      <c r="A19" s="26">
        <v>15</v>
      </c>
      <c r="B19" s="17">
        <v>18027813</v>
      </c>
      <c r="C19" s="26" t="s">
        <v>17</v>
      </c>
      <c r="D19" s="18">
        <v>31600</v>
      </c>
      <c r="E19" s="18">
        <v>166090</v>
      </c>
      <c r="F19" s="28">
        <f t="shared" si="0"/>
        <v>134490</v>
      </c>
      <c r="G19" s="13">
        <v>88890</v>
      </c>
      <c r="H19" s="17" t="s">
        <v>18</v>
      </c>
      <c r="I19" s="27">
        <v>44105</v>
      </c>
      <c r="J19" s="15"/>
    </row>
    <row r="20" spans="1:11" x14ac:dyDescent="0.3">
      <c r="A20" s="26">
        <v>16</v>
      </c>
      <c r="B20" s="26">
        <v>22044836</v>
      </c>
      <c r="C20" s="26" t="s">
        <v>34</v>
      </c>
      <c r="D20" s="26">
        <v>24440</v>
      </c>
      <c r="E20" s="26">
        <v>45000</v>
      </c>
      <c r="F20" s="28">
        <f t="shared" si="0"/>
        <v>20560</v>
      </c>
      <c r="G20" s="13">
        <v>19360</v>
      </c>
      <c r="H20" s="26" t="s">
        <v>35</v>
      </c>
      <c r="I20" s="27">
        <v>44105</v>
      </c>
      <c r="J20" s="10"/>
    </row>
    <row r="21" spans="1:11" x14ac:dyDescent="0.3">
      <c r="A21" s="26">
        <v>17</v>
      </c>
      <c r="B21" s="17">
        <v>25013947</v>
      </c>
      <c r="C21" s="17" t="s">
        <v>32</v>
      </c>
      <c r="D21" s="18">
        <v>10000</v>
      </c>
      <c r="E21" s="18">
        <v>25000</v>
      </c>
      <c r="F21" s="28">
        <f t="shared" si="0"/>
        <v>15000</v>
      </c>
      <c r="G21" s="13">
        <v>205000</v>
      </c>
      <c r="H21" s="26" t="s">
        <v>30</v>
      </c>
      <c r="I21" s="27">
        <v>44105</v>
      </c>
      <c r="J21" s="10"/>
    </row>
    <row r="22" spans="1:11" x14ac:dyDescent="0.3">
      <c r="A22" s="26">
        <v>18</v>
      </c>
      <c r="B22" s="26">
        <v>26010393</v>
      </c>
      <c r="C22" s="26" t="s">
        <v>25</v>
      </c>
      <c r="D22" s="31">
        <v>100000</v>
      </c>
      <c r="E22" s="31">
        <v>180144</v>
      </c>
      <c r="F22" s="28">
        <f t="shared" si="0"/>
        <v>80144</v>
      </c>
      <c r="G22" s="13">
        <v>1000</v>
      </c>
      <c r="H22" s="26" t="s">
        <v>30</v>
      </c>
      <c r="I22" s="27">
        <v>44105</v>
      </c>
      <c r="J22" s="12"/>
    </row>
    <row r="23" spans="1:11" x14ac:dyDescent="0.3">
      <c r="A23" s="26">
        <v>19</v>
      </c>
      <c r="B23" s="26">
        <v>26007111</v>
      </c>
      <c r="C23" s="26" t="s">
        <v>42</v>
      </c>
      <c r="D23" s="31">
        <v>20000</v>
      </c>
      <c r="E23" s="31">
        <v>29250</v>
      </c>
      <c r="F23" s="28">
        <f t="shared" si="0"/>
        <v>9250</v>
      </c>
      <c r="G23" s="13">
        <v>52630</v>
      </c>
      <c r="H23" s="26" t="s">
        <v>19</v>
      </c>
      <c r="I23" s="27">
        <v>44106</v>
      </c>
      <c r="J23" s="11"/>
    </row>
    <row r="24" spans="1:11" x14ac:dyDescent="0.3">
      <c r="A24" s="26">
        <v>20</v>
      </c>
      <c r="B24" s="26">
        <v>31007120</v>
      </c>
      <c r="C24" s="26" t="s">
        <v>26</v>
      </c>
      <c r="D24" s="31">
        <v>21050</v>
      </c>
      <c r="E24" s="31">
        <v>20524</v>
      </c>
      <c r="F24" s="28">
        <f t="shared" si="0"/>
        <v>-526</v>
      </c>
      <c r="G24" s="13">
        <v>31580</v>
      </c>
      <c r="H24" s="26" t="s">
        <v>19</v>
      </c>
      <c r="I24" s="27">
        <v>44105</v>
      </c>
      <c r="J24" s="12"/>
    </row>
    <row r="25" spans="1:11" x14ac:dyDescent="0.3">
      <c r="A25" s="26">
        <v>21</v>
      </c>
      <c r="B25" s="26">
        <v>31007166</v>
      </c>
      <c r="C25" s="26" t="s">
        <v>41</v>
      </c>
      <c r="D25" s="31">
        <v>105260</v>
      </c>
      <c r="E25" s="31">
        <v>146250</v>
      </c>
      <c r="F25" s="28">
        <f t="shared" si="0"/>
        <v>40990</v>
      </c>
      <c r="G25" s="13">
        <v>21050</v>
      </c>
      <c r="H25" s="26" t="s">
        <v>19</v>
      </c>
      <c r="I25" s="27">
        <v>44106</v>
      </c>
      <c r="J25" s="11"/>
    </row>
    <row r="26" spans="1:11" x14ac:dyDescent="0.3">
      <c r="A26" s="26">
        <v>22</v>
      </c>
      <c r="B26" s="4">
        <v>31007242</v>
      </c>
      <c r="C26" s="4" t="s">
        <v>72</v>
      </c>
      <c r="D26" s="13">
        <v>29410</v>
      </c>
      <c r="E26" s="13">
        <v>43875</v>
      </c>
      <c r="F26" s="28">
        <f t="shared" si="0"/>
        <v>14465</v>
      </c>
      <c r="G26" s="31">
        <v>11110</v>
      </c>
      <c r="H26" s="26"/>
      <c r="I26" s="27"/>
      <c r="J26" s="11"/>
    </row>
    <row r="27" spans="1:11" s="19" customFormat="1" x14ac:dyDescent="0.3">
      <c r="A27" s="26">
        <v>23</v>
      </c>
      <c r="B27" s="17">
        <v>32005648</v>
      </c>
      <c r="C27" s="26" t="s">
        <v>17</v>
      </c>
      <c r="D27" s="18">
        <v>71420</v>
      </c>
      <c r="E27" s="18">
        <v>293100</v>
      </c>
      <c r="F27" s="28">
        <v>221553</v>
      </c>
      <c r="G27" s="13">
        <v>31580</v>
      </c>
      <c r="H27" s="17" t="s">
        <v>18</v>
      </c>
      <c r="I27" s="27">
        <v>44105</v>
      </c>
      <c r="J27" s="10"/>
    </row>
    <row r="28" spans="1:11" x14ac:dyDescent="0.3">
      <c r="A28" s="26">
        <v>24</v>
      </c>
      <c r="B28" s="26">
        <v>33004358</v>
      </c>
      <c r="C28" s="26" t="s">
        <v>40</v>
      </c>
      <c r="D28" s="31">
        <v>48200</v>
      </c>
      <c r="E28" s="31">
        <v>136500</v>
      </c>
      <c r="F28" s="28">
        <f>E28-D28</f>
        <v>88300</v>
      </c>
      <c r="G28" s="13">
        <v>21050</v>
      </c>
      <c r="H28" s="26" t="s">
        <v>19</v>
      </c>
      <c r="I28" s="27">
        <v>44106</v>
      </c>
      <c r="J28" s="10"/>
      <c r="K28" s="16">
        <f>140000-(140000*2.5%)</f>
        <v>136500</v>
      </c>
    </row>
    <row r="29" spans="1:11" x14ac:dyDescent="0.3">
      <c r="A29" s="26">
        <v>25</v>
      </c>
      <c r="B29" s="26">
        <v>36004242</v>
      </c>
      <c r="C29" s="26" t="s">
        <v>37</v>
      </c>
      <c r="D29" s="31">
        <v>5880</v>
      </c>
      <c r="E29" s="31">
        <v>14625</v>
      </c>
      <c r="F29" s="28">
        <f>E29-D29</f>
        <v>8745</v>
      </c>
      <c r="G29" s="13">
        <v>13330</v>
      </c>
      <c r="H29" s="26" t="s">
        <v>19</v>
      </c>
      <c r="I29" s="27">
        <v>44106</v>
      </c>
      <c r="J29" s="10"/>
    </row>
    <row r="30" spans="1:11" x14ac:dyDescent="0.3">
      <c r="A30" s="26">
        <v>26</v>
      </c>
      <c r="B30" s="17">
        <v>38004824</v>
      </c>
      <c r="C30" s="17" t="s">
        <v>31</v>
      </c>
      <c r="D30" s="18">
        <v>5380</v>
      </c>
      <c r="E30" s="18">
        <v>40000</v>
      </c>
      <c r="F30" s="28">
        <f>E30-D30</f>
        <v>34620</v>
      </c>
      <c r="G30" s="13">
        <v>111110</v>
      </c>
      <c r="H30" s="26" t="s">
        <v>30</v>
      </c>
      <c r="I30" s="27">
        <v>44105</v>
      </c>
      <c r="J30" s="10"/>
    </row>
    <row r="31" spans="1:11" x14ac:dyDescent="0.3">
      <c r="A31" s="26">
        <v>27</v>
      </c>
      <c r="B31" s="4">
        <v>39002170</v>
      </c>
      <c r="C31" s="4" t="s">
        <v>9</v>
      </c>
      <c r="D31" s="31">
        <v>0</v>
      </c>
      <c r="E31" s="31">
        <v>195</v>
      </c>
      <c r="F31" s="28">
        <f>E31-D31</f>
        <v>195</v>
      </c>
      <c r="G31" s="31">
        <v>47060</v>
      </c>
      <c r="H31" s="26" t="s">
        <v>19</v>
      </c>
      <c r="I31" s="27">
        <v>44106</v>
      </c>
      <c r="J31" s="11"/>
    </row>
    <row r="32" spans="1:11" s="19" customFormat="1" x14ac:dyDescent="0.3">
      <c r="A32" s="26"/>
      <c r="B32" s="17"/>
      <c r="C32" s="26"/>
      <c r="D32" s="18"/>
      <c r="E32" s="18"/>
      <c r="F32" s="28">
        <f t="shared" ref="F32:F33" si="1">E32-D32</f>
        <v>0</v>
      </c>
      <c r="G32" s="13">
        <v>23550</v>
      </c>
      <c r="H32" s="17"/>
      <c r="I32" s="27"/>
      <c r="J32" s="10"/>
    </row>
    <row r="33" spans="1:10" x14ac:dyDescent="0.3">
      <c r="A33" s="20"/>
      <c r="B33" s="17"/>
      <c r="C33" s="26"/>
      <c r="D33" s="18"/>
      <c r="E33" s="26"/>
      <c r="F33" s="28">
        <f t="shared" si="1"/>
        <v>0</v>
      </c>
      <c r="G33" s="13">
        <v>9410</v>
      </c>
      <c r="H33" s="17"/>
      <c r="I33" s="27"/>
      <c r="J33" s="10"/>
    </row>
    <row r="34" spans="1:10" x14ac:dyDescent="0.3">
      <c r="A34" s="20"/>
      <c r="B34" s="17"/>
      <c r="C34" s="26"/>
      <c r="D34" s="18"/>
      <c r="E34" s="26"/>
      <c r="F34" s="28">
        <f t="shared" ref="F34" si="2">E34-D34</f>
        <v>0</v>
      </c>
      <c r="G34" s="31">
        <v>27780</v>
      </c>
      <c r="H34" s="17"/>
      <c r="I34" s="27"/>
      <c r="J34" s="10"/>
    </row>
    <row r="35" spans="1:10" x14ac:dyDescent="0.3">
      <c r="A35" s="26"/>
      <c r="B35" s="26"/>
      <c r="C35" s="26"/>
      <c r="D35" s="31"/>
      <c r="E35" s="31"/>
      <c r="F35" s="28">
        <f t="shared" ref="F35:F37" si="3">E35-D35</f>
        <v>0</v>
      </c>
      <c r="G35" s="26">
        <v>57480</v>
      </c>
      <c r="H35" s="26"/>
      <c r="I35" s="27"/>
      <c r="J35" s="11"/>
    </row>
    <row r="36" spans="1:10" x14ac:dyDescent="0.3">
      <c r="A36" s="26"/>
      <c r="B36" s="26"/>
      <c r="C36" s="26"/>
      <c r="D36" s="31"/>
      <c r="E36" s="31"/>
      <c r="F36" s="28">
        <f t="shared" si="3"/>
        <v>0</v>
      </c>
      <c r="G36" s="26">
        <v>164840</v>
      </c>
      <c r="H36" s="26"/>
      <c r="I36" s="27"/>
      <c r="J36" s="11"/>
    </row>
    <row r="37" spans="1:10" x14ac:dyDescent="0.3">
      <c r="A37" s="26"/>
      <c r="B37" s="26"/>
      <c r="C37" s="26"/>
      <c r="D37" s="31"/>
      <c r="E37" s="31"/>
      <c r="F37" s="28">
        <f t="shared" si="3"/>
        <v>0</v>
      </c>
      <c r="G37" s="26">
        <v>21050</v>
      </c>
      <c r="H37" s="26"/>
      <c r="I37" s="27"/>
      <c r="J37" s="11"/>
    </row>
    <row r="38" spans="1:10" x14ac:dyDescent="0.3">
      <c r="A38" s="5"/>
      <c r="B38" s="5"/>
      <c r="C38" s="5"/>
      <c r="D38" s="8">
        <f t="shared" ref="D38:E38" si="4">SUM(D5:D37)</f>
        <v>1388200</v>
      </c>
      <c r="E38" s="8">
        <f t="shared" si="4"/>
        <v>2659442</v>
      </c>
      <c r="F38" s="8">
        <f>SUM(F5:F37)</f>
        <v>1271115</v>
      </c>
      <c r="G38" s="8">
        <f>SUM(G5:G37)</f>
        <v>1271115</v>
      </c>
      <c r="H38" s="23">
        <f>F38-G38</f>
        <v>0</v>
      </c>
      <c r="I38" s="5"/>
    </row>
    <row r="39" spans="1:10" x14ac:dyDescent="0.3">
      <c r="A39" s="36" t="s">
        <v>14</v>
      </c>
      <c r="B39" s="36"/>
      <c r="C39" s="36"/>
      <c r="D39" s="36"/>
      <c r="E39" s="36"/>
      <c r="F39" s="36"/>
      <c r="G39" s="36"/>
      <c r="H39" s="36"/>
      <c r="I39" s="26"/>
    </row>
    <row r="40" spans="1:10" ht="28.8" x14ac:dyDescent="0.3">
      <c r="A40" s="1" t="s">
        <v>0</v>
      </c>
      <c r="B40" s="1" t="s">
        <v>1</v>
      </c>
      <c r="C40" s="1" t="s">
        <v>2</v>
      </c>
      <c r="D40" s="2" t="s">
        <v>3</v>
      </c>
      <c r="E40" s="2" t="s">
        <v>24</v>
      </c>
      <c r="F40" s="14" t="s">
        <v>5</v>
      </c>
      <c r="G40" s="1" t="s">
        <v>6</v>
      </c>
      <c r="H40" s="22" t="s">
        <v>13</v>
      </c>
      <c r="I40" s="26"/>
    </row>
    <row r="41" spans="1:10" x14ac:dyDescent="0.3">
      <c r="A41" s="26">
        <v>1</v>
      </c>
      <c r="B41" s="26">
        <v>4050784</v>
      </c>
      <c r="C41" s="26" t="s">
        <v>50</v>
      </c>
      <c r="D41" s="13">
        <v>1000</v>
      </c>
      <c r="E41" s="13">
        <v>10000</v>
      </c>
      <c r="F41" s="28">
        <f t="shared" ref="F41:F56" si="5">E41-D41</f>
        <v>9000</v>
      </c>
      <c r="G41" s="26" t="s">
        <v>7</v>
      </c>
      <c r="H41" s="27">
        <v>44109</v>
      </c>
      <c r="I41" s="26"/>
    </row>
    <row r="42" spans="1:10" x14ac:dyDescent="0.3">
      <c r="A42" s="26">
        <v>2</v>
      </c>
      <c r="B42" s="26">
        <v>4037651</v>
      </c>
      <c r="C42" s="26" t="s">
        <v>17</v>
      </c>
      <c r="D42" s="26">
        <v>57480</v>
      </c>
      <c r="E42" s="26">
        <v>150000</v>
      </c>
      <c r="F42" s="28">
        <f t="shared" si="5"/>
        <v>92520</v>
      </c>
      <c r="G42" s="26" t="s">
        <v>7</v>
      </c>
      <c r="H42" s="27">
        <v>44108</v>
      </c>
      <c r="I42" s="26"/>
    </row>
    <row r="43" spans="1:10" x14ac:dyDescent="0.3">
      <c r="A43" s="26">
        <v>3</v>
      </c>
      <c r="B43" s="26">
        <v>4052119</v>
      </c>
      <c r="C43" s="26" t="s">
        <v>11</v>
      </c>
      <c r="D43" s="26">
        <v>0</v>
      </c>
      <c r="E43" s="26">
        <v>1000</v>
      </c>
      <c r="F43" s="28">
        <f t="shared" si="5"/>
        <v>1000</v>
      </c>
      <c r="G43" s="26" t="s">
        <v>7</v>
      </c>
      <c r="H43" s="27">
        <v>44104</v>
      </c>
      <c r="I43" s="26"/>
    </row>
    <row r="44" spans="1:10" x14ac:dyDescent="0.3">
      <c r="A44" s="26">
        <v>4</v>
      </c>
      <c r="B44" s="26">
        <v>4051395</v>
      </c>
      <c r="C44" s="26" t="s">
        <v>97</v>
      </c>
      <c r="D44" s="26">
        <v>0</v>
      </c>
      <c r="E44" s="26">
        <v>1000</v>
      </c>
      <c r="F44" s="28">
        <f t="shared" si="5"/>
        <v>1000</v>
      </c>
      <c r="G44" s="26" t="s">
        <v>7</v>
      </c>
      <c r="H44" s="27">
        <v>44104</v>
      </c>
      <c r="I44" s="26"/>
    </row>
    <row r="45" spans="1:10" x14ac:dyDescent="0.3">
      <c r="A45" s="26">
        <v>5</v>
      </c>
      <c r="B45" s="26">
        <v>5080176</v>
      </c>
      <c r="C45" s="26" t="s">
        <v>12</v>
      </c>
      <c r="D45" s="13">
        <v>19360</v>
      </c>
      <c r="E45" s="13">
        <v>28000</v>
      </c>
      <c r="F45" s="28">
        <f t="shared" si="5"/>
        <v>8640</v>
      </c>
      <c r="G45" s="26" t="s">
        <v>23</v>
      </c>
      <c r="H45" s="27">
        <v>44107</v>
      </c>
      <c r="I45" s="26"/>
    </row>
    <row r="46" spans="1:10" x14ac:dyDescent="0.3">
      <c r="A46" s="26">
        <v>6</v>
      </c>
      <c r="B46" s="26">
        <v>5079947</v>
      </c>
      <c r="C46" s="26" t="s">
        <v>54</v>
      </c>
      <c r="D46" s="13">
        <v>32120</v>
      </c>
      <c r="E46" s="13">
        <v>45000</v>
      </c>
      <c r="F46" s="28">
        <f t="shared" si="5"/>
        <v>12880</v>
      </c>
      <c r="G46" s="26" t="s">
        <v>23</v>
      </c>
      <c r="H46" s="27">
        <v>44107</v>
      </c>
      <c r="I46" s="26"/>
    </row>
    <row r="47" spans="1:10" x14ac:dyDescent="0.3">
      <c r="A47" s="26">
        <v>7</v>
      </c>
      <c r="B47" s="26">
        <v>5080052</v>
      </c>
      <c r="C47" s="26" t="s">
        <v>66</v>
      </c>
      <c r="D47" s="31">
        <v>11120</v>
      </c>
      <c r="E47" s="31">
        <v>25000</v>
      </c>
      <c r="F47" s="28">
        <f t="shared" si="5"/>
        <v>13880</v>
      </c>
      <c r="G47" s="26" t="s">
        <v>7</v>
      </c>
      <c r="H47" s="27">
        <v>44106</v>
      </c>
      <c r="I47" s="26"/>
    </row>
    <row r="48" spans="1:10" x14ac:dyDescent="0.3">
      <c r="A48" s="26">
        <v>8</v>
      </c>
      <c r="B48" s="26">
        <v>5079957</v>
      </c>
      <c r="C48" s="26" t="s">
        <v>55</v>
      </c>
      <c r="D48" s="13">
        <v>23550</v>
      </c>
      <c r="E48" s="13">
        <v>30000</v>
      </c>
      <c r="F48" s="28">
        <f t="shared" si="5"/>
        <v>6450</v>
      </c>
      <c r="G48" s="26" t="s">
        <v>23</v>
      </c>
      <c r="H48" s="27">
        <v>44107</v>
      </c>
      <c r="I48" s="26"/>
    </row>
    <row r="49" spans="1:9" x14ac:dyDescent="0.3">
      <c r="A49" s="26">
        <v>9</v>
      </c>
      <c r="B49" s="26">
        <v>5075199</v>
      </c>
      <c r="C49" s="26" t="s">
        <v>61</v>
      </c>
      <c r="D49" s="13">
        <v>21050</v>
      </c>
      <c r="E49" s="13">
        <v>25000</v>
      </c>
      <c r="F49" s="28">
        <f t="shared" si="5"/>
        <v>3950</v>
      </c>
      <c r="G49" s="26" t="s">
        <v>23</v>
      </c>
      <c r="H49" s="27">
        <v>44107</v>
      </c>
      <c r="I49" s="26"/>
    </row>
    <row r="50" spans="1:9" x14ac:dyDescent="0.3">
      <c r="A50" s="26">
        <v>10</v>
      </c>
      <c r="B50" s="26">
        <v>8072608</v>
      </c>
      <c r="C50" s="26" t="s">
        <v>44</v>
      </c>
      <c r="D50" s="13">
        <v>88890</v>
      </c>
      <c r="E50" s="13">
        <v>140000</v>
      </c>
      <c r="F50" s="28">
        <f t="shared" si="5"/>
        <v>51110</v>
      </c>
      <c r="G50" s="26" t="s">
        <v>7</v>
      </c>
      <c r="H50" s="27">
        <v>44108</v>
      </c>
      <c r="I50" s="26"/>
    </row>
    <row r="51" spans="1:9" x14ac:dyDescent="0.3">
      <c r="A51" s="26">
        <v>11</v>
      </c>
      <c r="B51" s="26">
        <v>8072593</v>
      </c>
      <c r="C51" s="26" t="s">
        <v>59</v>
      </c>
      <c r="D51" s="13">
        <v>13330</v>
      </c>
      <c r="E51" s="13">
        <v>30000</v>
      </c>
      <c r="F51" s="28">
        <f t="shared" si="5"/>
        <v>16670</v>
      </c>
      <c r="G51" s="26" t="s">
        <v>23</v>
      </c>
      <c r="H51" s="27">
        <v>44107</v>
      </c>
      <c r="I51" s="26"/>
    </row>
    <row r="52" spans="1:9" x14ac:dyDescent="0.3">
      <c r="A52" s="26">
        <v>12</v>
      </c>
      <c r="B52" s="26">
        <v>8070655</v>
      </c>
      <c r="C52" s="26" t="s">
        <v>17</v>
      </c>
      <c r="D52" s="26">
        <v>164840</v>
      </c>
      <c r="E52" s="26">
        <v>570000</v>
      </c>
      <c r="F52" s="28">
        <f t="shared" si="5"/>
        <v>405160</v>
      </c>
      <c r="G52" s="26" t="s">
        <v>7</v>
      </c>
      <c r="H52" s="27">
        <v>44109</v>
      </c>
      <c r="I52" s="26"/>
    </row>
    <row r="53" spans="1:9" x14ac:dyDescent="0.3">
      <c r="A53" s="26">
        <v>13</v>
      </c>
      <c r="B53" s="26">
        <v>8068250</v>
      </c>
      <c r="C53" s="26" t="s">
        <v>17</v>
      </c>
      <c r="D53" s="26">
        <v>21050</v>
      </c>
      <c r="E53" s="26">
        <v>30000</v>
      </c>
      <c r="F53" s="28">
        <f t="shared" si="5"/>
        <v>8950</v>
      </c>
      <c r="G53" s="26" t="s">
        <v>7</v>
      </c>
      <c r="H53" s="27">
        <v>44109</v>
      </c>
      <c r="I53" s="26"/>
    </row>
    <row r="54" spans="1:9" x14ac:dyDescent="0.3">
      <c r="A54" s="26">
        <v>14</v>
      </c>
      <c r="B54" s="26">
        <v>8072665</v>
      </c>
      <c r="C54" s="26" t="s">
        <v>63</v>
      </c>
      <c r="D54" s="13">
        <v>52630</v>
      </c>
      <c r="E54" s="13">
        <v>80000</v>
      </c>
      <c r="F54" s="28">
        <f t="shared" si="5"/>
        <v>27370</v>
      </c>
      <c r="G54" s="26" t="s">
        <v>23</v>
      </c>
      <c r="H54" s="27">
        <v>44107</v>
      </c>
      <c r="I54" s="26"/>
    </row>
    <row r="55" spans="1:9" x14ac:dyDescent="0.3">
      <c r="A55" s="26">
        <v>15</v>
      </c>
      <c r="B55" s="26">
        <v>8072537</v>
      </c>
      <c r="C55" s="26" t="s">
        <v>64</v>
      </c>
      <c r="D55" s="31">
        <v>47060</v>
      </c>
      <c r="E55" s="31">
        <v>80000</v>
      </c>
      <c r="F55" s="28">
        <f t="shared" si="5"/>
        <v>32940</v>
      </c>
      <c r="G55" s="26" t="s">
        <v>7</v>
      </c>
      <c r="H55" s="27">
        <v>44106</v>
      </c>
      <c r="I55" s="26"/>
    </row>
    <row r="56" spans="1:9" x14ac:dyDescent="0.3">
      <c r="A56" s="26">
        <v>16</v>
      </c>
      <c r="B56" s="26">
        <v>11032304</v>
      </c>
      <c r="C56" s="26" t="s">
        <v>53</v>
      </c>
      <c r="D56" s="13">
        <v>11500</v>
      </c>
      <c r="E56" s="13">
        <v>15000</v>
      </c>
      <c r="F56" s="28">
        <f t="shared" si="5"/>
        <v>3500</v>
      </c>
      <c r="G56" s="26" t="s">
        <v>23</v>
      </c>
      <c r="H56" s="27">
        <v>44107</v>
      </c>
      <c r="I56" s="26"/>
    </row>
    <row r="57" spans="1:9" x14ac:dyDescent="0.3">
      <c r="A57" s="26">
        <v>17</v>
      </c>
      <c r="B57" s="26">
        <v>12029848</v>
      </c>
      <c r="C57" s="26" t="s">
        <v>45</v>
      </c>
      <c r="D57" s="13">
        <v>31580</v>
      </c>
      <c r="E57" s="13">
        <v>45000</v>
      </c>
      <c r="F57" s="28">
        <f t="shared" ref="F57:F74" si="6">E57-D57</f>
        <v>13420</v>
      </c>
      <c r="G57" s="26" t="s">
        <v>7</v>
      </c>
      <c r="H57" s="27">
        <v>44108</v>
      </c>
      <c r="I57" s="26"/>
    </row>
    <row r="58" spans="1:9" x14ac:dyDescent="0.3">
      <c r="A58" s="26">
        <v>18</v>
      </c>
      <c r="B58" s="26">
        <v>12030249</v>
      </c>
      <c r="C58" s="26" t="s">
        <v>68</v>
      </c>
      <c r="D58" s="31">
        <v>20000</v>
      </c>
      <c r="E58" s="31">
        <v>35000</v>
      </c>
      <c r="F58" s="28">
        <f t="shared" ref="F58:F65" si="7">E58-D58</f>
        <v>15000</v>
      </c>
      <c r="G58" s="26" t="s">
        <v>7</v>
      </c>
      <c r="H58" s="27">
        <v>44105</v>
      </c>
      <c r="I58" s="26"/>
    </row>
    <row r="59" spans="1:9" ht="15" customHeight="1" x14ac:dyDescent="0.3">
      <c r="A59" s="26">
        <v>19</v>
      </c>
      <c r="B59" s="26">
        <v>12030280</v>
      </c>
      <c r="C59" s="26" t="s">
        <v>60</v>
      </c>
      <c r="D59" s="13">
        <v>47780</v>
      </c>
      <c r="E59" s="13">
        <v>60000</v>
      </c>
      <c r="F59" s="28">
        <f t="shared" si="7"/>
        <v>12220</v>
      </c>
      <c r="G59" s="26" t="s">
        <v>23</v>
      </c>
      <c r="H59" s="27">
        <v>44107</v>
      </c>
      <c r="I59" s="26"/>
    </row>
    <row r="60" spans="1:9" x14ac:dyDescent="0.3">
      <c r="A60" s="26">
        <v>20</v>
      </c>
      <c r="B60" s="26">
        <v>12030448</v>
      </c>
      <c r="C60" s="26" t="s">
        <v>25</v>
      </c>
      <c r="D60" s="13">
        <v>20000</v>
      </c>
      <c r="E60" s="13">
        <v>30000</v>
      </c>
      <c r="F60" s="28">
        <f t="shared" si="7"/>
        <v>10000</v>
      </c>
      <c r="G60" s="26" t="s">
        <v>7</v>
      </c>
      <c r="H60" s="27">
        <v>44108</v>
      </c>
      <c r="I60" s="26"/>
    </row>
    <row r="61" spans="1:9" x14ac:dyDescent="0.3">
      <c r="A61" s="26">
        <v>21</v>
      </c>
      <c r="B61" s="26">
        <v>26010468</v>
      </c>
      <c r="C61" s="26" t="s">
        <v>49</v>
      </c>
      <c r="D61" s="13">
        <v>20000</v>
      </c>
      <c r="E61" s="13">
        <v>30000</v>
      </c>
      <c r="F61" s="28">
        <f t="shared" si="7"/>
        <v>10000</v>
      </c>
      <c r="G61" s="26" t="s">
        <v>7</v>
      </c>
      <c r="H61" s="27">
        <v>44109</v>
      </c>
      <c r="I61" s="26"/>
    </row>
    <row r="62" spans="1:9" x14ac:dyDescent="0.3">
      <c r="A62" s="26">
        <v>22</v>
      </c>
      <c r="B62" s="26">
        <v>26010498</v>
      </c>
      <c r="C62" s="26" t="s">
        <v>52</v>
      </c>
      <c r="D62" s="13">
        <v>205000</v>
      </c>
      <c r="E62" s="13">
        <v>280000</v>
      </c>
      <c r="F62" s="28">
        <f t="shared" si="7"/>
        <v>75000</v>
      </c>
      <c r="G62" s="26" t="s">
        <v>7</v>
      </c>
      <c r="H62" s="27">
        <v>44109</v>
      </c>
      <c r="I62" s="31"/>
    </row>
    <row r="63" spans="1:9" x14ac:dyDescent="0.3">
      <c r="A63" s="26">
        <v>23</v>
      </c>
      <c r="B63" s="26">
        <v>26007466</v>
      </c>
      <c r="C63" s="26" t="s">
        <v>56</v>
      </c>
      <c r="D63" s="13">
        <v>25455</v>
      </c>
      <c r="E63" s="13">
        <v>28000</v>
      </c>
      <c r="F63" s="28">
        <f t="shared" si="7"/>
        <v>2545</v>
      </c>
      <c r="G63" s="26" t="s">
        <v>23</v>
      </c>
      <c r="H63" s="27">
        <v>44107</v>
      </c>
      <c r="I63" s="26"/>
    </row>
    <row r="64" spans="1:9" x14ac:dyDescent="0.3">
      <c r="A64" s="26">
        <v>24</v>
      </c>
      <c r="B64" s="26">
        <v>26010541</v>
      </c>
      <c r="C64" s="26" t="s">
        <v>67</v>
      </c>
      <c r="D64" s="31">
        <v>14400</v>
      </c>
      <c r="E64" s="31">
        <v>25000</v>
      </c>
      <c r="F64" s="28">
        <f t="shared" si="7"/>
        <v>10600</v>
      </c>
      <c r="G64" s="26" t="s">
        <v>7</v>
      </c>
      <c r="H64" s="27">
        <v>44106</v>
      </c>
      <c r="I64" s="26"/>
    </row>
    <row r="65" spans="1:9" x14ac:dyDescent="0.3">
      <c r="A65" s="26">
        <v>25</v>
      </c>
      <c r="B65" s="26">
        <v>26010279</v>
      </c>
      <c r="C65" s="26" t="s">
        <v>69</v>
      </c>
      <c r="D65" s="31">
        <v>11110</v>
      </c>
      <c r="E65" s="31">
        <v>30000</v>
      </c>
      <c r="F65" s="28">
        <f t="shared" si="7"/>
        <v>18890</v>
      </c>
      <c r="G65" s="26" t="s">
        <v>7</v>
      </c>
      <c r="H65" s="27">
        <v>44105</v>
      </c>
      <c r="I65" s="26"/>
    </row>
    <row r="66" spans="1:9" x14ac:dyDescent="0.3">
      <c r="A66" s="26">
        <v>26</v>
      </c>
      <c r="B66" s="26">
        <v>31007370</v>
      </c>
      <c r="C66" s="26" t="s">
        <v>46</v>
      </c>
      <c r="D66" s="13">
        <v>31920</v>
      </c>
      <c r="E66" s="13">
        <v>90000</v>
      </c>
      <c r="F66" s="28">
        <f t="shared" si="6"/>
        <v>58080</v>
      </c>
      <c r="G66" s="26" t="s">
        <v>23</v>
      </c>
      <c r="H66" s="27">
        <v>44108</v>
      </c>
      <c r="I66" s="26"/>
    </row>
    <row r="67" spans="1:9" x14ac:dyDescent="0.3">
      <c r="A67" s="26">
        <v>27</v>
      </c>
      <c r="B67" s="26">
        <v>31007380</v>
      </c>
      <c r="C67" s="26" t="s">
        <v>47</v>
      </c>
      <c r="D67" s="13">
        <v>31580</v>
      </c>
      <c r="E67" s="13">
        <v>60000</v>
      </c>
      <c r="F67" s="28">
        <f t="shared" ref="F67:F73" si="8">E67-D67</f>
        <v>28420</v>
      </c>
      <c r="G67" s="26" t="s">
        <v>7</v>
      </c>
      <c r="H67" s="27">
        <v>44108</v>
      </c>
      <c r="I67" s="26"/>
    </row>
    <row r="68" spans="1:9" x14ac:dyDescent="0.3">
      <c r="A68" s="26">
        <v>28</v>
      </c>
      <c r="B68" s="26">
        <v>31007347</v>
      </c>
      <c r="C68" s="26" t="s">
        <v>51</v>
      </c>
      <c r="D68" s="13">
        <v>111110</v>
      </c>
      <c r="E68" s="13">
        <v>150000</v>
      </c>
      <c r="F68" s="28">
        <f t="shared" si="8"/>
        <v>38890</v>
      </c>
      <c r="G68" s="26" t="s">
        <v>7</v>
      </c>
      <c r="H68" s="27">
        <v>44109</v>
      </c>
      <c r="I68" s="26"/>
    </row>
    <row r="69" spans="1:9" x14ac:dyDescent="0.3">
      <c r="A69" s="26">
        <v>29</v>
      </c>
      <c r="B69" s="26">
        <v>31007057</v>
      </c>
      <c r="C69" s="26" t="s">
        <v>57</v>
      </c>
      <c r="D69" s="13">
        <v>9410</v>
      </c>
      <c r="E69" s="13">
        <v>25000</v>
      </c>
      <c r="F69" s="28">
        <f t="shared" si="8"/>
        <v>15590</v>
      </c>
      <c r="G69" s="26" t="s">
        <v>23</v>
      </c>
      <c r="H69" s="27">
        <v>44107</v>
      </c>
      <c r="I69" s="26"/>
    </row>
    <row r="70" spans="1:9" x14ac:dyDescent="0.3">
      <c r="A70" s="26">
        <v>30</v>
      </c>
      <c r="B70" s="26">
        <v>31007294</v>
      </c>
      <c r="C70" s="26" t="s">
        <v>26</v>
      </c>
      <c r="D70" s="31">
        <v>27780</v>
      </c>
      <c r="E70" s="31">
        <v>40000</v>
      </c>
      <c r="F70" s="28">
        <f t="shared" si="8"/>
        <v>12220</v>
      </c>
      <c r="G70" s="26" t="s">
        <v>7</v>
      </c>
      <c r="H70" s="27">
        <v>44105</v>
      </c>
      <c r="I70" s="26"/>
    </row>
    <row r="71" spans="1:9" x14ac:dyDescent="0.3">
      <c r="A71" s="26">
        <v>31</v>
      </c>
      <c r="B71" s="26">
        <v>31007388</v>
      </c>
      <c r="C71" s="26" t="s">
        <v>62</v>
      </c>
      <c r="D71" s="13">
        <v>21050</v>
      </c>
      <c r="E71" s="13">
        <v>40000</v>
      </c>
      <c r="F71" s="28">
        <f t="shared" si="8"/>
        <v>18950</v>
      </c>
      <c r="G71" s="26" t="s">
        <v>23</v>
      </c>
      <c r="H71" s="27">
        <v>44107</v>
      </c>
      <c r="I71" s="26"/>
    </row>
    <row r="72" spans="1:9" x14ac:dyDescent="0.3">
      <c r="A72" s="26">
        <v>32</v>
      </c>
      <c r="B72" s="26">
        <v>36004333</v>
      </c>
      <c r="C72" s="26" t="s">
        <v>48</v>
      </c>
      <c r="D72" s="13">
        <v>0</v>
      </c>
      <c r="E72" s="13">
        <v>8000</v>
      </c>
      <c r="F72" s="28">
        <f t="shared" si="8"/>
        <v>8000</v>
      </c>
      <c r="G72" s="26" t="s">
        <v>7</v>
      </c>
      <c r="H72" s="27">
        <v>44109</v>
      </c>
      <c r="I72" s="26"/>
    </row>
    <row r="73" spans="1:9" x14ac:dyDescent="0.3">
      <c r="A73" s="26">
        <v>33</v>
      </c>
      <c r="B73" s="26">
        <v>36003418</v>
      </c>
      <c r="C73" s="26" t="s">
        <v>65</v>
      </c>
      <c r="D73" s="31">
        <v>52640</v>
      </c>
      <c r="E73" s="31">
        <v>52640</v>
      </c>
      <c r="F73" s="28">
        <f t="shared" si="8"/>
        <v>0</v>
      </c>
      <c r="G73" s="26" t="s">
        <v>7</v>
      </c>
      <c r="H73" s="27">
        <v>44106</v>
      </c>
      <c r="I73" s="26"/>
    </row>
    <row r="74" spans="1:9" x14ac:dyDescent="0.3">
      <c r="A74" s="26">
        <v>34</v>
      </c>
      <c r="B74" s="26">
        <v>39002233</v>
      </c>
      <c r="C74" s="26" t="s">
        <v>9</v>
      </c>
      <c r="D74" s="13">
        <v>0</v>
      </c>
      <c r="E74" s="13">
        <v>100</v>
      </c>
      <c r="F74" s="28">
        <f t="shared" si="6"/>
        <v>100</v>
      </c>
      <c r="G74" s="26" t="s">
        <v>7</v>
      </c>
      <c r="H74" s="27">
        <v>44108</v>
      </c>
      <c r="I74" s="26"/>
    </row>
    <row r="75" spans="1:9" x14ac:dyDescent="0.3">
      <c r="A75" s="26">
        <v>35</v>
      </c>
      <c r="B75" s="26">
        <v>39001043</v>
      </c>
      <c r="C75" s="26" t="s">
        <v>58</v>
      </c>
      <c r="D75" s="13">
        <v>25320</v>
      </c>
      <c r="E75" s="13">
        <v>25000</v>
      </c>
      <c r="F75" s="28">
        <f>E75-D75</f>
        <v>-320</v>
      </c>
      <c r="G75" s="26" t="s">
        <v>23</v>
      </c>
      <c r="H75" s="27">
        <v>44107</v>
      </c>
      <c r="I75" s="26"/>
    </row>
    <row r="76" spans="1:9" x14ac:dyDescent="0.3">
      <c r="A76" s="5"/>
      <c r="B76" s="5"/>
      <c r="C76" s="5"/>
      <c r="D76" s="24">
        <f>SUM(D41:D75)</f>
        <v>1271115</v>
      </c>
      <c r="E76" s="24">
        <f>SUM(E41:E75)</f>
        <v>2313740</v>
      </c>
      <c r="F76" s="24">
        <f>SUM(F41:F75)</f>
        <v>1042625</v>
      </c>
      <c r="G76" s="5"/>
      <c r="H76" s="5"/>
      <c r="I76" s="26"/>
    </row>
    <row r="77" spans="1:9" x14ac:dyDescent="0.3">
      <c r="A77" s="34" t="s">
        <v>98</v>
      </c>
      <c r="B77" s="34"/>
      <c r="C77" s="34"/>
      <c r="D77" s="34"/>
      <c r="E77" s="34"/>
      <c r="F77" s="34"/>
      <c r="G77" s="34"/>
      <c r="H77" s="34"/>
      <c r="I77" s="26"/>
    </row>
    <row r="78" spans="1:9" x14ac:dyDescent="0.3">
      <c r="A78" s="34" t="s">
        <v>107</v>
      </c>
      <c r="B78" s="34"/>
      <c r="C78" s="34"/>
      <c r="D78" s="34"/>
      <c r="E78" s="26"/>
      <c r="F78" s="26" t="s">
        <v>20</v>
      </c>
      <c r="G78" s="26" t="s">
        <v>22</v>
      </c>
      <c r="H78" s="26" t="s">
        <v>21</v>
      </c>
      <c r="I78" s="26"/>
    </row>
    <row r="79" spans="1:9" x14ac:dyDescent="0.3">
      <c r="A79" s="34" t="s">
        <v>101</v>
      </c>
      <c r="B79" s="34"/>
      <c r="C79" s="34" t="s">
        <v>102</v>
      </c>
      <c r="D79" s="34"/>
      <c r="E79" s="26"/>
      <c r="F79" s="26">
        <v>20000</v>
      </c>
      <c r="G79" s="26">
        <v>10</v>
      </c>
      <c r="H79" s="26">
        <f>G79*F79</f>
        <v>200000</v>
      </c>
      <c r="I79" s="26"/>
    </row>
    <row r="80" spans="1:9" x14ac:dyDescent="0.3">
      <c r="A80" s="26">
        <v>4</v>
      </c>
      <c r="B80" s="31">
        <f>F7+SUM(F41:F44)</f>
        <v>105020</v>
      </c>
      <c r="C80" s="26">
        <v>2</v>
      </c>
      <c r="D80" s="31">
        <f>F5</f>
        <v>93740</v>
      </c>
      <c r="E80" s="26"/>
      <c r="F80" s="26">
        <v>10000</v>
      </c>
      <c r="G80" s="26">
        <v>161</v>
      </c>
      <c r="H80" s="26">
        <f t="shared" ref="H80:H86" si="9">G80*F80</f>
        <v>1610000</v>
      </c>
      <c r="I80" s="26"/>
    </row>
    <row r="81" spans="1:9" x14ac:dyDescent="0.3">
      <c r="A81" s="26">
        <v>5</v>
      </c>
      <c r="B81" s="31">
        <f>SUM(F45:F49)+SUM(F8:F11)</f>
        <v>144335</v>
      </c>
      <c r="C81" s="34" t="s">
        <v>103</v>
      </c>
      <c r="D81" s="34"/>
      <c r="E81" s="26"/>
      <c r="F81" s="26">
        <v>5000</v>
      </c>
      <c r="G81" s="26">
        <v>100</v>
      </c>
      <c r="H81" s="26">
        <f t="shared" si="9"/>
        <v>500000</v>
      </c>
      <c r="I81" s="26"/>
    </row>
    <row r="82" spans="1:9" x14ac:dyDescent="0.3">
      <c r="A82" s="26">
        <v>8</v>
      </c>
      <c r="B82" s="31">
        <f>SUM(F12:F13)+SUM(F50:F55)</f>
        <v>714644</v>
      </c>
      <c r="C82" s="26">
        <v>25</v>
      </c>
      <c r="D82" s="31">
        <f>F21</f>
        <v>15000</v>
      </c>
      <c r="E82" s="26"/>
      <c r="F82" s="26">
        <v>2000</v>
      </c>
      <c r="G82" s="26">
        <v>1</v>
      </c>
      <c r="H82" s="26">
        <f t="shared" si="9"/>
        <v>2000</v>
      </c>
      <c r="I82" s="26"/>
    </row>
    <row r="83" spans="1:9" x14ac:dyDescent="0.3">
      <c r="A83" s="26">
        <v>11</v>
      </c>
      <c r="B83" s="31">
        <f>F56</f>
        <v>3500</v>
      </c>
      <c r="C83" s="26">
        <v>3</v>
      </c>
      <c r="D83" s="31">
        <f>F6</f>
        <v>76330</v>
      </c>
      <c r="E83" s="26"/>
      <c r="F83" s="26">
        <v>1000</v>
      </c>
      <c r="G83" s="26">
        <v>1</v>
      </c>
      <c r="H83" s="26">
        <f t="shared" si="9"/>
        <v>1000</v>
      </c>
      <c r="I83" s="26"/>
    </row>
    <row r="84" spans="1:9" x14ac:dyDescent="0.3">
      <c r="A84" s="26">
        <v>12</v>
      </c>
      <c r="B84" s="31">
        <f>SUM(F57:F60)+SUM(F14:F17)</f>
        <v>121590</v>
      </c>
      <c r="C84" s="26">
        <v>17</v>
      </c>
      <c r="D84" s="31">
        <f>F18</f>
        <v>89830</v>
      </c>
      <c r="E84" s="26"/>
      <c r="F84" s="26">
        <v>500</v>
      </c>
      <c r="G84" s="26">
        <v>1</v>
      </c>
      <c r="H84" s="26">
        <f t="shared" si="9"/>
        <v>500</v>
      </c>
      <c r="I84" s="26"/>
    </row>
    <row r="85" spans="1:9" x14ac:dyDescent="0.3">
      <c r="A85" s="26">
        <v>26</v>
      </c>
      <c r="B85" s="31">
        <f>SUM(F61:F65)+SUM(F22:F23)</f>
        <v>206429</v>
      </c>
      <c r="C85" s="26">
        <v>38</v>
      </c>
      <c r="D85" s="31">
        <f>F30</f>
        <v>34620</v>
      </c>
      <c r="E85" s="26"/>
      <c r="F85" s="26">
        <v>100</v>
      </c>
      <c r="G85" s="26">
        <v>2</v>
      </c>
      <c r="H85" s="26">
        <f t="shared" si="9"/>
        <v>200</v>
      </c>
      <c r="I85" s="26"/>
    </row>
    <row r="86" spans="1:9" x14ac:dyDescent="0.3">
      <c r="A86" s="26">
        <v>31</v>
      </c>
      <c r="B86" s="31">
        <f>SUM(F66:F71)+SUM(F24:F26)</f>
        <v>227079</v>
      </c>
      <c r="C86" s="34" t="s">
        <v>104</v>
      </c>
      <c r="D86" s="34"/>
      <c r="E86" s="26"/>
      <c r="F86" s="26">
        <v>20</v>
      </c>
      <c r="G86" s="26">
        <v>2</v>
      </c>
      <c r="H86" s="26">
        <f t="shared" si="9"/>
        <v>40</v>
      </c>
      <c r="I86" s="26"/>
    </row>
    <row r="87" spans="1:9" x14ac:dyDescent="0.3">
      <c r="A87" s="26">
        <v>36</v>
      </c>
      <c r="B87" s="31">
        <f>SUM(F72:F73)+F29</f>
        <v>16745</v>
      </c>
      <c r="C87" s="26">
        <v>18</v>
      </c>
      <c r="D87" s="31">
        <f>F19</f>
        <v>134490</v>
      </c>
      <c r="E87" s="26"/>
      <c r="F87" s="34">
        <f>SUM(H79:H86)</f>
        <v>2313740</v>
      </c>
      <c r="G87" s="34"/>
      <c r="H87" s="34"/>
      <c r="I87" s="26"/>
    </row>
    <row r="88" spans="1:9" x14ac:dyDescent="0.3">
      <c r="A88" s="26">
        <v>39</v>
      </c>
      <c r="B88" s="31">
        <f>SUM(F74:F75)+F31</f>
        <v>-25</v>
      </c>
      <c r="C88" s="26">
        <v>32</v>
      </c>
      <c r="D88" s="31">
        <f>F27</f>
        <v>221553</v>
      </c>
      <c r="E88" s="26"/>
      <c r="F88" s="26"/>
      <c r="G88" s="26"/>
      <c r="H88" s="26"/>
      <c r="I88" s="26"/>
    </row>
    <row r="89" spans="1:9" x14ac:dyDescent="0.3">
      <c r="A89" s="34" t="s">
        <v>106</v>
      </c>
      <c r="B89" s="34"/>
      <c r="C89" s="34" t="s">
        <v>105</v>
      </c>
      <c r="D89" s="34"/>
      <c r="E89" s="26"/>
      <c r="F89" s="26"/>
      <c r="G89" s="26"/>
      <c r="H89" s="26"/>
      <c r="I89" s="26"/>
    </row>
    <row r="90" spans="1:9" x14ac:dyDescent="0.3">
      <c r="A90" s="26">
        <v>33</v>
      </c>
      <c r="B90" s="31">
        <f>F28</f>
        <v>88300</v>
      </c>
      <c r="C90" s="26">
        <v>22</v>
      </c>
      <c r="D90" s="31">
        <f>F20</f>
        <v>20560</v>
      </c>
      <c r="E90" s="26"/>
      <c r="F90" s="26"/>
      <c r="G90" s="26"/>
      <c r="H90" s="26"/>
      <c r="I90" s="26"/>
    </row>
    <row r="91" spans="1:9" x14ac:dyDescent="0.3">
      <c r="A91" s="35">
        <f>SUM(B80:B88)+B90+SUM(D80:D82)+SUM(D83:D85)+SUM(D87:D88)+D90</f>
        <v>2313740</v>
      </c>
      <c r="B91" s="34"/>
      <c r="C91" s="34"/>
      <c r="D91" s="34"/>
      <c r="E91" s="26"/>
      <c r="F91" s="26"/>
      <c r="G91" s="26"/>
      <c r="H91" s="26"/>
      <c r="I91" s="26"/>
    </row>
    <row r="93" spans="1:9" x14ac:dyDescent="0.3">
      <c r="D93" s="30"/>
    </row>
    <row r="94" spans="1:9" x14ac:dyDescent="0.3">
      <c r="D94" s="30"/>
    </row>
  </sheetData>
  <mergeCells count="14">
    <mergeCell ref="A1:I1"/>
    <mergeCell ref="A2:I2"/>
    <mergeCell ref="A79:B79"/>
    <mergeCell ref="C79:D79"/>
    <mergeCell ref="A78:D78"/>
    <mergeCell ref="C89:D89"/>
    <mergeCell ref="A89:B89"/>
    <mergeCell ref="A91:D91"/>
    <mergeCell ref="F87:H87"/>
    <mergeCell ref="A3:I3"/>
    <mergeCell ref="A39:H39"/>
    <mergeCell ref="A77:H77"/>
    <mergeCell ref="C81:D81"/>
    <mergeCell ref="C86:D86"/>
  </mergeCells>
  <pageMargins left="0.7" right="0.7" top="0.75" bottom="0.75" header="0.3" footer="0.3"/>
  <pageSetup paperSize="9" scale="6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8"/>
  <sheetViews>
    <sheetView tabSelected="1" workbookViewId="0">
      <selection activeCell="F28" sqref="A1:H28"/>
    </sheetView>
  </sheetViews>
  <sheetFormatPr defaultRowHeight="14.4" x14ac:dyDescent="0.3"/>
  <cols>
    <col min="1" max="1" width="5.6640625" style="7" customWidth="1"/>
    <col min="2" max="2" width="14.44140625" customWidth="1"/>
    <col min="3" max="3" width="25.33203125" customWidth="1"/>
    <col min="5" max="5" width="12" customWidth="1"/>
    <col min="6" max="6" width="11.109375" style="7" customWidth="1"/>
    <col min="7" max="7" width="10.109375" customWidth="1"/>
    <col min="8" max="8" width="14.5546875" customWidth="1"/>
    <col min="9" max="9" width="11.5546875" customWidth="1"/>
  </cols>
  <sheetData>
    <row r="1" spans="1:8" s="7" customFormat="1" x14ac:dyDescent="0.3">
      <c r="A1" s="40">
        <v>44110</v>
      </c>
      <c r="B1" s="39"/>
      <c r="C1" s="39"/>
      <c r="D1" s="39"/>
      <c r="E1" s="39"/>
      <c r="F1" s="39"/>
      <c r="G1" s="39"/>
      <c r="H1" s="39"/>
    </row>
    <row r="2" spans="1:8" s="7" customFormat="1" x14ac:dyDescent="0.3">
      <c r="A2" s="42" t="s">
        <v>99</v>
      </c>
      <c r="B2" s="42"/>
      <c r="C2" s="42"/>
      <c r="D2" s="42"/>
      <c r="E2" s="42"/>
      <c r="F2" s="42"/>
      <c r="G2" s="42"/>
      <c r="H2" s="42"/>
    </row>
    <row r="3" spans="1:8" s="7" customFormat="1" x14ac:dyDescent="0.3">
      <c r="A3" s="41" t="s">
        <v>14</v>
      </c>
      <c r="B3" s="41"/>
      <c r="C3" s="41"/>
      <c r="D3" s="41"/>
      <c r="E3" s="41"/>
      <c r="F3" s="41"/>
      <c r="G3" s="41"/>
      <c r="H3" s="41"/>
    </row>
    <row r="4" spans="1:8" ht="43.2" x14ac:dyDescent="0.3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1" t="s">
        <v>13</v>
      </c>
    </row>
    <row r="5" spans="1:8" s="25" customFormat="1" x14ac:dyDescent="0.3">
      <c r="A5" s="3">
        <v>1</v>
      </c>
      <c r="B5" s="4" t="s">
        <v>84</v>
      </c>
      <c r="C5" s="4" t="s">
        <v>85</v>
      </c>
      <c r="D5" s="3">
        <v>10000</v>
      </c>
      <c r="E5" s="13">
        <v>20000</v>
      </c>
      <c r="F5" s="32">
        <f>E5-D5</f>
        <v>10000</v>
      </c>
      <c r="G5" s="3" t="s">
        <v>7</v>
      </c>
      <c r="H5" s="6">
        <v>44107</v>
      </c>
    </row>
    <row r="6" spans="1:8" s="25" customFormat="1" x14ac:dyDescent="0.3">
      <c r="A6" s="3">
        <v>2</v>
      </c>
      <c r="B6" s="4" t="s">
        <v>73</v>
      </c>
      <c r="C6" s="4" t="s">
        <v>33</v>
      </c>
      <c r="D6" s="3">
        <v>201000</v>
      </c>
      <c r="E6" s="13">
        <v>265000</v>
      </c>
      <c r="F6" s="32">
        <f>E6-D6</f>
        <v>64000</v>
      </c>
      <c r="G6" s="3" t="s">
        <v>7</v>
      </c>
      <c r="H6" s="6">
        <v>44105</v>
      </c>
    </row>
    <row r="7" spans="1:8" s="25" customFormat="1" x14ac:dyDescent="0.3">
      <c r="A7" s="9">
        <v>3</v>
      </c>
      <c r="B7" s="4" t="s">
        <v>80</v>
      </c>
      <c r="C7" s="4" t="s">
        <v>81</v>
      </c>
      <c r="D7" s="3">
        <v>18100</v>
      </c>
      <c r="E7" s="13">
        <v>35000</v>
      </c>
      <c r="F7" s="32">
        <f>E7-D7</f>
        <v>16900</v>
      </c>
      <c r="G7" s="3" t="s">
        <v>7</v>
      </c>
      <c r="H7" s="6">
        <v>44106</v>
      </c>
    </row>
    <row r="8" spans="1:8" s="25" customFormat="1" x14ac:dyDescent="0.3">
      <c r="A8" s="9">
        <v>4</v>
      </c>
      <c r="B8" s="4" t="s">
        <v>74</v>
      </c>
      <c r="C8" s="4" t="s">
        <v>75</v>
      </c>
      <c r="D8" s="3">
        <v>25200</v>
      </c>
      <c r="E8" s="13">
        <v>40000</v>
      </c>
      <c r="F8" s="32">
        <f t="shared" ref="F8:F17" si="0">E8-D8</f>
        <v>14800</v>
      </c>
      <c r="G8" s="3" t="s">
        <v>7</v>
      </c>
      <c r="H8" s="6">
        <v>44105</v>
      </c>
    </row>
    <row r="9" spans="1:8" s="25" customFormat="1" x14ac:dyDescent="0.3">
      <c r="A9" s="9">
        <v>5</v>
      </c>
      <c r="B9" s="4" t="s">
        <v>82</v>
      </c>
      <c r="C9" s="4" t="s">
        <v>83</v>
      </c>
      <c r="D9" s="3">
        <v>50000</v>
      </c>
      <c r="E9" s="13">
        <v>70000</v>
      </c>
      <c r="F9" s="32">
        <f>E9-D9</f>
        <v>20000</v>
      </c>
      <c r="G9" s="3" t="s">
        <v>7</v>
      </c>
      <c r="H9" s="6">
        <v>44106</v>
      </c>
    </row>
    <row r="10" spans="1:8" s="25" customFormat="1" x14ac:dyDescent="0.3">
      <c r="A10" s="9">
        <v>6</v>
      </c>
      <c r="B10" s="4" t="s">
        <v>86</v>
      </c>
      <c r="C10" s="4" t="s">
        <v>87</v>
      </c>
      <c r="D10" s="3">
        <v>41000</v>
      </c>
      <c r="E10" s="13">
        <v>70000</v>
      </c>
      <c r="F10" s="32">
        <f>E10-D10</f>
        <v>29000</v>
      </c>
      <c r="G10" s="3" t="s">
        <v>7</v>
      </c>
      <c r="H10" s="6">
        <v>44108</v>
      </c>
    </row>
    <row r="11" spans="1:8" s="25" customFormat="1" x14ac:dyDescent="0.3">
      <c r="A11" s="9">
        <v>7</v>
      </c>
      <c r="B11" s="4" t="s">
        <v>96</v>
      </c>
      <c r="C11" s="4" t="s">
        <v>87</v>
      </c>
      <c r="D11" s="4">
        <v>45250</v>
      </c>
      <c r="E11" s="4">
        <v>78000</v>
      </c>
      <c r="F11" s="32">
        <f>E11-D11</f>
        <v>32750</v>
      </c>
      <c r="G11" s="3" t="s">
        <v>7</v>
      </c>
      <c r="H11" s="6">
        <v>44104</v>
      </c>
    </row>
    <row r="12" spans="1:8" s="25" customFormat="1" x14ac:dyDescent="0.3">
      <c r="A12" s="9">
        <v>8</v>
      </c>
      <c r="B12" s="4" t="s">
        <v>88</v>
      </c>
      <c r="C12" s="4" t="s">
        <v>89</v>
      </c>
      <c r="D12" s="3">
        <v>70500</v>
      </c>
      <c r="E12" s="13">
        <v>100000</v>
      </c>
      <c r="F12" s="32">
        <f>E12-D12</f>
        <v>29500</v>
      </c>
      <c r="G12" s="3" t="s">
        <v>7</v>
      </c>
      <c r="H12" s="6">
        <v>44108</v>
      </c>
    </row>
    <row r="13" spans="1:8" s="25" customFormat="1" x14ac:dyDescent="0.3">
      <c r="A13" s="9">
        <v>9</v>
      </c>
      <c r="B13" s="4" t="s">
        <v>76</v>
      </c>
      <c r="C13" s="4" t="s">
        <v>77</v>
      </c>
      <c r="D13" s="3">
        <v>26000</v>
      </c>
      <c r="E13" s="13">
        <v>35000</v>
      </c>
      <c r="F13" s="32">
        <f t="shared" si="0"/>
        <v>9000</v>
      </c>
      <c r="G13" s="3" t="s">
        <v>7</v>
      </c>
      <c r="H13" s="6">
        <v>44105</v>
      </c>
    </row>
    <row r="14" spans="1:8" s="25" customFormat="1" x14ac:dyDescent="0.3">
      <c r="A14" s="9">
        <v>10</v>
      </c>
      <c r="B14" s="4" t="s">
        <v>78</v>
      </c>
      <c r="C14" s="4" t="s">
        <v>79</v>
      </c>
      <c r="D14" s="3">
        <v>25127</v>
      </c>
      <c r="E14" s="13">
        <v>40000</v>
      </c>
      <c r="F14" s="32">
        <f t="shared" si="0"/>
        <v>14873</v>
      </c>
      <c r="G14" s="3" t="s">
        <v>7</v>
      </c>
      <c r="H14" s="6">
        <v>44106</v>
      </c>
    </row>
    <row r="15" spans="1:8" s="25" customFormat="1" x14ac:dyDescent="0.3">
      <c r="A15" s="9">
        <v>11</v>
      </c>
      <c r="B15" s="4" t="s">
        <v>90</v>
      </c>
      <c r="C15" s="4" t="s">
        <v>91</v>
      </c>
      <c r="D15" s="3">
        <v>22115</v>
      </c>
      <c r="E15" s="13">
        <v>28000</v>
      </c>
      <c r="F15" s="32">
        <f t="shared" si="0"/>
        <v>5885</v>
      </c>
      <c r="G15" s="3" t="s">
        <v>7</v>
      </c>
      <c r="H15" s="6">
        <v>44109</v>
      </c>
    </row>
    <row r="16" spans="1:8" s="25" customFormat="1" x14ac:dyDescent="0.3">
      <c r="A16" s="9">
        <v>12</v>
      </c>
      <c r="B16" s="4" t="s">
        <v>92</v>
      </c>
      <c r="C16" s="4" t="s">
        <v>93</v>
      </c>
      <c r="D16" s="3">
        <v>151000</v>
      </c>
      <c r="E16" s="13">
        <v>210000</v>
      </c>
      <c r="F16" s="32">
        <f t="shared" si="0"/>
        <v>59000</v>
      </c>
      <c r="G16" s="3" t="s">
        <v>7</v>
      </c>
      <c r="H16" s="6">
        <v>44109</v>
      </c>
    </row>
    <row r="17" spans="1:8" s="25" customFormat="1" x14ac:dyDescent="0.3">
      <c r="A17" s="9">
        <v>13</v>
      </c>
      <c r="B17" s="4" t="s">
        <v>94</v>
      </c>
      <c r="C17" s="4" t="s">
        <v>95</v>
      </c>
      <c r="D17" s="4">
        <v>11056</v>
      </c>
      <c r="E17" s="4">
        <v>18000</v>
      </c>
      <c r="F17" s="32">
        <f t="shared" si="0"/>
        <v>6944</v>
      </c>
      <c r="G17" s="3" t="s">
        <v>7</v>
      </c>
      <c r="H17" s="6">
        <v>44104</v>
      </c>
    </row>
    <row r="18" spans="1:8" x14ac:dyDescent="0.3">
      <c r="A18" s="5"/>
      <c r="B18" s="5"/>
      <c r="C18" s="5"/>
      <c r="D18" s="24">
        <f>SUM(D5:D17)</f>
        <v>696348</v>
      </c>
      <c r="E18" s="24">
        <f t="shared" ref="E18:F18" si="1">SUM(E5:E17)</f>
        <v>1009000</v>
      </c>
      <c r="F18" s="24">
        <f t="shared" si="1"/>
        <v>312652</v>
      </c>
      <c r="G18" s="5"/>
      <c r="H18" s="5"/>
    </row>
    <row r="20" spans="1:8" x14ac:dyDescent="0.3">
      <c r="A20" s="39" t="s">
        <v>100</v>
      </c>
      <c r="B20" s="39"/>
      <c r="C20" s="39"/>
      <c r="D20" s="39"/>
      <c r="E20" s="39"/>
      <c r="F20" s="39"/>
      <c r="G20" s="39"/>
      <c r="H20" s="39"/>
    </row>
    <row r="21" spans="1:8" ht="28.2" customHeight="1" x14ac:dyDescent="0.3">
      <c r="D21" s="44" t="s">
        <v>108</v>
      </c>
      <c r="E21" s="44"/>
      <c r="F21" s="29" t="s">
        <v>20</v>
      </c>
      <c r="G21" s="29" t="s">
        <v>21</v>
      </c>
      <c r="H21" s="29" t="s">
        <v>22</v>
      </c>
    </row>
    <row r="22" spans="1:8" x14ac:dyDescent="0.3">
      <c r="D22" s="29">
        <v>5</v>
      </c>
      <c r="E22" s="33">
        <f>F5</f>
        <v>10000</v>
      </c>
      <c r="F22" s="29">
        <v>20000</v>
      </c>
      <c r="G22" s="29">
        <v>4</v>
      </c>
      <c r="H22" s="29">
        <f>G22*F22</f>
        <v>80000</v>
      </c>
    </row>
    <row r="23" spans="1:8" x14ac:dyDescent="0.3">
      <c r="D23" s="29">
        <v>8</v>
      </c>
      <c r="E23" s="33">
        <f>SUM(F6:F7)</f>
        <v>80900</v>
      </c>
      <c r="F23" s="29">
        <v>10000</v>
      </c>
      <c r="G23" s="29">
        <v>12</v>
      </c>
      <c r="H23" s="29">
        <f t="shared" ref="H23:H27" si="2">G23*F23</f>
        <v>120000</v>
      </c>
    </row>
    <row r="24" spans="1:8" s="7" customFormat="1" x14ac:dyDescent="0.3">
      <c r="D24" s="29">
        <v>36</v>
      </c>
      <c r="E24" s="33">
        <f>SUM(F8:F13)</f>
        <v>135050</v>
      </c>
      <c r="F24" s="29">
        <v>5000</v>
      </c>
      <c r="G24" s="29">
        <v>49</v>
      </c>
      <c r="H24" s="29">
        <f t="shared" si="2"/>
        <v>245000</v>
      </c>
    </row>
    <row r="25" spans="1:8" s="7" customFormat="1" x14ac:dyDescent="0.3">
      <c r="D25" s="29">
        <v>39</v>
      </c>
      <c r="E25" s="33">
        <f>SUM(F14:F17)</f>
        <v>86702</v>
      </c>
      <c r="F25" s="29">
        <v>2000</v>
      </c>
      <c r="G25" s="29">
        <v>106</v>
      </c>
      <c r="H25" s="29">
        <f t="shared" si="2"/>
        <v>212000</v>
      </c>
    </row>
    <row r="26" spans="1:8" s="7" customFormat="1" x14ac:dyDescent="0.3">
      <c r="D26" s="45">
        <f>SUM(E22:E25)</f>
        <v>312652</v>
      </c>
      <c r="E26" s="43"/>
      <c r="F26" s="29">
        <v>1000</v>
      </c>
      <c r="G26" s="29">
        <v>38</v>
      </c>
      <c r="H26" s="29">
        <f t="shared" si="2"/>
        <v>38000</v>
      </c>
    </row>
    <row r="27" spans="1:8" s="7" customFormat="1" x14ac:dyDescent="0.3">
      <c r="F27" s="29">
        <v>500</v>
      </c>
      <c r="G27" s="29">
        <v>3</v>
      </c>
      <c r="H27" s="29">
        <f t="shared" si="2"/>
        <v>1500</v>
      </c>
    </row>
    <row r="28" spans="1:8" x14ac:dyDescent="0.3">
      <c r="F28" s="43">
        <f>SUM(H22:H27)</f>
        <v>696500</v>
      </c>
      <c r="G28" s="43"/>
      <c r="H28" s="43"/>
    </row>
  </sheetData>
  <mergeCells count="7">
    <mergeCell ref="A20:H20"/>
    <mergeCell ref="A1:H1"/>
    <mergeCell ref="A3:H3"/>
    <mergeCell ref="A2:H2"/>
    <mergeCell ref="F28:H28"/>
    <mergeCell ref="D21:E21"/>
    <mergeCell ref="D26:E26"/>
  </mergeCells>
  <pageMargins left="0.7" right="0.7" top="0.75" bottom="0.75" header="0.3" footer="0.3"/>
  <pageSetup paperSize="9" scale="8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Актив маркет</vt:lpstr>
      <vt:lpstr>Комиссионный магазин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2020-10-07T03:34:18Z</cp:lastPrinted>
  <dcterms:created xsi:type="dcterms:W3CDTF">2015-06-05T18:17:20Z</dcterms:created>
  <dcterms:modified xsi:type="dcterms:W3CDTF">2020-10-07T03:34:39Z</dcterms:modified>
</cp:coreProperties>
</file>