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отчеты обощенные наличка и безнал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2" i="1" l="1"/>
  <c r="F142" i="1"/>
  <c r="H137" i="1"/>
  <c r="G61" i="1"/>
  <c r="F35" i="1"/>
  <c r="F36" i="1"/>
  <c r="H140" i="1" s="1"/>
  <c r="F37" i="1"/>
  <c r="F38" i="1"/>
  <c r="F39" i="1"/>
  <c r="F6" i="1"/>
  <c r="F7" i="1"/>
  <c r="F8" i="1"/>
  <c r="F9" i="1"/>
  <c r="F10" i="1"/>
  <c r="F11" i="1"/>
  <c r="F12" i="1"/>
  <c r="F13" i="1"/>
  <c r="F14" i="1"/>
  <c r="F15" i="1"/>
  <c r="F16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D122" i="1"/>
  <c r="F5" i="1" l="1"/>
  <c r="F61" i="1" s="1"/>
  <c r="H135" i="1"/>
  <c r="F140" i="1"/>
  <c r="F139" i="1"/>
  <c r="H139" i="1"/>
  <c r="H130" i="1"/>
  <c r="H131" i="1"/>
  <c r="H132" i="1"/>
  <c r="C131" i="1" l="1"/>
  <c r="D131" i="1" s="1"/>
  <c r="C130" i="1"/>
  <c r="D130" i="1" s="1"/>
  <c r="C129" i="1"/>
  <c r="D129" i="1" s="1"/>
  <c r="C128" i="1"/>
  <c r="D128" i="1" s="1"/>
  <c r="C127" i="1"/>
  <c r="D127" i="1" s="1"/>
  <c r="L132" i="1"/>
  <c r="L131" i="1"/>
  <c r="L130" i="1"/>
  <c r="L129" i="1"/>
  <c r="L128" i="1"/>
  <c r="F67" i="1"/>
  <c r="F105" i="1"/>
  <c r="F141" i="1" s="1"/>
  <c r="F72" i="1"/>
  <c r="H128" i="1" s="1"/>
  <c r="F92" i="1"/>
  <c r="F99" i="1"/>
  <c r="F110" i="1"/>
  <c r="H133" i="1" s="1"/>
  <c r="F85" i="1"/>
  <c r="H129" i="1" s="1"/>
  <c r="D135" i="1"/>
  <c r="D136" i="1"/>
  <c r="C134" i="1"/>
  <c r="D134" i="1" s="1"/>
  <c r="C133" i="1"/>
  <c r="D133" i="1" s="1"/>
  <c r="C132" i="1"/>
  <c r="D132" i="1" s="1"/>
  <c r="E120" i="1"/>
  <c r="E122" i="1" s="1"/>
  <c r="L137" i="1"/>
  <c r="L138" i="1"/>
  <c r="L139" i="1"/>
  <c r="L140" i="1"/>
  <c r="L141" i="1"/>
  <c r="L142" i="1"/>
  <c r="L136" i="1"/>
  <c r="O132" i="1"/>
  <c r="O131" i="1"/>
  <c r="O130" i="1"/>
  <c r="O129" i="1"/>
  <c r="O128" i="1"/>
  <c r="R132" i="1"/>
  <c r="R131" i="1"/>
  <c r="R130" i="1"/>
  <c r="R129" i="1"/>
  <c r="R128" i="1"/>
  <c r="O137" i="1"/>
  <c r="O138" i="1"/>
  <c r="O139" i="1"/>
  <c r="O140" i="1"/>
  <c r="O141" i="1"/>
  <c r="O136" i="1"/>
  <c r="F111" i="1"/>
  <c r="F98" i="1"/>
  <c r="F68" i="1"/>
  <c r="F69" i="1"/>
  <c r="F87" i="1"/>
  <c r="F76" i="1"/>
  <c r="F66" i="1"/>
  <c r="F100" i="1"/>
  <c r="F116" i="1"/>
  <c r="F112" i="1"/>
  <c r="F118" i="1"/>
  <c r="F73" i="1"/>
  <c r="F106" i="1"/>
  <c r="F103" i="1"/>
  <c r="F74" i="1"/>
  <c r="F71" i="1"/>
  <c r="F88" i="1"/>
  <c r="F90" i="1"/>
  <c r="F70" i="1"/>
  <c r="F89" i="1"/>
  <c r="F114" i="1"/>
  <c r="F79" i="1"/>
  <c r="F91" i="1"/>
  <c r="F113" i="1"/>
  <c r="F80" i="1"/>
  <c r="F93" i="1"/>
  <c r="F115" i="1"/>
  <c r="F102" i="1"/>
  <c r="F119" i="1"/>
  <c r="F137" i="1" s="1"/>
  <c r="F94" i="1"/>
  <c r="F117" i="1"/>
  <c r="F65" i="1"/>
  <c r="F95" i="1"/>
  <c r="F75" i="1"/>
  <c r="F101" i="1"/>
  <c r="F77" i="1"/>
  <c r="F104" i="1"/>
  <c r="F107" i="1"/>
  <c r="F108" i="1"/>
  <c r="F81" i="1"/>
  <c r="F97" i="1"/>
  <c r="F132" i="1" s="1"/>
  <c r="F96" i="1"/>
  <c r="F82" i="1"/>
  <c r="F83" i="1"/>
  <c r="F84" i="1"/>
  <c r="F86" i="1"/>
  <c r="F109" i="1"/>
  <c r="F78" i="1"/>
  <c r="F131" i="1" l="1"/>
  <c r="E143" i="1" s="1"/>
  <c r="F130" i="1"/>
  <c r="F133" i="1"/>
  <c r="F134" i="1"/>
  <c r="F136" i="1"/>
  <c r="F135" i="1"/>
  <c r="F128" i="1"/>
  <c r="F129" i="1"/>
  <c r="J133" i="1"/>
  <c r="M142" i="1"/>
  <c r="M144" i="1"/>
  <c r="P133" i="1"/>
  <c r="B137" i="1"/>
  <c r="J143" i="1"/>
  <c r="F120" i="1"/>
  <c r="F122" i="1" s="1"/>
  <c r="M133" i="1"/>
  <c r="H61" i="1" l="1"/>
</calcChain>
</file>

<file path=xl/sharedStrings.xml><?xml version="1.0" encoding="utf-8"?>
<sst xmlns="http://schemas.openxmlformats.org/spreadsheetml/2006/main" count="233" uniqueCount="99">
  <si>
    <t>№</t>
  </si>
  <si>
    <t>Код товара</t>
  </si>
  <si>
    <t>Наименование</t>
  </si>
  <si>
    <t>Приходная сумма</t>
  </si>
  <si>
    <t>Сумма реализации</t>
  </si>
  <si>
    <t>Прибыль</t>
  </si>
  <si>
    <t>Вид</t>
  </si>
  <si>
    <t>наличные</t>
  </si>
  <si>
    <t>Дата продажи</t>
  </si>
  <si>
    <t>шуба</t>
  </si>
  <si>
    <t>Актив маркет</t>
  </si>
  <si>
    <t>Продажи наличкой, приходка</t>
  </si>
  <si>
    <t>прибыль по КЗ</t>
  </si>
  <si>
    <t>Астана</t>
  </si>
  <si>
    <t>Алматы</t>
  </si>
  <si>
    <t>Тараз</t>
  </si>
  <si>
    <t>Актобе</t>
  </si>
  <si>
    <t>Redmi Note 7(20 г)</t>
  </si>
  <si>
    <t>перевод</t>
  </si>
  <si>
    <t>наличный</t>
  </si>
  <si>
    <t>iPhone 7(20 г)</t>
  </si>
  <si>
    <t>Шымкент</t>
  </si>
  <si>
    <t>Huawei Honor(20 г)</t>
  </si>
  <si>
    <t>Ноутбук Lenovo Legion(20 г)</t>
  </si>
  <si>
    <t>Samsung Buds+(20 г)</t>
  </si>
  <si>
    <t>Гироскутер Segway(20 г)</t>
  </si>
  <si>
    <t>Ноутбук Acer Nitro 5(20 г)</t>
  </si>
  <si>
    <t>сумка</t>
  </si>
  <si>
    <t>Air pods 1(20 г)</t>
  </si>
  <si>
    <t>Iphone 11 PRO MAX(20 г)</t>
  </si>
  <si>
    <t>Ноутбук Asus(20 г)</t>
  </si>
  <si>
    <t>Колонка Алиса(20 г)</t>
  </si>
  <si>
    <t>Samsung A01(20 г)</t>
  </si>
  <si>
    <t>Samsung watch (20 г)</t>
  </si>
  <si>
    <t>Samsung A5(20 г)</t>
  </si>
  <si>
    <t>Iphone SE(20 г)</t>
  </si>
  <si>
    <t>Samsung Buds(20 г)</t>
  </si>
  <si>
    <t>Air pods 1/2(20 г)</t>
  </si>
  <si>
    <t>Часы Casio(20 г)</t>
  </si>
  <si>
    <t>Монитор HP(20 г)</t>
  </si>
  <si>
    <t>Air pods 2(20 г)</t>
  </si>
  <si>
    <t>Samsung J5(20 г)</t>
  </si>
  <si>
    <t>LG К8(20 г)</t>
  </si>
  <si>
    <t>Huawei Y7(20 г)</t>
  </si>
  <si>
    <t>Наличные</t>
  </si>
  <si>
    <t>Моноблок Lenovo(20 г)</t>
  </si>
  <si>
    <t>Samsung A40(20 г)</t>
  </si>
  <si>
    <t>Samsung S9(20 г)</t>
  </si>
  <si>
    <t>Apple Watch 4(20 г)</t>
  </si>
  <si>
    <t>Huawei P Smart(20 г)</t>
  </si>
  <si>
    <t>Air Pods 1s(20 г)</t>
  </si>
  <si>
    <t>Xiaomi Redmi 8T(20 г)</t>
  </si>
  <si>
    <t>Чехол</t>
  </si>
  <si>
    <t>iPhone 8+(20 г)</t>
  </si>
  <si>
    <t>Колонка DENN(20 г)</t>
  </si>
  <si>
    <t>iPhone 6(20 г)</t>
  </si>
  <si>
    <t>PS 4 Slim(20 г)</t>
  </si>
  <si>
    <t>Oppo AX7(20 г)</t>
  </si>
  <si>
    <t>Air Pods 2s(20 г)</t>
  </si>
  <si>
    <t>Планшет Sony(20 г)</t>
  </si>
  <si>
    <t>комиссия - 7 495,5</t>
  </si>
  <si>
    <t>номинал</t>
  </si>
  <si>
    <t>количество</t>
  </si>
  <si>
    <t>сумма</t>
  </si>
  <si>
    <t xml:space="preserve"> перевод </t>
  </si>
  <si>
    <t>наличные (на комиссию)</t>
  </si>
  <si>
    <t>итого наличными - 4 442 900 тг.</t>
  </si>
  <si>
    <t>samsung a 40</t>
  </si>
  <si>
    <t>Iphone 11 64gb</t>
  </si>
  <si>
    <t xml:space="preserve">Альфа Расрочка </t>
  </si>
  <si>
    <t>Samsung A40</t>
  </si>
  <si>
    <t>IPHONE 7</t>
  </si>
  <si>
    <t>19023399</t>
  </si>
  <si>
    <t xml:space="preserve">AIR pods </t>
  </si>
  <si>
    <t>Альфа кредит</t>
  </si>
  <si>
    <t>Голд</t>
  </si>
  <si>
    <t>безналичный</t>
  </si>
  <si>
    <t>Каспий кредит</t>
  </si>
  <si>
    <t>каспий рассрочка</t>
  </si>
  <si>
    <t>Пылесос Makita(20 г)</t>
  </si>
  <si>
    <t>чехол</t>
  </si>
  <si>
    <t>чехол(для Air pods)</t>
  </si>
  <si>
    <t>Samsung S10(20 г)</t>
  </si>
  <si>
    <t>Ноутбук Acer(20 г)</t>
  </si>
  <si>
    <t>Samsung A50(20 г)</t>
  </si>
  <si>
    <t>Объектив(20 г)</t>
  </si>
  <si>
    <t>Canon 600D(20 г)</t>
  </si>
  <si>
    <t xml:space="preserve">Голд </t>
  </si>
  <si>
    <t>каспи ред</t>
  </si>
  <si>
    <t>б/н</t>
  </si>
  <si>
    <t>Шины с дисками(20 г)</t>
  </si>
  <si>
    <t>Samsung S20(20 г)</t>
  </si>
  <si>
    <t>Iphone 11</t>
  </si>
  <si>
    <t>альфа кредит</t>
  </si>
  <si>
    <t>Безналичный</t>
  </si>
  <si>
    <t>Безналичные</t>
  </si>
  <si>
    <t>Шубы с 01-04.11.20</t>
  </si>
  <si>
    <t>Караганда</t>
  </si>
  <si>
    <t>чистая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</si>
</sst>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" fontId="3" fillId="6" borderId="4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0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3" fontId="3" fillId="0" borderId="11" xfId="1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1" xfId="1" applyFont="1" applyFill="1" applyBorder="1" applyAlignment="1">
      <alignment horizontal="center" vertical="center"/>
    </xf>
    <xf numFmtId="1" fontId="3" fillId="6" borderId="1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1" fontId="3" fillId="0" borderId="0" xfId="0" applyNumberFormat="1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1" defaultTableStyle="TableStyleMedium2" defaultPivotStyle="PivotStyleLight16">
    <tableStyle name="Стиль сводной таблицы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7"/>
  <sheetViews>
    <sheetView tabSelected="1" topLeftCell="A111" zoomScale="130" zoomScaleNormal="130" workbookViewId="0">
      <selection activeCell="C120" sqref="C120"/>
    </sheetView>
  </sheetViews>
  <sheetFormatPr defaultRowHeight="14.4" x14ac:dyDescent="0.3"/>
  <cols>
    <col min="1" max="1" width="3.5546875" style="27" customWidth="1"/>
    <col min="2" max="2" width="10.21875" style="27" customWidth="1"/>
    <col min="3" max="3" width="24.21875" style="27" customWidth="1"/>
    <col min="4" max="4" width="8.88671875" style="27"/>
    <col min="5" max="5" width="12.33203125" style="27" customWidth="1"/>
    <col min="6" max="6" width="13.6640625" style="27" customWidth="1"/>
    <col min="7" max="7" width="20.88671875" style="27" customWidth="1"/>
    <col min="8" max="8" width="22" style="27" customWidth="1"/>
    <col min="9" max="9" width="10.6640625" style="27" customWidth="1"/>
    <col min="10" max="10" width="8.88671875" style="27"/>
    <col min="11" max="11" width="11.44140625" style="27" customWidth="1"/>
    <col min="12" max="16384" width="8.88671875" style="27"/>
  </cols>
  <sheetData>
    <row r="1" spans="1:9" x14ac:dyDescent="0.3">
      <c r="A1" s="16">
        <v>44140</v>
      </c>
      <c r="B1" s="17"/>
      <c r="C1" s="17"/>
      <c r="D1" s="17"/>
      <c r="E1" s="17"/>
      <c r="F1" s="17"/>
      <c r="G1" s="17"/>
      <c r="H1" s="17"/>
      <c r="I1" s="18"/>
    </row>
    <row r="2" spans="1:9" x14ac:dyDescent="0.3">
      <c r="A2" s="23" t="s">
        <v>10</v>
      </c>
      <c r="B2" s="24"/>
      <c r="C2" s="24"/>
      <c r="D2" s="24"/>
      <c r="E2" s="24"/>
      <c r="F2" s="24"/>
      <c r="G2" s="24"/>
      <c r="H2" s="24"/>
      <c r="I2" s="25"/>
    </row>
    <row r="3" spans="1:9" x14ac:dyDescent="0.3">
      <c r="A3" s="19" t="s">
        <v>95</v>
      </c>
      <c r="B3" s="20"/>
      <c r="C3" s="20"/>
      <c r="D3" s="20"/>
      <c r="E3" s="20"/>
      <c r="F3" s="21"/>
      <c r="G3" s="21"/>
      <c r="H3" s="21"/>
      <c r="I3" s="22"/>
    </row>
    <row r="4" spans="1:9" ht="43.2" x14ac:dyDescent="0.3">
      <c r="A4" s="2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14" t="s">
        <v>5</v>
      </c>
      <c r="G4" s="3" t="s">
        <v>11</v>
      </c>
      <c r="H4" s="3" t="s">
        <v>6</v>
      </c>
      <c r="I4" s="3" t="s">
        <v>8</v>
      </c>
    </row>
    <row r="5" spans="1:9" s="28" customFormat="1" x14ac:dyDescent="0.3">
      <c r="A5" s="11">
        <v>1</v>
      </c>
      <c r="B5" s="11">
        <v>4050757</v>
      </c>
      <c r="C5" s="11" t="s">
        <v>80</v>
      </c>
      <c r="D5" s="11">
        <v>10</v>
      </c>
      <c r="E5" s="11">
        <v>195</v>
      </c>
      <c r="F5" s="15">
        <f>E5-D5</f>
        <v>185</v>
      </c>
      <c r="G5" s="31">
        <v>26320</v>
      </c>
      <c r="H5" s="11" t="s">
        <v>89</v>
      </c>
      <c r="I5" s="8">
        <v>44136</v>
      </c>
    </row>
    <row r="6" spans="1:9" s="28" customFormat="1" x14ac:dyDescent="0.3">
      <c r="A6" s="11">
        <v>2</v>
      </c>
      <c r="B6" s="11">
        <v>4050984</v>
      </c>
      <c r="C6" s="11" t="s">
        <v>80</v>
      </c>
      <c r="D6" s="11">
        <v>10</v>
      </c>
      <c r="E6" s="11">
        <v>195</v>
      </c>
      <c r="F6" s="15">
        <f t="shared" ref="F6:F39" si="0">E6-D6</f>
        <v>185</v>
      </c>
      <c r="G6" s="31">
        <v>165370</v>
      </c>
      <c r="H6" s="11" t="s">
        <v>89</v>
      </c>
      <c r="I6" s="8">
        <v>44136</v>
      </c>
    </row>
    <row r="7" spans="1:9" s="28" customFormat="1" x14ac:dyDescent="0.3">
      <c r="A7" s="11">
        <v>3</v>
      </c>
      <c r="B7" s="11">
        <v>4051310</v>
      </c>
      <c r="C7" s="11" t="s">
        <v>80</v>
      </c>
      <c r="D7" s="11">
        <v>10</v>
      </c>
      <c r="E7" s="11">
        <v>195</v>
      </c>
      <c r="F7" s="15">
        <f t="shared" si="0"/>
        <v>185</v>
      </c>
      <c r="G7" s="4">
        <v>17780</v>
      </c>
      <c r="H7" s="11" t="s">
        <v>89</v>
      </c>
      <c r="I7" s="8">
        <v>44136</v>
      </c>
    </row>
    <row r="8" spans="1:9" s="28" customFormat="1" x14ac:dyDescent="0.3">
      <c r="A8" s="11">
        <v>4</v>
      </c>
      <c r="B8" s="11">
        <v>4052664</v>
      </c>
      <c r="C8" s="11" t="s">
        <v>80</v>
      </c>
      <c r="D8" s="4">
        <v>0</v>
      </c>
      <c r="E8" s="4">
        <v>195</v>
      </c>
      <c r="F8" s="15">
        <f t="shared" si="0"/>
        <v>195</v>
      </c>
      <c r="G8" s="4">
        <v>11770</v>
      </c>
      <c r="H8" s="11" t="s">
        <v>89</v>
      </c>
      <c r="I8" s="8">
        <v>44136</v>
      </c>
    </row>
    <row r="9" spans="1:9" s="28" customFormat="1" x14ac:dyDescent="0.3">
      <c r="A9" s="11">
        <v>5</v>
      </c>
      <c r="B9" s="11">
        <v>4051352</v>
      </c>
      <c r="C9" s="11" t="s">
        <v>82</v>
      </c>
      <c r="D9" s="4">
        <v>136840</v>
      </c>
      <c r="E9" s="4">
        <v>133575</v>
      </c>
      <c r="F9" s="15">
        <f t="shared" si="0"/>
        <v>-3265</v>
      </c>
      <c r="G9" s="4">
        <v>15895</v>
      </c>
      <c r="H9" s="11" t="s">
        <v>89</v>
      </c>
      <c r="I9" s="8">
        <v>44136</v>
      </c>
    </row>
    <row r="10" spans="1:9" s="28" customFormat="1" x14ac:dyDescent="0.3">
      <c r="A10" s="11">
        <v>6</v>
      </c>
      <c r="B10" s="11">
        <v>4053486</v>
      </c>
      <c r="C10" s="11" t="s">
        <v>83</v>
      </c>
      <c r="D10" s="4">
        <v>25000</v>
      </c>
      <c r="E10" s="4">
        <v>58500</v>
      </c>
      <c r="F10" s="15">
        <f t="shared" si="0"/>
        <v>33500</v>
      </c>
      <c r="G10" s="4">
        <v>138890</v>
      </c>
      <c r="H10" s="11" t="s">
        <v>89</v>
      </c>
      <c r="I10" s="8">
        <v>44136</v>
      </c>
    </row>
    <row r="11" spans="1:9" s="28" customFormat="1" x14ac:dyDescent="0.3">
      <c r="A11" s="11">
        <v>7</v>
      </c>
      <c r="B11" s="11">
        <v>4053199</v>
      </c>
      <c r="C11" s="11" t="s">
        <v>86</v>
      </c>
      <c r="D11" s="4">
        <v>20000</v>
      </c>
      <c r="E11" s="4">
        <v>58500</v>
      </c>
      <c r="F11" s="15">
        <f t="shared" si="0"/>
        <v>38500</v>
      </c>
      <c r="G11" s="4">
        <v>0</v>
      </c>
      <c r="H11" s="11" t="s">
        <v>89</v>
      </c>
      <c r="I11" s="8">
        <v>44136</v>
      </c>
    </row>
    <row r="12" spans="1:9" s="28" customFormat="1" x14ac:dyDescent="0.3">
      <c r="A12" s="11">
        <v>8</v>
      </c>
      <c r="B12" s="50">
        <v>5080566</v>
      </c>
      <c r="C12" s="11" t="s">
        <v>9</v>
      </c>
      <c r="D12" s="51">
        <v>16340</v>
      </c>
      <c r="E12" s="51">
        <v>24425</v>
      </c>
      <c r="F12" s="15">
        <f t="shared" si="0"/>
        <v>8085</v>
      </c>
      <c r="G12" s="4">
        <v>24720</v>
      </c>
      <c r="H12" s="50" t="s">
        <v>75</v>
      </c>
      <c r="I12" s="8">
        <v>44138</v>
      </c>
    </row>
    <row r="13" spans="1:9" s="28" customFormat="1" x14ac:dyDescent="0.3">
      <c r="A13" s="11">
        <v>9</v>
      </c>
      <c r="B13" s="11">
        <v>5079127</v>
      </c>
      <c r="C13" s="11" t="s">
        <v>81</v>
      </c>
      <c r="D13" s="4">
        <v>0</v>
      </c>
      <c r="E13" s="4">
        <v>488</v>
      </c>
      <c r="F13" s="15">
        <f t="shared" si="0"/>
        <v>488</v>
      </c>
      <c r="G13" s="4">
        <v>0</v>
      </c>
      <c r="H13" s="11" t="s">
        <v>89</v>
      </c>
      <c r="I13" s="8">
        <v>44136</v>
      </c>
    </row>
    <row r="14" spans="1:9" s="28" customFormat="1" x14ac:dyDescent="0.3">
      <c r="A14" s="11">
        <v>10</v>
      </c>
      <c r="B14" s="11">
        <v>5080500</v>
      </c>
      <c r="C14" s="11" t="s">
        <v>79</v>
      </c>
      <c r="D14" s="11">
        <v>15790</v>
      </c>
      <c r="E14" s="11">
        <v>78000</v>
      </c>
      <c r="F14" s="15">
        <f t="shared" si="0"/>
        <v>62210</v>
      </c>
      <c r="G14" s="31">
        <v>313770</v>
      </c>
      <c r="H14" s="11" t="s">
        <v>89</v>
      </c>
      <c r="I14" s="8">
        <v>44136</v>
      </c>
    </row>
    <row r="15" spans="1:9" s="28" customFormat="1" x14ac:dyDescent="0.3">
      <c r="A15" s="11">
        <v>11</v>
      </c>
      <c r="B15" s="11">
        <v>5078006</v>
      </c>
      <c r="C15" s="11" t="s">
        <v>85</v>
      </c>
      <c r="D15" s="4">
        <v>10000</v>
      </c>
      <c r="E15" s="4">
        <v>97500</v>
      </c>
      <c r="F15" s="15">
        <f t="shared" si="0"/>
        <v>87500</v>
      </c>
      <c r="G15" s="31">
        <v>50000</v>
      </c>
      <c r="H15" s="11" t="s">
        <v>89</v>
      </c>
      <c r="I15" s="8">
        <v>44136</v>
      </c>
    </row>
    <row r="16" spans="1:9" s="28" customFormat="1" x14ac:dyDescent="0.3">
      <c r="A16" s="11">
        <v>12</v>
      </c>
      <c r="B16" s="11">
        <v>5080367</v>
      </c>
      <c r="C16" s="11" t="s">
        <v>90</v>
      </c>
      <c r="D16" s="4">
        <v>44500</v>
      </c>
      <c r="E16" s="4">
        <v>97500</v>
      </c>
      <c r="F16" s="15">
        <f t="shared" si="0"/>
        <v>53000</v>
      </c>
      <c r="G16" s="31">
        <v>10530</v>
      </c>
      <c r="H16" s="1" t="s">
        <v>89</v>
      </c>
      <c r="I16" s="8">
        <v>44137</v>
      </c>
    </row>
    <row r="17" spans="1:9" s="28" customFormat="1" x14ac:dyDescent="0.3">
      <c r="A17" s="11">
        <v>13</v>
      </c>
      <c r="B17" s="13">
        <v>8067778</v>
      </c>
      <c r="C17" s="13" t="s">
        <v>9</v>
      </c>
      <c r="D17" s="12">
        <v>197700</v>
      </c>
      <c r="E17" s="12">
        <v>445000</v>
      </c>
      <c r="F17" s="15">
        <v>247261</v>
      </c>
      <c r="G17" s="31">
        <v>18000</v>
      </c>
      <c r="H17" s="13" t="s">
        <v>78</v>
      </c>
      <c r="I17" s="8">
        <v>44136</v>
      </c>
    </row>
    <row r="18" spans="1:9" s="28" customFormat="1" x14ac:dyDescent="0.3">
      <c r="A18" s="11">
        <v>14</v>
      </c>
      <c r="B18" s="13">
        <v>9021235</v>
      </c>
      <c r="C18" s="13" t="s">
        <v>9</v>
      </c>
      <c r="D18" s="12">
        <v>51730</v>
      </c>
      <c r="E18" s="12">
        <v>156320</v>
      </c>
      <c r="F18" s="15">
        <f t="shared" si="0"/>
        <v>104590</v>
      </c>
      <c r="G18" s="31">
        <v>32220</v>
      </c>
      <c r="H18" s="13" t="s">
        <v>76</v>
      </c>
      <c r="I18" s="8">
        <v>44136</v>
      </c>
    </row>
    <row r="19" spans="1:9" s="28" customFormat="1" x14ac:dyDescent="0.3">
      <c r="A19" s="11">
        <v>15</v>
      </c>
      <c r="B19" s="13">
        <v>11032133</v>
      </c>
      <c r="C19" s="11" t="s">
        <v>9</v>
      </c>
      <c r="D19" s="12">
        <v>43956</v>
      </c>
      <c r="E19" s="12">
        <v>175860</v>
      </c>
      <c r="F19" s="15">
        <f t="shared" si="0"/>
        <v>131904</v>
      </c>
      <c r="G19" s="31">
        <v>12640</v>
      </c>
      <c r="H19" s="13" t="s">
        <v>76</v>
      </c>
      <c r="I19" s="8">
        <v>44137</v>
      </c>
    </row>
    <row r="20" spans="1:9" s="28" customFormat="1" x14ac:dyDescent="0.3">
      <c r="A20" s="11">
        <v>16</v>
      </c>
      <c r="B20" s="13">
        <v>11033297</v>
      </c>
      <c r="C20" s="11" t="s">
        <v>9</v>
      </c>
      <c r="D20" s="12">
        <v>151820</v>
      </c>
      <c r="E20" s="12">
        <v>273560</v>
      </c>
      <c r="F20" s="15">
        <f t="shared" si="0"/>
        <v>121740</v>
      </c>
      <c r="G20" s="4">
        <v>90000</v>
      </c>
      <c r="H20" s="50" t="s">
        <v>94</v>
      </c>
      <c r="I20" s="8">
        <v>44138</v>
      </c>
    </row>
    <row r="21" spans="1:9" s="28" customFormat="1" x14ac:dyDescent="0.3">
      <c r="A21" s="11">
        <v>17</v>
      </c>
      <c r="B21" s="11">
        <v>12030738</v>
      </c>
      <c r="C21" s="11" t="s">
        <v>84</v>
      </c>
      <c r="D21" s="4">
        <v>32260</v>
      </c>
      <c r="E21" s="4">
        <v>48750</v>
      </c>
      <c r="F21" s="15">
        <f t="shared" si="0"/>
        <v>16490</v>
      </c>
      <c r="G21" s="4">
        <v>10530</v>
      </c>
      <c r="H21" s="11" t="s">
        <v>89</v>
      </c>
      <c r="I21" s="8">
        <v>44136</v>
      </c>
    </row>
    <row r="22" spans="1:9" s="28" customFormat="1" x14ac:dyDescent="0.3">
      <c r="A22" s="11">
        <v>18</v>
      </c>
      <c r="B22" s="11">
        <v>12030635</v>
      </c>
      <c r="C22" s="11" t="s">
        <v>91</v>
      </c>
      <c r="D22" s="4">
        <v>162930</v>
      </c>
      <c r="E22" s="4">
        <v>195000</v>
      </c>
      <c r="F22" s="15">
        <f t="shared" si="0"/>
        <v>32070</v>
      </c>
      <c r="G22" s="4">
        <v>20000</v>
      </c>
      <c r="H22" s="1" t="s">
        <v>89</v>
      </c>
      <c r="I22" s="8">
        <v>44137</v>
      </c>
    </row>
    <row r="23" spans="1:9" s="28" customFormat="1" x14ac:dyDescent="0.3">
      <c r="A23" s="11">
        <v>19</v>
      </c>
      <c r="B23" s="13">
        <v>13029623</v>
      </c>
      <c r="C23" s="11" t="s">
        <v>9</v>
      </c>
      <c r="D23" s="12">
        <v>123457</v>
      </c>
      <c r="E23" s="12">
        <v>175860</v>
      </c>
      <c r="F23" s="15">
        <f t="shared" si="0"/>
        <v>52403</v>
      </c>
      <c r="G23" s="4">
        <v>10530</v>
      </c>
      <c r="H23" s="13" t="s">
        <v>75</v>
      </c>
      <c r="I23" s="8">
        <v>44137</v>
      </c>
    </row>
    <row r="24" spans="1:9" s="28" customFormat="1" x14ac:dyDescent="0.3">
      <c r="A24" s="11">
        <v>20</v>
      </c>
      <c r="B24" s="13">
        <v>15016048</v>
      </c>
      <c r="C24" s="11" t="s">
        <v>9</v>
      </c>
      <c r="D24" s="12">
        <v>105300</v>
      </c>
      <c r="E24" s="12">
        <v>214940</v>
      </c>
      <c r="F24" s="15">
        <f t="shared" si="0"/>
        <v>109640</v>
      </c>
      <c r="G24" s="4">
        <v>30120</v>
      </c>
      <c r="H24" s="50" t="s">
        <v>94</v>
      </c>
      <c r="I24" s="8">
        <v>44138</v>
      </c>
    </row>
    <row r="25" spans="1:9" s="28" customFormat="1" x14ac:dyDescent="0.3">
      <c r="A25" s="11">
        <v>21</v>
      </c>
      <c r="B25" s="11">
        <v>15022883</v>
      </c>
      <c r="C25" s="11" t="s">
        <v>70</v>
      </c>
      <c r="D25" s="6">
        <v>27780</v>
      </c>
      <c r="E25" s="6">
        <v>39600</v>
      </c>
      <c r="F25" s="15">
        <f t="shared" si="0"/>
        <v>11820</v>
      </c>
      <c r="G25" s="4">
        <v>15000</v>
      </c>
      <c r="H25" s="11" t="s">
        <v>69</v>
      </c>
      <c r="I25" s="8">
        <v>44136</v>
      </c>
    </row>
    <row r="26" spans="1:9" s="28" customFormat="1" x14ac:dyDescent="0.3">
      <c r="A26" s="11">
        <v>22</v>
      </c>
      <c r="B26" s="11">
        <v>16039373</v>
      </c>
      <c r="C26" s="11" t="s">
        <v>67</v>
      </c>
      <c r="D26" s="5">
        <v>21050</v>
      </c>
      <c r="E26" s="11">
        <v>34650</v>
      </c>
      <c r="F26" s="15">
        <f t="shared" si="0"/>
        <v>13600</v>
      </c>
      <c r="G26" s="4">
        <v>23530</v>
      </c>
      <c r="H26" s="5" t="s">
        <v>69</v>
      </c>
      <c r="I26" s="8">
        <v>44136</v>
      </c>
    </row>
    <row r="27" spans="1:9" s="28" customFormat="1" x14ac:dyDescent="0.3">
      <c r="A27" s="11">
        <v>23</v>
      </c>
      <c r="B27" s="13">
        <v>17047728</v>
      </c>
      <c r="C27" s="13" t="s">
        <v>73</v>
      </c>
      <c r="D27" s="12">
        <v>23530</v>
      </c>
      <c r="E27" s="12">
        <v>38000</v>
      </c>
      <c r="F27" s="15">
        <f t="shared" si="0"/>
        <v>14470</v>
      </c>
      <c r="G27" s="4">
        <v>11770</v>
      </c>
      <c r="H27" s="11" t="s">
        <v>74</v>
      </c>
      <c r="I27" s="8">
        <v>44136</v>
      </c>
    </row>
    <row r="28" spans="1:9" s="28" customFormat="1" x14ac:dyDescent="0.3">
      <c r="A28" s="11">
        <v>24</v>
      </c>
      <c r="B28" s="13">
        <v>17037426</v>
      </c>
      <c r="C28" s="13" t="s">
        <v>9</v>
      </c>
      <c r="D28" s="12">
        <v>96380</v>
      </c>
      <c r="E28" s="12">
        <v>224710</v>
      </c>
      <c r="F28" s="15">
        <f t="shared" si="0"/>
        <v>128330</v>
      </c>
      <c r="G28" s="4">
        <v>0</v>
      </c>
      <c r="H28" s="13" t="s">
        <v>75</v>
      </c>
      <c r="I28" s="8">
        <v>44136</v>
      </c>
    </row>
    <row r="29" spans="1:9" s="28" customFormat="1" x14ac:dyDescent="0.3">
      <c r="A29" s="11">
        <v>25</v>
      </c>
      <c r="B29" s="48">
        <v>17047347</v>
      </c>
      <c r="C29" s="13" t="s">
        <v>92</v>
      </c>
      <c r="D29" s="12">
        <v>209780</v>
      </c>
      <c r="E29" s="12">
        <v>290000</v>
      </c>
      <c r="F29" s="15">
        <f t="shared" si="0"/>
        <v>80220</v>
      </c>
      <c r="G29" s="4">
        <v>31580</v>
      </c>
      <c r="H29" s="11" t="s">
        <v>93</v>
      </c>
      <c r="I29" s="8">
        <v>44138</v>
      </c>
    </row>
    <row r="30" spans="1:9" s="28" customFormat="1" x14ac:dyDescent="0.3">
      <c r="A30" s="11">
        <v>26</v>
      </c>
      <c r="B30" s="13">
        <v>18034872</v>
      </c>
      <c r="C30" s="13" t="s">
        <v>9</v>
      </c>
      <c r="D30" s="12">
        <v>43960</v>
      </c>
      <c r="E30" s="12">
        <v>214940</v>
      </c>
      <c r="F30" s="15">
        <f t="shared" si="0"/>
        <v>170980</v>
      </c>
      <c r="G30" s="31">
        <v>52940</v>
      </c>
      <c r="H30" s="13" t="s">
        <v>76</v>
      </c>
      <c r="I30" s="8">
        <v>44136</v>
      </c>
    </row>
    <row r="31" spans="1:9" s="28" customFormat="1" x14ac:dyDescent="0.3">
      <c r="A31" s="11">
        <v>27</v>
      </c>
      <c r="B31" s="48" t="s">
        <v>72</v>
      </c>
      <c r="C31" s="13" t="s">
        <v>73</v>
      </c>
      <c r="D31" s="12">
        <v>21180</v>
      </c>
      <c r="E31" s="12">
        <v>40000</v>
      </c>
      <c r="F31" s="15">
        <f t="shared" si="0"/>
        <v>18820</v>
      </c>
      <c r="G31" s="31">
        <v>80000</v>
      </c>
      <c r="H31" s="11" t="s">
        <v>74</v>
      </c>
      <c r="I31" s="8">
        <v>44136</v>
      </c>
    </row>
    <row r="32" spans="1:9" s="28" customFormat="1" x14ac:dyDescent="0.3">
      <c r="A32" s="11">
        <v>28</v>
      </c>
      <c r="B32" s="13">
        <v>26008444</v>
      </c>
      <c r="C32" s="11" t="s">
        <v>9</v>
      </c>
      <c r="D32" s="12">
        <v>34490</v>
      </c>
      <c r="E32" s="12">
        <v>118860</v>
      </c>
      <c r="F32" s="15">
        <f t="shared" si="0"/>
        <v>84370</v>
      </c>
      <c r="G32" s="31">
        <v>33330</v>
      </c>
      <c r="H32" s="50" t="s">
        <v>75</v>
      </c>
      <c r="I32" s="8">
        <v>44138</v>
      </c>
    </row>
    <row r="33" spans="1:9" s="28" customFormat="1" x14ac:dyDescent="0.3">
      <c r="A33" s="11">
        <v>29</v>
      </c>
      <c r="B33" s="13">
        <v>26010524</v>
      </c>
      <c r="C33" s="11" t="s">
        <v>9</v>
      </c>
      <c r="D33" s="12">
        <v>70000</v>
      </c>
      <c r="E33" s="12">
        <v>195400</v>
      </c>
      <c r="F33" s="15">
        <f t="shared" si="0"/>
        <v>125400</v>
      </c>
      <c r="G33" s="4">
        <v>31580</v>
      </c>
      <c r="H33" s="50" t="s">
        <v>94</v>
      </c>
      <c r="I33" s="8">
        <v>44138</v>
      </c>
    </row>
    <row r="34" spans="1:9" s="28" customFormat="1" x14ac:dyDescent="0.3">
      <c r="A34" s="11">
        <v>30</v>
      </c>
      <c r="B34" s="11">
        <v>27007344</v>
      </c>
      <c r="C34" s="11" t="s">
        <v>68</v>
      </c>
      <c r="D34" s="5">
        <v>167004</v>
      </c>
      <c r="E34" s="11">
        <v>262350</v>
      </c>
      <c r="F34" s="15">
        <f t="shared" si="0"/>
        <v>95346</v>
      </c>
      <c r="G34" s="4">
        <v>42110</v>
      </c>
      <c r="H34" s="5" t="s">
        <v>69</v>
      </c>
      <c r="I34" s="8">
        <v>44136</v>
      </c>
    </row>
    <row r="35" spans="1:9" s="28" customFormat="1" x14ac:dyDescent="0.3">
      <c r="A35" s="11">
        <v>31</v>
      </c>
      <c r="B35" s="13">
        <v>28008004</v>
      </c>
      <c r="C35" s="13" t="s">
        <v>9</v>
      </c>
      <c r="D35" s="12">
        <v>87910</v>
      </c>
      <c r="E35" s="12">
        <v>178000</v>
      </c>
      <c r="F35" s="15">
        <f t="shared" si="0"/>
        <v>90090</v>
      </c>
      <c r="G35" s="4">
        <v>63160</v>
      </c>
      <c r="H35" s="13" t="s">
        <v>77</v>
      </c>
      <c r="I35" s="8">
        <v>44136</v>
      </c>
    </row>
    <row r="36" spans="1:9" s="28" customFormat="1" x14ac:dyDescent="0.3">
      <c r="A36" s="11">
        <v>32</v>
      </c>
      <c r="B36" s="13">
        <v>32005132</v>
      </c>
      <c r="C36" s="13" t="s">
        <v>9</v>
      </c>
      <c r="D36" s="12">
        <v>80000</v>
      </c>
      <c r="E36" s="12">
        <v>267435</v>
      </c>
      <c r="F36" s="15">
        <f t="shared" si="0"/>
        <v>187435</v>
      </c>
      <c r="G36" s="4">
        <v>69770</v>
      </c>
      <c r="H36" s="13" t="s">
        <v>75</v>
      </c>
      <c r="I36" s="8">
        <v>44136</v>
      </c>
    </row>
    <row r="37" spans="1:9" s="28" customFormat="1" x14ac:dyDescent="0.3">
      <c r="A37" s="11">
        <v>33</v>
      </c>
      <c r="B37" s="13">
        <v>38005405</v>
      </c>
      <c r="C37" s="13" t="s">
        <v>71</v>
      </c>
      <c r="D37" s="12">
        <v>85000</v>
      </c>
      <c r="E37" s="12">
        <v>110000</v>
      </c>
      <c r="F37" s="15">
        <f t="shared" si="0"/>
        <v>25000</v>
      </c>
      <c r="G37" s="4">
        <v>20000</v>
      </c>
      <c r="H37" s="11" t="s">
        <v>74</v>
      </c>
      <c r="I37" s="8">
        <v>44136</v>
      </c>
    </row>
    <row r="38" spans="1:9" s="28" customFormat="1" x14ac:dyDescent="0.3">
      <c r="A38" s="11">
        <v>34</v>
      </c>
      <c r="B38" s="13">
        <v>38003143</v>
      </c>
      <c r="C38" s="11" t="s">
        <v>9</v>
      </c>
      <c r="D38" s="12">
        <v>183910</v>
      </c>
      <c r="E38" s="12">
        <v>346675</v>
      </c>
      <c r="F38" s="15">
        <f t="shared" si="0"/>
        <v>162765</v>
      </c>
      <c r="G38" s="4">
        <v>121053</v>
      </c>
      <c r="H38" s="50" t="s">
        <v>75</v>
      </c>
      <c r="I38" s="8">
        <v>44138</v>
      </c>
    </row>
    <row r="39" spans="1:9" s="28" customFormat="1" x14ac:dyDescent="0.3">
      <c r="A39" s="58">
        <v>35</v>
      </c>
      <c r="B39" s="68">
        <v>39001229</v>
      </c>
      <c r="C39" s="68" t="s">
        <v>9</v>
      </c>
      <c r="D39" s="59">
        <v>30000</v>
      </c>
      <c r="E39" s="59">
        <v>150411</v>
      </c>
      <c r="F39" s="69">
        <f t="shared" si="0"/>
        <v>120411</v>
      </c>
      <c r="G39" s="31">
        <v>21610</v>
      </c>
      <c r="H39" s="49" t="s">
        <v>87</v>
      </c>
      <c r="I39" s="8">
        <v>44136</v>
      </c>
    </row>
    <row r="40" spans="1:9" s="28" customFormat="1" x14ac:dyDescent="0.3">
      <c r="A40" s="70"/>
      <c r="B40" s="70"/>
      <c r="C40" s="70"/>
      <c r="D40" s="70"/>
      <c r="E40" s="70"/>
      <c r="F40" s="71"/>
      <c r="G40" s="31">
        <v>20000</v>
      </c>
      <c r="H40" s="11" t="s">
        <v>88</v>
      </c>
      <c r="I40" s="8">
        <v>44136</v>
      </c>
    </row>
    <row r="41" spans="1:9" s="28" customFormat="1" x14ac:dyDescent="0.3">
      <c r="A41" s="70"/>
      <c r="B41" s="70"/>
      <c r="C41" s="70"/>
      <c r="D41" s="70"/>
      <c r="E41" s="70"/>
      <c r="F41" s="71"/>
      <c r="G41" s="31">
        <v>31580</v>
      </c>
      <c r="H41" s="11"/>
      <c r="I41" s="11"/>
    </row>
    <row r="42" spans="1:9" s="28" customFormat="1" x14ac:dyDescent="0.3">
      <c r="A42" s="70"/>
      <c r="B42" s="70"/>
      <c r="C42" s="70"/>
      <c r="D42" s="70"/>
      <c r="E42" s="70"/>
      <c r="F42" s="71"/>
      <c r="G42" s="31">
        <v>0</v>
      </c>
      <c r="H42" s="11"/>
      <c r="I42" s="8"/>
    </row>
    <row r="43" spans="1:9" s="28" customFormat="1" x14ac:dyDescent="0.3">
      <c r="A43" s="70"/>
      <c r="B43" s="70"/>
      <c r="C43" s="70"/>
      <c r="D43" s="70"/>
      <c r="E43" s="70"/>
      <c r="F43" s="71"/>
      <c r="G43" s="4">
        <v>94740</v>
      </c>
      <c r="H43" s="11"/>
      <c r="I43" s="11"/>
    </row>
    <row r="44" spans="1:9" s="28" customFormat="1" x14ac:dyDescent="0.3">
      <c r="A44" s="70"/>
      <c r="B44" s="70"/>
      <c r="C44" s="70"/>
      <c r="D44" s="70"/>
      <c r="E44" s="70"/>
      <c r="F44" s="71"/>
      <c r="G44" s="4">
        <v>22222</v>
      </c>
      <c r="H44" s="50"/>
      <c r="I44" s="8"/>
    </row>
    <row r="45" spans="1:9" s="28" customFormat="1" x14ac:dyDescent="0.3">
      <c r="A45" s="11"/>
      <c r="B45" s="13"/>
      <c r="C45" s="11"/>
      <c r="D45" s="12"/>
      <c r="E45" s="12"/>
      <c r="F45" s="15"/>
      <c r="G45" s="4">
        <v>18000</v>
      </c>
      <c r="H45" s="50"/>
      <c r="I45" s="8"/>
    </row>
    <row r="46" spans="1:9" s="28" customFormat="1" x14ac:dyDescent="0.3">
      <c r="A46" s="11"/>
      <c r="B46" s="13"/>
      <c r="C46" s="11"/>
      <c r="D46" s="12"/>
      <c r="E46" s="12"/>
      <c r="F46" s="15"/>
      <c r="G46" s="4">
        <v>42200</v>
      </c>
      <c r="H46" s="50"/>
      <c r="I46" s="8"/>
    </row>
    <row r="47" spans="1:9" s="28" customFormat="1" x14ac:dyDescent="0.3">
      <c r="A47" s="11"/>
      <c r="B47" s="13"/>
      <c r="C47" s="11"/>
      <c r="D47" s="12"/>
      <c r="E47" s="12"/>
      <c r="F47" s="15"/>
      <c r="G47" s="4">
        <v>23530</v>
      </c>
      <c r="H47" s="50"/>
      <c r="I47" s="8"/>
    </row>
    <row r="48" spans="1:9" s="28" customFormat="1" x14ac:dyDescent="0.3">
      <c r="A48" s="11"/>
      <c r="B48" s="13"/>
      <c r="C48" s="11"/>
      <c r="D48" s="12"/>
      <c r="E48" s="12"/>
      <c r="F48" s="15"/>
      <c r="G48" s="4">
        <v>42110</v>
      </c>
      <c r="H48" s="50"/>
      <c r="I48" s="8"/>
    </row>
    <row r="49" spans="1:12" s="28" customFormat="1" x14ac:dyDescent="0.3">
      <c r="A49" s="11"/>
      <c r="B49" s="13"/>
      <c r="C49" s="11"/>
      <c r="D49" s="12"/>
      <c r="E49" s="12"/>
      <c r="F49" s="15"/>
      <c r="G49" s="4">
        <v>44440</v>
      </c>
      <c r="H49" s="50"/>
      <c r="I49" s="8"/>
    </row>
    <row r="50" spans="1:12" s="28" customFormat="1" x14ac:dyDescent="0.3">
      <c r="A50" s="11"/>
      <c r="B50" s="13"/>
      <c r="C50" s="11"/>
      <c r="D50" s="12"/>
      <c r="E50" s="12"/>
      <c r="F50" s="15"/>
      <c r="G50" s="4">
        <v>0</v>
      </c>
      <c r="H50" s="50"/>
      <c r="I50" s="8"/>
    </row>
    <row r="51" spans="1:12" s="28" customFormat="1" x14ac:dyDescent="0.3">
      <c r="A51" s="11"/>
      <c r="B51" s="13"/>
      <c r="C51" s="11"/>
      <c r="D51" s="12"/>
      <c r="E51" s="12"/>
      <c r="F51" s="15"/>
      <c r="G51" s="4">
        <v>5560</v>
      </c>
      <c r="H51" s="50"/>
      <c r="I51" s="8"/>
    </row>
    <row r="52" spans="1:12" s="28" customFormat="1" x14ac:dyDescent="0.3">
      <c r="A52" s="11"/>
      <c r="B52" s="13"/>
      <c r="C52" s="11"/>
      <c r="D52" s="12"/>
      <c r="E52" s="12"/>
      <c r="F52" s="15"/>
      <c r="G52" s="4">
        <v>23000</v>
      </c>
      <c r="H52" s="50"/>
      <c r="I52" s="8"/>
    </row>
    <row r="53" spans="1:12" s="28" customFormat="1" x14ac:dyDescent="0.3">
      <c r="A53" s="11"/>
      <c r="B53" s="13"/>
      <c r="C53" s="11"/>
      <c r="D53" s="12"/>
      <c r="E53" s="12"/>
      <c r="F53" s="15"/>
      <c r="G53" s="4">
        <v>5000</v>
      </c>
      <c r="H53" s="50"/>
      <c r="I53" s="8"/>
    </row>
    <row r="54" spans="1:12" s="28" customFormat="1" x14ac:dyDescent="0.3">
      <c r="A54" s="11"/>
      <c r="B54" s="13"/>
      <c r="C54" s="11"/>
      <c r="D54" s="12"/>
      <c r="E54" s="12"/>
      <c r="F54" s="15"/>
      <c r="G54" s="29">
        <v>54400</v>
      </c>
      <c r="H54" s="50"/>
      <c r="I54" s="8"/>
    </row>
    <row r="55" spans="1:12" s="28" customFormat="1" x14ac:dyDescent="0.3">
      <c r="A55" s="11"/>
      <c r="B55" s="13"/>
      <c r="C55" s="11"/>
      <c r="D55" s="12"/>
      <c r="E55" s="12"/>
      <c r="F55" s="15"/>
      <c r="G55" s="29">
        <v>84330</v>
      </c>
      <c r="H55" s="50"/>
      <c r="I55" s="8"/>
    </row>
    <row r="56" spans="1:12" s="28" customFormat="1" x14ac:dyDescent="0.3">
      <c r="A56" s="11"/>
      <c r="B56" s="13"/>
      <c r="C56" s="11"/>
      <c r="D56" s="12"/>
      <c r="E56" s="12"/>
      <c r="F56" s="15"/>
      <c r="G56" s="29">
        <v>60000</v>
      </c>
      <c r="H56" s="50"/>
      <c r="I56" s="8"/>
    </row>
    <row r="57" spans="1:12" s="28" customFormat="1" x14ac:dyDescent="0.3">
      <c r="A57" s="11"/>
      <c r="B57" s="13"/>
      <c r="C57" s="11"/>
      <c r="D57" s="12"/>
      <c r="E57" s="12"/>
      <c r="F57" s="15"/>
      <c r="G57" s="29">
        <v>47060</v>
      </c>
      <c r="H57" s="50"/>
      <c r="I57" s="8"/>
    </row>
    <row r="58" spans="1:12" s="28" customFormat="1" x14ac:dyDescent="0.3">
      <c r="A58" s="11"/>
      <c r="B58" s="13"/>
      <c r="C58" s="11"/>
      <c r="D58" s="12"/>
      <c r="E58" s="12"/>
      <c r="F58" s="15"/>
      <c r="G58" s="29">
        <v>87900</v>
      </c>
      <c r="H58" s="50"/>
      <c r="I58" s="8"/>
    </row>
    <row r="59" spans="1:12" s="28" customFormat="1" x14ac:dyDescent="0.3">
      <c r="A59" s="11"/>
      <c r="B59" s="13"/>
      <c r="C59" s="11"/>
      <c r="D59" s="12"/>
      <c r="E59" s="12"/>
      <c r="F59" s="15"/>
      <c r="G59" s="29">
        <v>50000</v>
      </c>
      <c r="H59" s="50"/>
      <c r="I59" s="8"/>
    </row>
    <row r="60" spans="1:12" s="28" customFormat="1" x14ac:dyDescent="0.3">
      <c r="A60" s="11"/>
      <c r="B60" s="13"/>
      <c r="C60" s="11"/>
      <c r="D60" s="12"/>
      <c r="E60" s="12"/>
      <c r="F60" s="15"/>
      <c r="G60" s="29">
        <v>53333</v>
      </c>
      <c r="H60" s="50"/>
      <c r="I60" s="8"/>
    </row>
    <row r="61" spans="1:12" x14ac:dyDescent="0.3">
      <c r="A61" s="9"/>
      <c r="B61" s="9"/>
      <c r="C61" s="9"/>
      <c r="D61" s="9"/>
      <c r="E61" s="9"/>
      <c r="F61" s="10">
        <f>SUM(F5:F60)</f>
        <v>2425923</v>
      </c>
      <c r="G61" s="10">
        <f>SUM(G5:G60)</f>
        <v>2425923</v>
      </c>
      <c r="H61" s="7">
        <f>F61-G61</f>
        <v>0</v>
      </c>
      <c r="I61" s="9"/>
    </row>
    <row r="63" spans="1:12" x14ac:dyDescent="0.3">
      <c r="A63" s="30" t="s">
        <v>7</v>
      </c>
      <c r="B63" s="21"/>
      <c r="C63" s="21"/>
      <c r="D63" s="21"/>
      <c r="E63" s="21"/>
      <c r="F63" s="21"/>
      <c r="G63" s="21"/>
      <c r="H63" s="21"/>
      <c r="I63" s="33"/>
      <c r="J63" s="33"/>
      <c r="K63" s="33"/>
      <c r="L63" s="33"/>
    </row>
    <row r="64" spans="1:12" ht="43.2" x14ac:dyDescent="0.3">
      <c r="A64" s="2" t="s">
        <v>0</v>
      </c>
      <c r="B64" s="2" t="s">
        <v>1</v>
      </c>
      <c r="C64" s="2" t="s">
        <v>2</v>
      </c>
      <c r="D64" s="3" t="s">
        <v>3</v>
      </c>
      <c r="E64" s="3" t="s">
        <v>4</v>
      </c>
      <c r="F64" s="2" t="s">
        <v>5</v>
      </c>
      <c r="G64" s="3" t="s">
        <v>6</v>
      </c>
      <c r="H64" s="3" t="s">
        <v>8</v>
      </c>
      <c r="I64" s="33"/>
      <c r="J64" s="33"/>
      <c r="K64" s="33"/>
      <c r="L64" s="33"/>
    </row>
    <row r="65" spans="1:12" s="28" customFormat="1" x14ac:dyDescent="0.3">
      <c r="A65" s="11">
        <v>1</v>
      </c>
      <c r="B65" s="31">
        <v>1069038</v>
      </c>
      <c r="C65" s="31" t="s">
        <v>30</v>
      </c>
      <c r="D65" s="4">
        <v>121053</v>
      </c>
      <c r="E65" s="4">
        <v>200000</v>
      </c>
      <c r="F65" s="32">
        <f>E65-D65</f>
        <v>78947</v>
      </c>
      <c r="G65" s="11" t="s">
        <v>7</v>
      </c>
      <c r="H65" s="8">
        <v>44138</v>
      </c>
      <c r="I65" s="33"/>
      <c r="J65" s="33"/>
      <c r="K65" s="33"/>
      <c r="L65" s="33"/>
    </row>
    <row r="66" spans="1:12" s="28" customFormat="1" x14ac:dyDescent="0.3">
      <c r="A66" s="11">
        <v>2</v>
      </c>
      <c r="B66" s="31">
        <v>1069072</v>
      </c>
      <c r="C66" s="31" t="s">
        <v>28</v>
      </c>
      <c r="D66" s="4">
        <v>24720</v>
      </c>
      <c r="E66" s="4">
        <v>35000</v>
      </c>
      <c r="F66" s="32">
        <f>E66-D66</f>
        <v>10280</v>
      </c>
      <c r="G66" s="11" t="s">
        <v>7</v>
      </c>
      <c r="H66" s="8">
        <v>44136</v>
      </c>
      <c r="I66" s="65"/>
      <c r="J66" s="54"/>
      <c r="K66" s="54"/>
      <c r="L66" s="54"/>
    </row>
    <row r="67" spans="1:12" s="28" customFormat="1" x14ac:dyDescent="0.3">
      <c r="A67" s="11">
        <v>3</v>
      </c>
      <c r="B67" s="31">
        <v>1067981</v>
      </c>
      <c r="C67" s="31" t="s">
        <v>9</v>
      </c>
      <c r="D67" s="29">
        <v>54400</v>
      </c>
      <c r="E67" s="29">
        <v>170000</v>
      </c>
      <c r="F67" s="32">
        <f>E67-D67</f>
        <v>115600</v>
      </c>
      <c r="G67" s="31" t="s">
        <v>19</v>
      </c>
      <c r="H67" s="8">
        <v>44136</v>
      </c>
      <c r="I67" s="33"/>
      <c r="J67" s="33"/>
      <c r="K67" s="33"/>
      <c r="L67" s="33"/>
    </row>
    <row r="68" spans="1:12" s="28" customFormat="1" x14ac:dyDescent="0.3">
      <c r="A68" s="11">
        <v>4</v>
      </c>
      <c r="B68" s="31">
        <v>1068958</v>
      </c>
      <c r="C68" s="31" t="s">
        <v>24</v>
      </c>
      <c r="D68" s="4">
        <v>11770</v>
      </c>
      <c r="E68" s="4">
        <v>25000</v>
      </c>
      <c r="F68" s="32">
        <f>E68-D68</f>
        <v>13230</v>
      </c>
      <c r="G68" s="11" t="s">
        <v>18</v>
      </c>
      <c r="H68" s="8">
        <v>44136</v>
      </c>
      <c r="I68" s="65"/>
      <c r="J68" s="33"/>
      <c r="K68" s="33"/>
      <c r="L68" s="33"/>
    </row>
    <row r="69" spans="1:12" s="28" customFormat="1" x14ac:dyDescent="0.3">
      <c r="A69" s="11">
        <v>5</v>
      </c>
      <c r="B69" s="31">
        <v>1069180</v>
      </c>
      <c r="C69" s="31" t="s">
        <v>25</v>
      </c>
      <c r="D69" s="4">
        <v>15895</v>
      </c>
      <c r="E69" s="4">
        <v>17000</v>
      </c>
      <c r="F69" s="32">
        <f>E69-D69</f>
        <v>1105</v>
      </c>
      <c r="G69" s="11" t="s">
        <v>7</v>
      </c>
      <c r="H69" s="8">
        <v>44136</v>
      </c>
      <c r="I69" s="65"/>
      <c r="J69" s="33"/>
      <c r="K69" s="33"/>
      <c r="L69" s="33"/>
    </row>
    <row r="70" spans="1:12" s="28" customFormat="1" x14ac:dyDescent="0.3">
      <c r="A70" s="11">
        <v>6</v>
      </c>
      <c r="B70" s="31">
        <v>1068744</v>
      </c>
      <c r="C70" s="31" t="s">
        <v>39</v>
      </c>
      <c r="D70" s="4">
        <v>30120</v>
      </c>
      <c r="E70" s="4">
        <v>60000</v>
      </c>
      <c r="F70" s="32">
        <f>E70-D70</f>
        <v>29880</v>
      </c>
      <c r="G70" s="11" t="s">
        <v>7</v>
      </c>
      <c r="H70" s="8">
        <v>44137</v>
      </c>
      <c r="I70" s="66"/>
      <c r="J70" s="33"/>
      <c r="K70" s="33"/>
      <c r="L70" s="33"/>
    </row>
    <row r="71" spans="1:12" s="28" customFormat="1" x14ac:dyDescent="0.3">
      <c r="A71" s="11">
        <v>7</v>
      </c>
      <c r="B71" s="31">
        <v>1069192</v>
      </c>
      <c r="C71" s="31" t="s">
        <v>36</v>
      </c>
      <c r="D71" s="4">
        <v>10530</v>
      </c>
      <c r="E71" s="4">
        <v>17000</v>
      </c>
      <c r="F71" s="32">
        <f>E71-D71</f>
        <v>6470</v>
      </c>
      <c r="G71" s="11" t="s">
        <v>7</v>
      </c>
      <c r="H71" s="8">
        <v>44137</v>
      </c>
      <c r="I71" s="66"/>
      <c r="J71" s="33"/>
      <c r="K71" s="33"/>
      <c r="L71" s="33"/>
    </row>
    <row r="72" spans="1:12" s="28" customFormat="1" x14ac:dyDescent="0.3">
      <c r="A72" s="11">
        <v>8</v>
      </c>
      <c r="B72" s="31">
        <v>2049362</v>
      </c>
      <c r="C72" s="31" t="s">
        <v>9</v>
      </c>
      <c r="D72" s="29">
        <v>60000</v>
      </c>
      <c r="E72" s="29">
        <v>95000</v>
      </c>
      <c r="F72" s="32">
        <f>E72-D72</f>
        <v>35000</v>
      </c>
      <c r="G72" s="31" t="s">
        <v>19</v>
      </c>
      <c r="H72" s="8">
        <v>44137</v>
      </c>
      <c r="I72" s="33"/>
      <c r="J72" s="33"/>
      <c r="K72" s="33"/>
      <c r="L72" s="33"/>
    </row>
    <row r="73" spans="1:12" s="28" customFormat="1" x14ac:dyDescent="0.3">
      <c r="A73" s="11">
        <v>9</v>
      </c>
      <c r="B73" s="31">
        <v>4053526</v>
      </c>
      <c r="C73" s="31" t="s">
        <v>32</v>
      </c>
      <c r="D73" s="31">
        <v>18000</v>
      </c>
      <c r="E73" s="31">
        <v>25000</v>
      </c>
      <c r="F73" s="32">
        <f>E73-D73</f>
        <v>7000</v>
      </c>
      <c r="G73" s="31" t="s">
        <v>7</v>
      </c>
      <c r="H73" s="8">
        <v>44137</v>
      </c>
      <c r="I73" s="66"/>
      <c r="J73" s="33"/>
      <c r="K73" s="33"/>
      <c r="L73" s="33"/>
    </row>
    <row r="74" spans="1:12" s="28" customFormat="1" x14ac:dyDescent="0.3">
      <c r="A74" s="11">
        <v>10</v>
      </c>
      <c r="B74" s="31">
        <v>4053268</v>
      </c>
      <c r="C74" s="31" t="s">
        <v>35</v>
      </c>
      <c r="D74" s="4">
        <v>90000</v>
      </c>
      <c r="E74" s="4">
        <v>160000</v>
      </c>
      <c r="F74" s="32">
        <f>E74-D74</f>
        <v>70000</v>
      </c>
      <c r="G74" s="11" t="s">
        <v>44</v>
      </c>
      <c r="H74" s="8">
        <v>44137</v>
      </c>
      <c r="I74" s="66"/>
      <c r="J74" s="33"/>
      <c r="K74" s="33"/>
      <c r="L74" s="33"/>
    </row>
    <row r="75" spans="1:12" s="28" customFormat="1" x14ac:dyDescent="0.3">
      <c r="A75" s="11">
        <v>11</v>
      </c>
      <c r="B75" s="31">
        <v>4053429</v>
      </c>
      <c r="C75" s="31" t="s">
        <v>50</v>
      </c>
      <c r="D75" s="31">
        <v>20000</v>
      </c>
      <c r="E75" s="31">
        <v>45000</v>
      </c>
      <c r="F75" s="32">
        <f>E75-D75</f>
        <v>25000</v>
      </c>
      <c r="G75" s="31" t="s">
        <v>7</v>
      </c>
      <c r="H75" s="8">
        <v>44139</v>
      </c>
      <c r="I75" s="33"/>
      <c r="J75" s="33"/>
      <c r="K75" s="33"/>
      <c r="L75" s="33"/>
    </row>
    <row r="76" spans="1:12" s="28" customFormat="1" x14ac:dyDescent="0.3">
      <c r="A76" s="11">
        <v>12</v>
      </c>
      <c r="B76" s="31">
        <v>5080295</v>
      </c>
      <c r="C76" s="31" t="s">
        <v>27</v>
      </c>
      <c r="D76" s="4">
        <v>0</v>
      </c>
      <c r="E76" s="4">
        <v>2000</v>
      </c>
      <c r="F76" s="32">
        <f>E76-D76</f>
        <v>2000</v>
      </c>
      <c r="G76" s="11" t="s">
        <v>18</v>
      </c>
      <c r="H76" s="8">
        <v>44136</v>
      </c>
      <c r="I76" s="65"/>
      <c r="J76" s="33"/>
      <c r="K76" s="33"/>
      <c r="L76" s="33"/>
    </row>
    <row r="77" spans="1:12" s="28" customFormat="1" x14ac:dyDescent="0.3">
      <c r="A77" s="11">
        <v>13</v>
      </c>
      <c r="B77" s="31">
        <v>5079171</v>
      </c>
      <c r="C77" s="31" t="s">
        <v>52</v>
      </c>
      <c r="D77" s="31">
        <v>0</v>
      </c>
      <c r="E77" s="31">
        <v>200</v>
      </c>
      <c r="F77" s="32">
        <f>E77-D77</f>
        <v>200</v>
      </c>
      <c r="G77" s="31" t="s">
        <v>7</v>
      </c>
      <c r="H77" s="8">
        <v>44139</v>
      </c>
      <c r="I77" s="33"/>
      <c r="J77" s="33"/>
      <c r="K77" s="33"/>
      <c r="L77" s="33"/>
    </row>
    <row r="78" spans="1:12" s="28" customFormat="1" x14ac:dyDescent="0.3">
      <c r="A78" s="11">
        <v>14</v>
      </c>
      <c r="B78" s="31">
        <v>5080891</v>
      </c>
      <c r="C78" s="31" t="s">
        <v>22</v>
      </c>
      <c r="D78" s="31">
        <v>26320</v>
      </c>
      <c r="E78" s="31">
        <v>27000</v>
      </c>
      <c r="F78" s="32">
        <f>E78-D78</f>
        <v>680</v>
      </c>
      <c r="G78" s="31" t="s">
        <v>7</v>
      </c>
      <c r="H78" s="8">
        <v>44136</v>
      </c>
      <c r="I78" s="65"/>
      <c r="J78" s="33"/>
      <c r="K78" s="33"/>
      <c r="L78" s="33"/>
    </row>
    <row r="79" spans="1:12" s="28" customFormat="1" x14ac:dyDescent="0.3">
      <c r="A79" s="11">
        <v>15</v>
      </c>
      <c r="B79" s="31">
        <v>5079835</v>
      </c>
      <c r="C79" s="31" t="s">
        <v>41</v>
      </c>
      <c r="D79" s="4">
        <v>11770</v>
      </c>
      <c r="E79" s="4">
        <v>12000</v>
      </c>
      <c r="F79" s="32">
        <f>E79-D79</f>
        <v>230</v>
      </c>
      <c r="G79" s="11" t="s">
        <v>7</v>
      </c>
      <c r="H79" s="8">
        <v>44137</v>
      </c>
      <c r="I79" s="66"/>
      <c r="J79" s="33"/>
      <c r="K79" s="33"/>
      <c r="L79" s="33"/>
    </row>
    <row r="80" spans="1:12" s="28" customFormat="1" x14ac:dyDescent="0.3">
      <c r="A80" s="11">
        <v>16</v>
      </c>
      <c r="B80" s="31">
        <v>5080283</v>
      </c>
      <c r="C80" s="31" t="s">
        <v>45</v>
      </c>
      <c r="D80" s="31">
        <v>80000</v>
      </c>
      <c r="E80" s="31">
        <v>160000</v>
      </c>
      <c r="F80" s="32">
        <f>E80-D80</f>
        <v>80000</v>
      </c>
      <c r="G80" s="31" t="s">
        <v>7</v>
      </c>
      <c r="H80" s="8">
        <v>44138</v>
      </c>
      <c r="I80" s="33"/>
      <c r="J80" s="33"/>
      <c r="K80" s="33"/>
      <c r="L80" s="33"/>
    </row>
    <row r="81" spans="1:12" s="28" customFormat="1" x14ac:dyDescent="0.3">
      <c r="A81" s="11">
        <v>17</v>
      </c>
      <c r="B81" s="31">
        <v>5080840</v>
      </c>
      <c r="C81" s="31" t="s">
        <v>56</v>
      </c>
      <c r="D81" s="4">
        <v>42200</v>
      </c>
      <c r="E81" s="4">
        <v>75000</v>
      </c>
      <c r="F81" s="32">
        <f>E81-D81</f>
        <v>32800</v>
      </c>
      <c r="G81" s="11" t="s">
        <v>7</v>
      </c>
      <c r="H81" s="8">
        <v>44139</v>
      </c>
      <c r="I81" s="33"/>
      <c r="J81" s="33"/>
      <c r="K81" s="33"/>
      <c r="L81" s="33"/>
    </row>
    <row r="82" spans="1:12" s="28" customFormat="1" x14ac:dyDescent="0.3">
      <c r="A82" s="11">
        <v>18</v>
      </c>
      <c r="B82" s="31">
        <v>5080920</v>
      </c>
      <c r="C82" s="31" t="s">
        <v>20</v>
      </c>
      <c r="D82" s="4">
        <v>44440</v>
      </c>
      <c r="E82" s="4">
        <v>60000</v>
      </c>
      <c r="F82" s="32">
        <f>E82-D82</f>
        <v>15560</v>
      </c>
      <c r="G82" s="11" t="s">
        <v>7</v>
      </c>
      <c r="H82" s="8">
        <v>44139</v>
      </c>
      <c r="I82" s="33"/>
      <c r="J82" s="33"/>
      <c r="K82" s="33"/>
      <c r="L82" s="33"/>
    </row>
    <row r="83" spans="1:12" s="28" customFormat="1" x14ac:dyDescent="0.3">
      <c r="A83" s="11">
        <v>19</v>
      </c>
      <c r="B83" s="31">
        <v>5079223</v>
      </c>
      <c r="C83" s="31" t="s">
        <v>52</v>
      </c>
      <c r="D83" s="4">
        <v>0</v>
      </c>
      <c r="E83" s="4">
        <v>200</v>
      </c>
      <c r="F83" s="32">
        <f>E83-D83</f>
        <v>200</v>
      </c>
      <c r="G83" s="11" t="s">
        <v>7</v>
      </c>
      <c r="H83" s="8">
        <v>44139</v>
      </c>
      <c r="I83" s="33"/>
      <c r="J83" s="33"/>
      <c r="K83" s="33"/>
      <c r="L83" s="33"/>
    </row>
    <row r="84" spans="1:12" s="28" customFormat="1" x14ac:dyDescent="0.3">
      <c r="A84" s="11">
        <v>20</v>
      </c>
      <c r="B84" s="31">
        <v>5080611</v>
      </c>
      <c r="C84" s="31" t="s">
        <v>38</v>
      </c>
      <c r="D84" s="4">
        <v>5560</v>
      </c>
      <c r="E84" s="4">
        <v>10000</v>
      </c>
      <c r="F84" s="32">
        <f>E84-D84</f>
        <v>4440</v>
      </c>
      <c r="G84" s="11" t="s">
        <v>7</v>
      </c>
      <c r="H84" s="8">
        <v>44139</v>
      </c>
      <c r="I84" s="33"/>
      <c r="J84" s="33"/>
      <c r="K84" s="33"/>
      <c r="L84" s="33"/>
    </row>
    <row r="85" spans="1:12" s="28" customFormat="1" x14ac:dyDescent="0.3">
      <c r="A85" s="11">
        <v>21</v>
      </c>
      <c r="B85" s="31">
        <v>6060884</v>
      </c>
      <c r="C85" s="31" t="s">
        <v>9</v>
      </c>
      <c r="D85" s="29">
        <v>53333</v>
      </c>
      <c r="E85" s="29">
        <v>80000</v>
      </c>
      <c r="F85" s="32">
        <f>E85-D85</f>
        <v>26667</v>
      </c>
      <c r="G85" s="31" t="s">
        <v>19</v>
      </c>
      <c r="H85" s="8">
        <v>44139</v>
      </c>
      <c r="I85" s="33"/>
      <c r="J85" s="33"/>
      <c r="K85" s="33"/>
      <c r="L85" s="33"/>
    </row>
    <row r="86" spans="1:12" s="28" customFormat="1" x14ac:dyDescent="0.3">
      <c r="A86" s="11">
        <v>22</v>
      </c>
      <c r="B86" s="31">
        <v>8073443</v>
      </c>
      <c r="C86" s="31" t="s">
        <v>58</v>
      </c>
      <c r="D86" s="4">
        <v>23000</v>
      </c>
      <c r="E86" s="4">
        <v>30000</v>
      </c>
      <c r="F86" s="32">
        <f>E86-D86</f>
        <v>7000</v>
      </c>
      <c r="G86" s="11" t="s">
        <v>7</v>
      </c>
      <c r="H86" s="8">
        <v>44139</v>
      </c>
      <c r="I86" s="33"/>
      <c r="J86" s="33"/>
      <c r="K86" s="33"/>
      <c r="L86" s="33"/>
    </row>
    <row r="87" spans="1:12" s="28" customFormat="1" x14ac:dyDescent="0.3">
      <c r="A87" s="11">
        <v>23</v>
      </c>
      <c r="B87" s="31">
        <v>8072587</v>
      </c>
      <c r="C87" s="31" t="s">
        <v>26</v>
      </c>
      <c r="D87" s="4">
        <v>138890</v>
      </c>
      <c r="E87" s="4">
        <v>250000</v>
      </c>
      <c r="F87" s="32">
        <f>E87-D87</f>
        <v>111110</v>
      </c>
      <c r="G87" s="11" t="s">
        <v>18</v>
      </c>
      <c r="H87" s="8">
        <v>44136</v>
      </c>
      <c r="I87" s="65"/>
      <c r="J87" s="33"/>
      <c r="K87" s="33"/>
      <c r="L87" s="33"/>
    </row>
    <row r="88" spans="1:12" s="28" customFormat="1" x14ac:dyDescent="0.3">
      <c r="A88" s="11">
        <v>24</v>
      </c>
      <c r="B88" s="31">
        <v>8073182</v>
      </c>
      <c r="C88" s="31" t="s">
        <v>37</v>
      </c>
      <c r="D88" s="4">
        <v>20000</v>
      </c>
      <c r="E88" s="4">
        <v>40000</v>
      </c>
      <c r="F88" s="32">
        <f>E88-D88</f>
        <v>20000</v>
      </c>
      <c r="G88" s="11" t="s">
        <v>7</v>
      </c>
      <c r="H88" s="8">
        <v>44137</v>
      </c>
      <c r="I88" s="66"/>
      <c r="J88" s="33"/>
      <c r="K88" s="33"/>
      <c r="L88" s="33"/>
    </row>
    <row r="89" spans="1:12" s="28" customFormat="1" x14ac:dyDescent="0.3">
      <c r="A89" s="11">
        <v>25</v>
      </c>
      <c r="B89" s="31">
        <v>8073362</v>
      </c>
      <c r="C89" s="31" t="s">
        <v>32</v>
      </c>
      <c r="D89" s="4">
        <v>15000</v>
      </c>
      <c r="E89" s="4">
        <v>25000</v>
      </c>
      <c r="F89" s="32">
        <f>E89-D89</f>
        <v>10000</v>
      </c>
      <c r="G89" s="11" t="s">
        <v>18</v>
      </c>
      <c r="H89" s="8">
        <v>44137</v>
      </c>
      <c r="I89" s="66"/>
      <c r="J89" s="33"/>
      <c r="K89" s="33"/>
      <c r="L89" s="33"/>
    </row>
    <row r="90" spans="1:12" s="28" customFormat="1" x14ac:dyDescent="0.3">
      <c r="A90" s="11">
        <v>26</v>
      </c>
      <c r="B90" s="31">
        <v>8073422</v>
      </c>
      <c r="C90" s="31" t="s">
        <v>38</v>
      </c>
      <c r="D90" s="4">
        <v>10530</v>
      </c>
      <c r="E90" s="4">
        <v>20000</v>
      </c>
      <c r="F90" s="32">
        <f>E90-D90</f>
        <v>9470</v>
      </c>
      <c r="G90" s="11" t="s">
        <v>18</v>
      </c>
      <c r="H90" s="8">
        <v>44137</v>
      </c>
      <c r="I90" s="66"/>
      <c r="J90" s="33"/>
      <c r="K90" s="33"/>
      <c r="L90" s="33"/>
    </row>
    <row r="91" spans="1:12" s="28" customFormat="1" x14ac:dyDescent="0.3">
      <c r="A91" s="11">
        <v>27</v>
      </c>
      <c r="B91" s="31">
        <v>8073404</v>
      </c>
      <c r="C91" s="31" t="s">
        <v>43</v>
      </c>
      <c r="D91" s="4">
        <v>31580</v>
      </c>
      <c r="E91" s="4">
        <v>48000</v>
      </c>
      <c r="F91" s="32">
        <f>E91-D91</f>
        <v>16420</v>
      </c>
      <c r="G91" s="11" t="s">
        <v>7</v>
      </c>
      <c r="H91" s="8">
        <v>44137</v>
      </c>
      <c r="I91" s="66"/>
      <c r="J91" s="33"/>
      <c r="K91" s="33"/>
      <c r="L91" s="33"/>
    </row>
    <row r="92" spans="1:12" s="28" customFormat="1" x14ac:dyDescent="0.3">
      <c r="A92" s="11">
        <v>28</v>
      </c>
      <c r="B92" s="31">
        <v>8071775</v>
      </c>
      <c r="C92" s="31" t="s">
        <v>9</v>
      </c>
      <c r="D92" s="29">
        <v>47060</v>
      </c>
      <c r="E92" s="29">
        <v>105000</v>
      </c>
      <c r="F92" s="32">
        <f>E92-D92</f>
        <v>57940</v>
      </c>
      <c r="G92" s="31" t="s">
        <v>19</v>
      </c>
      <c r="H92" s="8">
        <v>44138</v>
      </c>
      <c r="I92" s="33"/>
      <c r="J92" s="33"/>
      <c r="K92" s="33"/>
      <c r="L92" s="33"/>
    </row>
    <row r="93" spans="1:12" s="28" customFormat="1" x14ac:dyDescent="0.3">
      <c r="A93" s="11">
        <v>29</v>
      </c>
      <c r="B93" s="31">
        <v>8073275</v>
      </c>
      <c r="C93" s="31" t="s">
        <v>20</v>
      </c>
      <c r="D93" s="31">
        <v>33330</v>
      </c>
      <c r="E93" s="31">
        <v>50000</v>
      </c>
      <c r="F93" s="32">
        <f>E93-D93</f>
        <v>16670</v>
      </c>
      <c r="G93" s="31" t="s">
        <v>7</v>
      </c>
      <c r="H93" s="8">
        <v>44138</v>
      </c>
      <c r="I93" s="33"/>
      <c r="J93" s="33"/>
      <c r="K93" s="33"/>
      <c r="L93" s="33"/>
    </row>
    <row r="94" spans="1:12" s="28" customFormat="1" x14ac:dyDescent="0.3">
      <c r="A94" s="11">
        <v>30</v>
      </c>
      <c r="B94" s="31">
        <v>8073199</v>
      </c>
      <c r="C94" s="31" t="s">
        <v>48</v>
      </c>
      <c r="D94" s="4">
        <v>69770</v>
      </c>
      <c r="E94" s="4">
        <v>95000</v>
      </c>
      <c r="F94" s="32">
        <f>E94-D94</f>
        <v>25230</v>
      </c>
      <c r="G94" s="11" t="s">
        <v>7</v>
      </c>
      <c r="H94" s="8">
        <v>44138</v>
      </c>
      <c r="I94" s="33"/>
      <c r="J94" s="33"/>
      <c r="K94" s="33"/>
      <c r="L94" s="33"/>
    </row>
    <row r="95" spans="1:12" s="28" customFormat="1" x14ac:dyDescent="0.3">
      <c r="A95" s="11">
        <v>31</v>
      </c>
      <c r="B95" s="31">
        <v>8073438</v>
      </c>
      <c r="C95" s="31" t="s">
        <v>49</v>
      </c>
      <c r="D95" s="31">
        <v>21610</v>
      </c>
      <c r="E95" s="31">
        <v>40000</v>
      </c>
      <c r="F95" s="32">
        <f>E95-D95</f>
        <v>18390</v>
      </c>
      <c r="G95" s="31" t="s">
        <v>7</v>
      </c>
      <c r="H95" s="8">
        <v>44139</v>
      </c>
      <c r="I95" s="33"/>
      <c r="J95" s="33"/>
      <c r="K95" s="33"/>
      <c r="L95" s="33"/>
    </row>
    <row r="96" spans="1:12" s="28" customFormat="1" x14ac:dyDescent="0.3">
      <c r="A96" s="11">
        <v>32</v>
      </c>
      <c r="B96" s="31">
        <v>8073513</v>
      </c>
      <c r="C96" s="31" t="s">
        <v>20</v>
      </c>
      <c r="D96" s="4">
        <v>42110</v>
      </c>
      <c r="E96" s="4">
        <v>60000</v>
      </c>
      <c r="F96" s="32">
        <f>E96-D96</f>
        <v>17890</v>
      </c>
      <c r="G96" s="11" t="s">
        <v>7</v>
      </c>
      <c r="H96" s="8">
        <v>44139</v>
      </c>
      <c r="I96" s="33"/>
      <c r="J96" s="33"/>
      <c r="K96" s="33"/>
      <c r="L96" s="33"/>
    </row>
    <row r="97" spans="1:12" s="28" customFormat="1" x14ac:dyDescent="0.3">
      <c r="A97" s="11">
        <v>33</v>
      </c>
      <c r="B97" s="31">
        <v>11033301</v>
      </c>
      <c r="C97" s="31" t="s">
        <v>57</v>
      </c>
      <c r="D97" s="4">
        <v>23530</v>
      </c>
      <c r="E97" s="4">
        <v>35000</v>
      </c>
      <c r="F97" s="32">
        <f>E97-D97</f>
        <v>11470</v>
      </c>
      <c r="G97" s="11" t="s">
        <v>7</v>
      </c>
      <c r="H97" s="8">
        <v>44139</v>
      </c>
      <c r="I97" s="33"/>
      <c r="J97" s="33"/>
      <c r="K97" s="33"/>
      <c r="L97" s="33"/>
    </row>
    <row r="98" spans="1:12" s="28" customFormat="1" x14ac:dyDescent="0.3">
      <c r="A98" s="11">
        <v>34</v>
      </c>
      <c r="B98" s="31">
        <v>12030876</v>
      </c>
      <c r="C98" s="31" t="s">
        <v>17</v>
      </c>
      <c r="D98" s="4">
        <v>17780</v>
      </c>
      <c r="E98" s="4">
        <v>35000</v>
      </c>
      <c r="F98" s="32">
        <f>E98-D98</f>
        <v>17220</v>
      </c>
      <c r="G98" s="11" t="s">
        <v>18</v>
      </c>
      <c r="H98" s="8">
        <v>44136</v>
      </c>
      <c r="I98" s="65"/>
      <c r="J98" s="33"/>
      <c r="K98" s="33"/>
      <c r="L98" s="33"/>
    </row>
    <row r="99" spans="1:12" s="28" customFormat="1" x14ac:dyDescent="0.3">
      <c r="A99" s="11">
        <v>35</v>
      </c>
      <c r="B99" s="31">
        <v>12029034</v>
      </c>
      <c r="C99" s="31" t="s">
        <v>9</v>
      </c>
      <c r="D99" s="29">
        <v>87900</v>
      </c>
      <c r="E99" s="29">
        <v>250000</v>
      </c>
      <c r="F99" s="32">
        <f>E99-D99</f>
        <v>162100</v>
      </c>
      <c r="G99" s="31" t="s">
        <v>19</v>
      </c>
      <c r="H99" s="8">
        <v>44138</v>
      </c>
      <c r="I99" s="33"/>
      <c r="J99" s="33"/>
      <c r="K99" s="33"/>
      <c r="L99" s="33"/>
    </row>
    <row r="100" spans="1:12" s="28" customFormat="1" x14ac:dyDescent="0.3">
      <c r="A100" s="11">
        <v>36</v>
      </c>
      <c r="B100" s="31">
        <v>12029513</v>
      </c>
      <c r="C100" s="31" t="s">
        <v>27</v>
      </c>
      <c r="D100" s="4">
        <v>0</v>
      </c>
      <c r="E100" s="4">
        <v>2000</v>
      </c>
      <c r="F100" s="32">
        <f>E100-D100</f>
        <v>2000</v>
      </c>
      <c r="G100" s="11" t="s">
        <v>7</v>
      </c>
      <c r="H100" s="8">
        <v>44136</v>
      </c>
      <c r="I100" s="65"/>
      <c r="J100" s="33"/>
      <c r="K100" s="33"/>
      <c r="L100" s="33"/>
    </row>
    <row r="101" spans="1:12" s="28" customFormat="1" x14ac:dyDescent="0.3">
      <c r="A101" s="11">
        <v>37</v>
      </c>
      <c r="B101" s="31">
        <v>12030976</v>
      </c>
      <c r="C101" s="31" t="s">
        <v>51</v>
      </c>
      <c r="D101" s="31">
        <v>31580</v>
      </c>
      <c r="E101" s="31">
        <v>60000</v>
      </c>
      <c r="F101" s="32">
        <f>E101-D101</f>
        <v>28420</v>
      </c>
      <c r="G101" s="31" t="s">
        <v>7</v>
      </c>
      <c r="H101" s="8">
        <v>44139</v>
      </c>
      <c r="I101" s="33"/>
      <c r="J101" s="33"/>
      <c r="K101" s="33"/>
      <c r="L101" s="33"/>
    </row>
    <row r="102" spans="1:12" s="28" customFormat="1" x14ac:dyDescent="0.3">
      <c r="A102" s="11">
        <v>38</v>
      </c>
      <c r="B102" s="31">
        <v>12030991</v>
      </c>
      <c r="C102" s="31" t="s">
        <v>46</v>
      </c>
      <c r="D102" s="4">
        <v>42110</v>
      </c>
      <c r="E102" s="4">
        <v>45000</v>
      </c>
      <c r="F102" s="32">
        <f>E102-D102</f>
        <v>2890</v>
      </c>
      <c r="G102" s="11" t="s">
        <v>7</v>
      </c>
      <c r="H102" s="8">
        <v>44138</v>
      </c>
      <c r="I102" s="33"/>
      <c r="J102" s="33"/>
      <c r="K102" s="33"/>
      <c r="L102" s="33"/>
    </row>
    <row r="103" spans="1:12" s="28" customFormat="1" x14ac:dyDescent="0.3">
      <c r="A103" s="11">
        <v>39</v>
      </c>
      <c r="B103" s="31">
        <v>12030975</v>
      </c>
      <c r="C103" s="31" t="s">
        <v>34</v>
      </c>
      <c r="D103" s="31">
        <v>12640</v>
      </c>
      <c r="E103" s="31">
        <v>20000</v>
      </c>
      <c r="F103" s="32">
        <f>E103-D103</f>
        <v>7360</v>
      </c>
      <c r="G103" s="31" t="s">
        <v>18</v>
      </c>
      <c r="H103" s="8">
        <v>44137</v>
      </c>
      <c r="I103" s="66"/>
      <c r="J103" s="33"/>
      <c r="K103" s="33"/>
      <c r="L103" s="33"/>
    </row>
    <row r="104" spans="1:12" s="28" customFormat="1" x14ac:dyDescent="0.3">
      <c r="A104" s="11">
        <v>40</v>
      </c>
      <c r="B104" s="31">
        <v>12030995</v>
      </c>
      <c r="C104" s="31" t="s">
        <v>53</v>
      </c>
      <c r="D104" s="4">
        <v>94740</v>
      </c>
      <c r="E104" s="4">
        <v>120000</v>
      </c>
      <c r="F104" s="32">
        <f>E104-D104</f>
        <v>25260</v>
      </c>
      <c r="G104" s="11" t="s">
        <v>7</v>
      </c>
      <c r="H104" s="8">
        <v>44139</v>
      </c>
      <c r="I104" s="33"/>
      <c r="J104" s="33"/>
      <c r="K104" s="33"/>
      <c r="L104" s="33"/>
    </row>
    <row r="105" spans="1:12" s="28" customFormat="1" x14ac:dyDescent="0.3">
      <c r="A105" s="11">
        <v>41</v>
      </c>
      <c r="B105" s="31">
        <v>21029526</v>
      </c>
      <c r="C105" s="31" t="s">
        <v>9</v>
      </c>
      <c r="D105" s="29">
        <v>84330</v>
      </c>
      <c r="E105" s="29">
        <v>225000</v>
      </c>
      <c r="F105" s="32">
        <f>E105-D105</f>
        <v>140670</v>
      </c>
      <c r="G105" s="31" t="s">
        <v>19</v>
      </c>
      <c r="H105" s="8">
        <v>44136</v>
      </c>
      <c r="I105" s="33"/>
      <c r="J105" s="33"/>
      <c r="K105" s="33"/>
      <c r="L105" s="33"/>
    </row>
    <row r="106" spans="1:12" s="28" customFormat="1" x14ac:dyDescent="0.3">
      <c r="A106" s="11">
        <v>42</v>
      </c>
      <c r="B106" s="31">
        <v>26010808</v>
      </c>
      <c r="C106" s="31" t="s">
        <v>33</v>
      </c>
      <c r="D106" s="31">
        <v>32220</v>
      </c>
      <c r="E106" s="31">
        <v>50000</v>
      </c>
      <c r="F106" s="32">
        <f>E106-D106</f>
        <v>17780</v>
      </c>
      <c r="G106" s="31" t="s">
        <v>18</v>
      </c>
      <c r="H106" s="8">
        <v>44137</v>
      </c>
      <c r="I106" s="66"/>
      <c r="J106" s="33"/>
      <c r="K106" s="33"/>
      <c r="L106" s="33"/>
    </row>
    <row r="107" spans="1:12" s="28" customFormat="1" x14ac:dyDescent="0.3">
      <c r="A107" s="11">
        <v>43</v>
      </c>
      <c r="B107" s="31">
        <v>26010493</v>
      </c>
      <c r="C107" s="31" t="s">
        <v>54</v>
      </c>
      <c r="D107" s="4">
        <v>22222</v>
      </c>
      <c r="E107" s="4">
        <v>25000</v>
      </c>
      <c r="F107" s="32">
        <f>E107-D107</f>
        <v>2778</v>
      </c>
      <c r="G107" s="11" t="s">
        <v>7</v>
      </c>
      <c r="H107" s="8">
        <v>44139</v>
      </c>
      <c r="I107" s="33"/>
      <c r="J107" s="33"/>
      <c r="K107" s="33"/>
      <c r="L107" s="33"/>
    </row>
    <row r="108" spans="1:12" s="28" customFormat="1" x14ac:dyDescent="0.3">
      <c r="A108" s="11">
        <v>44</v>
      </c>
      <c r="B108" s="31">
        <v>26010861</v>
      </c>
      <c r="C108" s="31" t="s">
        <v>55</v>
      </c>
      <c r="D108" s="4">
        <v>18000</v>
      </c>
      <c r="E108" s="4">
        <v>40000</v>
      </c>
      <c r="F108" s="32">
        <f>E108-D108</f>
        <v>22000</v>
      </c>
      <c r="G108" s="11" t="s">
        <v>7</v>
      </c>
      <c r="H108" s="8">
        <v>44139</v>
      </c>
      <c r="I108" s="33"/>
      <c r="J108" s="33"/>
      <c r="K108" s="33"/>
      <c r="L108" s="33"/>
    </row>
    <row r="109" spans="1:12" s="28" customFormat="1" x14ac:dyDescent="0.3">
      <c r="A109" s="11">
        <v>45</v>
      </c>
      <c r="B109" s="31">
        <v>26010851</v>
      </c>
      <c r="C109" s="31" t="s">
        <v>59</v>
      </c>
      <c r="D109" s="4">
        <v>5000</v>
      </c>
      <c r="E109" s="4">
        <v>15000</v>
      </c>
      <c r="F109" s="32">
        <f>E109-D109</f>
        <v>10000</v>
      </c>
      <c r="G109" s="11" t="s">
        <v>7</v>
      </c>
      <c r="H109" s="8">
        <v>44139</v>
      </c>
      <c r="I109" s="33"/>
      <c r="J109" s="33"/>
      <c r="K109" s="33"/>
      <c r="L109" s="33"/>
    </row>
    <row r="110" spans="1:12" s="28" customFormat="1" x14ac:dyDescent="0.3">
      <c r="A110" s="11">
        <v>46</v>
      </c>
      <c r="B110" s="31">
        <v>27005870</v>
      </c>
      <c r="C110" s="31" t="s">
        <v>9</v>
      </c>
      <c r="D110" s="29">
        <v>50000</v>
      </c>
      <c r="E110" s="29">
        <v>315000</v>
      </c>
      <c r="F110" s="32">
        <f>E110-D110</f>
        <v>265000</v>
      </c>
      <c r="G110" s="31" t="s">
        <v>19</v>
      </c>
      <c r="H110" s="8">
        <v>44139</v>
      </c>
      <c r="I110" s="33"/>
      <c r="J110" s="33"/>
      <c r="K110" s="33"/>
      <c r="L110" s="33"/>
    </row>
    <row r="111" spans="1:12" s="28" customFormat="1" x14ac:dyDescent="0.3">
      <c r="A111" s="11">
        <v>47</v>
      </c>
      <c r="B111" s="31">
        <v>31007610</v>
      </c>
      <c r="C111" s="31" t="s">
        <v>23</v>
      </c>
      <c r="D111" s="31">
        <v>165370</v>
      </c>
      <c r="E111" s="31">
        <v>300000</v>
      </c>
      <c r="F111" s="32">
        <f t="shared" ref="F111:F120" si="1">E111-D111</f>
        <v>134630</v>
      </c>
      <c r="G111" s="31" t="s">
        <v>7</v>
      </c>
      <c r="H111" s="8">
        <v>44136</v>
      </c>
      <c r="I111" s="65"/>
      <c r="J111" s="33"/>
      <c r="K111" s="33"/>
      <c r="L111" s="33"/>
    </row>
    <row r="112" spans="1:12" s="28" customFormat="1" x14ac:dyDescent="0.3">
      <c r="A112" s="11">
        <v>48</v>
      </c>
      <c r="B112" s="31">
        <v>31007508</v>
      </c>
      <c r="C112" s="31" t="s">
        <v>30</v>
      </c>
      <c r="D112" s="31">
        <v>50000</v>
      </c>
      <c r="E112" s="31">
        <v>140000</v>
      </c>
      <c r="F112" s="32">
        <f>E112-D112</f>
        <v>90000</v>
      </c>
      <c r="G112" s="31" t="s">
        <v>18</v>
      </c>
      <c r="H112" s="8">
        <v>44137</v>
      </c>
      <c r="I112" s="66"/>
      <c r="J112" s="33"/>
      <c r="K112" s="33"/>
      <c r="L112" s="33"/>
    </row>
    <row r="113" spans="1:18" s="28" customFormat="1" x14ac:dyDescent="0.3">
      <c r="A113" s="11">
        <v>49</v>
      </c>
      <c r="B113" s="31">
        <v>31007705</v>
      </c>
      <c r="C113" s="31" t="s">
        <v>20</v>
      </c>
      <c r="D113" s="31">
        <v>52940</v>
      </c>
      <c r="E113" s="31">
        <v>65000</v>
      </c>
      <c r="F113" s="32">
        <f>E113-D113</f>
        <v>12060</v>
      </c>
      <c r="G113" s="31" t="s">
        <v>7</v>
      </c>
      <c r="H113" s="8">
        <v>44138</v>
      </c>
      <c r="I113" s="33"/>
      <c r="J113" s="33"/>
      <c r="K113" s="33"/>
      <c r="L113" s="33"/>
    </row>
    <row r="114" spans="1:18" s="28" customFormat="1" x14ac:dyDescent="0.3">
      <c r="A114" s="11">
        <v>50</v>
      </c>
      <c r="B114" s="31">
        <v>31007449</v>
      </c>
      <c r="C114" s="31" t="s">
        <v>40</v>
      </c>
      <c r="D114" s="4">
        <v>23530</v>
      </c>
      <c r="E114" s="4">
        <v>35000</v>
      </c>
      <c r="F114" s="32">
        <f>E114-D114</f>
        <v>11470</v>
      </c>
      <c r="G114" s="11" t="s">
        <v>7</v>
      </c>
      <c r="H114" s="8">
        <v>44137</v>
      </c>
      <c r="I114" s="66"/>
      <c r="J114" s="33"/>
      <c r="K114" s="33"/>
      <c r="L114" s="33"/>
    </row>
    <row r="115" spans="1:18" s="28" customFormat="1" x14ac:dyDescent="0.3">
      <c r="A115" s="11">
        <v>51</v>
      </c>
      <c r="B115" s="31">
        <v>31007943</v>
      </c>
      <c r="C115" s="31" t="s">
        <v>20</v>
      </c>
      <c r="D115" s="4">
        <v>31580</v>
      </c>
      <c r="E115" s="4">
        <v>45000</v>
      </c>
      <c r="F115" s="32">
        <f>E115-D115</f>
        <v>13420</v>
      </c>
      <c r="G115" s="11" t="s">
        <v>64</v>
      </c>
      <c r="H115" s="8">
        <v>44138</v>
      </c>
      <c r="I115" s="33"/>
      <c r="J115" s="33"/>
      <c r="K115" s="33"/>
      <c r="L115" s="33"/>
    </row>
    <row r="116" spans="1:18" s="28" customFormat="1" ht="14.4" customHeight="1" x14ac:dyDescent="0.3">
      <c r="A116" s="11">
        <v>52</v>
      </c>
      <c r="B116" s="31">
        <v>36005132</v>
      </c>
      <c r="C116" s="31" t="s">
        <v>29</v>
      </c>
      <c r="D116" s="31">
        <v>313770</v>
      </c>
      <c r="E116" s="31">
        <v>450000</v>
      </c>
      <c r="F116" s="32">
        <f t="shared" si="1"/>
        <v>136230</v>
      </c>
      <c r="G116" s="31" t="s">
        <v>18</v>
      </c>
      <c r="H116" s="8">
        <v>44137</v>
      </c>
      <c r="I116" s="66"/>
      <c r="J116" s="33"/>
      <c r="K116" s="33"/>
      <c r="L116" s="33"/>
    </row>
    <row r="117" spans="1:18" s="28" customFormat="1" x14ac:dyDescent="0.3">
      <c r="A117" s="11">
        <v>53</v>
      </c>
      <c r="B117" s="31">
        <v>36005257</v>
      </c>
      <c r="C117" s="31" t="s">
        <v>32</v>
      </c>
      <c r="D117" s="4">
        <v>20000</v>
      </c>
      <c r="E117" s="4">
        <v>25000</v>
      </c>
      <c r="F117" s="32">
        <f>E117-D117</f>
        <v>5000</v>
      </c>
      <c r="G117" s="11" t="s">
        <v>18</v>
      </c>
      <c r="H117" s="8">
        <v>44138</v>
      </c>
      <c r="I117" s="33"/>
      <c r="J117" s="33"/>
      <c r="K117" s="33"/>
      <c r="L117" s="33"/>
    </row>
    <row r="118" spans="1:18" s="28" customFormat="1" x14ac:dyDescent="0.3">
      <c r="A118" s="11">
        <v>54</v>
      </c>
      <c r="B118" s="31">
        <v>36004598</v>
      </c>
      <c r="C118" s="31" t="s">
        <v>31</v>
      </c>
      <c r="D118" s="31">
        <v>10530</v>
      </c>
      <c r="E118" s="31">
        <v>15000</v>
      </c>
      <c r="F118" s="32">
        <f t="shared" si="1"/>
        <v>4470</v>
      </c>
      <c r="G118" s="31" t="s">
        <v>18</v>
      </c>
      <c r="H118" s="8">
        <v>44137</v>
      </c>
      <c r="I118" s="66"/>
      <c r="J118" s="33"/>
      <c r="K118" s="33"/>
      <c r="L118" s="33"/>
    </row>
    <row r="119" spans="1:18" s="28" customFormat="1" x14ac:dyDescent="0.3">
      <c r="A119" s="11">
        <v>55</v>
      </c>
      <c r="B119" s="31">
        <v>39002788</v>
      </c>
      <c r="C119" s="31" t="s">
        <v>47</v>
      </c>
      <c r="D119" s="4">
        <v>63160</v>
      </c>
      <c r="E119" s="4">
        <v>90000</v>
      </c>
      <c r="F119" s="32">
        <f>E119-D119</f>
        <v>26840</v>
      </c>
      <c r="G119" s="11" t="s">
        <v>7</v>
      </c>
      <c r="H119" s="8">
        <v>44138</v>
      </c>
      <c r="I119" s="33"/>
      <c r="J119" s="33"/>
      <c r="K119" s="33"/>
      <c r="L119" s="33"/>
    </row>
    <row r="120" spans="1:18" s="28" customFormat="1" x14ac:dyDescent="0.3">
      <c r="A120" s="11">
        <v>56</v>
      </c>
      <c r="B120" s="31">
        <v>0</v>
      </c>
      <c r="C120" s="31" t="s">
        <v>42</v>
      </c>
      <c r="D120" s="4">
        <v>0</v>
      </c>
      <c r="E120" s="4">
        <f>10000-7495.5</f>
        <v>2504.5</v>
      </c>
      <c r="F120" s="32">
        <f t="shared" si="1"/>
        <v>2504.5</v>
      </c>
      <c r="G120" s="11" t="s">
        <v>65</v>
      </c>
      <c r="H120" s="8">
        <v>44137</v>
      </c>
      <c r="I120" s="66"/>
      <c r="J120" s="33"/>
      <c r="K120" s="33"/>
      <c r="L120" s="33"/>
    </row>
    <row r="121" spans="1:18" s="28" customFormat="1" x14ac:dyDescent="0.3">
      <c r="A121" s="11"/>
      <c r="B121" s="31"/>
      <c r="C121" s="11"/>
      <c r="D121" s="29"/>
      <c r="E121" s="29"/>
      <c r="F121" s="32"/>
      <c r="G121" s="31"/>
      <c r="H121" s="64"/>
      <c r="I121" s="33"/>
      <c r="J121" s="33"/>
      <c r="K121" s="33"/>
      <c r="L121" s="33"/>
      <c r="M121" s="33"/>
    </row>
    <row r="122" spans="1:18" x14ac:dyDescent="0.3">
      <c r="A122" s="9"/>
      <c r="B122" s="9"/>
      <c r="C122" s="9"/>
      <c r="D122" s="34">
        <f>SUM(D65:D121)</f>
        <v>2425923</v>
      </c>
      <c r="E122" s="34">
        <f t="shared" ref="E122:F122" si="2">SUM(E65:E121)</f>
        <v>4442904.5</v>
      </c>
      <c r="F122" s="34">
        <f t="shared" si="2"/>
        <v>2016981.5</v>
      </c>
      <c r="G122" s="9"/>
      <c r="H122" s="9"/>
    </row>
    <row r="124" spans="1:18" x14ac:dyDescent="0.3">
      <c r="A124" s="35" t="s">
        <v>66</v>
      </c>
      <c r="B124" s="36"/>
      <c r="C124" s="36"/>
      <c r="D124" s="36"/>
      <c r="E124" s="36"/>
      <c r="F124" s="36"/>
      <c r="G124" s="36"/>
      <c r="H124" s="37"/>
    </row>
    <row r="125" spans="1:18" x14ac:dyDescent="0.3">
      <c r="A125" s="38"/>
      <c r="B125" s="38"/>
      <c r="C125" s="38"/>
      <c r="D125" s="38"/>
      <c r="E125" s="39"/>
      <c r="F125" s="39"/>
      <c r="G125" s="39"/>
      <c r="H125" s="40"/>
    </row>
    <row r="126" spans="1:18" x14ac:dyDescent="0.3">
      <c r="B126" s="26" t="s">
        <v>61</v>
      </c>
      <c r="C126" s="26" t="s">
        <v>62</v>
      </c>
      <c r="D126" s="26" t="s">
        <v>63</v>
      </c>
      <c r="E126" s="41" t="s">
        <v>12</v>
      </c>
      <c r="F126" s="41"/>
      <c r="G126" s="41"/>
      <c r="H126" s="41"/>
      <c r="J126" s="60" t="s">
        <v>96</v>
      </c>
      <c r="K126" s="47"/>
      <c r="L126" s="47"/>
      <c r="M126" s="60">
        <v>44138</v>
      </c>
      <c r="N126" s="47"/>
      <c r="O126" s="47"/>
      <c r="P126" s="61">
        <v>44136</v>
      </c>
      <c r="Q126" s="62"/>
      <c r="R126" s="53"/>
    </row>
    <row r="127" spans="1:18" x14ac:dyDescent="0.3">
      <c r="B127" s="26">
        <v>20000</v>
      </c>
      <c r="C127" s="26">
        <f>2+1+7+11</f>
        <v>21</v>
      </c>
      <c r="D127" s="26">
        <f t="shared" ref="D127:D136" si="3">C127*B127</f>
        <v>420000</v>
      </c>
      <c r="E127" s="41" t="s">
        <v>13</v>
      </c>
      <c r="F127" s="41"/>
      <c r="G127" s="41" t="s">
        <v>14</v>
      </c>
      <c r="H127" s="41"/>
      <c r="J127" s="11" t="s">
        <v>61</v>
      </c>
      <c r="K127" s="11" t="s">
        <v>62</v>
      </c>
      <c r="L127" s="11" t="s">
        <v>63</v>
      </c>
      <c r="M127" s="11" t="s">
        <v>61</v>
      </c>
      <c r="N127" s="11" t="s">
        <v>62</v>
      </c>
      <c r="O127" s="11" t="s">
        <v>63</v>
      </c>
      <c r="P127" s="52" t="s">
        <v>61</v>
      </c>
      <c r="Q127" s="11" t="s">
        <v>62</v>
      </c>
      <c r="R127" s="11" t="s">
        <v>63</v>
      </c>
    </row>
    <row r="128" spans="1:18" x14ac:dyDescent="0.3">
      <c r="B128" s="26">
        <v>10000</v>
      </c>
      <c r="C128" s="26">
        <f>48+55+78+20+87</f>
        <v>288</v>
      </c>
      <c r="D128" s="26">
        <f t="shared" si="3"/>
        <v>2880000</v>
      </c>
      <c r="E128" s="42">
        <v>1</v>
      </c>
      <c r="F128" s="43">
        <f>SUM(F65:F71)</f>
        <v>255512</v>
      </c>
      <c r="G128" s="42">
        <v>2</v>
      </c>
      <c r="H128" s="43">
        <f>F72</f>
        <v>35000</v>
      </c>
      <c r="J128" s="11">
        <v>20000</v>
      </c>
      <c r="K128" s="11">
        <v>11</v>
      </c>
      <c r="L128" s="11">
        <f t="shared" ref="L128:L132" si="4">K128*J128</f>
        <v>220000</v>
      </c>
      <c r="M128" s="11">
        <v>10000</v>
      </c>
      <c r="N128" s="11">
        <v>55</v>
      </c>
      <c r="O128" s="11">
        <f t="shared" ref="O128:O132" si="5">N128*M128</f>
        <v>550000</v>
      </c>
      <c r="P128" s="52">
        <v>20000</v>
      </c>
      <c r="Q128" s="11">
        <v>7</v>
      </c>
      <c r="R128" s="11">
        <f>Q128*P128</f>
        <v>140000</v>
      </c>
    </row>
    <row r="129" spans="2:18" x14ac:dyDescent="0.3">
      <c r="B129" s="26">
        <v>5000</v>
      </c>
      <c r="C129" s="26">
        <f>19+36+38+56+20</f>
        <v>169</v>
      </c>
      <c r="D129" s="26">
        <f t="shared" si="3"/>
        <v>845000</v>
      </c>
      <c r="E129" s="42">
        <v>4</v>
      </c>
      <c r="F129" s="43">
        <f>SUM(F73:F75)+SUM(F5:F11)</f>
        <v>171485</v>
      </c>
      <c r="G129" s="42">
        <v>6</v>
      </c>
      <c r="H129" s="43">
        <f>F85</f>
        <v>26667</v>
      </c>
      <c r="J129" s="11">
        <v>10000</v>
      </c>
      <c r="K129" s="11">
        <v>87</v>
      </c>
      <c r="L129" s="11">
        <f t="shared" si="4"/>
        <v>870000</v>
      </c>
      <c r="M129" s="11">
        <v>5000</v>
      </c>
      <c r="N129" s="11">
        <v>36</v>
      </c>
      <c r="O129" s="11">
        <f t="shared" si="5"/>
        <v>180000</v>
      </c>
      <c r="P129" s="52">
        <v>10000</v>
      </c>
      <c r="Q129" s="11">
        <v>20</v>
      </c>
      <c r="R129" s="11">
        <f t="shared" ref="R129:R132" si="6">Q129*P129</f>
        <v>200000</v>
      </c>
    </row>
    <row r="130" spans="2:18" x14ac:dyDescent="0.3">
      <c r="B130" s="26">
        <v>2000</v>
      </c>
      <c r="C130" s="26">
        <f>17+40+28+18</f>
        <v>103</v>
      </c>
      <c r="D130" s="26">
        <f t="shared" si="3"/>
        <v>206000</v>
      </c>
      <c r="E130" s="42">
        <v>5</v>
      </c>
      <c r="F130" s="43">
        <f>SUM(F76:F84)+SUM(F12:F16)</f>
        <v>347393</v>
      </c>
      <c r="G130" s="42">
        <v>9</v>
      </c>
      <c r="H130" s="43">
        <f>F18</f>
        <v>104590</v>
      </c>
      <c r="J130" s="11">
        <v>5000</v>
      </c>
      <c r="K130" s="11">
        <v>20</v>
      </c>
      <c r="L130" s="11">
        <f t="shared" si="4"/>
        <v>100000</v>
      </c>
      <c r="M130" s="11">
        <v>2000</v>
      </c>
      <c r="N130" s="11">
        <v>17</v>
      </c>
      <c r="O130" s="11">
        <f t="shared" si="5"/>
        <v>34000</v>
      </c>
      <c r="P130" s="52">
        <v>5000</v>
      </c>
      <c r="Q130" s="11">
        <v>56</v>
      </c>
      <c r="R130" s="11">
        <f t="shared" si="6"/>
        <v>280000</v>
      </c>
    </row>
    <row r="131" spans="2:18" x14ac:dyDescent="0.3">
      <c r="B131" s="26">
        <v>1000</v>
      </c>
      <c r="C131" s="26">
        <f>9+49+17+14</f>
        <v>89</v>
      </c>
      <c r="D131" s="26">
        <f t="shared" si="3"/>
        <v>89000</v>
      </c>
      <c r="E131" s="42">
        <v>8</v>
      </c>
      <c r="F131" s="43">
        <f>SUM(F86:F96)+F17</f>
        <v>557381</v>
      </c>
      <c r="G131" s="42">
        <v>13</v>
      </c>
      <c r="H131" s="44">
        <f>F23</f>
        <v>52403</v>
      </c>
      <c r="J131" s="11">
        <v>2000</v>
      </c>
      <c r="K131" s="11">
        <v>18</v>
      </c>
      <c r="L131" s="11">
        <f t="shared" si="4"/>
        <v>36000</v>
      </c>
      <c r="M131" s="11">
        <v>1000</v>
      </c>
      <c r="N131" s="11">
        <v>9</v>
      </c>
      <c r="O131" s="11">
        <f t="shared" si="5"/>
        <v>9000</v>
      </c>
      <c r="P131" s="52">
        <v>2000</v>
      </c>
      <c r="Q131" s="11">
        <v>28</v>
      </c>
      <c r="R131" s="11">
        <f t="shared" si="6"/>
        <v>56000</v>
      </c>
    </row>
    <row r="132" spans="2:18" x14ac:dyDescent="0.3">
      <c r="B132" s="26">
        <v>500</v>
      </c>
      <c r="C132" s="26">
        <f>4+1</f>
        <v>5</v>
      </c>
      <c r="D132" s="26">
        <f t="shared" si="3"/>
        <v>2500</v>
      </c>
      <c r="E132" s="42">
        <v>11</v>
      </c>
      <c r="F132" s="43">
        <f>SUM(F19:F20)+F97</f>
        <v>265114</v>
      </c>
      <c r="G132" s="42">
        <v>16</v>
      </c>
      <c r="H132" s="43">
        <f>F26</f>
        <v>13600</v>
      </c>
      <c r="J132" s="11">
        <v>1000</v>
      </c>
      <c r="K132" s="11">
        <v>14</v>
      </c>
      <c r="L132" s="11">
        <f t="shared" si="4"/>
        <v>14000</v>
      </c>
      <c r="M132" s="11">
        <v>500</v>
      </c>
      <c r="N132" s="11">
        <v>4</v>
      </c>
      <c r="O132" s="11">
        <f t="shared" si="5"/>
        <v>2000</v>
      </c>
      <c r="P132" s="52">
        <v>1000</v>
      </c>
      <c r="Q132" s="11">
        <v>17</v>
      </c>
      <c r="R132" s="11">
        <f t="shared" si="6"/>
        <v>17000</v>
      </c>
    </row>
    <row r="133" spans="2:18" x14ac:dyDescent="0.3">
      <c r="B133" s="26">
        <v>100</v>
      </c>
      <c r="C133" s="26">
        <f>2</f>
        <v>2</v>
      </c>
      <c r="D133" s="26">
        <f t="shared" si="3"/>
        <v>200</v>
      </c>
      <c r="E133" s="42">
        <v>12</v>
      </c>
      <c r="F133" s="43">
        <f>SUM(F98:F104)+SUM(F21:F22)</f>
        <v>293810</v>
      </c>
      <c r="G133" s="42">
        <v>27</v>
      </c>
      <c r="H133" s="43">
        <f>F110+F34</f>
        <v>360346</v>
      </c>
      <c r="J133" s="47">
        <f>SUM(L105:L121)</f>
        <v>0</v>
      </c>
      <c r="K133" s="47"/>
      <c r="L133" s="47"/>
      <c r="M133" s="47">
        <f>SUM(O128:O132)</f>
        <v>775000</v>
      </c>
      <c r="N133" s="47"/>
      <c r="O133" s="47"/>
      <c r="P133" s="53">
        <f>SUM(R128:R132)</f>
        <v>693000</v>
      </c>
      <c r="Q133" s="47"/>
      <c r="R133" s="47"/>
    </row>
    <row r="134" spans="2:18" x14ac:dyDescent="0.3">
      <c r="B134" s="26">
        <v>50</v>
      </c>
      <c r="C134" s="26">
        <f>2</f>
        <v>2</v>
      </c>
      <c r="D134" s="26">
        <f t="shared" si="3"/>
        <v>100</v>
      </c>
      <c r="E134" s="42">
        <v>26</v>
      </c>
      <c r="F134" s="43">
        <f>SUM(F106:F109)+SUM(F32:F33)</f>
        <v>262328</v>
      </c>
      <c r="G134" s="41" t="s">
        <v>97</v>
      </c>
      <c r="H134" s="41"/>
      <c r="J134" s="60">
        <v>44139</v>
      </c>
      <c r="K134" s="47"/>
      <c r="L134" s="47"/>
      <c r="M134" s="60">
        <v>44137</v>
      </c>
      <c r="N134" s="47"/>
      <c r="O134" s="47"/>
      <c r="P134" s="33"/>
      <c r="Q134" s="33"/>
      <c r="R134" s="57"/>
    </row>
    <row r="135" spans="2:18" x14ac:dyDescent="0.3">
      <c r="B135" s="26">
        <v>20</v>
      </c>
      <c r="C135" s="26">
        <v>3</v>
      </c>
      <c r="D135" s="26">
        <f t="shared" si="3"/>
        <v>60</v>
      </c>
      <c r="E135" s="42">
        <v>31</v>
      </c>
      <c r="F135" s="43">
        <f>SUM(F111:F115)</f>
        <v>261580</v>
      </c>
      <c r="G135" s="42">
        <v>15</v>
      </c>
      <c r="H135" s="44">
        <f>SUM(F24:F25)</f>
        <v>121460</v>
      </c>
      <c r="J135" s="11" t="s">
        <v>61</v>
      </c>
      <c r="K135" s="11" t="s">
        <v>62</v>
      </c>
      <c r="L135" s="11" t="s">
        <v>63</v>
      </c>
      <c r="M135" s="52" t="s">
        <v>61</v>
      </c>
      <c r="N135" s="11" t="s">
        <v>62</v>
      </c>
      <c r="O135" s="11" t="s">
        <v>63</v>
      </c>
      <c r="P135" s="33"/>
      <c r="Q135" s="33"/>
      <c r="R135" s="57"/>
    </row>
    <row r="136" spans="2:18" x14ac:dyDescent="0.3">
      <c r="B136" s="26">
        <v>10</v>
      </c>
      <c r="C136" s="26">
        <v>4</v>
      </c>
      <c r="D136" s="26">
        <f t="shared" si="3"/>
        <v>40</v>
      </c>
      <c r="E136" s="42">
        <v>36</v>
      </c>
      <c r="F136" s="43">
        <f>SUM(F116:F118)</f>
        <v>145700</v>
      </c>
      <c r="G136" s="35" t="s">
        <v>16</v>
      </c>
      <c r="H136" s="37"/>
      <c r="J136" s="11">
        <v>20000</v>
      </c>
      <c r="K136" s="11">
        <v>2</v>
      </c>
      <c r="L136" s="11">
        <f t="shared" ref="L136:L142" si="7">K136*J136</f>
        <v>40000</v>
      </c>
      <c r="M136" s="52">
        <v>20000</v>
      </c>
      <c r="N136" s="11">
        <v>1</v>
      </c>
      <c r="O136" s="11">
        <f>N136*M136</f>
        <v>20000</v>
      </c>
      <c r="P136" s="33"/>
      <c r="Q136" s="33"/>
      <c r="R136" s="57"/>
    </row>
    <row r="137" spans="2:18" x14ac:dyDescent="0.3">
      <c r="B137" s="30">
        <f>SUM(D127:D136)</f>
        <v>4442900</v>
      </c>
      <c r="C137" s="21"/>
      <c r="D137" s="22"/>
      <c r="E137" s="42">
        <v>39</v>
      </c>
      <c r="F137" s="43">
        <f>F119+F39</f>
        <v>147251</v>
      </c>
      <c r="G137" s="42">
        <v>28</v>
      </c>
      <c r="H137" s="44">
        <f>F35</f>
        <v>90090</v>
      </c>
      <c r="J137" s="11">
        <v>10000</v>
      </c>
      <c r="K137" s="11">
        <v>48</v>
      </c>
      <c r="L137" s="11">
        <f t="shared" si="7"/>
        <v>480000</v>
      </c>
      <c r="M137" s="52">
        <v>10000</v>
      </c>
      <c r="N137" s="11">
        <v>78</v>
      </c>
      <c r="O137" s="11">
        <f t="shared" ref="O137:O141" si="8">N137*M137</f>
        <v>780000</v>
      </c>
      <c r="P137" s="33"/>
      <c r="Q137" s="33"/>
      <c r="R137" s="57"/>
    </row>
    <row r="138" spans="2:18" x14ac:dyDescent="0.3">
      <c r="E138" s="41" t="s">
        <v>21</v>
      </c>
      <c r="F138" s="41"/>
      <c r="G138" s="41" t="s">
        <v>15</v>
      </c>
      <c r="H138" s="41"/>
      <c r="J138" s="11">
        <v>5000</v>
      </c>
      <c r="K138" s="11">
        <v>19</v>
      </c>
      <c r="L138" s="11">
        <f t="shared" si="7"/>
        <v>95000</v>
      </c>
      <c r="M138" s="52">
        <v>5000</v>
      </c>
      <c r="N138" s="11">
        <v>38</v>
      </c>
      <c r="O138" s="11">
        <f t="shared" si="8"/>
        <v>190000</v>
      </c>
      <c r="P138" s="33"/>
      <c r="Q138" s="33"/>
      <c r="R138" s="57"/>
    </row>
    <row r="139" spans="2:18" x14ac:dyDescent="0.3">
      <c r="E139" s="42">
        <v>17</v>
      </c>
      <c r="F139" s="44">
        <f>SUM(F27:F29)</f>
        <v>223020</v>
      </c>
      <c r="G139" s="42">
        <v>18</v>
      </c>
      <c r="H139" s="43">
        <f>F30</f>
        <v>170980</v>
      </c>
      <c r="J139" s="11">
        <v>100</v>
      </c>
      <c r="K139" s="11">
        <v>2</v>
      </c>
      <c r="L139" s="11">
        <f t="shared" si="7"/>
        <v>200</v>
      </c>
      <c r="M139" s="52">
        <v>2000</v>
      </c>
      <c r="N139" s="11">
        <v>40</v>
      </c>
      <c r="O139" s="11">
        <f t="shared" si="8"/>
        <v>80000</v>
      </c>
      <c r="P139" s="33"/>
      <c r="Q139" s="33"/>
      <c r="R139" s="57"/>
    </row>
    <row r="140" spans="2:18" x14ac:dyDescent="0.3">
      <c r="C140" s="72"/>
      <c r="E140" s="42">
        <v>19</v>
      </c>
      <c r="F140" s="44">
        <f>F31</f>
        <v>18820</v>
      </c>
      <c r="G140" s="42">
        <v>32</v>
      </c>
      <c r="H140" s="44">
        <f>F36</f>
        <v>187435</v>
      </c>
      <c r="J140" s="11">
        <v>50</v>
      </c>
      <c r="K140" s="11">
        <v>2</v>
      </c>
      <c r="L140" s="11">
        <f t="shared" si="7"/>
        <v>100</v>
      </c>
      <c r="M140" s="52">
        <v>1000</v>
      </c>
      <c r="N140" s="11">
        <v>49</v>
      </c>
      <c r="O140" s="11">
        <f t="shared" si="8"/>
        <v>49000</v>
      </c>
      <c r="P140" s="33"/>
      <c r="Q140" s="33"/>
      <c r="R140" s="57"/>
    </row>
    <row r="141" spans="2:18" x14ac:dyDescent="0.3">
      <c r="E141" s="42">
        <v>21</v>
      </c>
      <c r="F141" s="44">
        <f>F105</f>
        <v>140670</v>
      </c>
      <c r="G141" s="67"/>
      <c r="H141" s="67"/>
      <c r="J141" s="11">
        <v>20</v>
      </c>
      <c r="K141" s="11">
        <v>3</v>
      </c>
      <c r="L141" s="11">
        <f t="shared" si="7"/>
        <v>60</v>
      </c>
      <c r="M141" s="52">
        <v>500</v>
      </c>
      <c r="N141" s="11">
        <v>1</v>
      </c>
      <c r="O141" s="11">
        <f t="shared" si="8"/>
        <v>500</v>
      </c>
      <c r="P141" s="33"/>
      <c r="Q141" s="33"/>
      <c r="R141" s="57"/>
    </row>
    <row r="142" spans="2:18" x14ac:dyDescent="0.3">
      <c r="E142" s="42">
        <v>38</v>
      </c>
      <c r="F142" s="44">
        <f>SUM(F37:F38)</f>
        <v>187765</v>
      </c>
      <c r="G142" s="42" t="s">
        <v>98</v>
      </c>
      <c r="H142" s="43">
        <f>F120</f>
        <v>2504.5</v>
      </c>
      <c r="J142" s="11">
        <v>10</v>
      </c>
      <c r="K142" s="11">
        <v>4</v>
      </c>
      <c r="L142" s="11">
        <f t="shared" si="7"/>
        <v>40</v>
      </c>
      <c r="M142" s="53">
        <f>SUM(O136:O141)</f>
        <v>1119500</v>
      </c>
      <c r="N142" s="47"/>
      <c r="O142" s="47"/>
      <c r="P142" s="33"/>
      <c r="Q142" s="33"/>
      <c r="R142" s="57"/>
    </row>
    <row r="143" spans="2:18" x14ac:dyDescent="0.3">
      <c r="E143" s="45">
        <f>SUM(F128:F137)+SUM(F139:F142)+SUM(H128:H133)+H135+H137+H139+H140+H142</f>
        <v>4442904.5</v>
      </c>
      <c r="F143" s="45"/>
      <c r="G143" s="45"/>
      <c r="H143" s="45"/>
      <c r="J143" s="47">
        <f>SUM(L136:L142)</f>
        <v>615400</v>
      </c>
      <c r="K143" s="47"/>
      <c r="L143" s="47"/>
      <c r="M143" s="52"/>
      <c r="N143" s="11" t="s">
        <v>60</v>
      </c>
      <c r="O143" s="11"/>
      <c r="P143" s="33"/>
      <c r="Q143" s="33"/>
      <c r="R143" s="57"/>
    </row>
    <row r="144" spans="2:18" x14ac:dyDescent="0.3">
      <c r="F144" s="38"/>
      <c r="G144" s="38"/>
      <c r="H144" s="38"/>
      <c r="J144" s="63"/>
      <c r="K144" s="55"/>
      <c r="L144" s="55"/>
      <c r="M144" s="53">
        <f>SUM(E116:E120)</f>
        <v>582504.5</v>
      </c>
      <c r="N144" s="47"/>
      <c r="O144" s="47"/>
      <c r="P144" s="55"/>
      <c r="Q144" s="55"/>
      <c r="R144" s="56"/>
    </row>
    <row r="145" spans="6:8" x14ac:dyDescent="0.3">
      <c r="F145" s="38"/>
      <c r="G145" s="38"/>
      <c r="H145" s="38"/>
    </row>
    <row r="146" spans="6:8" x14ac:dyDescent="0.3">
      <c r="F146" s="46"/>
    </row>
    <row r="147" spans="6:8" x14ac:dyDescent="0.3">
      <c r="F147" s="46"/>
    </row>
  </sheetData>
  <mergeCells count="26">
    <mergeCell ref="J126:L126"/>
    <mergeCell ref="J134:L134"/>
    <mergeCell ref="M126:O126"/>
    <mergeCell ref="M134:O134"/>
    <mergeCell ref="P126:R126"/>
    <mergeCell ref="J66:L66"/>
    <mergeCell ref="P133:R133"/>
    <mergeCell ref="A1:I1"/>
    <mergeCell ref="A3:I3"/>
    <mergeCell ref="E126:H126"/>
    <mergeCell ref="E127:F127"/>
    <mergeCell ref="G127:H127"/>
    <mergeCell ref="A2:I2"/>
    <mergeCell ref="G134:H134"/>
    <mergeCell ref="E138:F138"/>
    <mergeCell ref="G138:H138"/>
    <mergeCell ref="A63:H63"/>
    <mergeCell ref="A124:H124"/>
    <mergeCell ref="M133:O133"/>
    <mergeCell ref="J143:L143"/>
    <mergeCell ref="B137:D137"/>
    <mergeCell ref="J133:L133"/>
    <mergeCell ref="M142:O142"/>
    <mergeCell ref="M144:O144"/>
    <mergeCell ref="G136:H136"/>
    <mergeCell ref="E143:H143"/>
  </mergeCells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2020-10-31T06:00:42Z</cp:lastPrinted>
  <dcterms:created xsi:type="dcterms:W3CDTF">2015-06-05T18:17:20Z</dcterms:created>
  <dcterms:modified xsi:type="dcterms:W3CDTF">2020-11-06T06:16:40Z</dcterms:modified>
</cp:coreProperties>
</file>