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Актив маркет" sheetId="1" r:id="rId1"/>
    <sheet name="Комиссионка" sheetId="2" r:id="rId2"/>
    <sheet name="Шубы" sheetId="3" r:id="rId3"/>
  </sheets>
  <calcPr calcId="152511" refMode="R1C1"/>
</workbook>
</file>

<file path=xl/calcChain.xml><?xml version="1.0" encoding="utf-8"?>
<calcChain xmlns="http://schemas.openxmlformats.org/spreadsheetml/2006/main">
  <c r="D33" i="3" l="1"/>
  <c r="E32" i="3"/>
  <c r="E30" i="3"/>
  <c r="E25" i="3"/>
  <c r="E28" i="3"/>
  <c r="E27" i="3"/>
  <c r="E24" i="3"/>
  <c r="E23" i="3"/>
  <c r="E9" i="3"/>
  <c r="F9" i="3"/>
  <c r="G9" i="3"/>
  <c r="D9" i="3"/>
  <c r="F5" i="3"/>
  <c r="H23" i="3" l="1"/>
  <c r="H24" i="3"/>
  <c r="H22" i="3"/>
  <c r="E19" i="3"/>
  <c r="D19" i="3"/>
  <c r="F15" i="3"/>
  <c r="F16" i="3"/>
  <c r="F17" i="3"/>
  <c r="F18" i="3"/>
  <c r="F14" i="3"/>
  <c r="F19" i="3" l="1"/>
  <c r="F25" i="3"/>
  <c r="H9" i="3"/>
  <c r="D21" i="2" l="1"/>
  <c r="E20" i="2"/>
  <c r="E19" i="2"/>
  <c r="E16" i="2"/>
  <c r="F16" i="2"/>
  <c r="D16" i="2"/>
  <c r="G13" i="2"/>
  <c r="H13" i="2" s="1"/>
  <c r="I13" i="2" s="1"/>
  <c r="G12" i="2"/>
  <c r="H12" i="2" s="1"/>
  <c r="I12" i="2" s="1"/>
  <c r="G11" i="2"/>
  <c r="H11" i="2" s="1"/>
  <c r="I11" i="2" s="1"/>
  <c r="I16" i="2" s="1"/>
  <c r="G15" i="2"/>
  <c r="H15" i="2" s="1"/>
  <c r="I15" i="2" s="1"/>
  <c r="G14" i="2"/>
  <c r="H14" i="2" s="1"/>
  <c r="I14" i="2" s="1"/>
  <c r="H16" i="2" l="1"/>
  <c r="G16" i="2"/>
  <c r="D8" i="2"/>
  <c r="E8" i="2"/>
  <c r="F4" i="2"/>
  <c r="F7" i="2"/>
  <c r="F6" i="2"/>
  <c r="F5" i="2"/>
  <c r="K3" i="2" s="1"/>
  <c r="F3" i="2"/>
  <c r="F2" i="2"/>
  <c r="K2" i="2" l="1"/>
  <c r="J4" i="2" s="1"/>
  <c r="F8" i="2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25" i="1" l="1"/>
  <c r="E25" i="1"/>
  <c r="G25" i="1"/>
  <c r="D51" i="1"/>
  <c r="E5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0" i="1"/>
  <c r="F51" i="1" s="1"/>
  <c r="B57" i="1"/>
  <c r="B61" i="1"/>
  <c r="D58" i="1"/>
  <c r="F4" i="1"/>
  <c r="F25" i="1" s="1"/>
  <c r="D59" i="1"/>
  <c r="D57" i="1"/>
  <c r="B63" i="1"/>
  <c r="B62" i="1"/>
  <c r="D56" i="1"/>
  <c r="H62" i="1"/>
  <c r="H61" i="1"/>
  <c r="H60" i="1"/>
  <c r="H56" i="1"/>
  <c r="H57" i="1"/>
  <c r="H58" i="1"/>
  <c r="H59" i="1"/>
  <c r="H55" i="1"/>
  <c r="B60" i="1" l="1"/>
  <c r="B58" i="1"/>
  <c r="B56" i="1"/>
  <c r="A65" i="1" s="1"/>
  <c r="B59" i="1"/>
  <c r="B64" i="1"/>
  <c r="H25" i="1"/>
  <c r="F63" i="1"/>
</calcChain>
</file>

<file path=xl/sharedStrings.xml><?xml version="1.0" encoding="utf-8"?>
<sst xmlns="http://schemas.openxmlformats.org/spreadsheetml/2006/main" count="211" uniqueCount="109">
  <si>
    <t>№</t>
  </si>
  <si>
    <t>Код товара</t>
  </si>
  <si>
    <t>Наименование</t>
  </si>
  <si>
    <t>Приходная сумма</t>
  </si>
  <si>
    <t xml:space="preserve">Сумма реализации </t>
  </si>
  <si>
    <t>Прибыль</t>
  </si>
  <si>
    <t>Вид</t>
  </si>
  <si>
    <t>Ноутбук Compaq(20 г)</t>
  </si>
  <si>
    <t>наличные</t>
  </si>
  <si>
    <t>Микшерный пульт Midas(20 г)</t>
  </si>
  <si>
    <t xml:space="preserve">iPhone SE </t>
  </si>
  <si>
    <t>Наличные</t>
  </si>
  <si>
    <t xml:space="preserve">Apple watch </t>
  </si>
  <si>
    <t>Samsung A50(20 г)</t>
  </si>
  <si>
    <t>Samsung S7(20 г)</t>
  </si>
  <si>
    <t>Титановые диски 4</t>
  </si>
  <si>
    <t>Samsung watch(20 г)</t>
  </si>
  <si>
    <t>наличный</t>
  </si>
  <si>
    <t>Redmi 6A(20 г)</t>
  </si>
  <si>
    <t>Air Pods 1s(20 г)</t>
  </si>
  <si>
    <t>Часы Vocheron(20 г)</t>
  </si>
  <si>
    <t>Air Pods 2s(20 г)</t>
  </si>
  <si>
    <t>Принтер Epson(20 г)</t>
  </si>
  <si>
    <t>Apple Watch 3s(20 г)</t>
  </si>
  <si>
    <t>Huawei Y5(20 г)</t>
  </si>
  <si>
    <t>Apple Watch 4s(20 г)</t>
  </si>
  <si>
    <t>Iphone 11 PRO MAX(20 г)</t>
  </si>
  <si>
    <t>Xiomi MI A3(20 г)</t>
  </si>
  <si>
    <t>Актив маркет</t>
  </si>
  <si>
    <t>Наличка</t>
  </si>
  <si>
    <t>Дата продажи</t>
  </si>
  <si>
    <t>Шуба</t>
  </si>
  <si>
    <t>итого</t>
  </si>
  <si>
    <t xml:space="preserve">зарядное устройство </t>
  </si>
  <si>
    <t>Сумма кредита</t>
  </si>
  <si>
    <t xml:space="preserve">Итого к реализации -комиссия </t>
  </si>
  <si>
    <t xml:space="preserve">Вид </t>
  </si>
  <si>
    <t>Samsung A20s(20 г)</t>
  </si>
  <si>
    <t>б/н</t>
  </si>
  <si>
    <t>Samsung A31(20 г)</t>
  </si>
  <si>
    <t>Iphone 7(20 г)</t>
  </si>
  <si>
    <t>Samsung A71(20 г)</t>
  </si>
  <si>
    <t>Huawei Y6(20 г)</t>
  </si>
  <si>
    <t>Huawei P smart Z(20 г)</t>
  </si>
  <si>
    <t>Кофе молочная(20 г)</t>
  </si>
  <si>
    <t>Кофе машина Redmond(20 г)</t>
  </si>
  <si>
    <t>Iphone XS max(20 г)</t>
  </si>
  <si>
    <t>Samsung S20+(20 г)</t>
  </si>
  <si>
    <t xml:space="preserve">Iphone 11 Pro Max </t>
  </si>
  <si>
    <t xml:space="preserve">Альфа Расрочка </t>
  </si>
  <si>
    <t>Iphone X</t>
  </si>
  <si>
    <t xml:space="preserve">Asus ZenBook </t>
  </si>
  <si>
    <t xml:space="preserve">Aplle watch 5s </t>
  </si>
  <si>
    <t>PS 4pro(20 г)</t>
  </si>
  <si>
    <t>Диск Фифа</t>
  </si>
  <si>
    <t xml:space="preserve">Macbook Air(20 г) </t>
  </si>
  <si>
    <t>Iphone 7+(20 г)</t>
  </si>
  <si>
    <t>Iphone 11(20 г)</t>
  </si>
  <si>
    <t>Безналичный расчет</t>
  </si>
  <si>
    <t>итого наличными - 1 585 840 тг</t>
  </si>
  <si>
    <t>номинал</t>
  </si>
  <si>
    <t>количество</t>
  </si>
  <si>
    <t>сумма</t>
  </si>
  <si>
    <t>Huawei Free Buds(20 г)</t>
  </si>
  <si>
    <t>Астана</t>
  </si>
  <si>
    <t>Алматы</t>
  </si>
  <si>
    <t>Прибыль по Кз</t>
  </si>
  <si>
    <t>36-46/C23</t>
  </si>
  <si>
    <t>Ноутбук Acer</t>
  </si>
  <si>
    <t>36-48/С23</t>
  </si>
  <si>
    <t>GLO nano G300</t>
  </si>
  <si>
    <t>39-69/К65</t>
  </si>
  <si>
    <t>Huawei P30</t>
  </si>
  <si>
    <t>39-46/С23</t>
  </si>
  <si>
    <t>Iphone 11 PRO</t>
  </si>
  <si>
    <t>39-71/К65</t>
  </si>
  <si>
    <t>Samsung J4</t>
  </si>
  <si>
    <t>36-60/С23</t>
  </si>
  <si>
    <t xml:space="preserve">Samsung A5 </t>
  </si>
  <si>
    <t>прибыль от комиссионки 14-16.09</t>
  </si>
  <si>
    <t>39-61/К65</t>
  </si>
  <si>
    <t>OPPO Reno 2</t>
  </si>
  <si>
    <t>39-65</t>
  </si>
  <si>
    <t>Redmi mi 9t pro</t>
  </si>
  <si>
    <t>36-26/С23</t>
  </si>
  <si>
    <t>iPhone 11</t>
  </si>
  <si>
    <t>39-45/К65</t>
  </si>
  <si>
    <t>iPhone 11 PRO MAX</t>
  </si>
  <si>
    <t>39-43/К65</t>
  </si>
  <si>
    <t>Предоплата</t>
  </si>
  <si>
    <t xml:space="preserve">Поступило денег Итого </t>
  </si>
  <si>
    <t>прибыль от безнала 12-14.09</t>
  </si>
  <si>
    <t>Продажи наличкой (приходка)</t>
  </si>
  <si>
    <t>шуба</t>
  </si>
  <si>
    <t>голд</t>
  </si>
  <si>
    <t>каспий кредит</t>
  </si>
  <si>
    <t>Астана шубы</t>
  </si>
  <si>
    <t>итого наличными - 1 330 000 тг</t>
  </si>
  <si>
    <t xml:space="preserve">Код товара </t>
  </si>
  <si>
    <t>Приход</t>
  </si>
  <si>
    <t xml:space="preserve">Сумма продажи </t>
  </si>
  <si>
    <t>вид продажи</t>
  </si>
  <si>
    <t>Безналичный</t>
  </si>
  <si>
    <t>Продажи наличкой - приходка</t>
  </si>
  <si>
    <t>Наличный</t>
  </si>
  <si>
    <t>дата продажи</t>
  </si>
  <si>
    <t>прибыль по КЗ</t>
  </si>
  <si>
    <t>Шымкент</t>
  </si>
  <si>
    <t>Костанай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</si>
</sst>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9" workbookViewId="0">
      <selection activeCell="I64" sqref="I64"/>
    </sheetView>
  </sheetViews>
  <sheetFormatPr defaultRowHeight="14.4" x14ac:dyDescent="0.3"/>
  <cols>
    <col min="1" max="1" width="5.77734375" style="6" customWidth="1"/>
    <col min="2" max="2" width="8.88671875" style="6"/>
    <col min="3" max="3" width="22.77734375" style="6" customWidth="1"/>
    <col min="4" max="4" width="12.33203125" style="6" customWidth="1"/>
    <col min="5" max="5" width="11.109375" style="6" customWidth="1"/>
    <col min="6" max="6" width="8.88671875" style="6" customWidth="1"/>
    <col min="7" max="7" width="12" style="6" customWidth="1"/>
    <col min="8" max="8" width="15.77734375" style="6" customWidth="1"/>
    <col min="9" max="9" width="10.109375" style="6" bestFit="1" customWidth="1"/>
    <col min="10" max="16384" width="8.88671875" style="6"/>
  </cols>
  <sheetData>
    <row r="1" spans="1:19" x14ac:dyDescent="0.3">
      <c r="A1" s="62" t="s">
        <v>28</v>
      </c>
      <c r="B1" s="62"/>
      <c r="C1" s="62"/>
      <c r="D1" s="62"/>
      <c r="E1" s="62"/>
      <c r="F1" s="62"/>
      <c r="G1" s="62"/>
      <c r="H1" s="62"/>
      <c r="I1" s="62"/>
    </row>
    <row r="2" spans="1:19" x14ac:dyDescent="0.3">
      <c r="A2" s="63" t="s">
        <v>58</v>
      </c>
      <c r="B2" s="63"/>
      <c r="C2" s="63"/>
      <c r="D2" s="63"/>
      <c r="E2" s="63"/>
      <c r="F2" s="63"/>
      <c r="G2" s="63"/>
      <c r="H2" s="63"/>
      <c r="I2" s="63"/>
    </row>
    <row r="3" spans="1:19" ht="43.2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34</v>
      </c>
      <c r="F3" s="15" t="s">
        <v>5</v>
      </c>
      <c r="G3" s="16" t="s">
        <v>92</v>
      </c>
      <c r="H3" s="14" t="s">
        <v>36</v>
      </c>
      <c r="I3" s="1" t="s">
        <v>30</v>
      </c>
    </row>
    <row r="4" spans="1:19" s="7" customFormat="1" x14ac:dyDescent="0.3">
      <c r="A4" s="12">
        <v>1</v>
      </c>
      <c r="B4" s="12">
        <v>1068486</v>
      </c>
      <c r="C4" s="12" t="s">
        <v>47</v>
      </c>
      <c r="D4" s="12">
        <v>183300</v>
      </c>
      <c r="E4" s="17">
        <v>243750</v>
      </c>
      <c r="F4" s="19">
        <f>E4-D4</f>
        <v>60450</v>
      </c>
      <c r="G4" s="3">
        <v>126310</v>
      </c>
      <c r="H4" s="12" t="s">
        <v>38</v>
      </c>
      <c r="I4" s="9">
        <v>44085</v>
      </c>
    </row>
    <row r="5" spans="1:19" s="7" customFormat="1" x14ac:dyDescent="0.3">
      <c r="A5" s="12">
        <v>2</v>
      </c>
      <c r="B5" s="12">
        <v>1068858</v>
      </c>
      <c r="C5" s="12" t="s">
        <v>56</v>
      </c>
      <c r="D5" s="12">
        <v>70590</v>
      </c>
      <c r="E5" s="17">
        <v>117000</v>
      </c>
      <c r="F5" s="19">
        <f t="shared" ref="F5:F23" si="0">E5-D5</f>
        <v>46410</v>
      </c>
      <c r="G5" s="2">
        <v>16490</v>
      </c>
      <c r="H5" s="12" t="s">
        <v>38</v>
      </c>
      <c r="I5" s="9">
        <v>44086</v>
      </c>
    </row>
    <row r="6" spans="1:19" s="7" customFormat="1" x14ac:dyDescent="0.3">
      <c r="A6" s="12">
        <v>3</v>
      </c>
      <c r="B6" s="12">
        <v>4053071</v>
      </c>
      <c r="C6" s="12" t="s">
        <v>55</v>
      </c>
      <c r="D6" s="12">
        <v>171030</v>
      </c>
      <c r="E6" s="17">
        <v>312000</v>
      </c>
      <c r="F6" s="19">
        <f t="shared" si="0"/>
        <v>140970</v>
      </c>
      <c r="G6" s="2">
        <v>75000</v>
      </c>
      <c r="H6" s="12" t="s">
        <v>38</v>
      </c>
      <c r="I6" s="9">
        <v>44086</v>
      </c>
    </row>
    <row r="7" spans="1:19" s="7" customFormat="1" x14ac:dyDescent="0.3">
      <c r="A7" s="12">
        <v>4</v>
      </c>
      <c r="B7" s="12">
        <v>5079559</v>
      </c>
      <c r="C7" s="12" t="s">
        <v>37</v>
      </c>
      <c r="D7" s="12">
        <v>29410</v>
      </c>
      <c r="E7" s="17">
        <v>43875</v>
      </c>
      <c r="F7" s="19">
        <f t="shared" si="0"/>
        <v>14465</v>
      </c>
      <c r="G7" s="2">
        <v>25890</v>
      </c>
      <c r="H7" s="12" t="s">
        <v>38</v>
      </c>
      <c r="I7" s="9">
        <v>44085</v>
      </c>
    </row>
    <row r="8" spans="1:19" s="7" customFormat="1" x14ac:dyDescent="0.3">
      <c r="A8" s="12">
        <v>5</v>
      </c>
      <c r="B8" s="12">
        <v>5079690</v>
      </c>
      <c r="C8" s="12" t="s">
        <v>42</v>
      </c>
      <c r="D8" s="12">
        <v>22580</v>
      </c>
      <c r="E8" s="17">
        <v>34125</v>
      </c>
      <c r="F8" s="19">
        <v>11590</v>
      </c>
      <c r="G8" s="2">
        <v>16310</v>
      </c>
      <c r="H8" s="12" t="s">
        <v>38</v>
      </c>
      <c r="I8" s="9">
        <v>44085</v>
      </c>
    </row>
    <row r="9" spans="1:19" s="7" customFormat="1" x14ac:dyDescent="0.3">
      <c r="A9" s="12">
        <v>6</v>
      </c>
      <c r="B9" s="12">
        <v>6063150</v>
      </c>
      <c r="C9" s="12" t="s">
        <v>50</v>
      </c>
      <c r="D9" s="13">
        <v>129030</v>
      </c>
      <c r="E9" s="12">
        <v>168300</v>
      </c>
      <c r="F9" s="19">
        <f t="shared" si="0"/>
        <v>39270</v>
      </c>
      <c r="G9" s="2">
        <v>30000</v>
      </c>
      <c r="H9" s="12" t="s">
        <v>49</v>
      </c>
      <c r="I9" s="9">
        <v>44085</v>
      </c>
    </row>
    <row r="10" spans="1:19" s="7" customFormat="1" x14ac:dyDescent="0.3">
      <c r="A10" s="12">
        <v>7</v>
      </c>
      <c r="B10" s="12">
        <v>8068559</v>
      </c>
      <c r="C10" s="12" t="s">
        <v>44</v>
      </c>
      <c r="D10" s="12">
        <v>200</v>
      </c>
      <c r="E10" s="17">
        <v>4875</v>
      </c>
      <c r="F10" s="19">
        <f t="shared" si="0"/>
        <v>4675</v>
      </c>
      <c r="G10" s="2">
        <v>31580</v>
      </c>
      <c r="H10" s="12" t="s">
        <v>38</v>
      </c>
      <c r="I10" s="9">
        <v>44085</v>
      </c>
    </row>
    <row r="11" spans="1:19" s="7" customFormat="1" x14ac:dyDescent="0.3">
      <c r="A11" s="12">
        <v>8</v>
      </c>
      <c r="B11" s="12">
        <v>8068559</v>
      </c>
      <c r="C11" s="12" t="s">
        <v>45</v>
      </c>
      <c r="D11" s="12">
        <v>22790</v>
      </c>
      <c r="E11" s="17">
        <v>53625</v>
      </c>
      <c r="F11" s="19">
        <f t="shared" si="0"/>
        <v>30835</v>
      </c>
      <c r="G11" s="2">
        <v>25</v>
      </c>
      <c r="H11" s="12" t="s">
        <v>38</v>
      </c>
      <c r="I11" s="9">
        <v>44085</v>
      </c>
    </row>
    <row r="12" spans="1:19" s="7" customFormat="1" x14ac:dyDescent="0.3">
      <c r="A12" s="12">
        <v>9</v>
      </c>
      <c r="B12" s="12">
        <v>8060705</v>
      </c>
      <c r="C12" s="12" t="s">
        <v>54</v>
      </c>
      <c r="D12" s="12">
        <v>1000</v>
      </c>
      <c r="E12" s="17">
        <v>1950</v>
      </c>
      <c r="F12" s="19">
        <f t="shared" si="0"/>
        <v>950</v>
      </c>
      <c r="G12" s="2">
        <v>41180</v>
      </c>
      <c r="H12" s="12" t="s">
        <v>38</v>
      </c>
      <c r="I12" s="9">
        <v>44086</v>
      </c>
    </row>
    <row r="13" spans="1:19" s="7" customFormat="1" x14ac:dyDescent="0.3">
      <c r="A13" s="12">
        <v>10</v>
      </c>
      <c r="B13" s="12">
        <v>11032907</v>
      </c>
      <c r="C13" s="12" t="s">
        <v>63</v>
      </c>
      <c r="D13" s="12">
        <v>10000</v>
      </c>
      <c r="E13" s="12">
        <v>19500</v>
      </c>
      <c r="F13" s="19">
        <f t="shared" si="0"/>
        <v>9500</v>
      </c>
      <c r="G13" s="2">
        <v>23530</v>
      </c>
      <c r="H13" s="12" t="s">
        <v>38</v>
      </c>
      <c r="I13" s="9">
        <v>44087</v>
      </c>
    </row>
    <row r="14" spans="1:19" s="7" customFormat="1" x14ac:dyDescent="0.3">
      <c r="A14" s="12">
        <v>11</v>
      </c>
      <c r="B14" s="12">
        <v>12029966</v>
      </c>
      <c r="C14" s="12" t="s">
        <v>43</v>
      </c>
      <c r="D14" s="12">
        <v>40000</v>
      </c>
      <c r="E14" s="17">
        <v>58500</v>
      </c>
      <c r="F14" s="19">
        <f t="shared" si="0"/>
        <v>18500</v>
      </c>
      <c r="G14" s="2">
        <v>35300</v>
      </c>
      <c r="H14" s="12" t="s">
        <v>38</v>
      </c>
      <c r="I14" s="9">
        <v>44085</v>
      </c>
    </row>
    <row r="15" spans="1:19" s="7" customFormat="1" x14ac:dyDescent="0.3">
      <c r="A15" s="12">
        <v>12</v>
      </c>
      <c r="B15" s="12">
        <v>13030096</v>
      </c>
      <c r="C15" s="12" t="s">
        <v>51</v>
      </c>
      <c r="D15" s="13">
        <v>110000</v>
      </c>
      <c r="E15" s="12">
        <v>222750</v>
      </c>
      <c r="F15" s="19">
        <f t="shared" si="0"/>
        <v>112750</v>
      </c>
      <c r="G15" s="2">
        <v>33000</v>
      </c>
      <c r="H15" s="12" t="s">
        <v>49</v>
      </c>
      <c r="I15" s="9">
        <v>44085</v>
      </c>
    </row>
    <row r="16" spans="1:19" s="7" customFormat="1" x14ac:dyDescent="0.3">
      <c r="A16" s="12">
        <v>13</v>
      </c>
      <c r="B16" s="12">
        <v>14023253</v>
      </c>
      <c r="C16" s="12" t="s">
        <v>52</v>
      </c>
      <c r="D16" s="13">
        <v>82350</v>
      </c>
      <c r="E16" s="12">
        <v>118800</v>
      </c>
      <c r="F16" s="19">
        <f t="shared" si="0"/>
        <v>36450</v>
      </c>
      <c r="G16" s="2">
        <v>17650</v>
      </c>
      <c r="H16" s="12" t="s">
        <v>49</v>
      </c>
      <c r="I16" s="9">
        <v>44085</v>
      </c>
      <c r="P16" s="21"/>
      <c r="Q16" s="22"/>
      <c r="R16" s="22"/>
      <c r="S16" s="23"/>
    </row>
    <row r="17" spans="1:19" s="7" customFormat="1" x14ac:dyDescent="0.3">
      <c r="A17" s="12">
        <v>14</v>
      </c>
      <c r="B17" s="12">
        <v>16037437</v>
      </c>
      <c r="C17" s="12" t="s">
        <v>48</v>
      </c>
      <c r="D17" s="13">
        <v>300070</v>
      </c>
      <c r="E17" s="12">
        <v>455400</v>
      </c>
      <c r="F17" s="19">
        <f t="shared" si="0"/>
        <v>155330</v>
      </c>
      <c r="G17" s="2">
        <v>79470</v>
      </c>
      <c r="H17" s="12" t="s">
        <v>49</v>
      </c>
      <c r="I17" s="9">
        <v>44085</v>
      </c>
      <c r="P17" s="24"/>
      <c r="Q17" s="24"/>
      <c r="R17" s="24"/>
      <c r="S17" s="24"/>
    </row>
    <row r="18" spans="1:19" s="7" customFormat="1" x14ac:dyDescent="0.3">
      <c r="A18" s="12">
        <v>15</v>
      </c>
      <c r="B18" s="12">
        <v>31007131</v>
      </c>
      <c r="C18" s="12" t="s">
        <v>39</v>
      </c>
      <c r="D18" s="12">
        <v>42110</v>
      </c>
      <c r="E18" s="17">
        <v>58500</v>
      </c>
      <c r="F18" s="19">
        <f t="shared" si="0"/>
        <v>16390</v>
      </c>
      <c r="G18" s="2">
        <v>12910</v>
      </c>
      <c r="H18" s="12" t="s">
        <v>38</v>
      </c>
      <c r="I18" s="9">
        <v>44085</v>
      </c>
    </row>
    <row r="19" spans="1:19" s="7" customFormat="1" x14ac:dyDescent="0.3">
      <c r="A19" s="12">
        <v>16</v>
      </c>
      <c r="B19" s="12">
        <v>31007053</v>
      </c>
      <c r="C19" s="12" t="s">
        <v>41</v>
      </c>
      <c r="D19" s="12">
        <v>68420</v>
      </c>
      <c r="E19" s="17">
        <v>107250</v>
      </c>
      <c r="F19" s="19">
        <f t="shared" si="0"/>
        <v>38830</v>
      </c>
      <c r="G19" s="2">
        <v>20690</v>
      </c>
      <c r="H19" s="12" t="s">
        <v>38</v>
      </c>
      <c r="I19" s="9">
        <v>44085</v>
      </c>
    </row>
    <row r="20" spans="1:19" s="7" customFormat="1" x14ac:dyDescent="0.3">
      <c r="A20" s="12">
        <v>17</v>
      </c>
      <c r="B20" s="12">
        <v>31006972</v>
      </c>
      <c r="C20" s="12" t="s">
        <v>57</v>
      </c>
      <c r="D20" s="12">
        <v>203670</v>
      </c>
      <c r="E20" s="17">
        <v>312000</v>
      </c>
      <c r="F20" s="19">
        <f t="shared" si="0"/>
        <v>108330</v>
      </c>
      <c r="G20" s="2">
        <v>10000</v>
      </c>
      <c r="H20" s="12" t="s">
        <v>38</v>
      </c>
      <c r="I20" s="9">
        <v>44086</v>
      </c>
    </row>
    <row r="21" spans="1:19" s="7" customFormat="1" x14ac:dyDescent="0.3">
      <c r="A21" s="12">
        <v>18</v>
      </c>
      <c r="B21" s="12">
        <v>36004227</v>
      </c>
      <c r="C21" s="12" t="s">
        <v>40</v>
      </c>
      <c r="D21" s="12">
        <v>49470</v>
      </c>
      <c r="E21" s="17">
        <v>78000</v>
      </c>
      <c r="F21" s="19">
        <f t="shared" si="0"/>
        <v>28530</v>
      </c>
      <c r="G21" s="2">
        <v>29410</v>
      </c>
      <c r="H21" s="12" t="s">
        <v>38</v>
      </c>
      <c r="I21" s="9">
        <v>44085</v>
      </c>
    </row>
    <row r="22" spans="1:19" s="7" customFormat="1" x14ac:dyDescent="0.3">
      <c r="A22" s="12">
        <v>19</v>
      </c>
      <c r="B22" s="12">
        <v>36004145</v>
      </c>
      <c r="C22" s="12" t="s">
        <v>46</v>
      </c>
      <c r="D22" s="12">
        <v>203670</v>
      </c>
      <c r="E22" s="17">
        <v>273000</v>
      </c>
      <c r="F22" s="19">
        <f t="shared" si="0"/>
        <v>69330</v>
      </c>
      <c r="G22" s="2">
        <v>20000</v>
      </c>
      <c r="H22" s="12" t="s">
        <v>38</v>
      </c>
      <c r="I22" s="9">
        <v>44085</v>
      </c>
    </row>
    <row r="23" spans="1:19" s="7" customFormat="1" x14ac:dyDescent="0.3">
      <c r="A23" s="12">
        <v>20</v>
      </c>
      <c r="B23" s="12">
        <v>36004139</v>
      </c>
      <c r="C23" s="12" t="s">
        <v>53</v>
      </c>
      <c r="D23" s="12">
        <v>82350</v>
      </c>
      <c r="E23" s="17">
        <v>146250</v>
      </c>
      <c r="F23" s="19">
        <f t="shared" si="0"/>
        <v>63900</v>
      </c>
      <c r="G23" s="2">
        <v>325870</v>
      </c>
      <c r="H23" s="12" t="s">
        <v>38</v>
      </c>
      <c r="I23" s="9">
        <v>44086</v>
      </c>
    </row>
    <row r="24" spans="1:19" s="7" customFormat="1" x14ac:dyDescent="0.3">
      <c r="A24" s="12"/>
      <c r="G24" s="2">
        <v>36840</v>
      </c>
    </row>
    <row r="25" spans="1:19" x14ac:dyDescent="0.3">
      <c r="A25" s="64" t="s">
        <v>32</v>
      </c>
      <c r="B25" s="65"/>
      <c r="C25" s="66"/>
      <c r="D25" s="20">
        <f>SUM(D4:D24)</f>
        <v>1822040</v>
      </c>
      <c r="E25" s="20">
        <f>SUM(E4:E24)</f>
        <v>2829450</v>
      </c>
      <c r="F25" s="20">
        <f>SUM(F4:F24)</f>
        <v>1007455</v>
      </c>
      <c r="G25" s="20">
        <f>SUM(G4:G24)</f>
        <v>1007455</v>
      </c>
      <c r="H25" s="20">
        <f>G25-F25</f>
        <v>0</v>
      </c>
      <c r="I25" s="5"/>
    </row>
    <row r="27" spans="1:19" x14ac:dyDescent="0.3">
      <c r="A27" s="68" t="s">
        <v>28</v>
      </c>
      <c r="B27" s="68"/>
      <c r="C27" s="68"/>
      <c r="D27" s="68"/>
      <c r="E27" s="68"/>
      <c r="F27" s="68"/>
      <c r="G27" s="68"/>
      <c r="H27" s="68"/>
    </row>
    <row r="28" spans="1:19" x14ac:dyDescent="0.3">
      <c r="A28" s="69" t="s">
        <v>29</v>
      </c>
      <c r="B28" s="69"/>
      <c r="C28" s="69"/>
      <c r="D28" s="69"/>
      <c r="E28" s="69"/>
      <c r="F28" s="69"/>
      <c r="G28" s="69"/>
      <c r="H28" s="69"/>
    </row>
    <row r="29" spans="1:19" ht="43.2" x14ac:dyDescent="0.3">
      <c r="A29" s="10" t="s">
        <v>0</v>
      </c>
      <c r="B29" s="11" t="s">
        <v>1</v>
      </c>
      <c r="C29" s="10" t="s">
        <v>2</v>
      </c>
      <c r="D29" s="11" t="s">
        <v>3</v>
      </c>
      <c r="E29" s="11" t="s">
        <v>4</v>
      </c>
      <c r="F29" s="10" t="s">
        <v>5</v>
      </c>
      <c r="G29" s="11" t="s">
        <v>6</v>
      </c>
      <c r="H29" s="8" t="s">
        <v>30</v>
      </c>
    </row>
    <row r="30" spans="1:19" s="7" customFormat="1" x14ac:dyDescent="0.3">
      <c r="A30" s="2">
        <v>1</v>
      </c>
      <c r="B30" s="2">
        <v>4050725</v>
      </c>
      <c r="C30" s="2" t="s">
        <v>9</v>
      </c>
      <c r="D30" s="2">
        <v>75000</v>
      </c>
      <c r="E30" s="3">
        <v>140000</v>
      </c>
      <c r="F30" s="18">
        <f>E30-D30</f>
        <v>65000</v>
      </c>
      <c r="G30" s="2" t="s">
        <v>8</v>
      </c>
      <c r="H30" s="9">
        <v>44086</v>
      </c>
    </row>
    <row r="31" spans="1:19" s="7" customFormat="1" x14ac:dyDescent="0.3">
      <c r="A31" s="2">
        <v>2</v>
      </c>
      <c r="B31" s="2">
        <v>4052569</v>
      </c>
      <c r="C31" s="2" t="s">
        <v>23</v>
      </c>
      <c r="D31" s="2">
        <v>33000</v>
      </c>
      <c r="E31" s="3">
        <v>60000</v>
      </c>
      <c r="F31" s="18">
        <f t="shared" ref="F31:F50" si="1">E31-D31</f>
        <v>27000</v>
      </c>
      <c r="G31" s="2" t="s">
        <v>11</v>
      </c>
      <c r="H31" s="9">
        <v>44087</v>
      </c>
    </row>
    <row r="32" spans="1:19" s="7" customFormat="1" x14ac:dyDescent="0.3">
      <c r="A32" s="2">
        <v>3</v>
      </c>
      <c r="B32" s="2">
        <v>4052959</v>
      </c>
      <c r="C32" s="2" t="s">
        <v>19</v>
      </c>
      <c r="D32" s="2">
        <v>20690</v>
      </c>
      <c r="E32" s="3">
        <v>45000</v>
      </c>
      <c r="F32" s="18">
        <f t="shared" si="1"/>
        <v>24310</v>
      </c>
      <c r="G32" s="2" t="s">
        <v>11</v>
      </c>
      <c r="H32" s="9">
        <v>44088</v>
      </c>
      <c r="J32" s="25"/>
    </row>
    <row r="33" spans="1:8" s="7" customFormat="1" x14ac:dyDescent="0.3">
      <c r="A33" s="2">
        <v>4</v>
      </c>
      <c r="B33" s="2">
        <v>4052298</v>
      </c>
      <c r="C33" s="2" t="s">
        <v>26</v>
      </c>
      <c r="D33" s="2">
        <v>325870</v>
      </c>
      <c r="E33" s="2">
        <v>460000</v>
      </c>
      <c r="F33" s="18">
        <f t="shared" si="1"/>
        <v>134130</v>
      </c>
      <c r="G33" s="2" t="s">
        <v>8</v>
      </c>
      <c r="H33" s="9">
        <v>44089</v>
      </c>
    </row>
    <row r="34" spans="1:8" s="7" customFormat="1" x14ac:dyDescent="0.3">
      <c r="A34" s="2">
        <v>5</v>
      </c>
      <c r="B34" s="2">
        <v>5078922</v>
      </c>
      <c r="C34" s="2" t="s">
        <v>10</v>
      </c>
      <c r="D34" s="2">
        <v>25890</v>
      </c>
      <c r="E34" s="2">
        <v>40000</v>
      </c>
      <c r="F34" s="18">
        <f t="shared" si="1"/>
        <v>14110</v>
      </c>
      <c r="G34" s="2" t="s">
        <v>11</v>
      </c>
      <c r="H34" s="9">
        <v>44086</v>
      </c>
    </row>
    <row r="35" spans="1:8" s="7" customFormat="1" x14ac:dyDescent="0.3">
      <c r="A35" s="2">
        <v>6</v>
      </c>
      <c r="B35" s="2">
        <v>5079643</v>
      </c>
      <c r="C35" s="2" t="s">
        <v>12</v>
      </c>
      <c r="D35" s="2">
        <v>16310</v>
      </c>
      <c r="E35" s="2">
        <v>30000</v>
      </c>
      <c r="F35" s="18">
        <f t="shared" si="1"/>
        <v>13690</v>
      </c>
      <c r="G35" s="2" t="s">
        <v>11</v>
      </c>
      <c r="H35" s="9">
        <v>44086</v>
      </c>
    </row>
    <row r="36" spans="1:8" s="7" customFormat="1" x14ac:dyDescent="0.3">
      <c r="A36" s="2">
        <v>7</v>
      </c>
      <c r="B36" s="2">
        <v>5076865</v>
      </c>
      <c r="C36" s="7" t="s">
        <v>31</v>
      </c>
      <c r="D36" s="3">
        <v>126310</v>
      </c>
      <c r="E36" s="3">
        <v>160000</v>
      </c>
      <c r="F36" s="18">
        <f t="shared" si="1"/>
        <v>33690</v>
      </c>
      <c r="G36" s="2" t="s">
        <v>17</v>
      </c>
      <c r="H36" s="9">
        <v>44084</v>
      </c>
    </row>
    <row r="37" spans="1:8" s="7" customFormat="1" x14ac:dyDescent="0.3">
      <c r="A37" s="2">
        <v>8</v>
      </c>
      <c r="B37" s="2">
        <v>5079418</v>
      </c>
      <c r="C37" s="2" t="s">
        <v>22</v>
      </c>
      <c r="D37" s="2">
        <v>35300</v>
      </c>
      <c r="E37" s="3">
        <v>60000</v>
      </c>
      <c r="F37" s="18">
        <f t="shared" si="1"/>
        <v>24700</v>
      </c>
      <c r="G37" s="2" t="s">
        <v>11</v>
      </c>
      <c r="H37" s="9">
        <v>44087</v>
      </c>
    </row>
    <row r="38" spans="1:8" s="7" customFormat="1" x14ac:dyDescent="0.3">
      <c r="A38" s="2">
        <v>9</v>
      </c>
      <c r="B38" s="2">
        <v>5079722</v>
      </c>
      <c r="C38" s="2" t="s">
        <v>18</v>
      </c>
      <c r="D38" s="2">
        <v>12910</v>
      </c>
      <c r="E38" s="3">
        <v>20000</v>
      </c>
      <c r="F38" s="18">
        <f t="shared" si="1"/>
        <v>7090</v>
      </c>
      <c r="G38" s="2" t="s">
        <v>11</v>
      </c>
      <c r="H38" s="9">
        <v>44088</v>
      </c>
    </row>
    <row r="39" spans="1:8" s="7" customFormat="1" x14ac:dyDescent="0.3">
      <c r="A39" s="2">
        <v>10</v>
      </c>
      <c r="B39" s="2">
        <v>8071113</v>
      </c>
      <c r="C39" s="2" t="s">
        <v>33</v>
      </c>
      <c r="D39" s="2">
        <v>25</v>
      </c>
      <c r="E39" s="3">
        <v>4000</v>
      </c>
      <c r="F39" s="18">
        <f t="shared" si="1"/>
        <v>3975</v>
      </c>
      <c r="G39" s="2" t="s">
        <v>8</v>
      </c>
      <c r="H39" s="9">
        <v>44086</v>
      </c>
    </row>
    <row r="40" spans="1:8" s="7" customFormat="1" x14ac:dyDescent="0.3">
      <c r="A40" s="2">
        <v>11</v>
      </c>
      <c r="B40" s="2">
        <v>8070476</v>
      </c>
      <c r="C40" s="2" t="s">
        <v>25</v>
      </c>
      <c r="D40" s="2">
        <v>79470</v>
      </c>
      <c r="E40" s="3">
        <v>80000</v>
      </c>
      <c r="F40" s="18">
        <f t="shared" si="1"/>
        <v>530</v>
      </c>
      <c r="G40" s="2" t="s">
        <v>11</v>
      </c>
      <c r="H40" s="9">
        <v>44087</v>
      </c>
    </row>
    <row r="41" spans="1:8" s="7" customFormat="1" x14ac:dyDescent="0.3">
      <c r="A41" s="2">
        <v>12</v>
      </c>
      <c r="B41" s="2">
        <v>8072021</v>
      </c>
      <c r="C41" s="2" t="s">
        <v>16</v>
      </c>
      <c r="D41" s="2">
        <v>23530</v>
      </c>
      <c r="E41" s="3">
        <v>50000</v>
      </c>
      <c r="F41" s="18">
        <f t="shared" si="1"/>
        <v>26470</v>
      </c>
      <c r="G41" s="2" t="s">
        <v>8</v>
      </c>
      <c r="H41" s="9">
        <v>44086</v>
      </c>
    </row>
    <row r="42" spans="1:8" s="7" customFormat="1" x14ac:dyDescent="0.3">
      <c r="A42" s="2">
        <v>13</v>
      </c>
      <c r="B42" s="2">
        <v>11032821</v>
      </c>
      <c r="C42" s="2" t="s">
        <v>20</v>
      </c>
      <c r="D42" s="2">
        <v>10000</v>
      </c>
      <c r="E42" s="3">
        <v>30000</v>
      </c>
      <c r="F42" s="18">
        <f t="shared" si="1"/>
        <v>20000</v>
      </c>
      <c r="G42" s="2" t="s">
        <v>11</v>
      </c>
      <c r="H42" s="9">
        <v>44088</v>
      </c>
    </row>
    <row r="43" spans="1:8" s="7" customFormat="1" x14ac:dyDescent="0.3">
      <c r="A43" s="2">
        <v>14</v>
      </c>
      <c r="B43" s="2">
        <v>11033016</v>
      </c>
      <c r="C43" s="2" t="s">
        <v>21</v>
      </c>
      <c r="D43" s="2">
        <v>20000</v>
      </c>
      <c r="E43" s="3">
        <v>45000</v>
      </c>
      <c r="F43" s="18">
        <f t="shared" si="1"/>
        <v>25000</v>
      </c>
      <c r="G43" s="2" t="s">
        <v>11</v>
      </c>
      <c r="H43" s="9">
        <v>44088</v>
      </c>
    </row>
    <row r="44" spans="1:8" s="7" customFormat="1" x14ac:dyDescent="0.3">
      <c r="A44" s="2">
        <v>15</v>
      </c>
      <c r="B44" s="2">
        <v>11030099</v>
      </c>
      <c r="C44" s="2" t="s">
        <v>27</v>
      </c>
      <c r="D44" s="2">
        <v>36840</v>
      </c>
      <c r="E44" s="3">
        <v>36840</v>
      </c>
      <c r="F44" s="18">
        <f t="shared" si="1"/>
        <v>0</v>
      </c>
      <c r="G44" s="2" t="s">
        <v>8</v>
      </c>
      <c r="H44" s="9">
        <v>44089</v>
      </c>
    </row>
    <row r="45" spans="1:8" s="7" customFormat="1" x14ac:dyDescent="0.3">
      <c r="A45" s="2">
        <v>16</v>
      </c>
      <c r="B45" s="2">
        <v>12029977</v>
      </c>
      <c r="C45" s="2" t="s">
        <v>14</v>
      </c>
      <c r="D45" s="2">
        <v>31580</v>
      </c>
      <c r="E45" s="3">
        <v>70000</v>
      </c>
      <c r="F45" s="18">
        <f t="shared" si="1"/>
        <v>38420</v>
      </c>
      <c r="G45" s="2" t="s">
        <v>8</v>
      </c>
      <c r="H45" s="9">
        <v>44086</v>
      </c>
    </row>
    <row r="46" spans="1:8" s="7" customFormat="1" x14ac:dyDescent="0.3">
      <c r="A46" s="2">
        <v>17</v>
      </c>
      <c r="B46" s="2">
        <v>26010357</v>
      </c>
      <c r="C46" s="2" t="s">
        <v>13</v>
      </c>
      <c r="D46" s="2">
        <v>30000</v>
      </c>
      <c r="E46" s="3">
        <v>50000</v>
      </c>
      <c r="F46" s="18">
        <f t="shared" si="1"/>
        <v>20000</v>
      </c>
      <c r="G46" s="2" t="s">
        <v>8</v>
      </c>
      <c r="H46" s="9">
        <v>44086</v>
      </c>
    </row>
    <row r="47" spans="1:8" s="7" customFormat="1" x14ac:dyDescent="0.3">
      <c r="A47" s="2">
        <v>18</v>
      </c>
      <c r="B47" s="2">
        <v>26009418</v>
      </c>
      <c r="C47" s="2" t="s">
        <v>7</v>
      </c>
      <c r="D47" s="2">
        <v>16490</v>
      </c>
      <c r="E47" s="3">
        <v>40000</v>
      </c>
      <c r="F47" s="18">
        <f t="shared" si="1"/>
        <v>23510</v>
      </c>
      <c r="G47" s="2" t="s">
        <v>8</v>
      </c>
      <c r="H47" s="9">
        <v>44086</v>
      </c>
    </row>
    <row r="48" spans="1:8" s="7" customFormat="1" x14ac:dyDescent="0.3">
      <c r="A48" s="2">
        <v>19</v>
      </c>
      <c r="B48" s="2">
        <v>36003853</v>
      </c>
      <c r="C48" s="2" t="s">
        <v>15</v>
      </c>
      <c r="D48" s="2">
        <v>41180</v>
      </c>
      <c r="E48" s="3">
        <v>100000</v>
      </c>
      <c r="F48" s="18">
        <f t="shared" si="1"/>
        <v>58820</v>
      </c>
      <c r="G48" s="2" t="s">
        <v>8</v>
      </c>
      <c r="H48" s="9">
        <v>44086</v>
      </c>
    </row>
    <row r="49" spans="1:9" s="7" customFormat="1" x14ac:dyDescent="0.3">
      <c r="A49" s="2">
        <v>20</v>
      </c>
      <c r="B49" s="2">
        <v>36004170</v>
      </c>
      <c r="C49" s="2" t="s">
        <v>24</v>
      </c>
      <c r="D49" s="2">
        <v>17650</v>
      </c>
      <c r="E49" s="3">
        <v>25000</v>
      </c>
      <c r="F49" s="18">
        <f t="shared" si="1"/>
        <v>7350</v>
      </c>
      <c r="G49" s="2" t="s">
        <v>11</v>
      </c>
      <c r="H49" s="9">
        <v>44087</v>
      </c>
    </row>
    <row r="50" spans="1:9" s="7" customFormat="1" x14ac:dyDescent="0.3">
      <c r="A50" s="2">
        <v>21</v>
      </c>
      <c r="B50" s="2">
        <v>36004187</v>
      </c>
      <c r="C50" s="2" t="s">
        <v>21</v>
      </c>
      <c r="D50" s="2">
        <v>29410</v>
      </c>
      <c r="E50" s="3">
        <v>40000</v>
      </c>
      <c r="F50" s="18">
        <f t="shared" si="1"/>
        <v>10590</v>
      </c>
      <c r="G50" s="2" t="s">
        <v>11</v>
      </c>
      <c r="H50" s="9">
        <v>44088</v>
      </c>
    </row>
    <row r="51" spans="1:9" x14ac:dyDescent="0.3">
      <c r="A51" s="67" t="s">
        <v>32</v>
      </c>
      <c r="B51" s="67"/>
      <c r="C51" s="67"/>
      <c r="D51" s="20">
        <f>SUM(D30:D50)</f>
        <v>1007455</v>
      </c>
      <c r="E51" s="20">
        <f>SUM(E30:E50)</f>
        <v>1585840</v>
      </c>
      <c r="F51" s="20">
        <f>SUM(F30:F50)</f>
        <v>578385</v>
      </c>
      <c r="G51" s="5"/>
      <c r="H51" s="5"/>
    </row>
    <row r="53" spans="1:9" x14ac:dyDescent="0.3">
      <c r="A53" s="60" t="s">
        <v>59</v>
      </c>
      <c r="B53" s="60"/>
      <c r="C53" s="60"/>
      <c r="D53" s="60"/>
      <c r="E53" s="60"/>
      <c r="F53" s="60"/>
      <c r="G53" s="60"/>
      <c r="H53" s="60"/>
    </row>
    <row r="54" spans="1:9" x14ac:dyDescent="0.3">
      <c r="A54" s="60" t="s">
        <v>66</v>
      </c>
      <c r="B54" s="60"/>
      <c r="C54" s="60"/>
      <c r="D54" s="60"/>
      <c r="F54" s="4" t="s">
        <v>60</v>
      </c>
      <c r="G54" s="4" t="s">
        <v>61</v>
      </c>
      <c r="H54" s="4" t="s">
        <v>62</v>
      </c>
    </row>
    <row r="55" spans="1:9" x14ac:dyDescent="0.3">
      <c r="A55" s="60" t="s">
        <v>64</v>
      </c>
      <c r="B55" s="60"/>
      <c r="C55" s="60" t="s">
        <v>65</v>
      </c>
      <c r="D55" s="60"/>
      <c r="F55" s="4">
        <v>20000</v>
      </c>
      <c r="G55" s="4">
        <v>12</v>
      </c>
      <c r="H55" s="4">
        <f>F55*G55</f>
        <v>240000</v>
      </c>
    </row>
    <row r="56" spans="1:9" x14ac:dyDescent="0.3">
      <c r="A56" s="4">
        <v>1</v>
      </c>
      <c r="B56" s="26">
        <f>SUM(F4:F5)</f>
        <v>106860</v>
      </c>
      <c r="C56" s="4">
        <v>6</v>
      </c>
      <c r="D56" s="26">
        <f>F9</f>
        <v>39270</v>
      </c>
      <c r="F56" s="4">
        <v>10000</v>
      </c>
      <c r="G56" s="4">
        <v>113</v>
      </c>
      <c r="H56" s="4">
        <f t="shared" ref="H56:H62" si="2">F56*G56</f>
        <v>1130000</v>
      </c>
    </row>
    <row r="57" spans="1:9" x14ac:dyDescent="0.3">
      <c r="A57" s="4">
        <v>4</v>
      </c>
      <c r="B57" s="26">
        <f>F6+SUM(F30:F33)</f>
        <v>391410</v>
      </c>
      <c r="C57" s="4">
        <v>13</v>
      </c>
      <c r="D57" s="26">
        <f>F15</f>
        <v>112750</v>
      </c>
      <c r="F57" s="4">
        <v>5000</v>
      </c>
      <c r="G57" s="4">
        <v>30</v>
      </c>
      <c r="H57" s="4">
        <f t="shared" si="2"/>
        <v>150000</v>
      </c>
    </row>
    <row r="58" spans="1:9" x14ac:dyDescent="0.3">
      <c r="A58" s="4">
        <v>5</v>
      </c>
      <c r="B58" s="26">
        <f>SUM(F7:F8)+SUM(F34:F38)</f>
        <v>119335</v>
      </c>
      <c r="C58" s="4">
        <v>14</v>
      </c>
      <c r="D58" s="26">
        <f>F16</f>
        <v>36450</v>
      </c>
      <c r="F58" s="4">
        <v>2000</v>
      </c>
      <c r="G58" s="4">
        <v>23</v>
      </c>
      <c r="H58" s="4">
        <f t="shared" si="2"/>
        <v>46000</v>
      </c>
    </row>
    <row r="59" spans="1:9" x14ac:dyDescent="0.3">
      <c r="A59" s="4">
        <v>8</v>
      </c>
      <c r="B59" s="26">
        <f>SUM(F10:F12)+SUM(F39:F41)</f>
        <v>67435</v>
      </c>
      <c r="C59" s="4">
        <v>16</v>
      </c>
      <c r="D59" s="26">
        <f>F17</f>
        <v>155330</v>
      </c>
      <c r="F59" s="4">
        <v>1000</v>
      </c>
      <c r="G59" s="4">
        <v>19</v>
      </c>
      <c r="H59" s="4">
        <f t="shared" si="2"/>
        <v>19000</v>
      </c>
    </row>
    <row r="60" spans="1:9" x14ac:dyDescent="0.3">
      <c r="A60" s="4">
        <v>11</v>
      </c>
      <c r="B60" s="26">
        <f>F13+SUM(F42:F44)</f>
        <v>54500</v>
      </c>
      <c r="C60" s="4"/>
      <c r="D60" s="4"/>
      <c r="F60" s="4">
        <v>500</v>
      </c>
      <c r="G60" s="4">
        <v>1</v>
      </c>
      <c r="H60" s="4">
        <f t="shared" si="2"/>
        <v>500</v>
      </c>
    </row>
    <row r="61" spans="1:9" x14ac:dyDescent="0.3">
      <c r="A61" s="4">
        <v>12</v>
      </c>
      <c r="B61" s="26">
        <f>F14+F45</f>
        <v>56920</v>
      </c>
      <c r="C61" s="4"/>
      <c r="D61" s="4"/>
      <c r="F61" s="4">
        <v>100</v>
      </c>
      <c r="G61" s="4">
        <v>3</v>
      </c>
      <c r="H61" s="4">
        <f t="shared" si="2"/>
        <v>300</v>
      </c>
    </row>
    <row r="62" spans="1:9" x14ac:dyDescent="0.3">
      <c r="A62" s="4">
        <v>26</v>
      </c>
      <c r="B62" s="26">
        <f>SUM(F46:F47)</f>
        <v>43510</v>
      </c>
      <c r="C62" s="4"/>
      <c r="D62" s="4"/>
      <c r="F62" s="4">
        <v>20</v>
      </c>
      <c r="G62" s="4">
        <v>2</v>
      </c>
      <c r="H62" s="4">
        <f t="shared" si="2"/>
        <v>40</v>
      </c>
    </row>
    <row r="63" spans="1:9" x14ac:dyDescent="0.3">
      <c r="A63" s="4">
        <v>31</v>
      </c>
      <c r="B63" s="26">
        <f>SUM(F18:F20)</f>
        <v>163550</v>
      </c>
      <c r="C63" s="4"/>
      <c r="D63" s="4"/>
      <c r="F63" s="60">
        <f>SUM(H55:H62)</f>
        <v>1585840</v>
      </c>
      <c r="G63" s="60"/>
      <c r="H63" s="60"/>
    </row>
    <row r="64" spans="1:9" x14ac:dyDescent="0.3">
      <c r="A64" s="4">
        <v>36</v>
      </c>
      <c r="B64" s="26">
        <f>SUM(F21:F23)+SUM(F48:F50)</f>
        <v>238520</v>
      </c>
      <c r="C64" s="4"/>
      <c r="D64" s="4"/>
      <c r="I64" s="59"/>
    </row>
    <row r="65" spans="1:4" x14ac:dyDescent="0.3">
      <c r="A65" s="61">
        <f>SUM(B56:B64)+SUM(D56:D59)</f>
        <v>1585840</v>
      </c>
      <c r="B65" s="60"/>
      <c r="C65" s="60"/>
      <c r="D65" s="60"/>
    </row>
  </sheetData>
  <mergeCells count="12">
    <mergeCell ref="A1:I1"/>
    <mergeCell ref="A2:I2"/>
    <mergeCell ref="A25:C25"/>
    <mergeCell ref="A53:H53"/>
    <mergeCell ref="A51:C51"/>
    <mergeCell ref="A27:H27"/>
    <mergeCell ref="A28:H28"/>
    <mergeCell ref="F63:H63"/>
    <mergeCell ref="A65:D65"/>
    <mergeCell ref="A54:D54"/>
    <mergeCell ref="A55:B55"/>
    <mergeCell ref="C55:D55"/>
  </mergeCells>
  <pageMargins left="0.7" right="0.7" top="0.75" bottom="0.75" header="0.3" footer="0.3"/>
  <pageSetup paperSize="256" scale="48" fitToWidth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G18" sqref="G18"/>
    </sheetView>
  </sheetViews>
  <sheetFormatPr defaultRowHeight="14.4" x14ac:dyDescent="0.3"/>
  <cols>
    <col min="1" max="1" width="4.33203125" style="33" customWidth="1"/>
    <col min="2" max="2" width="13.44140625" style="33" customWidth="1"/>
    <col min="3" max="3" width="32" style="33" customWidth="1"/>
    <col min="4" max="5" width="8.88671875" style="33"/>
    <col min="6" max="6" width="11.5546875" style="33" customWidth="1"/>
    <col min="7" max="7" width="14.77734375" style="33" customWidth="1"/>
    <col min="8" max="8" width="12.33203125" style="33" customWidth="1"/>
    <col min="9" max="10" width="8.88671875" style="33"/>
    <col min="11" max="11" width="11.77734375" style="33" customWidth="1"/>
    <col min="12" max="16384" width="8.88671875" style="33"/>
  </cols>
  <sheetData>
    <row r="1" spans="1:11" ht="43.2" x14ac:dyDescent="0.3">
      <c r="A1" s="2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J1" s="70" t="s">
        <v>79</v>
      </c>
      <c r="K1" s="70"/>
    </row>
    <row r="2" spans="1:11" s="36" customFormat="1" x14ac:dyDescent="0.3">
      <c r="A2" s="2">
        <v>1</v>
      </c>
      <c r="B2" s="2" t="s">
        <v>67</v>
      </c>
      <c r="C2" s="2" t="s">
        <v>68</v>
      </c>
      <c r="D2" s="2">
        <v>25000</v>
      </c>
      <c r="E2" s="35">
        <v>50000</v>
      </c>
      <c r="F2" s="3">
        <f t="shared" ref="F2:F7" si="0">E2-D2</f>
        <v>25000</v>
      </c>
      <c r="G2" s="2" t="s">
        <v>11</v>
      </c>
      <c r="H2" s="9">
        <v>44088</v>
      </c>
      <c r="J2" s="2">
        <v>36</v>
      </c>
      <c r="K2" s="3">
        <f>SUM(F2:F4)</f>
        <v>44445</v>
      </c>
    </row>
    <row r="3" spans="1:11" s="36" customFormat="1" x14ac:dyDescent="0.3">
      <c r="A3" s="2">
        <v>2</v>
      </c>
      <c r="B3" s="2" t="s">
        <v>69</v>
      </c>
      <c r="C3" s="2" t="s">
        <v>70</v>
      </c>
      <c r="D3" s="2">
        <v>3555</v>
      </c>
      <c r="E3" s="35">
        <v>5000</v>
      </c>
      <c r="F3" s="3">
        <f t="shared" si="0"/>
        <v>1445</v>
      </c>
      <c r="G3" s="2" t="s">
        <v>8</v>
      </c>
      <c r="H3" s="9">
        <v>44089</v>
      </c>
      <c r="J3" s="2">
        <v>39</v>
      </c>
      <c r="K3" s="3">
        <f>SUM(F5:F7)</f>
        <v>27950</v>
      </c>
    </row>
    <row r="4" spans="1:11" s="36" customFormat="1" x14ac:dyDescent="0.3">
      <c r="A4" s="2">
        <v>3</v>
      </c>
      <c r="B4" s="2" t="s">
        <v>77</v>
      </c>
      <c r="C4" s="2" t="s">
        <v>78</v>
      </c>
      <c r="D4" s="2">
        <v>27000</v>
      </c>
      <c r="E4" s="35">
        <v>45000</v>
      </c>
      <c r="F4" s="3">
        <f t="shared" si="0"/>
        <v>18000</v>
      </c>
      <c r="G4" s="2" t="s">
        <v>11</v>
      </c>
      <c r="H4" s="9">
        <v>44090</v>
      </c>
      <c r="J4" s="71">
        <f>K2+K3</f>
        <v>72395</v>
      </c>
      <c r="K4" s="72"/>
    </row>
    <row r="5" spans="1:11" s="36" customFormat="1" x14ac:dyDescent="0.3">
      <c r="A5" s="2">
        <v>4</v>
      </c>
      <c r="B5" s="2" t="s">
        <v>71</v>
      </c>
      <c r="C5" s="2" t="s">
        <v>72</v>
      </c>
      <c r="D5" s="2">
        <v>20100</v>
      </c>
      <c r="E5" s="35">
        <v>40000</v>
      </c>
      <c r="F5" s="3">
        <f t="shared" si="0"/>
        <v>19900</v>
      </c>
      <c r="G5" s="2" t="s">
        <v>11</v>
      </c>
      <c r="H5" s="9">
        <v>44089</v>
      </c>
    </row>
    <row r="6" spans="1:11" s="36" customFormat="1" x14ac:dyDescent="0.3">
      <c r="A6" s="2">
        <v>5</v>
      </c>
      <c r="B6" s="2" t="s">
        <v>73</v>
      </c>
      <c r="C6" s="2" t="s">
        <v>74</v>
      </c>
      <c r="D6" s="2">
        <v>381950</v>
      </c>
      <c r="E6" s="35">
        <v>390000</v>
      </c>
      <c r="F6" s="3">
        <f t="shared" si="0"/>
        <v>8050</v>
      </c>
      <c r="G6" s="2" t="s">
        <v>11</v>
      </c>
      <c r="H6" s="9">
        <v>44089</v>
      </c>
    </row>
    <row r="7" spans="1:11" s="36" customFormat="1" x14ac:dyDescent="0.3">
      <c r="A7" s="2">
        <v>6</v>
      </c>
      <c r="B7" s="2" t="s">
        <v>75</v>
      </c>
      <c r="C7" s="2" t="s">
        <v>76</v>
      </c>
      <c r="D7" s="2">
        <v>15080</v>
      </c>
      <c r="E7" s="35">
        <v>15080</v>
      </c>
      <c r="F7" s="3">
        <f t="shared" si="0"/>
        <v>0</v>
      </c>
      <c r="G7" s="2" t="s">
        <v>11</v>
      </c>
      <c r="H7" s="9">
        <v>44090</v>
      </c>
    </row>
    <row r="8" spans="1:11" x14ac:dyDescent="0.3">
      <c r="A8" s="27"/>
      <c r="B8" s="27"/>
      <c r="C8" s="27"/>
      <c r="D8" s="27">
        <f>SUM(D2:D7)</f>
        <v>472685</v>
      </c>
      <c r="E8" s="27">
        <f>SUM(E2:E7)</f>
        <v>545080</v>
      </c>
      <c r="F8" s="27">
        <f>SUM(F2:F7)</f>
        <v>72395</v>
      </c>
      <c r="G8" s="27"/>
      <c r="H8" s="27"/>
    </row>
    <row r="10" spans="1:11" ht="28.2" customHeight="1" x14ac:dyDescent="0.3">
      <c r="A10" s="12" t="s">
        <v>0</v>
      </c>
      <c r="B10" s="12" t="s">
        <v>1</v>
      </c>
      <c r="C10" s="12" t="s">
        <v>2</v>
      </c>
      <c r="D10" s="13" t="s">
        <v>3</v>
      </c>
      <c r="E10" s="13" t="s">
        <v>34</v>
      </c>
      <c r="F10" s="30" t="s">
        <v>89</v>
      </c>
      <c r="G10" s="31" t="s">
        <v>35</v>
      </c>
      <c r="H10" s="31" t="s">
        <v>90</v>
      </c>
      <c r="I10" s="32" t="s">
        <v>5</v>
      </c>
      <c r="J10" s="13" t="s">
        <v>6</v>
      </c>
      <c r="K10" s="29" t="s">
        <v>30</v>
      </c>
    </row>
    <row r="11" spans="1:11" s="36" customFormat="1" x14ac:dyDescent="0.3">
      <c r="A11" s="2">
        <v>1</v>
      </c>
      <c r="B11" s="2" t="s">
        <v>84</v>
      </c>
      <c r="C11" s="2" t="s">
        <v>85</v>
      </c>
      <c r="D11" s="2">
        <v>211100</v>
      </c>
      <c r="E11" s="2">
        <v>280000</v>
      </c>
      <c r="F11" s="37"/>
      <c r="G11" s="30">
        <f>E11-(E11*2.5%)</f>
        <v>273000</v>
      </c>
      <c r="H11" s="30">
        <f>G11+F11</f>
        <v>273000</v>
      </c>
      <c r="I11" s="17">
        <f>H11-D11</f>
        <v>61900</v>
      </c>
      <c r="J11" s="38" t="s">
        <v>38</v>
      </c>
      <c r="K11" s="9">
        <v>44087</v>
      </c>
    </row>
    <row r="12" spans="1:11" s="36" customFormat="1" x14ac:dyDescent="0.3">
      <c r="A12" s="2">
        <v>2</v>
      </c>
      <c r="B12" s="2" t="s">
        <v>86</v>
      </c>
      <c r="C12" s="2" t="s">
        <v>87</v>
      </c>
      <c r="D12" s="2">
        <v>412100</v>
      </c>
      <c r="E12" s="2">
        <v>430000</v>
      </c>
      <c r="F12" s="37"/>
      <c r="G12" s="30">
        <f>E12-(E12*2.5%)</f>
        <v>419250</v>
      </c>
      <c r="H12" s="30">
        <f>G12+F12</f>
        <v>419250</v>
      </c>
      <c r="I12" s="17">
        <f>H12-D12</f>
        <v>7150</v>
      </c>
      <c r="J12" s="38" t="s">
        <v>38</v>
      </c>
      <c r="K12" s="9">
        <v>44087</v>
      </c>
    </row>
    <row r="13" spans="1:11" s="36" customFormat="1" x14ac:dyDescent="0.3">
      <c r="A13" s="2">
        <v>3</v>
      </c>
      <c r="B13" s="2" t="s">
        <v>88</v>
      </c>
      <c r="C13" s="2" t="s">
        <v>74</v>
      </c>
      <c r="D13" s="2">
        <v>351800</v>
      </c>
      <c r="E13" s="2">
        <v>370000</v>
      </c>
      <c r="F13" s="12"/>
      <c r="G13" s="30">
        <f>E13-(E13*2.5%)</f>
        <v>360750</v>
      </c>
      <c r="H13" s="30">
        <f>G13+F13</f>
        <v>360750</v>
      </c>
      <c r="I13" s="17">
        <f>H13-D13</f>
        <v>8950</v>
      </c>
      <c r="J13" s="38" t="s">
        <v>38</v>
      </c>
      <c r="K13" s="9">
        <v>44088</v>
      </c>
    </row>
    <row r="14" spans="1:11" s="36" customFormat="1" x14ac:dyDescent="0.3">
      <c r="A14" s="2">
        <v>4</v>
      </c>
      <c r="B14" s="2" t="s">
        <v>80</v>
      </c>
      <c r="C14" s="2" t="s">
        <v>81</v>
      </c>
      <c r="D14" s="2">
        <v>55280</v>
      </c>
      <c r="E14" s="2">
        <v>90000</v>
      </c>
      <c r="F14" s="12"/>
      <c r="G14" s="31">
        <f>E14-(E14*2.5%)</f>
        <v>87750</v>
      </c>
      <c r="H14" s="30">
        <f>G14+F14</f>
        <v>87750</v>
      </c>
      <c r="I14" s="17">
        <f>H14-D14</f>
        <v>32470</v>
      </c>
      <c r="J14" s="38" t="s">
        <v>38</v>
      </c>
      <c r="K14" s="9">
        <v>44086</v>
      </c>
    </row>
    <row r="15" spans="1:11" s="36" customFormat="1" x14ac:dyDescent="0.3">
      <c r="A15" s="2">
        <v>5</v>
      </c>
      <c r="B15" s="2" t="s">
        <v>82</v>
      </c>
      <c r="C15" s="2" t="s">
        <v>83</v>
      </c>
      <c r="D15" s="2">
        <v>90500</v>
      </c>
      <c r="E15" s="2">
        <v>95000</v>
      </c>
      <c r="F15" s="12"/>
      <c r="G15" s="31">
        <f>E15-(E15*2.5%)</f>
        <v>92625</v>
      </c>
      <c r="H15" s="30">
        <f>G15+F15</f>
        <v>92625</v>
      </c>
      <c r="I15" s="17">
        <f>H15-D15</f>
        <v>2125</v>
      </c>
      <c r="J15" s="38" t="s">
        <v>38</v>
      </c>
      <c r="K15" s="9">
        <v>44086</v>
      </c>
    </row>
    <row r="16" spans="1:11" x14ac:dyDescent="0.3">
      <c r="A16" s="27"/>
      <c r="B16" s="27"/>
      <c r="C16" s="27"/>
      <c r="D16" s="27">
        <f t="shared" ref="D16:I16" si="1">SUM(D11:D15)</f>
        <v>1120780</v>
      </c>
      <c r="E16" s="27">
        <f t="shared" si="1"/>
        <v>1265000</v>
      </c>
      <c r="F16" s="27">
        <f t="shared" si="1"/>
        <v>0</v>
      </c>
      <c r="G16" s="27">
        <f t="shared" si="1"/>
        <v>1233375</v>
      </c>
      <c r="H16" s="27">
        <f t="shared" si="1"/>
        <v>1233375</v>
      </c>
      <c r="I16" s="27">
        <f t="shared" si="1"/>
        <v>112595</v>
      </c>
      <c r="J16" s="34"/>
      <c r="K16" s="34"/>
    </row>
    <row r="18" spans="4:5" ht="31.8" customHeight="1" x14ac:dyDescent="0.3">
      <c r="D18" s="73" t="s">
        <v>91</v>
      </c>
      <c r="E18" s="74"/>
    </row>
    <row r="19" spans="4:5" x14ac:dyDescent="0.3">
      <c r="D19" s="27">
        <v>36</v>
      </c>
      <c r="E19" s="28">
        <f>I11</f>
        <v>61900</v>
      </c>
    </row>
    <row r="20" spans="4:5" x14ac:dyDescent="0.3">
      <c r="D20" s="27">
        <v>39</v>
      </c>
      <c r="E20" s="28">
        <f>SUM(I12:I15)</f>
        <v>50695</v>
      </c>
    </row>
    <row r="21" spans="4:5" x14ac:dyDescent="0.3">
      <c r="D21" s="61">
        <f>E19+E20</f>
        <v>112595</v>
      </c>
      <c r="E21" s="60"/>
    </row>
  </sheetData>
  <mergeCells count="4">
    <mergeCell ref="J1:K1"/>
    <mergeCell ref="J4:K4"/>
    <mergeCell ref="D21:E21"/>
    <mergeCell ref="D18:E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31" sqref="D31:E32"/>
    </sheetView>
  </sheetViews>
  <sheetFormatPr defaultRowHeight="14.4" x14ac:dyDescent="0.3"/>
  <cols>
    <col min="1" max="1" width="6.21875" style="6" customWidth="1"/>
    <col min="2" max="2" width="10.44140625" style="6" customWidth="1"/>
    <col min="3" max="3" width="25.109375" style="6" customWidth="1"/>
    <col min="4" max="4" width="12.77734375" style="6" customWidth="1"/>
    <col min="5" max="5" width="16.5546875" style="6" customWidth="1"/>
    <col min="6" max="6" width="12" style="6" customWidth="1"/>
    <col min="7" max="7" width="13.21875" style="6" customWidth="1"/>
    <col min="8" max="8" width="14.88671875" style="6" customWidth="1"/>
    <col min="9" max="9" width="16.5546875" style="6" customWidth="1"/>
    <col min="10" max="16384" width="8.88671875" style="6"/>
  </cols>
  <sheetData>
    <row r="1" spans="1:9" x14ac:dyDescent="0.3">
      <c r="A1" s="68" t="s">
        <v>96</v>
      </c>
      <c r="B1" s="68"/>
      <c r="C1" s="68"/>
      <c r="D1" s="68"/>
      <c r="E1" s="68"/>
      <c r="F1" s="68"/>
      <c r="G1" s="68"/>
      <c r="H1" s="68"/>
      <c r="I1" s="68"/>
    </row>
    <row r="2" spans="1:9" x14ac:dyDescent="0.3">
      <c r="A2" s="75" t="s">
        <v>102</v>
      </c>
      <c r="B2" s="75"/>
      <c r="C2" s="75"/>
      <c r="D2" s="75"/>
      <c r="E2" s="75"/>
      <c r="F2" s="75"/>
      <c r="G2" s="75"/>
      <c r="H2" s="75"/>
      <c r="I2" s="75"/>
    </row>
    <row r="3" spans="1:9" ht="43.2" x14ac:dyDescent="0.3">
      <c r="A3" s="47" t="s">
        <v>0</v>
      </c>
      <c r="B3" s="48" t="s">
        <v>1</v>
      </c>
      <c r="C3" s="48" t="s">
        <v>2</v>
      </c>
      <c r="D3" s="49" t="s">
        <v>3</v>
      </c>
      <c r="E3" s="48" t="s">
        <v>34</v>
      </c>
      <c r="F3" s="50" t="s">
        <v>5</v>
      </c>
      <c r="G3" s="51" t="s">
        <v>103</v>
      </c>
      <c r="H3" s="48" t="s">
        <v>36</v>
      </c>
      <c r="I3" s="52" t="s">
        <v>30</v>
      </c>
    </row>
    <row r="4" spans="1:9" x14ac:dyDescent="0.3">
      <c r="A4" s="39">
        <v>1</v>
      </c>
      <c r="B4" s="37">
        <v>21030218</v>
      </c>
      <c r="C4" s="12" t="s">
        <v>93</v>
      </c>
      <c r="D4" s="46">
        <v>57480</v>
      </c>
      <c r="E4" s="46">
        <v>344680</v>
      </c>
      <c r="F4" s="19">
        <v>286143</v>
      </c>
      <c r="G4" s="41">
        <v>131870</v>
      </c>
      <c r="H4" s="37" t="s">
        <v>94</v>
      </c>
      <c r="I4" s="77">
        <v>44090</v>
      </c>
    </row>
    <row r="5" spans="1:9" x14ac:dyDescent="0.3">
      <c r="A5" s="39">
        <v>2</v>
      </c>
      <c r="B5" s="37">
        <v>17032669</v>
      </c>
      <c r="C5" s="12" t="s">
        <v>93</v>
      </c>
      <c r="D5" s="46">
        <v>130120</v>
      </c>
      <c r="E5" s="46">
        <v>267000</v>
      </c>
      <c r="F5" s="19">
        <f>E5-D5</f>
        <v>136880</v>
      </c>
      <c r="G5" s="41">
        <v>56820</v>
      </c>
      <c r="H5" s="37" t="s">
        <v>95</v>
      </c>
      <c r="I5" s="60"/>
    </row>
    <row r="6" spans="1:9" x14ac:dyDescent="0.3">
      <c r="A6" s="39">
        <v>3</v>
      </c>
      <c r="B6" s="37"/>
      <c r="C6" s="12"/>
      <c r="D6" s="46"/>
      <c r="E6" s="46"/>
      <c r="F6" s="19"/>
      <c r="G6" s="41">
        <v>31000</v>
      </c>
      <c r="H6" s="37"/>
      <c r="I6" s="60"/>
    </row>
    <row r="7" spans="1:9" x14ac:dyDescent="0.3">
      <c r="A7" s="39">
        <v>4</v>
      </c>
      <c r="B7" s="37"/>
      <c r="C7" s="12"/>
      <c r="D7" s="46"/>
      <c r="E7" s="46"/>
      <c r="F7" s="19"/>
      <c r="G7" s="41">
        <v>70000</v>
      </c>
      <c r="H7" s="37"/>
      <c r="I7" s="60"/>
    </row>
    <row r="8" spans="1:9" x14ac:dyDescent="0.3">
      <c r="A8" s="39">
        <v>5</v>
      </c>
      <c r="B8" s="37"/>
      <c r="C8" s="12"/>
      <c r="D8" s="46"/>
      <c r="E8" s="46"/>
      <c r="F8" s="19"/>
      <c r="G8" s="41">
        <v>133333</v>
      </c>
      <c r="H8" s="37"/>
      <c r="I8" s="60"/>
    </row>
    <row r="9" spans="1:9" x14ac:dyDescent="0.3">
      <c r="A9" s="64" t="s">
        <v>32</v>
      </c>
      <c r="B9" s="65"/>
      <c r="C9" s="66"/>
      <c r="D9" s="53">
        <f>SUM(D4:D8)</f>
        <v>187600</v>
      </c>
      <c r="E9" s="53">
        <f t="shared" ref="E9:G9" si="0">SUM(E4:E8)</f>
        <v>611680</v>
      </c>
      <c r="F9" s="53">
        <f t="shared" si="0"/>
        <v>423023</v>
      </c>
      <c r="G9" s="53">
        <f t="shared" si="0"/>
        <v>423023</v>
      </c>
      <c r="H9" s="53">
        <f>G9-F9</f>
        <v>0</v>
      </c>
      <c r="I9" s="20"/>
    </row>
    <row r="11" spans="1:9" x14ac:dyDescent="0.3">
      <c r="A11" s="68" t="s">
        <v>96</v>
      </c>
      <c r="B11" s="68"/>
      <c r="C11" s="68"/>
      <c r="D11" s="68"/>
      <c r="E11" s="68"/>
      <c r="F11" s="68"/>
      <c r="G11" s="68"/>
      <c r="H11" s="68"/>
      <c r="I11" s="55"/>
    </row>
    <row r="12" spans="1:9" x14ac:dyDescent="0.3">
      <c r="A12" s="75" t="s">
        <v>104</v>
      </c>
      <c r="B12" s="75"/>
      <c r="C12" s="75"/>
      <c r="D12" s="75"/>
      <c r="E12" s="75"/>
      <c r="F12" s="75"/>
      <c r="G12" s="75"/>
      <c r="H12" s="75"/>
      <c r="I12" s="55"/>
    </row>
    <row r="13" spans="1:9" x14ac:dyDescent="0.3">
      <c r="A13" s="47" t="s">
        <v>0</v>
      </c>
      <c r="B13" s="47" t="s">
        <v>98</v>
      </c>
      <c r="C13" s="47" t="s">
        <v>2</v>
      </c>
      <c r="D13" s="47" t="s">
        <v>99</v>
      </c>
      <c r="E13" s="47" t="s">
        <v>100</v>
      </c>
      <c r="F13" s="47" t="s">
        <v>5</v>
      </c>
      <c r="G13" s="54" t="s">
        <v>101</v>
      </c>
      <c r="H13" s="47" t="s">
        <v>105</v>
      </c>
      <c r="I13" s="24"/>
    </row>
    <row r="14" spans="1:9" s="7" customFormat="1" x14ac:dyDescent="0.3">
      <c r="A14" s="45">
        <v>1</v>
      </c>
      <c r="B14" s="45">
        <v>35000835</v>
      </c>
      <c r="C14" s="45" t="s">
        <v>93</v>
      </c>
      <c r="D14" s="44">
        <v>131870</v>
      </c>
      <c r="E14" s="44">
        <v>350000</v>
      </c>
      <c r="F14" s="18">
        <f>E14-D14</f>
        <v>218130</v>
      </c>
      <c r="G14" s="45" t="s">
        <v>17</v>
      </c>
      <c r="H14" s="9">
        <v>44087</v>
      </c>
    </row>
    <row r="15" spans="1:9" s="7" customFormat="1" x14ac:dyDescent="0.3">
      <c r="A15" s="45">
        <v>2</v>
      </c>
      <c r="B15" s="45">
        <v>31006598</v>
      </c>
      <c r="C15" s="45" t="s">
        <v>93</v>
      </c>
      <c r="D15" s="44">
        <v>56820</v>
      </c>
      <c r="E15" s="44">
        <v>350000</v>
      </c>
      <c r="F15" s="18">
        <f>E15-D15</f>
        <v>293180</v>
      </c>
      <c r="G15" s="56" t="s">
        <v>17</v>
      </c>
      <c r="H15" s="9">
        <v>44088</v>
      </c>
    </row>
    <row r="16" spans="1:9" s="7" customFormat="1" x14ac:dyDescent="0.3">
      <c r="A16" s="45">
        <v>3</v>
      </c>
      <c r="B16" s="45">
        <v>13011613</v>
      </c>
      <c r="C16" s="45" t="s">
        <v>93</v>
      </c>
      <c r="D16" s="44">
        <v>31000</v>
      </c>
      <c r="E16" s="44">
        <v>130000</v>
      </c>
      <c r="F16" s="18">
        <f>E16-D16</f>
        <v>99000</v>
      </c>
      <c r="G16" s="45" t="s">
        <v>17</v>
      </c>
      <c r="H16" s="9">
        <v>44088</v>
      </c>
    </row>
    <row r="17" spans="1:9" s="7" customFormat="1" x14ac:dyDescent="0.3">
      <c r="A17" s="45">
        <v>4</v>
      </c>
      <c r="B17" s="45">
        <v>29001244</v>
      </c>
      <c r="C17" s="45" t="s">
        <v>93</v>
      </c>
      <c r="D17" s="44">
        <v>70000</v>
      </c>
      <c r="E17" s="44">
        <v>150000</v>
      </c>
      <c r="F17" s="18">
        <f>E17-D17</f>
        <v>80000</v>
      </c>
      <c r="G17" s="45" t="s">
        <v>17</v>
      </c>
      <c r="H17" s="9">
        <v>44089</v>
      </c>
    </row>
    <row r="18" spans="1:9" s="7" customFormat="1" x14ac:dyDescent="0.3">
      <c r="A18" s="45">
        <v>5</v>
      </c>
      <c r="B18" s="45">
        <v>3107972</v>
      </c>
      <c r="C18" s="45" t="s">
        <v>93</v>
      </c>
      <c r="D18" s="44">
        <v>133333</v>
      </c>
      <c r="E18" s="44">
        <v>350000</v>
      </c>
      <c r="F18" s="18">
        <f>E18-D18</f>
        <v>216667</v>
      </c>
      <c r="G18" s="45" t="s">
        <v>17</v>
      </c>
      <c r="H18" s="9">
        <v>44093</v>
      </c>
    </row>
    <row r="19" spans="1:9" x14ac:dyDescent="0.3">
      <c r="A19" s="40"/>
      <c r="B19" s="40"/>
      <c r="C19" s="40"/>
      <c r="D19" s="20">
        <f>SUM(D14:D18)</f>
        <v>423023</v>
      </c>
      <c r="E19" s="20">
        <f>SUM(E14:E18)</f>
        <v>1330000</v>
      </c>
      <c r="F19" s="20">
        <f>SUM(F14:F18)</f>
        <v>906977</v>
      </c>
      <c r="G19" s="40"/>
      <c r="H19" s="40"/>
    </row>
    <row r="20" spans="1:9" x14ac:dyDescent="0.3">
      <c r="A20" s="60" t="s">
        <v>97</v>
      </c>
      <c r="B20" s="60"/>
      <c r="C20" s="60"/>
      <c r="D20" s="60"/>
      <c r="E20" s="60"/>
      <c r="F20" s="60"/>
      <c r="G20" s="60"/>
      <c r="H20" s="60"/>
      <c r="I20" s="60"/>
    </row>
    <row r="21" spans="1:9" x14ac:dyDescent="0.3">
      <c r="D21" s="60" t="s">
        <v>106</v>
      </c>
      <c r="E21" s="60"/>
      <c r="F21" s="58" t="s">
        <v>60</v>
      </c>
      <c r="G21" s="39" t="s">
        <v>61</v>
      </c>
      <c r="H21" s="39" t="s">
        <v>62</v>
      </c>
    </row>
    <row r="22" spans="1:9" x14ac:dyDescent="0.3">
      <c r="D22" s="60" t="s">
        <v>107</v>
      </c>
      <c r="E22" s="60"/>
      <c r="F22" s="58">
        <v>20000</v>
      </c>
      <c r="G22" s="39">
        <v>23</v>
      </c>
      <c r="H22" s="39">
        <f>G22*F22</f>
        <v>460000</v>
      </c>
    </row>
    <row r="23" spans="1:9" x14ac:dyDescent="0.3">
      <c r="D23" s="42">
        <v>3</v>
      </c>
      <c r="E23" s="43">
        <f>F18</f>
        <v>216667</v>
      </c>
      <c r="F23" s="58">
        <v>10000</v>
      </c>
      <c r="G23" s="39">
        <v>53</v>
      </c>
      <c r="H23" s="39">
        <f>G23*F23</f>
        <v>530000</v>
      </c>
    </row>
    <row r="24" spans="1:9" x14ac:dyDescent="0.3">
      <c r="D24" s="42">
        <v>17</v>
      </c>
      <c r="E24" s="43">
        <f>F5</f>
        <v>136880</v>
      </c>
      <c r="F24" s="58">
        <v>5000</v>
      </c>
      <c r="G24" s="39">
        <v>68</v>
      </c>
      <c r="H24" s="39">
        <f>G24*F24</f>
        <v>340000</v>
      </c>
    </row>
    <row r="25" spans="1:9" x14ac:dyDescent="0.3">
      <c r="D25" s="42">
        <v>21</v>
      </c>
      <c r="E25" s="43">
        <f>F4</f>
        <v>286143</v>
      </c>
      <c r="F25" s="76">
        <f>SUM(H22:H24)</f>
        <v>1330000</v>
      </c>
      <c r="G25" s="60"/>
      <c r="H25" s="60"/>
    </row>
    <row r="26" spans="1:9" x14ac:dyDescent="0.3">
      <c r="D26" s="60" t="s">
        <v>65</v>
      </c>
      <c r="E26" s="60"/>
    </row>
    <row r="27" spans="1:9" x14ac:dyDescent="0.3">
      <c r="D27" s="42">
        <v>13</v>
      </c>
      <c r="E27" s="43">
        <f>F16</f>
        <v>99000</v>
      </c>
    </row>
    <row r="28" spans="1:9" x14ac:dyDescent="0.3">
      <c r="D28" s="42">
        <v>29</v>
      </c>
      <c r="E28" s="43">
        <f>F17</f>
        <v>80000</v>
      </c>
      <c r="H28" s="57"/>
    </row>
    <row r="29" spans="1:9" x14ac:dyDescent="0.3">
      <c r="D29" s="60" t="s">
        <v>108</v>
      </c>
      <c r="E29" s="60"/>
    </row>
    <row r="30" spans="1:9" x14ac:dyDescent="0.3">
      <c r="D30" s="42">
        <v>35</v>
      </c>
      <c r="E30" s="43">
        <f>F14</f>
        <v>218130</v>
      </c>
    </row>
    <row r="31" spans="1:9" x14ac:dyDescent="0.3">
      <c r="D31" s="61" t="s">
        <v>64</v>
      </c>
      <c r="E31" s="60"/>
    </row>
    <row r="32" spans="1:9" x14ac:dyDescent="0.3">
      <c r="D32" s="42">
        <v>31</v>
      </c>
      <c r="E32" s="43">
        <f>F15</f>
        <v>293180</v>
      </c>
    </row>
    <row r="33" spans="4:5" x14ac:dyDescent="0.3">
      <c r="D33" s="61">
        <f>SUM(E23:E25)+SUM(E27:E28)+E30+E32</f>
        <v>1330000</v>
      </c>
      <c r="E33" s="60"/>
    </row>
  </sheetData>
  <mergeCells count="14">
    <mergeCell ref="D29:E29"/>
    <mergeCell ref="D31:E31"/>
    <mergeCell ref="D33:E33"/>
    <mergeCell ref="F25:H25"/>
    <mergeCell ref="I4:I8"/>
    <mergeCell ref="D21:E21"/>
    <mergeCell ref="D22:E22"/>
    <mergeCell ref="D26:E26"/>
    <mergeCell ref="A2:I2"/>
    <mergeCell ref="A1:I1"/>
    <mergeCell ref="A9:C9"/>
    <mergeCell ref="A20:I20"/>
    <mergeCell ref="A11:H11"/>
    <mergeCell ref="A12:H12"/>
  </mergeCells>
  <pageMargins left="0.7" right="0.7" top="0.75" bottom="0.75" header="0.3" footer="0.3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Актив маркет</vt:lpstr>
      <vt:lpstr>Комиссионка</vt:lpstr>
      <vt:lpstr>Шубы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2020-10-07T13:21:25Z</dcterms:modified>
</cp:coreProperties>
</file>