
<file path=[Content_Types].xml><?xml version="1.0" encoding="utf-8"?>
<Types xmlns="http://schemas.openxmlformats.org/package/2006/content-types">
  <Default Extension="vml" ContentType="application/vnd.openxmlformats-officedocument.vmlDrawing"/>
  <Default Extension="xlsx" ContentType="application/vnd.openxmlformats-officedocument.spreadsheetml.shee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40" windowHeight="11775" activeTab="5"/>
  </bookViews>
  <sheets>
    <sheet name="用户登录情况" sheetId="1" r:id="rId1"/>
    <sheet name="自评情况" sheetId="2" r:id="rId2"/>
    <sheet name="台账和自巡查提交情况" sheetId="3" r:id="rId3"/>
    <sheet name="承诺情况" sheetId="4" r:id="rId4"/>
    <sheet name="认证情况" sheetId="5" r:id="rId5"/>
    <sheet name="统计" sheetId="6" r:id="rId6"/>
  </sheets>
  <definedNames>
    <definedName name="_xlnm._FilterDatabase" localSheetId="0" hidden="1">用户登录情况!$A$1:$H$156</definedName>
    <definedName name="_xlnm._FilterDatabase" localSheetId="1" hidden="1">自评情况!$A$1:$I$280</definedName>
    <definedName name="_xlnm._FilterDatabase" localSheetId="2" hidden="1">台账和自巡查提交情况!$A$1:$Z$2358</definedName>
    <definedName name="_xlnm._FilterDatabase" localSheetId="3" hidden="1">承诺情况!$A$1:$T$115</definedName>
    <definedName name="_xlnm._FilterDatabase" localSheetId="4" hidden="1">认证情况!$A$1:$M$286</definedName>
    <definedName name="_xlnm._FilterDatabase" localSheetId="5" hidden="1">统计!$A$1:$M$37</definedName>
  </definedNames>
  <calcPr calcId="144525"/>
  <pivotCaches>
    <pivotCache cacheId="0" r:id="rId7"/>
  </pivotCaches>
</workbook>
</file>

<file path=xl/comments1.xml><?xml version="1.0" encoding="utf-8"?>
<comments xmlns="http://schemas.openxmlformats.org/spreadsheetml/2006/main">
  <authors>
    <author>ART02</author>
  </authors>
  <commentList>
    <comment ref="T2" authorId="0">
      <text>
        <r>
          <rPr>
            <b/>
            <sz val="9"/>
            <rFont val="宋体"/>
            <charset val="134"/>
          </rPr>
          <t>ART02:</t>
        </r>
        <r>
          <rPr>
            <sz val="9"/>
            <rFont val="宋体"/>
            <charset val="134"/>
          </rPr>
          <t xml:space="preserve">
包含提交周期为年度、半年度、季度的台账类型
</t>
        </r>
      </text>
    </comment>
  </commentList>
</comments>
</file>

<file path=xl/sharedStrings.xml><?xml version="1.0" encoding="utf-8"?>
<sst xmlns="http://schemas.openxmlformats.org/spreadsheetml/2006/main" count="4796" uniqueCount="476">
  <si>
    <t>账户</t>
  </si>
  <si>
    <t>场景名称</t>
  </si>
  <si>
    <t>微信用户</t>
  </si>
  <si>
    <t>集中区</t>
  </si>
  <si>
    <t>场景类型</t>
  </si>
  <si>
    <t>区县</t>
  </si>
  <si>
    <t>登录情况</t>
  </si>
  <si>
    <t>dgsfdxc</t>
  </si>
  <si>
    <t>东莞市方大新材料有限公司上海分公司</t>
  </si>
  <si>
    <t>金山区</t>
  </si>
  <si>
    <t>未登录</t>
  </si>
  <si>
    <t>drgxqcx</t>
  </si>
  <si>
    <t>德韧干巷汽车系统（上海）有限公司</t>
  </si>
  <si>
    <t>gxfpz</t>
  </si>
  <si>
    <t>干巷废品站</t>
  </si>
  <si>
    <t>hhhjnmk</t>
  </si>
  <si>
    <t>和宏华进纳米科技（上海）有限公司</t>
  </si>
  <si>
    <t>hxlqclb</t>
  </si>
  <si>
    <t>汉喜龙汽车零部件（上海）有限公司</t>
  </si>
  <si>
    <t>JSdcshja</t>
  </si>
  <si>
    <t>东曹（上海）聚氨酯有限公司</t>
  </si>
  <si>
    <t>已登录</t>
  </si>
  <si>
    <t>JShwshhg</t>
  </si>
  <si>
    <t>花王（上海）化工有限公司</t>
  </si>
  <si>
    <t>jsqcqf</t>
  </si>
  <si>
    <t>金山区畜禽粪便处理中心</t>
  </si>
  <si>
    <t>JSshbghx</t>
  </si>
  <si>
    <t>上海邦高化学有限公司</t>
  </si>
  <si>
    <t>JSshbgjc</t>
  </si>
  <si>
    <t>上海博歌建材有限公司</t>
  </si>
  <si>
    <t>JSshbhhg</t>
  </si>
  <si>
    <t>上海博荟化工有限公司</t>
  </si>
  <si>
    <t>JSshcyxc</t>
  </si>
  <si>
    <t>上海乘鹰新材料有限公司</t>
  </si>
  <si>
    <t>JSshddhx</t>
  </si>
  <si>
    <t>上海东大化学有限公司</t>
  </si>
  <si>
    <t>JSshdrhx</t>
  </si>
  <si>
    <t>上海东睿化学有限公司</t>
  </si>
  <si>
    <t>JSshdtjx</t>
  </si>
  <si>
    <t>上海稻畑精细化工有限公司</t>
  </si>
  <si>
    <t>JSshfcsy</t>
  </si>
  <si>
    <t>上海峰彩实业有限公司</t>
  </si>
  <si>
    <t>JSshfsbz</t>
  </si>
  <si>
    <t>上海帆顺包装集团有限公司</t>
  </si>
  <si>
    <t>JSshgchg</t>
  </si>
  <si>
    <t>上海固创化工新材料有限公司</t>
  </si>
  <si>
    <t>JSshgtyy</t>
  </si>
  <si>
    <t>上海共拓医药化工有限公司</t>
  </si>
  <si>
    <t>JSshhbjx</t>
  </si>
  <si>
    <t>上海荟百精细化工有限公司</t>
  </si>
  <si>
    <t>JSshhlcl</t>
  </si>
  <si>
    <t>上海绘兰材料科技有限公司</t>
  </si>
  <si>
    <t>JSshhqjg</t>
  </si>
  <si>
    <t>上海亨强卷管配套有限公司</t>
  </si>
  <si>
    <t>JSshhshg</t>
  </si>
  <si>
    <t>上海豪胜化工科技有限公司</t>
  </si>
  <si>
    <t>JSshhsmj</t>
  </si>
  <si>
    <t>上海亨斯迈聚氨酯特种材料有限公司</t>
  </si>
  <si>
    <t>JSshjchj</t>
  </si>
  <si>
    <t>上海净城环境科技有限公司</t>
  </si>
  <si>
    <t>JSshjjhg</t>
  </si>
  <si>
    <t>上海景江化工有限公司</t>
  </si>
  <si>
    <t>JSshjshg</t>
  </si>
  <si>
    <t>上海金狮化工有限公司</t>
  </si>
  <si>
    <t>JSshjsww</t>
  </si>
  <si>
    <t>上海金山卫污水处理有限公司</t>
  </si>
  <si>
    <t>JSshklnj</t>
  </si>
  <si>
    <t>上海科罗纳精细化工有限公司</t>
  </si>
  <si>
    <t>JSshljhg</t>
  </si>
  <si>
    <t>上海联聚化工有限公司</t>
  </si>
  <si>
    <t>JSshlshg</t>
  </si>
  <si>
    <t>上海炼升化工有限公司</t>
  </si>
  <si>
    <t>微信用户
微信用户</t>
  </si>
  <si>
    <t>JSshlthg</t>
  </si>
  <si>
    <t>上海良田化工有限公司</t>
  </si>
  <si>
    <t>JSshlzhb</t>
  </si>
  <si>
    <t>上海绿邹环保工程有限公司</t>
  </si>
  <si>
    <t>JSshpbtb</t>
  </si>
  <si>
    <t>上海澎博钛白粉有限公司</t>
  </si>
  <si>
    <t>JSshpjhg</t>
  </si>
  <si>
    <t>上海浦景化工新材料有限公司</t>
  </si>
  <si>
    <t>JSshplth</t>
  </si>
  <si>
    <t>上海普利特化工新材料有限公司</t>
  </si>
  <si>
    <t>JSshqhsl</t>
  </si>
  <si>
    <t>上海庆豪塑料托盘有限公司</t>
  </si>
  <si>
    <t>JSshsehg</t>
  </si>
  <si>
    <t>上海三恩化工有限公司</t>
  </si>
  <si>
    <t>JSshsrhg</t>
  </si>
  <si>
    <t>上海深日化工有限公司</t>
  </si>
  <si>
    <t>JSshthdh</t>
  </si>
  <si>
    <t>上海天昊达化工包装有限公司</t>
  </si>
  <si>
    <t>微信用户
微信用户
微信用户</t>
  </si>
  <si>
    <t>JSshwxzy</t>
  </si>
  <si>
    <t>上海万巷制药有限公司</t>
  </si>
  <si>
    <t>JSshxtjx</t>
  </si>
  <si>
    <t>上海先拓精细化工有限公司</t>
  </si>
  <si>
    <t>JSshxyds</t>
  </si>
  <si>
    <t>上海新意达塑料托盘有限公司</t>
  </si>
  <si>
    <t>JSshxyds1</t>
  </si>
  <si>
    <t>上海新意达塑料托盘有限公司（共建路）</t>
  </si>
  <si>
    <t>JSshylsw</t>
  </si>
  <si>
    <t>上海悦联生物科技有限公司</t>
  </si>
  <si>
    <t>JSshywsy</t>
  </si>
  <si>
    <t>上海益威实业有限公司</t>
  </si>
  <si>
    <t>JSshzosy</t>
  </si>
  <si>
    <t>上海正欧实业有限公司</t>
  </si>
  <si>
    <t>JSwgxclk</t>
  </si>
  <si>
    <t>万果新材料科技（上海）有限公司</t>
  </si>
  <si>
    <t>JSztkskj</t>
  </si>
  <si>
    <t>中天科盛科技股份有限公司</t>
  </si>
  <si>
    <t>lhznkjy</t>
  </si>
  <si>
    <t>蓝海智能科技有限公司</t>
  </si>
  <si>
    <t>lxyzc</t>
  </si>
  <si>
    <t>联兴养殖场</t>
  </si>
  <si>
    <t>mdmsclk</t>
  </si>
  <si>
    <t>美迪美胜材料科技（上海）有限公司</t>
  </si>
  <si>
    <t>mgnqcjx</t>
  </si>
  <si>
    <t>麦格纳汽车镜像（上海）有限公司</t>
  </si>
  <si>
    <t>mgnqcws</t>
  </si>
  <si>
    <t>麦格纳汽车外饰系统（上海）有限公司</t>
  </si>
  <si>
    <t>shapnet</t>
  </si>
  <si>
    <t>上海艾珀耐尔通风设备有限公司</t>
  </si>
  <si>
    <t>shaxbzc</t>
  </si>
  <si>
    <t>上海安幸包装材料有限公司</t>
  </si>
  <si>
    <t>shazsyy</t>
  </si>
  <si>
    <t>上海敖征实业有限公司</t>
  </si>
  <si>
    <t>shbesqc</t>
  </si>
  <si>
    <t>上海博迩森汽车配件有限公司</t>
  </si>
  <si>
    <t>shbjbzc</t>
  </si>
  <si>
    <t>上海保久包装材料有限公司</t>
  </si>
  <si>
    <t>shbrznk</t>
  </si>
  <si>
    <t>上海彬仁智能科技有限公司</t>
  </si>
  <si>
    <t>shcpqjx</t>
  </si>
  <si>
    <t>上海春频琦机械设备有限公司</t>
  </si>
  <si>
    <t>shctjsz</t>
  </si>
  <si>
    <t>上海承托金属制品有限公司</t>
  </si>
  <si>
    <t>shcxmfc</t>
  </si>
  <si>
    <t>上海川巷棉纺厂</t>
  </si>
  <si>
    <t>shcyfzp</t>
  </si>
  <si>
    <t>上海诚翼纺织品有限公司</t>
  </si>
  <si>
    <t>shdbsyy</t>
  </si>
  <si>
    <t>上海迪彬实业有限公司</t>
  </si>
  <si>
    <t>shdhcjy</t>
  </si>
  <si>
    <t>上海碟辉车镜有限公司（租赁企业）</t>
  </si>
  <si>
    <t>shdntly</t>
  </si>
  <si>
    <t>上海达纳铜铝业有限公司</t>
  </si>
  <si>
    <t>shdrhrs</t>
  </si>
  <si>
    <t>上海东润换热设备制造有限公司</t>
  </si>
  <si>
    <t>shdxwjs</t>
  </si>
  <si>
    <t>上海东巷五金塑胶有限公司</t>
  </si>
  <si>
    <t>shdywly</t>
  </si>
  <si>
    <t>上海大有物流有限公司</t>
  </si>
  <si>
    <t>shehjjd</t>
  </si>
  <si>
    <t>上海尔华杰机电装备制造有限公司</t>
  </si>
  <si>
    <t>shffslz</t>
  </si>
  <si>
    <t>上海福富塑料制品有限公司</t>
  </si>
  <si>
    <t>shfmjgk</t>
  </si>
  <si>
    <t>上海锋铭激光科技有限公司</t>
  </si>
  <si>
    <t>shfsjxs</t>
  </si>
  <si>
    <t>上海范森机械设备有限公司</t>
  </si>
  <si>
    <t>shfyxxk</t>
  </si>
  <si>
    <t>上海福苑信息科技发展有限公司</t>
  </si>
  <si>
    <t>shgsslz</t>
  </si>
  <si>
    <t>上海高顺塑料制品有限公司</t>
  </si>
  <si>
    <t>shgxcjs</t>
  </si>
  <si>
    <t>上海干巷车镜实业有限公司</t>
  </si>
  <si>
    <t>shgxqcj</t>
  </si>
  <si>
    <t>上海干巷汽车镜(集团)有限公司</t>
  </si>
  <si>
    <t>shhjbzc</t>
  </si>
  <si>
    <t>上海花杰包装材料有限公司</t>
  </si>
  <si>
    <t>shhlgjm</t>
  </si>
  <si>
    <t>上海恒莱国际贸易有限公司</t>
  </si>
  <si>
    <t>shhmqcp</t>
  </si>
  <si>
    <t>上海慧敏汽车配件有限公司</t>
  </si>
  <si>
    <t>shhrrns</t>
  </si>
  <si>
    <t>上海哈润热能设备有限公司</t>
  </si>
  <si>
    <t>shhrwjy</t>
  </si>
  <si>
    <t>上海慧嵘五金有限公司</t>
  </si>
  <si>
    <t>shhtxzy</t>
  </si>
  <si>
    <t>上海弘泰兴纸业有限公司</t>
  </si>
  <si>
    <t>shhwqcp</t>
  </si>
  <si>
    <t>上海黄汶汽车配件有限公司</t>
  </si>
  <si>
    <t>shhxjxz</t>
  </si>
  <si>
    <t>上海海象机械制造有限公司</t>
  </si>
  <si>
    <t>shjarfg</t>
  </si>
  <si>
    <t>上海菁安人防工程有限公司</t>
  </si>
  <si>
    <t>shjfzyy</t>
  </si>
  <si>
    <t>上海景锋纸业有限公司</t>
  </si>
  <si>
    <t>shjrslw</t>
  </si>
  <si>
    <t>上海继荣塑料五金制造有限公司</t>
  </si>
  <si>
    <t>shjszjw</t>
  </si>
  <si>
    <t>上海金山张泾五金弹簧有限公司</t>
  </si>
  <si>
    <t>shjtsly</t>
  </si>
  <si>
    <t>上海金童饲料有限公司</t>
  </si>
  <si>
    <t>shjybzc</t>
  </si>
  <si>
    <t>上海俊妍包装材料有限公司</t>
  </si>
  <si>
    <t>shjyjxz</t>
  </si>
  <si>
    <t>上海佳诣机械制造中心</t>
  </si>
  <si>
    <t>shjzqcp</t>
  </si>
  <si>
    <t>上海久真汽车配件有限公司</t>
  </si>
  <si>
    <t>shkkyls</t>
  </si>
  <si>
    <t>上海康康游乐设施有限公司广州收童玩具有限公司上海分公司</t>
  </si>
  <si>
    <t>shkrsyy</t>
  </si>
  <si>
    <t>上海宽睿实业有限公司</t>
  </si>
  <si>
    <t>shkzsyy</t>
  </si>
  <si>
    <t>上海鲲至实业有限公司</t>
  </si>
  <si>
    <t>shlbshs</t>
  </si>
  <si>
    <t>上海蓝滨石化设备有限责任公司</t>
  </si>
  <si>
    <t>shldkjy</t>
  </si>
  <si>
    <t>上海连东科技有限公司</t>
  </si>
  <si>
    <t>shlhjmm</t>
  </si>
  <si>
    <t>上海銮辉精密模塑有限公司</t>
  </si>
  <si>
    <t>shlhsjy</t>
  </si>
  <si>
    <t>上海兰昊塑胶有限公司</t>
  </si>
  <si>
    <t>shljgdk</t>
  </si>
  <si>
    <t>上海吕剑光电科技有限公司</t>
  </si>
  <si>
    <t>shlnkjy</t>
  </si>
  <si>
    <t>上海笠农科技有限公司</t>
  </si>
  <si>
    <t>shltwbs</t>
  </si>
  <si>
    <t>上海镧泰微波设备制造有限公司</t>
  </si>
  <si>
    <t>shlxqcl</t>
  </si>
  <si>
    <t>上海吕巷汽车零部件有限公司</t>
  </si>
  <si>
    <t>shlygjg</t>
  </si>
  <si>
    <t>上海凌源钢结构工程有限公司</t>
  </si>
  <si>
    <t>shlzdlk</t>
  </si>
  <si>
    <t>上海联众电力科技有限公司</t>
  </si>
  <si>
    <t>shmfqcl</t>
  </si>
  <si>
    <t>上海慕峰汽车零部件有限公司</t>
  </si>
  <si>
    <t>shmszyy</t>
  </si>
  <si>
    <t>上海民盛纸业有限公司</t>
  </si>
  <si>
    <t>shnesjs</t>
  </si>
  <si>
    <t>上海诺尔森金属材料有限公司</t>
  </si>
  <si>
    <t>shnybzy</t>
  </si>
  <si>
    <t>上海诺娅包装有限公司</t>
  </si>
  <si>
    <t>shnzcgj</t>
  </si>
  <si>
    <t>上海南忠彩钢机械厂</t>
  </si>
  <si>
    <t>shqjsmy</t>
  </si>
  <si>
    <t>上海琪锦塑模有限公司</t>
  </si>
  <si>
    <t>shqnmyk</t>
  </si>
  <si>
    <t>上海沁侬牧业科技有限公司</t>
  </si>
  <si>
    <t>shqyzsg</t>
  </si>
  <si>
    <t>上海琼英装饰工程有限公司（上海琼英汽车配件制造有限公司）</t>
  </si>
  <si>
    <t>shsdzyy</t>
  </si>
  <si>
    <t>上海顺达纸业有限公司</t>
  </si>
  <si>
    <t>shsjsgx</t>
  </si>
  <si>
    <t>上海市金山干巷汽车锁厂</t>
  </si>
  <si>
    <t>shsjsqg</t>
  </si>
  <si>
    <t>上海市金山区干巷塑料厂</t>
  </si>
  <si>
    <t>shslwjy</t>
  </si>
  <si>
    <t>上海尚乐五金有限公司</t>
  </si>
  <si>
    <t>shsmswy</t>
  </si>
  <si>
    <t>上海神鸣生物有机肥料厂</t>
  </si>
  <si>
    <t>shsrbzc</t>
  </si>
  <si>
    <t>上海晟睿包装材料有限公司</t>
  </si>
  <si>
    <t>shstsnq</t>
  </si>
  <si>
    <t>上海赛拓水暖器材有限公司</t>
  </si>
  <si>
    <t>shsxyyj</t>
  </si>
  <si>
    <t>上海申翔游艺机附件有限公司</t>
  </si>
  <si>
    <t>shsybzy</t>
  </si>
  <si>
    <t>上海胜耀包装有限公司</t>
  </si>
  <si>
    <t>shtdjxy</t>
  </si>
  <si>
    <t>上海藤达机械有限公司</t>
  </si>
  <si>
    <t>shthwjy</t>
  </si>
  <si>
    <t>上海钛宏五金有限公司</t>
  </si>
  <si>
    <t>shtywjj</t>
  </si>
  <si>
    <t>上海添奕五金加工厂</t>
  </si>
  <si>
    <t>shwchbk</t>
  </si>
  <si>
    <t>上海万承环保科技有限公司</t>
  </si>
  <si>
    <t>shwgfbz</t>
  </si>
  <si>
    <t>上海炜冠菲包装有限公司</t>
  </si>
  <si>
    <t>shwhwjj</t>
  </si>
  <si>
    <t>上海婉海五金机械制造有限公司</t>
  </si>
  <si>
    <t>shwlwbk</t>
  </si>
  <si>
    <t>上海斡龙微波科技有限公司</t>
  </si>
  <si>
    <t>shwtbzc</t>
  </si>
  <si>
    <t>上海旺塔包装材料有限公司</t>
  </si>
  <si>
    <t>shxkwjs</t>
  </si>
  <si>
    <t>上海希克五金塑料有限公司</t>
  </si>
  <si>
    <t>shxmtqc</t>
  </si>
  <si>
    <t>上海欣茂特汽车配件有限公司</t>
  </si>
  <si>
    <t>shxncjy</t>
  </si>
  <si>
    <t>上海信浓车镜有限公司</t>
  </si>
  <si>
    <t>shxqqcw</t>
  </si>
  <si>
    <t>上海鑫琦汽车维修有限公司</t>
  </si>
  <si>
    <t>shyblbz</t>
  </si>
  <si>
    <t>上海易比隆包装制品有限公司</t>
  </si>
  <si>
    <t>shydclk</t>
  </si>
  <si>
    <t>上海燕鼎材料科技有限公司</t>
  </si>
  <si>
    <t>shyhbzy</t>
  </si>
  <si>
    <t>上海韵辉包装有限公司</t>
  </si>
  <si>
    <t>shyhqcb</t>
  </si>
  <si>
    <t>上海毅好汽车部件有限公司</t>
  </si>
  <si>
    <t>shyhsyy</t>
  </si>
  <si>
    <t>上海毅好实业有限公司</t>
  </si>
  <si>
    <t>shyjshy</t>
  </si>
  <si>
    <t>上海燕冀斯辉医疗器械有限公司</t>
  </si>
  <si>
    <t>shylxcl</t>
  </si>
  <si>
    <t>上海钰璐新材料有限公司</t>
  </si>
  <si>
    <t>shynnny</t>
  </si>
  <si>
    <t>上海忆南奶牛养殖有限公司</t>
  </si>
  <si>
    <t>shyxkjy</t>
  </si>
  <si>
    <t>上海裕携科技有限公司</t>
  </si>
  <si>
    <t>shyygmy</t>
  </si>
  <si>
    <t>上海月漾工贸有限公司</t>
  </si>
  <si>
    <t>shyyxcl</t>
  </si>
  <si>
    <t>上海育耀新材料科技有限公司</t>
  </si>
  <si>
    <t>shyzbzz</t>
  </si>
  <si>
    <t>上海延中包装制品有限公司</t>
  </si>
  <si>
    <t>shzesyy</t>
  </si>
  <si>
    <t>上海纸恩实业有限公司</t>
  </si>
  <si>
    <t>shzh</t>
  </si>
  <si>
    <t>上海振华</t>
  </si>
  <si>
    <t>shzjjsz</t>
  </si>
  <si>
    <t>上海展钧金属制品加工厂</t>
  </si>
  <si>
    <t>sjkzc</t>
  </si>
  <si>
    <t>晟钧口罩厂</t>
  </si>
  <si>
    <t>tgsyshy</t>
  </si>
  <si>
    <t>特冠实业（上海）有限公司</t>
  </si>
  <si>
    <t>上海伟豪储运有限公司</t>
  </si>
  <si>
    <t>伟豪储运</t>
  </si>
  <si>
    <t>工业企业</t>
  </si>
  <si>
    <t>账号</t>
  </si>
  <si>
    <t>名称</t>
  </si>
  <si>
    <t>类型</t>
  </si>
  <si>
    <t>季度</t>
  </si>
  <si>
    <t>评分人</t>
  </si>
  <si>
    <t>得分</t>
  </si>
  <si>
    <t>时间</t>
  </si>
  <si>
    <t>自评结果</t>
  </si>
  <si>
    <t>月份</t>
  </si>
  <si>
    <t>评估记录总数</t>
  </si>
  <si>
    <t>金山工地</t>
  </si>
  <si>
    <t>小程序端登入</t>
  </si>
  <si>
    <t>徐汇汽修</t>
  </si>
  <si>
    <t>工业企业自测评估总分</t>
  </si>
  <si>
    <t>已自评</t>
  </si>
  <si>
    <t>1月</t>
  </si>
  <si>
    <t>JSGYTest1</t>
  </si>
  <si>
    <t>金山工业企业测试1</t>
  </si>
  <si>
    <t>JSGYTest2</t>
  </si>
  <si>
    <t>金山工业企业测试2</t>
  </si>
  <si>
    <t>自巡查</t>
  </si>
  <si>
    <t>必填项</t>
  </si>
  <si>
    <t>台帐编号</t>
  </si>
  <si>
    <t>台帐名称</t>
  </si>
  <si>
    <t>年</t>
  </si>
  <si>
    <t>月</t>
  </si>
  <si>
    <t>日</t>
  </si>
  <si>
    <t>辅助计算列1</t>
  </si>
  <si>
    <t>辅助计算列2</t>
  </si>
  <si>
    <t>重点环保设施安全风险评估</t>
  </si>
  <si>
    <t>废气治理设施运行维护记录</t>
  </si>
  <si>
    <t>吸附剂购买记录</t>
  </si>
  <si>
    <t>废活性炭转移联单</t>
  </si>
  <si>
    <t>废活性炭贮存场所</t>
  </si>
  <si>
    <t>废气在线监控设备</t>
  </si>
  <si>
    <t>场景</t>
  </si>
  <si>
    <t>必填项总数</t>
  </si>
  <si>
    <t>自巡查总数</t>
  </si>
  <si>
    <t>原辅料仓库(吸附剂)</t>
  </si>
  <si>
    <t>危废仓库(废活性炭)</t>
  </si>
  <si>
    <t>废气处理设施(活性炭吸附箱)</t>
  </si>
  <si>
    <t>企业信息</t>
  </si>
  <si>
    <t>生产设备</t>
  </si>
  <si>
    <t>VOC简易治理设施</t>
  </si>
  <si>
    <t>求和项:自巡查</t>
  </si>
  <si>
    <t>求和项:必填项</t>
  </si>
  <si>
    <t>主要原辅料(含VOC)</t>
  </si>
  <si>
    <t>(空白)</t>
  </si>
  <si>
    <t>自巡查（%）</t>
  </si>
  <si>
    <t>必填项（%）</t>
  </si>
  <si>
    <t>排污许可证（正、副本）</t>
  </si>
  <si>
    <t>环境影响评价报告书/报告表批复文件</t>
  </si>
  <si>
    <t>废活性炭处置合同</t>
  </si>
  <si>
    <t>环境应急预案</t>
  </si>
  <si>
    <t>神经蛙?
微信用户
微信用户
微信用户</t>
  </si>
  <si>
    <t>微信用户
微信用户
微信用户
神经蛙?</t>
  </si>
  <si>
    <t>微信用户
神经蛙?
微信用户
微信用户</t>
  </si>
  <si>
    <t>应急装备及物资</t>
  </si>
  <si>
    <t>环境应急预案备案证明</t>
  </si>
  <si>
    <t>营业执照</t>
  </si>
  <si>
    <t>污染治理设施设计方案及工艺流程图</t>
  </si>
  <si>
    <t>环保治理设施安全巡查记录</t>
  </si>
  <si>
    <t>总计</t>
  </si>
  <si>
    <t>微信用户
微信用户
微信用户
微信用户</t>
  </si>
  <si>
    <t>餐饮</t>
  </si>
  <si>
    <t>应急演练</t>
  </si>
  <si>
    <t>主要产品</t>
  </si>
  <si>
    <t>虞师傅
微信用户</t>
  </si>
  <si>
    <t>承诺书链接jpg</t>
  </si>
  <si>
    <t>承诺书链接pdf</t>
  </si>
  <si>
    <t>最新承诺时间</t>
  </si>
  <si>
    <t>承诺生效天数</t>
  </si>
  <si>
    <t>是否逾期</t>
  </si>
  <si>
    <t>记录总数</t>
  </si>
  <si>
    <t>https://fyami.com.cn/images/commitments/2023-09/nD4PiQmmSnCfhtU0/commitment-industrial-1695276011752(0).jpg</t>
  </si>
  <si>
    <t>https://fyami.com.cn/images/commitments/2023-09/nD4PiQmmSnCfhtU0/commitment-industrial-1695276011752.pdf</t>
  </si>
  <si>
    <t>否</t>
  </si>
  <si>
    <t>https://fyami.com.cn/images/commitments/2023-09/3Qc7jEjGtQJAfFSz/commitment-industrial-1694996407653(0).jpg</t>
  </si>
  <si>
    <t>https://fyami.com.cn/images/commitments/2023-09/3Qc7jEjGtQJAfFSz/commitment-industrial-1694996407653.pdf</t>
  </si>
  <si>
    <t>https://fyami.com.cn/images/commitments/2023-09/zCorIYg0Oo10m5Yc/commitment-industrial-1694490248964(0).jpg</t>
  </si>
  <si>
    <t>https://fyami.com.cn/images/commitments/2023-09/zCorIYg0Oo10m5Yc/commitment-industrial-1694490248964.pdf</t>
  </si>
  <si>
    <t>https://fyami.com.cn/images/commitments/2023-09/WcmBrykJ24eDftzh/commitment-industrial-1694070868053(0).jpg</t>
  </si>
  <si>
    <t>https://fyami.com.cn/images/commitments/2023-09/WcmBrykJ24eDftzh/commitment-industrial-1694070868053.pdf</t>
  </si>
  <si>
    <t>https://fyami.com.cn/images/commitments/2023-09/BbAGDKpnK88igEss/commitment-industrial-1693886794790(0).jpg</t>
  </si>
  <si>
    <t>https://fyami.com.cn/images/commitments/2023-09/BbAGDKpnK88igEss/commitment-industrial-1693886794790.pdf</t>
  </si>
  <si>
    <t>用户名</t>
  </si>
  <si>
    <t>场景认证</t>
  </si>
  <si>
    <t>企业名称</t>
  </si>
  <si>
    <t>企业认证</t>
  </si>
  <si>
    <t>微信昵称</t>
  </si>
  <si>
    <t>微信用户实名</t>
  </si>
  <si>
    <t>证件类型</t>
  </si>
  <si>
    <t>证件号</t>
  </si>
  <si>
    <t>职位</t>
  </si>
  <si>
    <t>个人认证</t>
  </si>
  <si>
    <t>辅助列1（是否没有已认证的用户）</t>
  </si>
  <si>
    <t>辅助列2（工地个人认证数）</t>
  </si>
  <si>
    <t>辅助列3（汽修个人认证数）</t>
  </si>
  <si>
    <t>总数</t>
  </si>
  <si>
    <t>场景认证数</t>
  </si>
  <si>
    <t>企业认证数</t>
  </si>
  <si>
    <t>个人认证数</t>
  </si>
  <si>
    <t>未认证数</t>
  </si>
  <si>
    <t>部分认证数</t>
  </si>
  <si>
    <t>全部认证数</t>
  </si>
  <si>
    <t>未认证</t>
  </si>
  <si>
    <t>/</t>
  </si>
  <si>
    <t>工地</t>
  </si>
  <si>
    <t>汽修</t>
  </si>
  <si>
    <t>已认证</t>
  </si>
  <si>
    <t>上海庆豪塑料托盘制造有限公司</t>
  </si>
  <si>
    <t>游国升</t>
  </si>
  <si>
    <t>身份证</t>
  </si>
  <si>
    <t>61010319680610207X</t>
  </si>
  <si>
    <t>管理员</t>
  </si>
  <si>
    <t>上海炼升化工股份有限公司</t>
  </si>
  <si>
    <t>赵文龙
/</t>
  </si>
  <si>
    <t>身份证
/</t>
  </si>
  <si>
    <t>231005198312212013
/</t>
  </si>
  <si>
    <t>管理员
/</t>
  </si>
  <si>
    <t>已认证
未认证</t>
  </si>
  <si>
    <t>王华强</t>
  </si>
  <si>
    <t>职员</t>
  </si>
  <si>
    <t>/
王佳玲
/</t>
  </si>
  <si>
    <t>/
身份证
/</t>
  </si>
  <si>
    <t>/
310228199610043448
/</t>
  </si>
  <si>
    <t>/
职员
/</t>
  </si>
  <si>
    <t>未认证
已认证
未认证</t>
  </si>
  <si>
    <t>陈乜</t>
  </si>
  <si>
    <t>序号</t>
  </si>
  <si>
    <t>店铺名称</t>
  </si>
  <si>
    <t>初始密码</t>
  </si>
  <si>
    <t>小程序登录情况</t>
  </si>
  <si>
    <t>企业认证情况</t>
  </si>
  <si>
    <t>环保管理认证情况</t>
  </si>
  <si>
    <t>个人认证情况</t>
  </si>
  <si>
    <t>承诺情况</t>
  </si>
  <si>
    <t>必填台账提交率</t>
  </si>
  <si>
    <t>自巡查提交率</t>
  </si>
  <si>
    <t>自评情况</t>
  </si>
  <si>
    <t>备注</t>
  </si>
  <si>
    <t>登录</t>
  </si>
  <si>
    <t>环保管理认证认证</t>
  </si>
  <si>
    <t>台账提交&gt;0%</t>
  </si>
  <si>
    <t>台账提交≥60%</t>
  </si>
  <si>
    <t>台账提交=100%</t>
  </si>
  <si>
    <t>自巡查提交&gt;0%</t>
  </si>
  <si>
    <t>自巡查提交≥60%</t>
  </si>
  <si>
    <t>自巡查提交=100%</t>
  </si>
  <si>
    <t>已承诺</t>
  </si>
  <si>
    <t>月度实操数</t>
  </si>
  <si>
    <t>店铺总数</t>
  </si>
  <si>
    <t>实操数占比</t>
  </si>
  <si>
    <t>第一批参加培训企业</t>
  </si>
  <si>
    <t xml:space="preserve"> 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</si>
</sst>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</numFmts>
  <fonts count="3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theme="1" tint="0.35"/>
      <name val="宋体"/>
      <charset val="134"/>
      <scheme val="minor"/>
    </font>
    <font>
      <b/>
      <sz val="11"/>
      <color theme="1" tint="0.35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 tint="-0.35"/>
      <name val="宋体"/>
      <charset val="134"/>
      <scheme val="minor"/>
    </font>
    <font>
      <sz val="11"/>
      <color theme="2" tint="-0.25"/>
      <name val="宋体"/>
      <charset val="134"/>
      <scheme val="minor"/>
    </font>
    <font>
      <b/>
      <sz val="11"/>
      <color theme="1" tint="0.25"/>
      <name val="宋体"/>
      <charset val="134"/>
      <scheme val="minor"/>
    </font>
    <font>
      <sz val="11"/>
      <color theme="1" tint="0.25"/>
      <name val="宋体"/>
      <charset val="134"/>
      <scheme val="minor"/>
    </font>
    <font>
      <sz val="11"/>
      <color theme="0" tint="-0.15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0" tint="-0.3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/>
      <right/>
      <top/>
      <bottom style="thin">
        <color theme="4" tint="0.399975585192419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3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7" borderId="35" applyNumberFormat="0" applyAlignment="0" applyProtection="0">
      <alignment vertical="center"/>
    </xf>
    <xf numFmtId="0" fontId="25" fillId="8" borderId="36" applyNumberFormat="0" applyAlignment="0" applyProtection="0">
      <alignment vertical="center"/>
    </xf>
    <xf numFmtId="0" fontId="26" fillId="8" borderId="35" applyNumberFormat="0" applyAlignment="0" applyProtection="0">
      <alignment vertical="center"/>
    </xf>
    <xf numFmtId="0" fontId="27" fillId="9" borderId="37" applyNumberFormat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176" fontId="0" fillId="0" borderId="0"/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10" fontId="1" fillId="0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49" fontId="6" fillId="0" borderId="0" xfId="0" applyNumberFormat="1" applyFont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49" fontId="5" fillId="0" borderId="0" xfId="0" applyNumberFormat="1" applyFont="1" applyAlignment="1">
      <alignment vertical="center"/>
    </xf>
    <xf numFmtId="0" fontId="7" fillId="3" borderId="6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vertical="center" wrapText="1"/>
    </xf>
    <xf numFmtId="0" fontId="7" fillId="5" borderId="9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vertical="center" wrapText="1"/>
    </xf>
    <xf numFmtId="0" fontId="7" fillId="5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0" fillId="0" borderId="14" xfId="0" applyFont="1" applyFill="1" applyBorder="1">
      <alignment vertical="center"/>
    </xf>
    <xf numFmtId="0" fontId="0" fillId="0" borderId="15" xfId="0" applyFont="1" applyFill="1" applyBorder="1">
      <alignment vertical="center"/>
    </xf>
    <xf numFmtId="0" fontId="0" fillId="0" borderId="16" xfId="0" applyFont="1" applyFill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12" xfId="0" applyFont="1" applyFill="1" applyBorder="1">
      <alignment vertical="center"/>
    </xf>
    <xf numFmtId="0" fontId="4" fillId="0" borderId="0" xfId="0" applyFont="1" applyAlignment="1">
      <alignment vertical="center"/>
    </xf>
    <xf numFmtId="22" fontId="5" fillId="0" borderId="0" xfId="0" applyNumberFormat="1" applyFont="1" applyAlignment="1">
      <alignment vertical="center"/>
    </xf>
    <xf numFmtId="0" fontId="7" fillId="4" borderId="18" xfId="0" applyFont="1" applyFill="1" applyBorder="1" applyAlignment="1">
      <alignment vertical="center"/>
    </xf>
    <xf numFmtId="0" fontId="7" fillId="4" borderId="8" xfId="0" applyFont="1" applyFill="1" applyBorder="1" applyAlignment="1">
      <alignment vertical="center"/>
    </xf>
    <xf numFmtId="0" fontId="0" fillId="0" borderId="19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>
      <alignment vertical="center"/>
    </xf>
    <xf numFmtId="0" fontId="7" fillId="4" borderId="20" xfId="0" applyFont="1" applyFill="1" applyBorder="1" applyAlignment="1">
      <alignment vertical="center"/>
    </xf>
    <xf numFmtId="22" fontId="5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0" xfId="0" applyFont="1" applyFill="1">
      <alignment vertical="center"/>
    </xf>
    <xf numFmtId="10" fontId="0" fillId="0" borderId="0" xfId="0" applyNumberForma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7" fillId="4" borderId="18" xfId="0" applyFont="1" applyFill="1" applyBorder="1" applyAlignment="1">
      <alignment vertical="center" wrapText="1"/>
    </xf>
    <xf numFmtId="0" fontId="11" fillId="0" borderId="0" xfId="0" applyFont="1" applyFill="1" applyAlignme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8" fillId="0" borderId="21" xfId="0" applyFont="1" applyFill="1" applyBorder="1">
      <alignment vertical="center"/>
    </xf>
    <xf numFmtId="0" fontId="8" fillId="0" borderId="22" xfId="0" applyFont="1" applyFill="1" applyBorder="1">
      <alignment vertical="center"/>
    </xf>
    <xf numFmtId="0" fontId="8" fillId="0" borderId="23" xfId="0" applyFont="1" applyFill="1" applyBorder="1">
      <alignment vertical="center"/>
    </xf>
    <xf numFmtId="0" fontId="12" fillId="0" borderId="0" xfId="0" applyFont="1">
      <alignment vertical="center"/>
    </xf>
    <xf numFmtId="0" fontId="7" fillId="4" borderId="2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24" xfId="0" applyFont="1" applyFill="1" applyBorder="1">
      <alignment vertical="center"/>
    </xf>
    <xf numFmtId="0" fontId="8" fillId="0" borderId="25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0" borderId="26" xfId="0" applyFont="1" applyFill="1" applyBorder="1">
      <alignment vertical="center"/>
    </xf>
    <xf numFmtId="0" fontId="8" fillId="0" borderId="27" xfId="0" applyFont="1" applyFill="1" applyBorder="1">
      <alignment vertical="center"/>
    </xf>
    <xf numFmtId="0" fontId="8" fillId="0" borderId="28" xfId="0" applyFont="1" applyFill="1" applyBorder="1">
      <alignment vertical="center"/>
    </xf>
    <xf numFmtId="0" fontId="7" fillId="5" borderId="10" xfId="0" applyFont="1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0" xfId="0" applyFont="1" applyBorder="1">
      <alignment vertical="center"/>
    </xf>
    <xf numFmtId="10" fontId="0" fillId="0" borderId="0" xfId="0" applyNumberFormat="1" applyAlignment="1">
      <alignment vertical="center" wrapText="1"/>
    </xf>
    <xf numFmtId="0" fontId="7" fillId="5" borderId="11" xfId="0" applyFont="1" applyFill="1" applyBorder="1">
      <alignment vertical="center"/>
    </xf>
    <xf numFmtId="10" fontId="0" fillId="0" borderId="16" xfId="0" applyNumberFormat="1" applyFont="1" applyFill="1" applyBorder="1" applyAlignment="1">
      <alignment horizontal="center" vertical="center"/>
    </xf>
    <xf numFmtId="10" fontId="0" fillId="0" borderId="17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14" fontId="11" fillId="0" borderId="0" xfId="0" applyNumberFormat="1" applyFont="1" applyAlignment="1">
      <alignment vertical="center"/>
    </xf>
    <xf numFmtId="14" fontId="8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22" fontId="11" fillId="0" borderId="0" xfId="0" applyNumberFormat="1" applyFont="1" applyAlignment="1">
      <alignment vertical="center"/>
    </xf>
    <xf numFmtId="0" fontId="14" fillId="0" borderId="0" xfId="0" applyFont="1">
      <alignment vertical="center"/>
    </xf>
    <xf numFmtId="0" fontId="0" fillId="0" borderId="31" xfId="0" applyFont="1" applyFill="1" applyBorder="1">
      <alignment vertical="center"/>
    </xf>
    <xf numFmtId="22" fontId="8" fillId="0" borderId="0" xfId="0" applyNumberFormat="1" applyFont="1" applyAlignment="1">
      <alignment vertical="center"/>
    </xf>
    <xf numFmtId="14" fontId="0" fillId="0" borderId="0" xfId="0" applyNumberFormat="1" applyAlignment="1">
      <alignment vertical="center"/>
    </xf>
    <xf numFmtId="14" fontId="8" fillId="0" borderId="0" xfId="0" applyNumberFormat="1" applyFont="1">
      <alignment vertical="center"/>
    </xf>
    <xf numFmtId="22" fontId="8" fillId="0" borderId="0" xfId="0" applyNumberFormat="1" applyFont="1">
      <alignment vertical="center"/>
    </xf>
    <xf numFmtId="0" fontId="4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一般" xfId="49"/>
    <cellStyle name="常规 2 2" xfId="50"/>
    <cellStyle name="常规 4" xfId="51"/>
    <cellStyle name="常规 3" xfId="52"/>
  </cellStyles>
  <dxfs count="5">
    <dxf>
      <font>
        <color theme="0" tint="-0.15"/>
      </font>
    </dxf>
    <dxf>
      <fill>
        <patternFill patternType="solid">
          <bgColor rgb="FFFF99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0</xdr:colOff>
      <xdr:row>37</xdr:row>
      <xdr:rowOff>105833</xdr:rowOff>
    </xdr:from>
    <xdr:ext cx="38100" cy="2016965"/>
    <xdr:sp>
      <xdr:nvSpPr>
        <xdr:cNvPr id="2" name="Text Box 12"/>
        <xdr:cNvSpPr txBox="1"/>
      </xdr:nvSpPr>
      <xdr:spPr>
        <a:xfrm>
          <a:off x="5177155" y="7836535"/>
          <a:ext cx="38100" cy="201676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37</xdr:row>
      <xdr:rowOff>0</xdr:rowOff>
    </xdr:from>
    <xdr:ext cx="38100" cy="647486"/>
    <xdr:sp>
      <xdr:nvSpPr>
        <xdr:cNvPr id="3" name="Text Box 12"/>
        <xdr:cNvSpPr txBox="1"/>
      </xdr:nvSpPr>
      <xdr:spPr>
        <a:xfrm>
          <a:off x="5177155" y="7731125"/>
          <a:ext cx="38100" cy="6470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37</xdr:row>
      <xdr:rowOff>0</xdr:rowOff>
    </xdr:from>
    <xdr:ext cx="38100" cy="647486"/>
    <xdr:sp>
      <xdr:nvSpPr>
        <xdr:cNvPr id="4" name="Text Box 12"/>
        <xdr:cNvSpPr txBox="1"/>
      </xdr:nvSpPr>
      <xdr:spPr>
        <a:xfrm>
          <a:off x="5177155" y="7731125"/>
          <a:ext cx="38100" cy="6470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37</xdr:row>
      <xdr:rowOff>0</xdr:rowOff>
    </xdr:from>
    <xdr:ext cx="38100" cy="2119623"/>
    <xdr:sp>
      <xdr:nvSpPr>
        <xdr:cNvPr id="5" name="Text Box 12"/>
        <xdr:cNvSpPr txBox="1"/>
      </xdr:nvSpPr>
      <xdr:spPr>
        <a:xfrm>
          <a:off x="5177155" y="7731125"/>
          <a:ext cx="38100" cy="211899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37</xdr:row>
      <xdr:rowOff>0</xdr:rowOff>
    </xdr:from>
    <xdr:ext cx="38100" cy="688761"/>
    <xdr:sp>
      <xdr:nvSpPr>
        <xdr:cNvPr id="6" name="Text Box 12"/>
        <xdr:cNvSpPr txBox="1"/>
      </xdr:nvSpPr>
      <xdr:spPr>
        <a:xfrm>
          <a:off x="5177155" y="7731125"/>
          <a:ext cx="38100" cy="688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37</xdr:row>
      <xdr:rowOff>0</xdr:rowOff>
    </xdr:from>
    <xdr:ext cx="38100" cy="688761"/>
    <xdr:sp>
      <xdr:nvSpPr>
        <xdr:cNvPr id="7" name="Text Box 12"/>
        <xdr:cNvSpPr txBox="1"/>
      </xdr:nvSpPr>
      <xdr:spPr>
        <a:xfrm>
          <a:off x="5177155" y="7731125"/>
          <a:ext cx="38100" cy="68834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37</xdr:row>
      <xdr:rowOff>105833</xdr:rowOff>
    </xdr:from>
    <xdr:ext cx="38100" cy="2027548"/>
    <xdr:sp>
      <xdr:nvSpPr>
        <xdr:cNvPr id="8" name="Text Box 12"/>
        <xdr:cNvSpPr txBox="1"/>
      </xdr:nvSpPr>
      <xdr:spPr>
        <a:xfrm>
          <a:off x="5177155" y="7836535"/>
          <a:ext cx="38100" cy="202755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37</xdr:row>
      <xdr:rowOff>105833</xdr:rowOff>
    </xdr:from>
    <xdr:ext cx="38100" cy="2033263"/>
    <xdr:sp>
      <xdr:nvSpPr>
        <xdr:cNvPr id="9" name="Text Box 12"/>
        <xdr:cNvSpPr txBox="1"/>
      </xdr:nvSpPr>
      <xdr:spPr>
        <a:xfrm>
          <a:off x="5177155" y="7836535"/>
          <a:ext cx="38100" cy="203327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37</xdr:row>
      <xdr:rowOff>105833</xdr:rowOff>
    </xdr:from>
    <xdr:ext cx="38100" cy="1887848"/>
    <xdr:sp>
      <xdr:nvSpPr>
        <xdr:cNvPr id="10" name="Text Box 12"/>
        <xdr:cNvSpPr txBox="1"/>
      </xdr:nvSpPr>
      <xdr:spPr>
        <a:xfrm>
          <a:off x="5177155" y="7836535"/>
          <a:ext cx="38100" cy="188785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37</xdr:row>
      <xdr:rowOff>105833</xdr:rowOff>
    </xdr:from>
    <xdr:ext cx="38100" cy="1893563"/>
    <xdr:sp>
      <xdr:nvSpPr>
        <xdr:cNvPr id="11" name="Text Box 12"/>
        <xdr:cNvSpPr txBox="1"/>
      </xdr:nvSpPr>
      <xdr:spPr>
        <a:xfrm>
          <a:off x="5177155" y="7836535"/>
          <a:ext cx="38100" cy="1893570"/>
        </a:xfrm>
        <a:prstGeom prst="rect">
          <a:avLst/>
        </a:prstGeom>
        <a:noFill/>
        <a:ln w="9525">
          <a:noFill/>
        </a:ln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</xdr:colOff>
          <xdr:row>0</xdr:row>
          <xdr:rowOff>203200</xdr:rowOff>
        </xdr:from>
        <xdr:to>
          <xdr:col>0</xdr:col>
          <xdr:colOff>40005</xdr:colOff>
          <xdr:row>1</xdr:row>
          <xdr:rowOff>12700</xdr:rowOff>
        </xdr:to>
        <xdr:sp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05" y="203200"/>
              <a:ext cx="38100" cy="190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createdVersion="5" refreshedVersion="5" minRefreshableVersion="3" refreshedDate="45225.3957638889" refreshedBy="Administrator" recordCount="399">
  <cacheSource type="worksheet">
    <worksheetSource ref="A1:L1048576" sheet="台账和自巡查提交情况"/>
  </cacheSource>
  <cacheFields count="12">
    <cacheField name="区县" numFmtId="0">
      <sharedItems containsBlank="1" count="2">
        <s v="金山区"/>
        <m/>
      </sharedItems>
    </cacheField>
    <cacheField name="微信用户" numFmtId="0">
      <sharedItems containsBlank="1" count="9">
        <s v="微信用户"/>
        <s v="神经蛙?_x000a_微信用户_x000a_微信用户_x000a_微信用户"/>
        <s v="微信用户_x000a_微信用户_x000a_微信用户_x000a_神经蛙?"/>
        <s v="微信用户_x000a_神经蛙?_x000a_微信用户_x000a_微信用户"/>
        <s v="微信用户_x000a_微信用户"/>
        <s v="微信用户_x000a_微信用户_x000a_微信用户"/>
        <s v="微信用户_x000a_微信用户_x000a_微信用户_x000a_微信用户"/>
        <s v="虞师傅_x000a_微信用户"/>
        <m/>
      </sharedItems>
    </cacheField>
    <cacheField name="场景类型" numFmtId="0">
      <sharedItems containsString="0" containsBlank="1" containsNumber="1" containsInteger="1" minValue="1" maxValue="7" count="5">
        <n v="6"/>
        <m/>
        <n v="1" u="1"/>
        <n v="2" u="1"/>
        <n v="7" u="1"/>
      </sharedItems>
    </cacheField>
    <cacheField name="账号" numFmtId="0">
      <sharedItems containsBlank="1" count="166">
        <s v="JSdcshja"/>
        <s v="JSGYTest1"/>
        <s v="JSshbghx"/>
        <s v="JSshbgjc"/>
        <s v="JSshbhhg"/>
        <s v="JSshcyxc"/>
        <s v="JSshddhx"/>
        <s v="JSshdrhx"/>
        <s v="JSshdtjx"/>
        <s v="JSshfsbz"/>
        <s v="JSshgchg"/>
        <s v="JSshgtyy"/>
        <s v="JSshhlcl"/>
        <s v="JSshhqjg"/>
        <s v="JSshjshg"/>
        <s v="JSshklnj"/>
        <s v="JSshljhg"/>
        <s v="JSshlshg"/>
        <s v="JSshlzhb"/>
        <s v="JSshpjhg"/>
        <s v="JSshsehg"/>
        <s v="JSshsrhg"/>
        <s v="JSshthdh"/>
        <s v="JSshxtjx"/>
        <s v="JSshxyds"/>
        <s v="JSshxyds1"/>
        <s v="JSshylsw"/>
        <s v="JSshywsy"/>
        <s v="JSwgxclk"/>
        <s v="JSztkskj"/>
        <m/>
        <s v="JSGYTest2" u="1"/>
        <s v="fyhbadmin" u="1"/>
        <s v="TSFCY10" u="1"/>
        <s v="TSFCY11" u="1"/>
        <s v="TSFCY12" u="1"/>
        <s v="TSFCY14" u="1"/>
        <s v="TSFCY15" u="1"/>
        <s v="TSFCY17" u="1"/>
        <s v="TSFCY2" u="1"/>
        <s v="TSFCY27" u="1"/>
        <s v="TSFCY28" u="1"/>
        <s v="TSFCY3" u="1"/>
        <s v="TSFCY34" u="1"/>
        <s v="TSFCY38" u="1"/>
        <s v="TSFCY41" u="1"/>
        <s v="TSFCY42" u="1"/>
        <s v="TSFCY43" u="1"/>
        <s v="TSFCY44" u="1"/>
        <s v="TSFCY45" u="1"/>
        <s v="TSFCY46" u="1"/>
        <s v="TSFCY47" u="1"/>
        <s v="TSFCY5" u="1"/>
        <s v="TSFCY51" u="1"/>
        <s v="TSFCY53" u="1"/>
        <s v="TSFCY56" u="1"/>
        <s v="TSFCY57" u="1"/>
        <s v="TSFCY58" u="1"/>
        <s v="TSFCY6" u="1"/>
        <s v="TSFCY61" u="1"/>
        <s v="TSFCY62" u="1"/>
        <s v="TSFCY63" u="1"/>
        <s v="TSFCY7" u="1"/>
        <s v="TSFCY8" u="1"/>
        <s v="TSFCY9" u="1"/>
        <s v="TYQCY1" u="1"/>
        <s v="TYQCY10" u="1"/>
        <s v="TYQCY100" u="1"/>
        <s v="TYQCY101" u="1"/>
        <s v="TYQCY102" u="1"/>
        <s v="TYQCY103" u="1"/>
        <s v="TYQCY105" u="1"/>
        <s v="TYQCY106" u="1"/>
        <s v="TYQCY109" u="1"/>
        <s v="TYQCY11" u="1"/>
        <s v="TYQCY113" u="1"/>
        <s v="TYQCY116" u="1"/>
        <s v="TYQCY117" u="1"/>
        <s v="TYQCY118" u="1"/>
        <s v="TYQCY119" u="1"/>
        <s v="TYQCY12" u="1"/>
        <s v="TYQCY120" u="1"/>
        <s v="TYQCY121" u="1"/>
        <s v="TYQCY122" u="1"/>
        <s v="TYQCY123" u="1"/>
        <s v="TYQCY124" u="1"/>
        <s v="TYQCY125" u="1"/>
        <s v="TYQCY126" u="1"/>
        <s v="TYQCY127" u="1"/>
        <s v="TYQCY128" u="1"/>
        <s v="TYQCY129" u="1"/>
        <s v="TYQCY13" u="1"/>
        <s v="TYQCY130" u="1"/>
        <s v="TYQCY131" u="1"/>
        <s v="TYQCY132" u="1"/>
        <s v="TYQCY133" u="1"/>
        <s v="TYQCY15" u="1"/>
        <s v="TYQCY16" u="1"/>
        <s v="TYQCY17" u="1"/>
        <s v="TYQCY19" u="1"/>
        <s v="TYQCY2" u="1"/>
        <s v="TYQCY20" u="1"/>
        <s v="TYQCY21" u="1"/>
        <s v="TYQCY22" u="1"/>
        <s v="TYQCY23" u="1"/>
        <s v="TYQCY24" u="1"/>
        <s v="TYQCY25" u="1"/>
        <s v="TYQCY26" u="1"/>
        <s v="TYQCY3" u="1"/>
        <s v="TYQCY30" u="1"/>
        <s v="TYQCY32" u="1"/>
        <s v="TYQCY34" u="1"/>
        <s v="TYQCY36" u="1"/>
        <s v="TYQCY37" u="1"/>
        <s v="TYQCY38" u="1"/>
        <s v="TYQCY4" u="1"/>
        <s v="TYQCY40" u="1"/>
        <s v="TYQCY44" u="1"/>
        <s v="TYQCY45" u="1"/>
        <s v="TYQCY46" u="1"/>
        <s v="TYQCY49" u="1"/>
        <s v="TYQCY5" u="1"/>
        <s v="TYQCY50" u="1"/>
        <s v="TYQCY51" u="1"/>
        <s v="TYQCY52" u="1"/>
        <s v="TYQCY53" u="1"/>
        <s v="TYQCY54" u="1"/>
        <s v="TYQCY55" u="1"/>
        <s v="TYQCY56" u="1"/>
        <s v="TYQCY58" u="1"/>
        <s v="TYQCY6" u="1"/>
        <s v="TYQCY60" u="1"/>
        <s v="TYQCY62" u="1"/>
        <s v="TYQCY63" u="1"/>
        <s v="TYQCY64" u="1"/>
        <s v="TYQCY65" u="1"/>
        <s v="TYQCY66" u="1"/>
        <s v="TYQCY68" u="1"/>
        <s v="TYQCY7" u="1"/>
        <s v="TYQCY70" u="1"/>
        <s v="TYQCY72" u="1"/>
        <s v="TYQCY73" u="1"/>
        <s v="TYQCY74" u="1"/>
        <s v="TYQCY75" u="1"/>
        <s v="TYQCY76" u="1"/>
        <s v="TYQCY79" u="1"/>
        <s v="TYQCY8" u="1"/>
        <s v="TYQCY80" u="1"/>
        <s v="TYQCY82" u="1"/>
        <s v="TYQCY83" u="1"/>
        <s v="TYQCY84" u="1"/>
        <s v="TYQCY86" u="1"/>
        <s v="TYQCY88" u="1"/>
        <s v="TYQCY89" u="1"/>
        <s v="TYQCY9" u="1"/>
        <s v="TYQCY90" u="1"/>
        <s v="TYQCY91" u="1"/>
        <s v="TYQCY93" u="1"/>
        <s v="TYQCY94" u="1"/>
        <s v="TYQCY95" u="1"/>
        <s v="TYQCY96" u="1"/>
        <s v="TYQCY97" u="1"/>
        <s v="TYQCY98" u="1"/>
        <s v="TYQCY99" u="1"/>
        <s v="TYQCY77" u="1"/>
        <s v="TYQCY39" u="1"/>
      </sharedItems>
    </cacheField>
    <cacheField name="名称" numFmtId="0">
      <sharedItems containsBlank="1" count="31">
        <s v="东曹（上海）聚氨酯有限公司"/>
        <s v="金山工业企业测试1"/>
        <s v="上海邦高化学有限公司"/>
        <s v="上海博歌建材有限公司"/>
        <s v="上海博荟化工有限公司"/>
        <s v="上海乘鹰新材料有限公司"/>
        <s v="上海东大化学有限公司"/>
        <s v="上海东睿化学有限公司"/>
        <s v="上海稻畑精细化工有限公司"/>
        <s v="上海帆顺包装集团有限公司"/>
        <s v="上海固创化工新材料有限公司"/>
        <s v="上海共拓医药化工有限公司"/>
        <s v="上海绘兰材料科技有限公司"/>
        <s v="上海亨强卷管配套有限公司"/>
        <s v="上海金狮化工有限公司"/>
        <s v="上海科罗纳精细化工有限公司"/>
        <s v="上海联聚化工有限公司"/>
        <s v="上海炼升化工有限公司"/>
        <s v="上海绿邹环保工程有限公司"/>
        <s v="上海浦景化工新材料有限公司"/>
        <s v="上海三恩化工有限公司"/>
        <s v="上海深日化工有限公司"/>
        <s v="上海天昊达化工包装有限公司"/>
        <s v="上海先拓精细化工有限公司"/>
        <s v="上海新意达塑料托盘有限公司"/>
        <s v="上海新意达塑料托盘有限公司（共建路）"/>
        <s v="上海悦联生物科技有限公司"/>
        <s v="上海益威实业有限公司"/>
        <s v="万果新材料科技（上海）有限公司"/>
        <s v="中天科盛科技股份有限公司"/>
        <m/>
      </sharedItems>
    </cacheField>
    <cacheField name="自巡查" numFmtId="0">
      <sharedItems containsString="0" containsBlank="1" containsNumber="1" containsInteger="1" minValue="0" maxValue="1" count="3">
        <n v="0"/>
        <n v="1"/>
        <m/>
      </sharedItems>
    </cacheField>
    <cacheField name="必填项" numFmtId="0">
      <sharedItems containsString="0" containsBlank="1" containsNumber="1" containsInteger="1" minValue="0" maxValue="1" count="3">
        <n v="1"/>
        <n v="0"/>
        <m/>
      </sharedItems>
    </cacheField>
    <cacheField name="台帐编号" numFmtId="0">
      <sharedItems containsString="0" containsBlank="1" containsNumber="1" containsInteger="1" minValue="100" maxValue="4703" count="24">
        <n v="202"/>
        <n v="301"/>
        <n v="302"/>
        <n v="404"/>
        <n v="405"/>
        <n v="4503"/>
        <n v="4504"/>
        <n v="4505"/>
        <n v="4507"/>
        <n v="100"/>
        <n v="101"/>
        <n v="102"/>
        <n v="103"/>
        <n v="200"/>
        <n v="201"/>
        <n v="403"/>
        <n v="4700"/>
        <n v="4701"/>
        <n v="4702"/>
        <n v="300"/>
        <n v="303"/>
        <n v="4703"/>
        <n v="104"/>
        <m/>
      </sharedItems>
    </cacheField>
    <cacheField name="台帐名称" numFmtId="0">
      <sharedItems containsBlank="1" count="25">
        <s v="重点环保设施安全风险评估"/>
        <s v="废气治理设施运行维护记录"/>
        <s v="吸附剂购买记录"/>
        <s v="废活性炭转移联单"/>
        <s v="废活性炭贮存场所"/>
        <s v="废气在线监控设备"/>
        <s v="原辅料仓库(吸附剂)"/>
        <s v="危废仓库(废活性炭)"/>
        <s v="废气处理设施(活性炭吸附箱)"/>
        <s v="企业信息"/>
        <s v="生产设备"/>
        <s v="VOC简易治理设施"/>
        <s v="主要原辅料(含VOC)"/>
        <s v="排污许可证（正、副本）"/>
        <s v="环境影响评价报告书/报告表批复文件"/>
        <s v="废活性炭处置合同"/>
        <s v="环境应急预案"/>
        <s v="应急装备及物资"/>
        <s v="环境应急预案备案证明"/>
        <s v="营业执照"/>
        <s v="污染治理设施设计方案及工艺流程图"/>
        <s v="环保治理设施安全巡查记录"/>
        <s v="应急演练"/>
        <s v="主要产品"/>
        <m/>
      </sharedItems>
    </cacheField>
    <cacheField name="年" numFmtId="0">
      <sharedItems containsString="0" containsBlank="1" containsNumber="1" containsInteger="1" minValue="2023" maxValue="2023" count="2">
        <n v="2023"/>
        <m/>
      </sharedItems>
    </cacheField>
    <cacheField name="月" numFmtId="0">
      <sharedItems containsString="0" containsBlank="1" containsNumber="1" containsInteger="1" minValue="9" maxValue="10" count="3">
        <n v="10"/>
        <n v="9"/>
        <m/>
      </sharedItems>
    </cacheField>
    <cacheField name="日" numFmtId="0">
      <sharedItems containsString="0" containsBlank="1" containsNumber="1" containsInteger="1" minValue="6" maxValue="23" count="16">
        <n v="7"/>
        <n v="17"/>
        <n v="13"/>
        <n v="14"/>
        <n v="21"/>
        <n v="22"/>
        <n v="23"/>
        <n v="16"/>
        <n v="11"/>
        <n v="8"/>
        <n v="18"/>
        <n v="19"/>
        <n v="12"/>
        <n v="6"/>
        <n v="1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9"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1"/>
    <x v="0"/>
    <x v="0"/>
    <x v="0"/>
  </r>
  <r>
    <x v="0"/>
    <x v="0"/>
    <x v="0"/>
    <x v="0"/>
    <x v="0"/>
    <x v="0"/>
    <x v="0"/>
    <x v="2"/>
    <x v="2"/>
    <x v="0"/>
    <x v="0"/>
    <x v="0"/>
  </r>
  <r>
    <x v="0"/>
    <x v="0"/>
    <x v="0"/>
    <x v="0"/>
    <x v="0"/>
    <x v="0"/>
    <x v="0"/>
    <x v="3"/>
    <x v="3"/>
    <x v="0"/>
    <x v="0"/>
    <x v="0"/>
  </r>
  <r>
    <x v="0"/>
    <x v="0"/>
    <x v="0"/>
    <x v="0"/>
    <x v="0"/>
    <x v="0"/>
    <x v="0"/>
    <x v="4"/>
    <x v="4"/>
    <x v="0"/>
    <x v="0"/>
    <x v="0"/>
  </r>
  <r>
    <x v="0"/>
    <x v="0"/>
    <x v="0"/>
    <x v="0"/>
    <x v="0"/>
    <x v="1"/>
    <x v="0"/>
    <x v="5"/>
    <x v="5"/>
    <x v="0"/>
    <x v="0"/>
    <x v="1"/>
  </r>
  <r>
    <x v="0"/>
    <x v="0"/>
    <x v="0"/>
    <x v="0"/>
    <x v="0"/>
    <x v="1"/>
    <x v="0"/>
    <x v="6"/>
    <x v="6"/>
    <x v="0"/>
    <x v="0"/>
    <x v="0"/>
  </r>
  <r>
    <x v="0"/>
    <x v="0"/>
    <x v="0"/>
    <x v="0"/>
    <x v="0"/>
    <x v="1"/>
    <x v="0"/>
    <x v="7"/>
    <x v="7"/>
    <x v="0"/>
    <x v="0"/>
    <x v="0"/>
  </r>
  <r>
    <x v="0"/>
    <x v="0"/>
    <x v="0"/>
    <x v="0"/>
    <x v="0"/>
    <x v="1"/>
    <x v="0"/>
    <x v="8"/>
    <x v="8"/>
    <x v="0"/>
    <x v="0"/>
    <x v="1"/>
  </r>
  <r>
    <x v="0"/>
    <x v="0"/>
    <x v="0"/>
    <x v="0"/>
    <x v="0"/>
    <x v="0"/>
    <x v="0"/>
    <x v="9"/>
    <x v="9"/>
    <x v="0"/>
    <x v="1"/>
    <x v="0"/>
  </r>
  <r>
    <x v="0"/>
    <x v="0"/>
    <x v="0"/>
    <x v="0"/>
    <x v="0"/>
    <x v="0"/>
    <x v="0"/>
    <x v="10"/>
    <x v="10"/>
    <x v="0"/>
    <x v="1"/>
    <x v="2"/>
  </r>
  <r>
    <x v="0"/>
    <x v="0"/>
    <x v="0"/>
    <x v="0"/>
    <x v="0"/>
    <x v="0"/>
    <x v="0"/>
    <x v="11"/>
    <x v="11"/>
    <x v="0"/>
    <x v="1"/>
    <x v="2"/>
  </r>
  <r>
    <x v="0"/>
    <x v="0"/>
    <x v="0"/>
    <x v="0"/>
    <x v="0"/>
    <x v="0"/>
    <x v="0"/>
    <x v="12"/>
    <x v="12"/>
    <x v="0"/>
    <x v="1"/>
    <x v="3"/>
  </r>
  <r>
    <x v="0"/>
    <x v="0"/>
    <x v="0"/>
    <x v="0"/>
    <x v="0"/>
    <x v="0"/>
    <x v="0"/>
    <x v="13"/>
    <x v="13"/>
    <x v="0"/>
    <x v="1"/>
    <x v="2"/>
  </r>
  <r>
    <x v="0"/>
    <x v="0"/>
    <x v="0"/>
    <x v="0"/>
    <x v="0"/>
    <x v="0"/>
    <x v="0"/>
    <x v="14"/>
    <x v="14"/>
    <x v="0"/>
    <x v="1"/>
    <x v="2"/>
  </r>
  <r>
    <x v="0"/>
    <x v="0"/>
    <x v="0"/>
    <x v="0"/>
    <x v="0"/>
    <x v="0"/>
    <x v="0"/>
    <x v="15"/>
    <x v="15"/>
    <x v="0"/>
    <x v="1"/>
    <x v="0"/>
  </r>
  <r>
    <x v="0"/>
    <x v="0"/>
    <x v="0"/>
    <x v="0"/>
    <x v="0"/>
    <x v="0"/>
    <x v="0"/>
    <x v="16"/>
    <x v="16"/>
    <x v="0"/>
    <x v="1"/>
    <x v="0"/>
  </r>
  <r>
    <x v="0"/>
    <x v="1"/>
    <x v="0"/>
    <x v="1"/>
    <x v="1"/>
    <x v="0"/>
    <x v="0"/>
    <x v="10"/>
    <x v="10"/>
    <x v="0"/>
    <x v="1"/>
    <x v="4"/>
  </r>
  <r>
    <x v="0"/>
    <x v="2"/>
    <x v="0"/>
    <x v="1"/>
    <x v="1"/>
    <x v="0"/>
    <x v="0"/>
    <x v="13"/>
    <x v="13"/>
    <x v="0"/>
    <x v="1"/>
    <x v="4"/>
  </r>
  <r>
    <x v="0"/>
    <x v="2"/>
    <x v="0"/>
    <x v="1"/>
    <x v="1"/>
    <x v="0"/>
    <x v="0"/>
    <x v="14"/>
    <x v="14"/>
    <x v="0"/>
    <x v="1"/>
    <x v="4"/>
  </r>
  <r>
    <x v="0"/>
    <x v="3"/>
    <x v="0"/>
    <x v="1"/>
    <x v="1"/>
    <x v="0"/>
    <x v="0"/>
    <x v="0"/>
    <x v="0"/>
    <x v="0"/>
    <x v="1"/>
    <x v="5"/>
  </r>
  <r>
    <x v="0"/>
    <x v="0"/>
    <x v="0"/>
    <x v="2"/>
    <x v="2"/>
    <x v="0"/>
    <x v="0"/>
    <x v="9"/>
    <x v="9"/>
    <x v="0"/>
    <x v="0"/>
    <x v="6"/>
  </r>
  <r>
    <x v="0"/>
    <x v="0"/>
    <x v="0"/>
    <x v="2"/>
    <x v="2"/>
    <x v="0"/>
    <x v="0"/>
    <x v="13"/>
    <x v="13"/>
    <x v="0"/>
    <x v="0"/>
    <x v="6"/>
  </r>
  <r>
    <x v="0"/>
    <x v="0"/>
    <x v="0"/>
    <x v="2"/>
    <x v="2"/>
    <x v="0"/>
    <x v="0"/>
    <x v="14"/>
    <x v="14"/>
    <x v="0"/>
    <x v="0"/>
    <x v="6"/>
  </r>
  <r>
    <x v="0"/>
    <x v="0"/>
    <x v="0"/>
    <x v="2"/>
    <x v="2"/>
    <x v="0"/>
    <x v="0"/>
    <x v="0"/>
    <x v="0"/>
    <x v="0"/>
    <x v="0"/>
    <x v="6"/>
  </r>
  <r>
    <x v="0"/>
    <x v="0"/>
    <x v="0"/>
    <x v="2"/>
    <x v="2"/>
    <x v="0"/>
    <x v="0"/>
    <x v="16"/>
    <x v="16"/>
    <x v="0"/>
    <x v="0"/>
    <x v="6"/>
  </r>
  <r>
    <x v="0"/>
    <x v="0"/>
    <x v="0"/>
    <x v="2"/>
    <x v="2"/>
    <x v="0"/>
    <x v="1"/>
    <x v="17"/>
    <x v="17"/>
    <x v="0"/>
    <x v="0"/>
    <x v="6"/>
  </r>
  <r>
    <x v="0"/>
    <x v="0"/>
    <x v="0"/>
    <x v="2"/>
    <x v="2"/>
    <x v="0"/>
    <x v="1"/>
    <x v="18"/>
    <x v="18"/>
    <x v="0"/>
    <x v="0"/>
    <x v="6"/>
  </r>
  <r>
    <x v="0"/>
    <x v="0"/>
    <x v="0"/>
    <x v="3"/>
    <x v="3"/>
    <x v="0"/>
    <x v="0"/>
    <x v="9"/>
    <x v="19"/>
    <x v="0"/>
    <x v="0"/>
    <x v="7"/>
  </r>
  <r>
    <x v="0"/>
    <x v="0"/>
    <x v="0"/>
    <x v="3"/>
    <x v="3"/>
    <x v="0"/>
    <x v="0"/>
    <x v="10"/>
    <x v="10"/>
    <x v="0"/>
    <x v="0"/>
    <x v="7"/>
  </r>
  <r>
    <x v="0"/>
    <x v="0"/>
    <x v="0"/>
    <x v="3"/>
    <x v="3"/>
    <x v="0"/>
    <x v="0"/>
    <x v="11"/>
    <x v="11"/>
    <x v="0"/>
    <x v="0"/>
    <x v="7"/>
  </r>
  <r>
    <x v="0"/>
    <x v="0"/>
    <x v="0"/>
    <x v="3"/>
    <x v="3"/>
    <x v="0"/>
    <x v="0"/>
    <x v="12"/>
    <x v="12"/>
    <x v="0"/>
    <x v="0"/>
    <x v="7"/>
  </r>
  <r>
    <x v="0"/>
    <x v="0"/>
    <x v="0"/>
    <x v="3"/>
    <x v="3"/>
    <x v="0"/>
    <x v="0"/>
    <x v="13"/>
    <x v="13"/>
    <x v="0"/>
    <x v="0"/>
    <x v="1"/>
  </r>
  <r>
    <x v="0"/>
    <x v="0"/>
    <x v="0"/>
    <x v="3"/>
    <x v="3"/>
    <x v="0"/>
    <x v="0"/>
    <x v="14"/>
    <x v="14"/>
    <x v="0"/>
    <x v="0"/>
    <x v="7"/>
  </r>
  <r>
    <x v="0"/>
    <x v="0"/>
    <x v="0"/>
    <x v="3"/>
    <x v="3"/>
    <x v="0"/>
    <x v="0"/>
    <x v="0"/>
    <x v="0"/>
    <x v="0"/>
    <x v="0"/>
    <x v="1"/>
  </r>
  <r>
    <x v="0"/>
    <x v="0"/>
    <x v="0"/>
    <x v="3"/>
    <x v="3"/>
    <x v="0"/>
    <x v="1"/>
    <x v="19"/>
    <x v="20"/>
    <x v="0"/>
    <x v="0"/>
    <x v="7"/>
  </r>
  <r>
    <x v="0"/>
    <x v="0"/>
    <x v="0"/>
    <x v="3"/>
    <x v="3"/>
    <x v="0"/>
    <x v="0"/>
    <x v="1"/>
    <x v="1"/>
    <x v="0"/>
    <x v="0"/>
    <x v="1"/>
  </r>
  <r>
    <x v="0"/>
    <x v="0"/>
    <x v="0"/>
    <x v="3"/>
    <x v="3"/>
    <x v="0"/>
    <x v="0"/>
    <x v="2"/>
    <x v="2"/>
    <x v="0"/>
    <x v="0"/>
    <x v="1"/>
  </r>
  <r>
    <x v="0"/>
    <x v="0"/>
    <x v="0"/>
    <x v="3"/>
    <x v="3"/>
    <x v="0"/>
    <x v="1"/>
    <x v="20"/>
    <x v="21"/>
    <x v="0"/>
    <x v="0"/>
    <x v="1"/>
  </r>
  <r>
    <x v="0"/>
    <x v="0"/>
    <x v="0"/>
    <x v="3"/>
    <x v="3"/>
    <x v="0"/>
    <x v="0"/>
    <x v="15"/>
    <x v="15"/>
    <x v="0"/>
    <x v="0"/>
    <x v="7"/>
  </r>
  <r>
    <x v="0"/>
    <x v="0"/>
    <x v="0"/>
    <x v="3"/>
    <x v="3"/>
    <x v="0"/>
    <x v="0"/>
    <x v="3"/>
    <x v="3"/>
    <x v="0"/>
    <x v="0"/>
    <x v="7"/>
  </r>
  <r>
    <x v="0"/>
    <x v="0"/>
    <x v="0"/>
    <x v="3"/>
    <x v="3"/>
    <x v="0"/>
    <x v="0"/>
    <x v="4"/>
    <x v="4"/>
    <x v="0"/>
    <x v="0"/>
    <x v="7"/>
  </r>
  <r>
    <x v="0"/>
    <x v="0"/>
    <x v="0"/>
    <x v="3"/>
    <x v="3"/>
    <x v="1"/>
    <x v="0"/>
    <x v="5"/>
    <x v="5"/>
    <x v="0"/>
    <x v="0"/>
    <x v="1"/>
  </r>
  <r>
    <x v="0"/>
    <x v="0"/>
    <x v="0"/>
    <x v="3"/>
    <x v="3"/>
    <x v="1"/>
    <x v="0"/>
    <x v="6"/>
    <x v="6"/>
    <x v="0"/>
    <x v="0"/>
    <x v="1"/>
  </r>
  <r>
    <x v="0"/>
    <x v="0"/>
    <x v="0"/>
    <x v="3"/>
    <x v="3"/>
    <x v="1"/>
    <x v="0"/>
    <x v="7"/>
    <x v="7"/>
    <x v="0"/>
    <x v="0"/>
    <x v="1"/>
  </r>
  <r>
    <x v="0"/>
    <x v="0"/>
    <x v="0"/>
    <x v="3"/>
    <x v="3"/>
    <x v="1"/>
    <x v="0"/>
    <x v="8"/>
    <x v="8"/>
    <x v="0"/>
    <x v="0"/>
    <x v="1"/>
  </r>
  <r>
    <x v="0"/>
    <x v="0"/>
    <x v="0"/>
    <x v="3"/>
    <x v="3"/>
    <x v="0"/>
    <x v="0"/>
    <x v="16"/>
    <x v="16"/>
    <x v="0"/>
    <x v="0"/>
    <x v="7"/>
  </r>
  <r>
    <x v="0"/>
    <x v="0"/>
    <x v="0"/>
    <x v="3"/>
    <x v="3"/>
    <x v="0"/>
    <x v="1"/>
    <x v="17"/>
    <x v="17"/>
    <x v="0"/>
    <x v="0"/>
    <x v="7"/>
  </r>
  <r>
    <x v="0"/>
    <x v="0"/>
    <x v="0"/>
    <x v="3"/>
    <x v="3"/>
    <x v="0"/>
    <x v="1"/>
    <x v="18"/>
    <x v="18"/>
    <x v="0"/>
    <x v="0"/>
    <x v="7"/>
  </r>
  <r>
    <x v="0"/>
    <x v="4"/>
    <x v="0"/>
    <x v="4"/>
    <x v="4"/>
    <x v="0"/>
    <x v="0"/>
    <x v="9"/>
    <x v="19"/>
    <x v="0"/>
    <x v="0"/>
    <x v="8"/>
  </r>
  <r>
    <x v="0"/>
    <x v="4"/>
    <x v="0"/>
    <x v="4"/>
    <x v="4"/>
    <x v="0"/>
    <x v="0"/>
    <x v="13"/>
    <x v="13"/>
    <x v="0"/>
    <x v="0"/>
    <x v="8"/>
  </r>
  <r>
    <x v="0"/>
    <x v="4"/>
    <x v="0"/>
    <x v="4"/>
    <x v="4"/>
    <x v="0"/>
    <x v="0"/>
    <x v="14"/>
    <x v="14"/>
    <x v="0"/>
    <x v="0"/>
    <x v="8"/>
  </r>
  <r>
    <x v="0"/>
    <x v="4"/>
    <x v="0"/>
    <x v="4"/>
    <x v="4"/>
    <x v="0"/>
    <x v="0"/>
    <x v="15"/>
    <x v="15"/>
    <x v="0"/>
    <x v="0"/>
    <x v="8"/>
  </r>
  <r>
    <x v="0"/>
    <x v="4"/>
    <x v="0"/>
    <x v="4"/>
    <x v="4"/>
    <x v="0"/>
    <x v="0"/>
    <x v="3"/>
    <x v="3"/>
    <x v="0"/>
    <x v="0"/>
    <x v="8"/>
  </r>
  <r>
    <x v="0"/>
    <x v="4"/>
    <x v="0"/>
    <x v="5"/>
    <x v="5"/>
    <x v="0"/>
    <x v="0"/>
    <x v="14"/>
    <x v="14"/>
    <x v="0"/>
    <x v="0"/>
    <x v="9"/>
  </r>
  <r>
    <x v="0"/>
    <x v="4"/>
    <x v="0"/>
    <x v="5"/>
    <x v="5"/>
    <x v="0"/>
    <x v="0"/>
    <x v="0"/>
    <x v="0"/>
    <x v="0"/>
    <x v="0"/>
    <x v="9"/>
  </r>
  <r>
    <x v="0"/>
    <x v="4"/>
    <x v="0"/>
    <x v="5"/>
    <x v="5"/>
    <x v="0"/>
    <x v="0"/>
    <x v="1"/>
    <x v="1"/>
    <x v="0"/>
    <x v="0"/>
    <x v="9"/>
  </r>
  <r>
    <x v="0"/>
    <x v="4"/>
    <x v="0"/>
    <x v="5"/>
    <x v="5"/>
    <x v="0"/>
    <x v="0"/>
    <x v="2"/>
    <x v="2"/>
    <x v="0"/>
    <x v="0"/>
    <x v="9"/>
  </r>
  <r>
    <x v="0"/>
    <x v="4"/>
    <x v="0"/>
    <x v="5"/>
    <x v="5"/>
    <x v="0"/>
    <x v="0"/>
    <x v="15"/>
    <x v="15"/>
    <x v="0"/>
    <x v="0"/>
    <x v="9"/>
  </r>
  <r>
    <x v="0"/>
    <x v="4"/>
    <x v="0"/>
    <x v="5"/>
    <x v="5"/>
    <x v="0"/>
    <x v="0"/>
    <x v="3"/>
    <x v="3"/>
    <x v="0"/>
    <x v="0"/>
    <x v="9"/>
  </r>
  <r>
    <x v="0"/>
    <x v="4"/>
    <x v="0"/>
    <x v="5"/>
    <x v="5"/>
    <x v="0"/>
    <x v="0"/>
    <x v="4"/>
    <x v="4"/>
    <x v="0"/>
    <x v="0"/>
    <x v="9"/>
  </r>
  <r>
    <x v="0"/>
    <x v="4"/>
    <x v="0"/>
    <x v="5"/>
    <x v="5"/>
    <x v="1"/>
    <x v="0"/>
    <x v="5"/>
    <x v="5"/>
    <x v="0"/>
    <x v="0"/>
    <x v="9"/>
  </r>
  <r>
    <x v="0"/>
    <x v="4"/>
    <x v="0"/>
    <x v="5"/>
    <x v="5"/>
    <x v="1"/>
    <x v="0"/>
    <x v="7"/>
    <x v="7"/>
    <x v="0"/>
    <x v="0"/>
    <x v="9"/>
  </r>
  <r>
    <x v="0"/>
    <x v="4"/>
    <x v="0"/>
    <x v="5"/>
    <x v="5"/>
    <x v="1"/>
    <x v="0"/>
    <x v="8"/>
    <x v="8"/>
    <x v="0"/>
    <x v="0"/>
    <x v="9"/>
  </r>
  <r>
    <x v="0"/>
    <x v="4"/>
    <x v="0"/>
    <x v="5"/>
    <x v="5"/>
    <x v="0"/>
    <x v="0"/>
    <x v="16"/>
    <x v="16"/>
    <x v="0"/>
    <x v="0"/>
    <x v="9"/>
  </r>
  <r>
    <x v="0"/>
    <x v="4"/>
    <x v="0"/>
    <x v="5"/>
    <x v="5"/>
    <x v="0"/>
    <x v="0"/>
    <x v="9"/>
    <x v="19"/>
    <x v="0"/>
    <x v="1"/>
    <x v="5"/>
  </r>
  <r>
    <x v="0"/>
    <x v="4"/>
    <x v="0"/>
    <x v="5"/>
    <x v="5"/>
    <x v="0"/>
    <x v="0"/>
    <x v="10"/>
    <x v="10"/>
    <x v="0"/>
    <x v="1"/>
    <x v="5"/>
  </r>
  <r>
    <x v="0"/>
    <x v="4"/>
    <x v="0"/>
    <x v="5"/>
    <x v="5"/>
    <x v="0"/>
    <x v="0"/>
    <x v="11"/>
    <x v="11"/>
    <x v="0"/>
    <x v="1"/>
    <x v="5"/>
  </r>
  <r>
    <x v="0"/>
    <x v="4"/>
    <x v="0"/>
    <x v="5"/>
    <x v="5"/>
    <x v="0"/>
    <x v="0"/>
    <x v="12"/>
    <x v="12"/>
    <x v="0"/>
    <x v="1"/>
    <x v="5"/>
  </r>
  <r>
    <x v="0"/>
    <x v="4"/>
    <x v="0"/>
    <x v="5"/>
    <x v="5"/>
    <x v="0"/>
    <x v="0"/>
    <x v="13"/>
    <x v="13"/>
    <x v="0"/>
    <x v="1"/>
    <x v="5"/>
  </r>
  <r>
    <x v="0"/>
    <x v="5"/>
    <x v="0"/>
    <x v="6"/>
    <x v="6"/>
    <x v="0"/>
    <x v="0"/>
    <x v="9"/>
    <x v="19"/>
    <x v="0"/>
    <x v="0"/>
    <x v="7"/>
  </r>
  <r>
    <x v="0"/>
    <x v="5"/>
    <x v="0"/>
    <x v="6"/>
    <x v="6"/>
    <x v="0"/>
    <x v="0"/>
    <x v="10"/>
    <x v="10"/>
    <x v="0"/>
    <x v="0"/>
    <x v="10"/>
  </r>
  <r>
    <x v="0"/>
    <x v="5"/>
    <x v="0"/>
    <x v="6"/>
    <x v="6"/>
    <x v="0"/>
    <x v="0"/>
    <x v="13"/>
    <x v="13"/>
    <x v="0"/>
    <x v="0"/>
    <x v="7"/>
  </r>
  <r>
    <x v="0"/>
    <x v="5"/>
    <x v="0"/>
    <x v="6"/>
    <x v="6"/>
    <x v="0"/>
    <x v="0"/>
    <x v="14"/>
    <x v="14"/>
    <x v="0"/>
    <x v="0"/>
    <x v="1"/>
  </r>
  <r>
    <x v="0"/>
    <x v="5"/>
    <x v="0"/>
    <x v="6"/>
    <x v="6"/>
    <x v="0"/>
    <x v="0"/>
    <x v="0"/>
    <x v="0"/>
    <x v="0"/>
    <x v="0"/>
    <x v="10"/>
  </r>
  <r>
    <x v="0"/>
    <x v="5"/>
    <x v="0"/>
    <x v="6"/>
    <x v="6"/>
    <x v="0"/>
    <x v="0"/>
    <x v="1"/>
    <x v="1"/>
    <x v="0"/>
    <x v="0"/>
    <x v="10"/>
  </r>
  <r>
    <x v="0"/>
    <x v="5"/>
    <x v="0"/>
    <x v="6"/>
    <x v="6"/>
    <x v="0"/>
    <x v="0"/>
    <x v="15"/>
    <x v="15"/>
    <x v="0"/>
    <x v="0"/>
    <x v="10"/>
  </r>
  <r>
    <x v="0"/>
    <x v="5"/>
    <x v="0"/>
    <x v="6"/>
    <x v="6"/>
    <x v="0"/>
    <x v="0"/>
    <x v="3"/>
    <x v="3"/>
    <x v="0"/>
    <x v="0"/>
    <x v="10"/>
  </r>
  <r>
    <x v="0"/>
    <x v="5"/>
    <x v="0"/>
    <x v="6"/>
    <x v="6"/>
    <x v="1"/>
    <x v="0"/>
    <x v="5"/>
    <x v="5"/>
    <x v="0"/>
    <x v="0"/>
    <x v="11"/>
  </r>
  <r>
    <x v="0"/>
    <x v="5"/>
    <x v="0"/>
    <x v="6"/>
    <x v="6"/>
    <x v="0"/>
    <x v="0"/>
    <x v="16"/>
    <x v="16"/>
    <x v="0"/>
    <x v="0"/>
    <x v="10"/>
  </r>
  <r>
    <x v="0"/>
    <x v="0"/>
    <x v="0"/>
    <x v="7"/>
    <x v="7"/>
    <x v="0"/>
    <x v="0"/>
    <x v="9"/>
    <x v="19"/>
    <x v="0"/>
    <x v="0"/>
    <x v="1"/>
  </r>
  <r>
    <x v="0"/>
    <x v="0"/>
    <x v="0"/>
    <x v="7"/>
    <x v="7"/>
    <x v="0"/>
    <x v="0"/>
    <x v="10"/>
    <x v="10"/>
    <x v="0"/>
    <x v="0"/>
    <x v="1"/>
  </r>
  <r>
    <x v="0"/>
    <x v="0"/>
    <x v="0"/>
    <x v="7"/>
    <x v="7"/>
    <x v="0"/>
    <x v="0"/>
    <x v="11"/>
    <x v="11"/>
    <x v="0"/>
    <x v="0"/>
    <x v="1"/>
  </r>
  <r>
    <x v="0"/>
    <x v="0"/>
    <x v="0"/>
    <x v="7"/>
    <x v="7"/>
    <x v="0"/>
    <x v="0"/>
    <x v="12"/>
    <x v="12"/>
    <x v="0"/>
    <x v="0"/>
    <x v="1"/>
  </r>
  <r>
    <x v="0"/>
    <x v="0"/>
    <x v="0"/>
    <x v="7"/>
    <x v="7"/>
    <x v="0"/>
    <x v="0"/>
    <x v="13"/>
    <x v="13"/>
    <x v="0"/>
    <x v="0"/>
    <x v="1"/>
  </r>
  <r>
    <x v="0"/>
    <x v="0"/>
    <x v="0"/>
    <x v="7"/>
    <x v="7"/>
    <x v="0"/>
    <x v="0"/>
    <x v="14"/>
    <x v="14"/>
    <x v="0"/>
    <x v="0"/>
    <x v="1"/>
  </r>
  <r>
    <x v="0"/>
    <x v="0"/>
    <x v="0"/>
    <x v="7"/>
    <x v="7"/>
    <x v="0"/>
    <x v="0"/>
    <x v="0"/>
    <x v="0"/>
    <x v="0"/>
    <x v="0"/>
    <x v="1"/>
  </r>
  <r>
    <x v="0"/>
    <x v="0"/>
    <x v="0"/>
    <x v="7"/>
    <x v="7"/>
    <x v="0"/>
    <x v="0"/>
    <x v="1"/>
    <x v="1"/>
    <x v="0"/>
    <x v="0"/>
    <x v="1"/>
  </r>
  <r>
    <x v="0"/>
    <x v="0"/>
    <x v="0"/>
    <x v="7"/>
    <x v="7"/>
    <x v="0"/>
    <x v="0"/>
    <x v="2"/>
    <x v="2"/>
    <x v="0"/>
    <x v="0"/>
    <x v="1"/>
  </r>
  <r>
    <x v="0"/>
    <x v="0"/>
    <x v="0"/>
    <x v="7"/>
    <x v="7"/>
    <x v="0"/>
    <x v="0"/>
    <x v="15"/>
    <x v="15"/>
    <x v="0"/>
    <x v="0"/>
    <x v="1"/>
  </r>
  <r>
    <x v="0"/>
    <x v="0"/>
    <x v="0"/>
    <x v="7"/>
    <x v="7"/>
    <x v="0"/>
    <x v="0"/>
    <x v="3"/>
    <x v="3"/>
    <x v="0"/>
    <x v="0"/>
    <x v="1"/>
  </r>
  <r>
    <x v="0"/>
    <x v="0"/>
    <x v="0"/>
    <x v="7"/>
    <x v="7"/>
    <x v="0"/>
    <x v="0"/>
    <x v="4"/>
    <x v="4"/>
    <x v="0"/>
    <x v="0"/>
    <x v="1"/>
  </r>
  <r>
    <x v="0"/>
    <x v="0"/>
    <x v="0"/>
    <x v="7"/>
    <x v="7"/>
    <x v="1"/>
    <x v="0"/>
    <x v="5"/>
    <x v="5"/>
    <x v="0"/>
    <x v="0"/>
    <x v="1"/>
  </r>
  <r>
    <x v="0"/>
    <x v="0"/>
    <x v="0"/>
    <x v="7"/>
    <x v="7"/>
    <x v="1"/>
    <x v="0"/>
    <x v="6"/>
    <x v="6"/>
    <x v="0"/>
    <x v="0"/>
    <x v="1"/>
  </r>
  <r>
    <x v="0"/>
    <x v="0"/>
    <x v="0"/>
    <x v="7"/>
    <x v="7"/>
    <x v="1"/>
    <x v="0"/>
    <x v="7"/>
    <x v="7"/>
    <x v="0"/>
    <x v="0"/>
    <x v="1"/>
  </r>
  <r>
    <x v="0"/>
    <x v="0"/>
    <x v="0"/>
    <x v="7"/>
    <x v="7"/>
    <x v="1"/>
    <x v="0"/>
    <x v="8"/>
    <x v="8"/>
    <x v="0"/>
    <x v="0"/>
    <x v="1"/>
  </r>
  <r>
    <x v="0"/>
    <x v="0"/>
    <x v="0"/>
    <x v="7"/>
    <x v="7"/>
    <x v="0"/>
    <x v="0"/>
    <x v="16"/>
    <x v="16"/>
    <x v="0"/>
    <x v="0"/>
    <x v="1"/>
  </r>
  <r>
    <x v="0"/>
    <x v="6"/>
    <x v="0"/>
    <x v="8"/>
    <x v="8"/>
    <x v="0"/>
    <x v="0"/>
    <x v="9"/>
    <x v="19"/>
    <x v="0"/>
    <x v="0"/>
    <x v="2"/>
  </r>
  <r>
    <x v="0"/>
    <x v="6"/>
    <x v="0"/>
    <x v="8"/>
    <x v="8"/>
    <x v="0"/>
    <x v="0"/>
    <x v="10"/>
    <x v="10"/>
    <x v="0"/>
    <x v="0"/>
    <x v="2"/>
  </r>
  <r>
    <x v="0"/>
    <x v="6"/>
    <x v="0"/>
    <x v="8"/>
    <x v="8"/>
    <x v="0"/>
    <x v="0"/>
    <x v="11"/>
    <x v="11"/>
    <x v="0"/>
    <x v="0"/>
    <x v="11"/>
  </r>
  <r>
    <x v="0"/>
    <x v="6"/>
    <x v="0"/>
    <x v="8"/>
    <x v="8"/>
    <x v="0"/>
    <x v="0"/>
    <x v="12"/>
    <x v="12"/>
    <x v="0"/>
    <x v="0"/>
    <x v="2"/>
  </r>
  <r>
    <x v="0"/>
    <x v="6"/>
    <x v="0"/>
    <x v="8"/>
    <x v="8"/>
    <x v="0"/>
    <x v="0"/>
    <x v="13"/>
    <x v="13"/>
    <x v="0"/>
    <x v="0"/>
    <x v="2"/>
  </r>
  <r>
    <x v="0"/>
    <x v="6"/>
    <x v="0"/>
    <x v="8"/>
    <x v="8"/>
    <x v="0"/>
    <x v="0"/>
    <x v="14"/>
    <x v="14"/>
    <x v="0"/>
    <x v="0"/>
    <x v="2"/>
  </r>
  <r>
    <x v="0"/>
    <x v="6"/>
    <x v="0"/>
    <x v="8"/>
    <x v="8"/>
    <x v="0"/>
    <x v="0"/>
    <x v="0"/>
    <x v="0"/>
    <x v="0"/>
    <x v="0"/>
    <x v="2"/>
  </r>
  <r>
    <x v="0"/>
    <x v="6"/>
    <x v="0"/>
    <x v="8"/>
    <x v="8"/>
    <x v="0"/>
    <x v="0"/>
    <x v="1"/>
    <x v="1"/>
    <x v="0"/>
    <x v="0"/>
    <x v="11"/>
  </r>
  <r>
    <x v="0"/>
    <x v="6"/>
    <x v="0"/>
    <x v="8"/>
    <x v="8"/>
    <x v="0"/>
    <x v="0"/>
    <x v="2"/>
    <x v="2"/>
    <x v="0"/>
    <x v="0"/>
    <x v="11"/>
  </r>
  <r>
    <x v="0"/>
    <x v="6"/>
    <x v="0"/>
    <x v="8"/>
    <x v="8"/>
    <x v="0"/>
    <x v="0"/>
    <x v="15"/>
    <x v="15"/>
    <x v="0"/>
    <x v="0"/>
    <x v="2"/>
  </r>
  <r>
    <x v="0"/>
    <x v="6"/>
    <x v="0"/>
    <x v="8"/>
    <x v="8"/>
    <x v="0"/>
    <x v="0"/>
    <x v="3"/>
    <x v="3"/>
    <x v="0"/>
    <x v="0"/>
    <x v="2"/>
  </r>
  <r>
    <x v="0"/>
    <x v="6"/>
    <x v="0"/>
    <x v="8"/>
    <x v="8"/>
    <x v="0"/>
    <x v="0"/>
    <x v="4"/>
    <x v="4"/>
    <x v="0"/>
    <x v="0"/>
    <x v="2"/>
  </r>
  <r>
    <x v="0"/>
    <x v="6"/>
    <x v="0"/>
    <x v="8"/>
    <x v="8"/>
    <x v="1"/>
    <x v="0"/>
    <x v="5"/>
    <x v="5"/>
    <x v="0"/>
    <x v="0"/>
    <x v="11"/>
  </r>
  <r>
    <x v="0"/>
    <x v="6"/>
    <x v="0"/>
    <x v="8"/>
    <x v="8"/>
    <x v="1"/>
    <x v="0"/>
    <x v="6"/>
    <x v="6"/>
    <x v="0"/>
    <x v="0"/>
    <x v="2"/>
  </r>
  <r>
    <x v="0"/>
    <x v="6"/>
    <x v="0"/>
    <x v="8"/>
    <x v="8"/>
    <x v="1"/>
    <x v="0"/>
    <x v="7"/>
    <x v="7"/>
    <x v="0"/>
    <x v="0"/>
    <x v="2"/>
  </r>
  <r>
    <x v="0"/>
    <x v="6"/>
    <x v="0"/>
    <x v="8"/>
    <x v="8"/>
    <x v="1"/>
    <x v="0"/>
    <x v="8"/>
    <x v="8"/>
    <x v="0"/>
    <x v="0"/>
    <x v="11"/>
  </r>
  <r>
    <x v="0"/>
    <x v="6"/>
    <x v="0"/>
    <x v="8"/>
    <x v="8"/>
    <x v="0"/>
    <x v="0"/>
    <x v="16"/>
    <x v="16"/>
    <x v="0"/>
    <x v="0"/>
    <x v="2"/>
  </r>
  <r>
    <x v="0"/>
    <x v="6"/>
    <x v="0"/>
    <x v="8"/>
    <x v="8"/>
    <x v="0"/>
    <x v="1"/>
    <x v="17"/>
    <x v="17"/>
    <x v="0"/>
    <x v="0"/>
    <x v="2"/>
  </r>
  <r>
    <x v="0"/>
    <x v="6"/>
    <x v="0"/>
    <x v="8"/>
    <x v="8"/>
    <x v="0"/>
    <x v="1"/>
    <x v="18"/>
    <x v="18"/>
    <x v="0"/>
    <x v="0"/>
    <x v="2"/>
  </r>
  <r>
    <x v="0"/>
    <x v="6"/>
    <x v="0"/>
    <x v="8"/>
    <x v="8"/>
    <x v="0"/>
    <x v="1"/>
    <x v="21"/>
    <x v="22"/>
    <x v="0"/>
    <x v="0"/>
    <x v="2"/>
  </r>
  <r>
    <x v="0"/>
    <x v="0"/>
    <x v="0"/>
    <x v="9"/>
    <x v="9"/>
    <x v="0"/>
    <x v="0"/>
    <x v="9"/>
    <x v="9"/>
    <x v="0"/>
    <x v="0"/>
    <x v="12"/>
  </r>
  <r>
    <x v="0"/>
    <x v="0"/>
    <x v="0"/>
    <x v="9"/>
    <x v="9"/>
    <x v="0"/>
    <x v="0"/>
    <x v="10"/>
    <x v="10"/>
    <x v="0"/>
    <x v="0"/>
    <x v="2"/>
  </r>
  <r>
    <x v="0"/>
    <x v="0"/>
    <x v="0"/>
    <x v="9"/>
    <x v="9"/>
    <x v="0"/>
    <x v="0"/>
    <x v="11"/>
    <x v="11"/>
    <x v="0"/>
    <x v="0"/>
    <x v="2"/>
  </r>
  <r>
    <x v="0"/>
    <x v="0"/>
    <x v="0"/>
    <x v="9"/>
    <x v="9"/>
    <x v="0"/>
    <x v="0"/>
    <x v="12"/>
    <x v="12"/>
    <x v="0"/>
    <x v="0"/>
    <x v="1"/>
  </r>
  <r>
    <x v="0"/>
    <x v="0"/>
    <x v="0"/>
    <x v="9"/>
    <x v="9"/>
    <x v="0"/>
    <x v="0"/>
    <x v="13"/>
    <x v="13"/>
    <x v="0"/>
    <x v="0"/>
    <x v="12"/>
  </r>
  <r>
    <x v="0"/>
    <x v="0"/>
    <x v="0"/>
    <x v="9"/>
    <x v="9"/>
    <x v="0"/>
    <x v="0"/>
    <x v="14"/>
    <x v="14"/>
    <x v="0"/>
    <x v="0"/>
    <x v="12"/>
  </r>
  <r>
    <x v="0"/>
    <x v="0"/>
    <x v="0"/>
    <x v="9"/>
    <x v="9"/>
    <x v="0"/>
    <x v="0"/>
    <x v="0"/>
    <x v="0"/>
    <x v="0"/>
    <x v="0"/>
    <x v="2"/>
  </r>
  <r>
    <x v="0"/>
    <x v="0"/>
    <x v="0"/>
    <x v="9"/>
    <x v="9"/>
    <x v="0"/>
    <x v="0"/>
    <x v="1"/>
    <x v="1"/>
    <x v="0"/>
    <x v="0"/>
    <x v="2"/>
  </r>
  <r>
    <x v="0"/>
    <x v="0"/>
    <x v="0"/>
    <x v="9"/>
    <x v="9"/>
    <x v="0"/>
    <x v="0"/>
    <x v="2"/>
    <x v="2"/>
    <x v="0"/>
    <x v="0"/>
    <x v="2"/>
  </r>
  <r>
    <x v="0"/>
    <x v="0"/>
    <x v="0"/>
    <x v="9"/>
    <x v="9"/>
    <x v="0"/>
    <x v="0"/>
    <x v="15"/>
    <x v="15"/>
    <x v="0"/>
    <x v="0"/>
    <x v="2"/>
  </r>
  <r>
    <x v="0"/>
    <x v="0"/>
    <x v="0"/>
    <x v="9"/>
    <x v="9"/>
    <x v="0"/>
    <x v="0"/>
    <x v="3"/>
    <x v="3"/>
    <x v="0"/>
    <x v="0"/>
    <x v="12"/>
  </r>
  <r>
    <x v="0"/>
    <x v="0"/>
    <x v="0"/>
    <x v="9"/>
    <x v="9"/>
    <x v="0"/>
    <x v="0"/>
    <x v="4"/>
    <x v="4"/>
    <x v="0"/>
    <x v="0"/>
    <x v="2"/>
  </r>
  <r>
    <x v="0"/>
    <x v="0"/>
    <x v="0"/>
    <x v="9"/>
    <x v="9"/>
    <x v="1"/>
    <x v="0"/>
    <x v="5"/>
    <x v="5"/>
    <x v="0"/>
    <x v="0"/>
    <x v="2"/>
  </r>
  <r>
    <x v="0"/>
    <x v="0"/>
    <x v="0"/>
    <x v="9"/>
    <x v="9"/>
    <x v="1"/>
    <x v="0"/>
    <x v="6"/>
    <x v="6"/>
    <x v="0"/>
    <x v="0"/>
    <x v="7"/>
  </r>
  <r>
    <x v="0"/>
    <x v="0"/>
    <x v="0"/>
    <x v="9"/>
    <x v="9"/>
    <x v="1"/>
    <x v="0"/>
    <x v="7"/>
    <x v="7"/>
    <x v="0"/>
    <x v="0"/>
    <x v="2"/>
  </r>
  <r>
    <x v="0"/>
    <x v="0"/>
    <x v="0"/>
    <x v="9"/>
    <x v="9"/>
    <x v="1"/>
    <x v="0"/>
    <x v="8"/>
    <x v="8"/>
    <x v="0"/>
    <x v="0"/>
    <x v="2"/>
  </r>
  <r>
    <x v="0"/>
    <x v="0"/>
    <x v="0"/>
    <x v="9"/>
    <x v="9"/>
    <x v="0"/>
    <x v="0"/>
    <x v="16"/>
    <x v="16"/>
    <x v="0"/>
    <x v="0"/>
    <x v="12"/>
  </r>
  <r>
    <x v="0"/>
    <x v="0"/>
    <x v="0"/>
    <x v="9"/>
    <x v="9"/>
    <x v="0"/>
    <x v="1"/>
    <x v="21"/>
    <x v="22"/>
    <x v="0"/>
    <x v="0"/>
    <x v="6"/>
  </r>
  <r>
    <x v="0"/>
    <x v="0"/>
    <x v="0"/>
    <x v="10"/>
    <x v="10"/>
    <x v="0"/>
    <x v="0"/>
    <x v="9"/>
    <x v="19"/>
    <x v="0"/>
    <x v="0"/>
    <x v="2"/>
  </r>
  <r>
    <x v="0"/>
    <x v="0"/>
    <x v="0"/>
    <x v="10"/>
    <x v="10"/>
    <x v="0"/>
    <x v="0"/>
    <x v="10"/>
    <x v="10"/>
    <x v="0"/>
    <x v="0"/>
    <x v="2"/>
  </r>
  <r>
    <x v="0"/>
    <x v="0"/>
    <x v="0"/>
    <x v="10"/>
    <x v="10"/>
    <x v="0"/>
    <x v="0"/>
    <x v="11"/>
    <x v="11"/>
    <x v="0"/>
    <x v="0"/>
    <x v="2"/>
  </r>
  <r>
    <x v="0"/>
    <x v="0"/>
    <x v="0"/>
    <x v="10"/>
    <x v="10"/>
    <x v="0"/>
    <x v="0"/>
    <x v="12"/>
    <x v="12"/>
    <x v="0"/>
    <x v="0"/>
    <x v="2"/>
  </r>
  <r>
    <x v="0"/>
    <x v="0"/>
    <x v="0"/>
    <x v="10"/>
    <x v="10"/>
    <x v="0"/>
    <x v="0"/>
    <x v="13"/>
    <x v="13"/>
    <x v="0"/>
    <x v="0"/>
    <x v="2"/>
  </r>
  <r>
    <x v="0"/>
    <x v="0"/>
    <x v="0"/>
    <x v="10"/>
    <x v="10"/>
    <x v="0"/>
    <x v="0"/>
    <x v="14"/>
    <x v="14"/>
    <x v="0"/>
    <x v="0"/>
    <x v="2"/>
  </r>
  <r>
    <x v="0"/>
    <x v="0"/>
    <x v="0"/>
    <x v="10"/>
    <x v="10"/>
    <x v="0"/>
    <x v="0"/>
    <x v="0"/>
    <x v="0"/>
    <x v="0"/>
    <x v="0"/>
    <x v="2"/>
  </r>
  <r>
    <x v="0"/>
    <x v="0"/>
    <x v="0"/>
    <x v="10"/>
    <x v="10"/>
    <x v="0"/>
    <x v="0"/>
    <x v="1"/>
    <x v="1"/>
    <x v="0"/>
    <x v="0"/>
    <x v="2"/>
  </r>
  <r>
    <x v="0"/>
    <x v="0"/>
    <x v="0"/>
    <x v="10"/>
    <x v="10"/>
    <x v="0"/>
    <x v="0"/>
    <x v="2"/>
    <x v="2"/>
    <x v="0"/>
    <x v="0"/>
    <x v="2"/>
  </r>
  <r>
    <x v="0"/>
    <x v="0"/>
    <x v="0"/>
    <x v="10"/>
    <x v="10"/>
    <x v="0"/>
    <x v="0"/>
    <x v="15"/>
    <x v="15"/>
    <x v="0"/>
    <x v="0"/>
    <x v="2"/>
  </r>
  <r>
    <x v="0"/>
    <x v="0"/>
    <x v="0"/>
    <x v="10"/>
    <x v="10"/>
    <x v="0"/>
    <x v="0"/>
    <x v="3"/>
    <x v="3"/>
    <x v="0"/>
    <x v="0"/>
    <x v="2"/>
  </r>
  <r>
    <x v="0"/>
    <x v="0"/>
    <x v="0"/>
    <x v="10"/>
    <x v="10"/>
    <x v="0"/>
    <x v="0"/>
    <x v="4"/>
    <x v="4"/>
    <x v="0"/>
    <x v="0"/>
    <x v="2"/>
  </r>
  <r>
    <x v="0"/>
    <x v="0"/>
    <x v="0"/>
    <x v="10"/>
    <x v="10"/>
    <x v="1"/>
    <x v="0"/>
    <x v="5"/>
    <x v="5"/>
    <x v="0"/>
    <x v="0"/>
    <x v="2"/>
  </r>
  <r>
    <x v="0"/>
    <x v="0"/>
    <x v="0"/>
    <x v="10"/>
    <x v="10"/>
    <x v="1"/>
    <x v="0"/>
    <x v="6"/>
    <x v="6"/>
    <x v="0"/>
    <x v="0"/>
    <x v="2"/>
  </r>
  <r>
    <x v="0"/>
    <x v="0"/>
    <x v="0"/>
    <x v="10"/>
    <x v="10"/>
    <x v="1"/>
    <x v="0"/>
    <x v="7"/>
    <x v="7"/>
    <x v="0"/>
    <x v="0"/>
    <x v="2"/>
  </r>
  <r>
    <x v="0"/>
    <x v="0"/>
    <x v="0"/>
    <x v="10"/>
    <x v="10"/>
    <x v="1"/>
    <x v="0"/>
    <x v="8"/>
    <x v="8"/>
    <x v="0"/>
    <x v="0"/>
    <x v="2"/>
  </r>
  <r>
    <x v="0"/>
    <x v="0"/>
    <x v="0"/>
    <x v="10"/>
    <x v="10"/>
    <x v="0"/>
    <x v="0"/>
    <x v="16"/>
    <x v="16"/>
    <x v="0"/>
    <x v="0"/>
    <x v="2"/>
  </r>
  <r>
    <x v="0"/>
    <x v="0"/>
    <x v="0"/>
    <x v="11"/>
    <x v="11"/>
    <x v="0"/>
    <x v="0"/>
    <x v="9"/>
    <x v="9"/>
    <x v="0"/>
    <x v="0"/>
    <x v="6"/>
  </r>
  <r>
    <x v="0"/>
    <x v="4"/>
    <x v="0"/>
    <x v="12"/>
    <x v="12"/>
    <x v="0"/>
    <x v="0"/>
    <x v="9"/>
    <x v="9"/>
    <x v="0"/>
    <x v="0"/>
    <x v="12"/>
  </r>
  <r>
    <x v="0"/>
    <x v="4"/>
    <x v="0"/>
    <x v="12"/>
    <x v="12"/>
    <x v="0"/>
    <x v="0"/>
    <x v="10"/>
    <x v="10"/>
    <x v="0"/>
    <x v="0"/>
    <x v="7"/>
  </r>
  <r>
    <x v="0"/>
    <x v="4"/>
    <x v="0"/>
    <x v="12"/>
    <x v="12"/>
    <x v="0"/>
    <x v="0"/>
    <x v="11"/>
    <x v="11"/>
    <x v="0"/>
    <x v="0"/>
    <x v="7"/>
  </r>
  <r>
    <x v="0"/>
    <x v="4"/>
    <x v="0"/>
    <x v="12"/>
    <x v="12"/>
    <x v="0"/>
    <x v="0"/>
    <x v="12"/>
    <x v="12"/>
    <x v="0"/>
    <x v="0"/>
    <x v="12"/>
  </r>
  <r>
    <x v="0"/>
    <x v="4"/>
    <x v="0"/>
    <x v="12"/>
    <x v="12"/>
    <x v="0"/>
    <x v="0"/>
    <x v="13"/>
    <x v="13"/>
    <x v="0"/>
    <x v="0"/>
    <x v="12"/>
  </r>
  <r>
    <x v="0"/>
    <x v="4"/>
    <x v="0"/>
    <x v="12"/>
    <x v="12"/>
    <x v="0"/>
    <x v="0"/>
    <x v="14"/>
    <x v="14"/>
    <x v="0"/>
    <x v="0"/>
    <x v="12"/>
  </r>
  <r>
    <x v="0"/>
    <x v="4"/>
    <x v="0"/>
    <x v="12"/>
    <x v="12"/>
    <x v="0"/>
    <x v="0"/>
    <x v="0"/>
    <x v="0"/>
    <x v="0"/>
    <x v="0"/>
    <x v="7"/>
  </r>
  <r>
    <x v="0"/>
    <x v="4"/>
    <x v="0"/>
    <x v="12"/>
    <x v="12"/>
    <x v="0"/>
    <x v="0"/>
    <x v="1"/>
    <x v="1"/>
    <x v="0"/>
    <x v="0"/>
    <x v="6"/>
  </r>
  <r>
    <x v="0"/>
    <x v="4"/>
    <x v="0"/>
    <x v="12"/>
    <x v="12"/>
    <x v="0"/>
    <x v="0"/>
    <x v="2"/>
    <x v="2"/>
    <x v="0"/>
    <x v="0"/>
    <x v="7"/>
  </r>
  <r>
    <x v="0"/>
    <x v="4"/>
    <x v="0"/>
    <x v="12"/>
    <x v="12"/>
    <x v="0"/>
    <x v="0"/>
    <x v="15"/>
    <x v="15"/>
    <x v="0"/>
    <x v="0"/>
    <x v="2"/>
  </r>
  <r>
    <x v="0"/>
    <x v="4"/>
    <x v="0"/>
    <x v="12"/>
    <x v="12"/>
    <x v="0"/>
    <x v="0"/>
    <x v="3"/>
    <x v="3"/>
    <x v="0"/>
    <x v="0"/>
    <x v="2"/>
  </r>
  <r>
    <x v="0"/>
    <x v="4"/>
    <x v="0"/>
    <x v="12"/>
    <x v="12"/>
    <x v="0"/>
    <x v="0"/>
    <x v="4"/>
    <x v="4"/>
    <x v="0"/>
    <x v="0"/>
    <x v="12"/>
  </r>
  <r>
    <x v="0"/>
    <x v="4"/>
    <x v="0"/>
    <x v="12"/>
    <x v="12"/>
    <x v="1"/>
    <x v="0"/>
    <x v="5"/>
    <x v="5"/>
    <x v="0"/>
    <x v="0"/>
    <x v="12"/>
  </r>
  <r>
    <x v="0"/>
    <x v="4"/>
    <x v="0"/>
    <x v="12"/>
    <x v="12"/>
    <x v="1"/>
    <x v="0"/>
    <x v="6"/>
    <x v="6"/>
    <x v="0"/>
    <x v="0"/>
    <x v="12"/>
  </r>
  <r>
    <x v="0"/>
    <x v="4"/>
    <x v="0"/>
    <x v="12"/>
    <x v="12"/>
    <x v="1"/>
    <x v="0"/>
    <x v="7"/>
    <x v="7"/>
    <x v="0"/>
    <x v="0"/>
    <x v="12"/>
  </r>
  <r>
    <x v="0"/>
    <x v="4"/>
    <x v="0"/>
    <x v="12"/>
    <x v="12"/>
    <x v="1"/>
    <x v="0"/>
    <x v="8"/>
    <x v="8"/>
    <x v="0"/>
    <x v="0"/>
    <x v="12"/>
  </r>
  <r>
    <x v="0"/>
    <x v="4"/>
    <x v="0"/>
    <x v="12"/>
    <x v="12"/>
    <x v="0"/>
    <x v="0"/>
    <x v="16"/>
    <x v="16"/>
    <x v="0"/>
    <x v="0"/>
    <x v="7"/>
  </r>
  <r>
    <x v="0"/>
    <x v="4"/>
    <x v="0"/>
    <x v="13"/>
    <x v="13"/>
    <x v="0"/>
    <x v="0"/>
    <x v="9"/>
    <x v="9"/>
    <x v="0"/>
    <x v="0"/>
    <x v="12"/>
  </r>
  <r>
    <x v="0"/>
    <x v="4"/>
    <x v="0"/>
    <x v="13"/>
    <x v="13"/>
    <x v="0"/>
    <x v="0"/>
    <x v="10"/>
    <x v="10"/>
    <x v="0"/>
    <x v="0"/>
    <x v="12"/>
  </r>
  <r>
    <x v="0"/>
    <x v="4"/>
    <x v="0"/>
    <x v="13"/>
    <x v="13"/>
    <x v="0"/>
    <x v="0"/>
    <x v="11"/>
    <x v="11"/>
    <x v="0"/>
    <x v="0"/>
    <x v="12"/>
  </r>
  <r>
    <x v="0"/>
    <x v="4"/>
    <x v="0"/>
    <x v="13"/>
    <x v="13"/>
    <x v="0"/>
    <x v="0"/>
    <x v="12"/>
    <x v="12"/>
    <x v="0"/>
    <x v="0"/>
    <x v="12"/>
  </r>
  <r>
    <x v="0"/>
    <x v="4"/>
    <x v="0"/>
    <x v="13"/>
    <x v="13"/>
    <x v="0"/>
    <x v="1"/>
    <x v="22"/>
    <x v="23"/>
    <x v="0"/>
    <x v="0"/>
    <x v="12"/>
  </r>
  <r>
    <x v="0"/>
    <x v="4"/>
    <x v="0"/>
    <x v="13"/>
    <x v="13"/>
    <x v="0"/>
    <x v="0"/>
    <x v="13"/>
    <x v="13"/>
    <x v="0"/>
    <x v="0"/>
    <x v="12"/>
  </r>
  <r>
    <x v="0"/>
    <x v="4"/>
    <x v="0"/>
    <x v="13"/>
    <x v="13"/>
    <x v="0"/>
    <x v="0"/>
    <x v="14"/>
    <x v="14"/>
    <x v="0"/>
    <x v="0"/>
    <x v="12"/>
  </r>
  <r>
    <x v="0"/>
    <x v="4"/>
    <x v="0"/>
    <x v="13"/>
    <x v="13"/>
    <x v="0"/>
    <x v="0"/>
    <x v="0"/>
    <x v="0"/>
    <x v="0"/>
    <x v="0"/>
    <x v="12"/>
  </r>
  <r>
    <x v="0"/>
    <x v="4"/>
    <x v="0"/>
    <x v="13"/>
    <x v="13"/>
    <x v="0"/>
    <x v="1"/>
    <x v="19"/>
    <x v="20"/>
    <x v="0"/>
    <x v="0"/>
    <x v="12"/>
  </r>
  <r>
    <x v="0"/>
    <x v="4"/>
    <x v="0"/>
    <x v="13"/>
    <x v="13"/>
    <x v="0"/>
    <x v="0"/>
    <x v="1"/>
    <x v="1"/>
    <x v="0"/>
    <x v="0"/>
    <x v="12"/>
  </r>
  <r>
    <x v="0"/>
    <x v="4"/>
    <x v="0"/>
    <x v="13"/>
    <x v="13"/>
    <x v="0"/>
    <x v="0"/>
    <x v="2"/>
    <x v="2"/>
    <x v="0"/>
    <x v="0"/>
    <x v="12"/>
  </r>
  <r>
    <x v="0"/>
    <x v="4"/>
    <x v="0"/>
    <x v="13"/>
    <x v="13"/>
    <x v="0"/>
    <x v="1"/>
    <x v="20"/>
    <x v="21"/>
    <x v="0"/>
    <x v="0"/>
    <x v="2"/>
  </r>
  <r>
    <x v="0"/>
    <x v="4"/>
    <x v="0"/>
    <x v="13"/>
    <x v="13"/>
    <x v="0"/>
    <x v="0"/>
    <x v="15"/>
    <x v="15"/>
    <x v="0"/>
    <x v="0"/>
    <x v="12"/>
  </r>
  <r>
    <x v="0"/>
    <x v="4"/>
    <x v="0"/>
    <x v="13"/>
    <x v="13"/>
    <x v="0"/>
    <x v="0"/>
    <x v="3"/>
    <x v="3"/>
    <x v="0"/>
    <x v="0"/>
    <x v="12"/>
  </r>
  <r>
    <x v="0"/>
    <x v="4"/>
    <x v="0"/>
    <x v="13"/>
    <x v="13"/>
    <x v="0"/>
    <x v="0"/>
    <x v="4"/>
    <x v="4"/>
    <x v="0"/>
    <x v="0"/>
    <x v="12"/>
  </r>
  <r>
    <x v="0"/>
    <x v="4"/>
    <x v="0"/>
    <x v="13"/>
    <x v="13"/>
    <x v="1"/>
    <x v="0"/>
    <x v="5"/>
    <x v="5"/>
    <x v="0"/>
    <x v="0"/>
    <x v="12"/>
  </r>
  <r>
    <x v="0"/>
    <x v="4"/>
    <x v="0"/>
    <x v="13"/>
    <x v="13"/>
    <x v="1"/>
    <x v="0"/>
    <x v="6"/>
    <x v="6"/>
    <x v="0"/>
    <x v="0"/>
    <x v="12"/>
  </r>
  <r>
    <x v="0"/>
    <x v="4"/>
    <x v="0"/>
    <x v="13"/>
    <x v="13"/>
    <x v="1"/>
    <x v="0"/>
    <x v="7"/>
    <x v="7"/>
    <x v="0"/>
    <x v="0"/>
    <x v="12"/>
  </r>
  <r>
    <x v="0"/>
    <x v="4"/>
    <x v="0"/>
    <x v="13"/>
    <x v="13"/>
    <x v="1"/>
    <x v="0"/>
    <x v="8"/>
    <x v="8"/>
    <x v="0"/>
    <x v="0"/>
    <x v="12"/>
  </r>
  <r>
    <x v="0"/>
    <x v="4"/>
    <x v="0"/>
    <x v="13"/>
    <x v="13"/>
    <x v="0"/>
    <x v="0"/>
    <x v="16"/>
    <x v="16"/>
    <x v="0"/>
    <x v="0"/>
    <x v="12"/>
  </r>
  <r>
    <x v="0"/>
    <x v="4"/>
    <x v="0"/>
    <x v="13"/>
    <x v="13"/>
    <x v="0"/>
    <x v="1"/>
    <x v="17"/>
    <x v="17"/>
    <x v="0"/>
    <x v="0"/>
    <x v="12"/>
  </r>
  <r>
    <x v="0"/>
    <x v="4"/>
    <x v="0"/>
    <x v="13"/>
    <x v="13"/>
    <x v="0"/>
    <x v="1"/>
    <x v="18"/>
    <x v="18"/>
    <x v="0"/>
    <x v="0"/>
    <x v="12"/>
  </r>
  <r>
    <x v="0"/>
    <x v="4"/>
    <x v="0"/>
    <x v="13"/>
    <x v="13"/>
    <x v="0"/>
    <x v="1"/>
    <x v="21"/>
    <x v="22"/>
    <x v="0"/>
    <x v="0"/>
    <x v="12"/>
  </r>
  <r>
    <x v="0"/>
    <x v="4"/>
    <x v="0"/>
    <x v="14"/>
    <x v="14"/>
    <x v="0"/>
    <x v="0"/>
    <x v="9"/>
    <x v="19"/>
    <x v="0"/>
    <x v="0"/>
    <x v="8"/>
  </r>
  <r>
    <x v="0"/>
    <x v="4"/>
    <x v="0"/>
    <x v="14"/>
    <x v="14"/>
    <x v="0"/>
    <x v="0"/>
    <x v="10"/>
    <x v="10"/>
    <x v="0"/>
    <x v="0"/>
    <x v="7"/>
  </r>
  <r>
    <x v="0"/>
    <x v="4"/>
    <x v="0"/>
    <x v="14"/>
    <x v="14"/>
    <x v="0"/>
    <x v="0"/>
    <x v="11"/>
    <x v="11"/>
    <x v="0"/>
    <x v="0"/>
    <x v="7"/>
  </r>
  <r>
    <x v="0"/>
    <x v="4"/>
    <x v="0"/>
    <x v="14"/>
    <x v="14"/>
    <x v="0"/>
    <x v="0"/>
    <x v="12"/>
    <x v="12"/>
    <x v="0"/>
    <x v="0"/>
    <x v="7"/>
  </r>
  <r>
    <x v="0"/>
    <x v="4"/>
    <x v="0"/>
    <x v="14"/>
    <x v="14"/>
    <x v="0"/>
    <x v="0"/>
    <x v="13"/>
    <x v="13"/>
    <x v="0"/>
    <x v="0"/>
    <x v="7"/>
  </r>
  <r>
    <x v="0"/>
    <x v="4"/>
    <x v="0"/>
    <x v="14"/>
    <x v="14"/>
    <x v="0"/>
    <x v="0"/>
    <x v="14"/>
    <x v="14"/>
    <x v="0"/>
    <x v="0"/>
    <x v="7"/>
  </r>
  <r>
    <x v="0"/>
    <x v="4"/>
    <x v="0"/>
    <x v="14"/>
    <x v="14"/>
    <x v="0"/>
    <x v="0"/>
    <x v="0"/>
    <x v="0"/>
    <x v="0"/>
    <x v="0"/>
    <x v="7"/>
  </r>
  <r>
    <x v="0"/>
    <x v="4"/>
    <x v="0"/>
    <x v="14"/>
    <x v="14"/>
    <x v="0"/>
    <x v="0"/>
    <x v="1"/>
    <x v="1"/>
    <x v="0"/>
    <x v="0"/>
    <x v="7"/>
  </r>
  <r>
    <x v="0"/>
    <x v="4"/>
    <x v="0"/>
    <x v="14"/>
    <x v="14"/>
    <x v="0"/>
    <x v="0"/>
    <x v="2"/>
    <x v="2"/>
    <x v="0"/>
    <x v="0"/>
    <x v="7"/>
  </r>
  <r>
    <x v="0"/>
    <x v="4"/>
    <x v="0"/>
    <x v="14"/>
    <x v="14"/>
    <x v="0"/>
    <x v="0"/>
    <x v="15"/>
    <x v="15"/>
    <x v="0"/>
    <x v="0"/>
    <x v="7"/>
  </r>
  <r>
    <x v="0"/>
    <x v="4"/>
    <x v="0"/>
    <x v="14"/>
    <x v="14"/>
    <x v="0"/>
    <x v="0"/>
    <x v="3"/>
    <x v="3"/>
    <x v="0"/>
    <x v="0"/>
    <x v="7"/>
  </r>
  <r>
    <x v="0"/>
    <x v="4"/>
    <x v="0"/>
    <x v="14"/>
    <x v="14"/>
    <x v="0"/>
    <x v="0"/>
    <x v="4"/>
    <x v="4"/>
    <x v="0"/>
    <x v="0"/>
    <x v="7"/>
  </r>
  <r>
    <x v="0"/>
    <x v="4"/>
    <x v="0"/>
    <x v="14"/>
    <x v="14"/>
    <x v="1"/>
    <x v="0"/>
    <x v="5"/>
    <x v="5"/>
    <x v="0"/>
    <x v="0"/>
    <x v="7"/>
  </r>
  <r>
    <x v="0"/>
    <x v="4"/>
    <x v="0"/>
    <x v="14"/>
    <x v="14"/>
    <x v="1"/>
    <x v="0"/>
    <x v="6"/>
    <x v="6"/>
    <x v="0"/>
    <x v="0"/>
    <x v="7"/>
  </r>
  <r>
    <x v="0"/>
    <x v="4"/>
    <x v="0"/>
    <x v="14"/>
    <x v="14"/>
    <x v="1"/>
    <x v="0"/>
    <x v="7"/>
    <x v="7"/>
    <x v="0"/>
    <x v="0"/>
    <x v="7"/>
  </r>
  <r>
    <x v="0"/>
    <x v="4"/>
    <x v="0"/>
    <x v="14"/>
    <x v="14"/>
    <x v="1"/>
    <x v="0"/>
    <x v="8"/>
    <x v="8"/>
    <x v="0"/>
    <x v="0"/>
    <x v="7"/>
  </r>
  <r>
    <x v="0"/>
    <x v="4"/>
    <x v="0"/>
    <x v="14"/>
    <x v="14"/>
    <x v="0"/>
    <x v="0"/>
    <x v="16"/>
    <x v="16"/>
    <x v="0"/>
    <x v="0"/>
    <x v="7"/>
  </r>
  <r>
    <x v="0"/>
    <x v="0"/>
    <x v="0"/>
    <x v="15"/>
    <x v="15"/>
    <x v="0"/>
    <x v="0"/>
    <x v="9"/>
    <x v="19"/>
    <x v="0"/>
    <x v="0"/>
    <x v="1"/>
  </r>
  <r>
    <x v="0"/>
    <x v="0"/>
    <x v="0"/>
    <x v="15"/>
    <x v="15"/>
    <x v="0"/>
    <x v="0"/>
    <x v="10"/>
    <x v="10"/>
    <x v="0"/>
    <x v="0"/>
    <x v="1"/>
  </r>
  <r>
    <x v="0"/>
    <x v="0"/>
    <x v="0"/>
    <x v="15"/>
    <x v="15"/>
    <x v="0"/>
    <x v="0"/>
    <x v="11"/>
    <x v="11"/>
    <x v="0"/>
    <x v="0"/>
    <x v="6"/>
  </r>
  <r>
    <x v="0"/>
    <x v="0"/>
    <x v="0"/>
    <x v="15"/>
    <x v="15"/>
    <x v="0"/>
    <x v="0"/>
    <x v="12"/>
    <x v="12"/>
    <x v="0"/>
    <x v="0"/>
    <x v="1"/>
  </r>
  <r>
    <x v="0"/>
    <x v="0"/>
    <x v="0"/>
    <x v="15"/>
    <x v="15"/>
    <x v="0"/>
    <x v="0"/>
    <x v="13"/>
    <x v="13"/>
    <x v="0"/>
    <x v="0"/>
    <x v="1"/>
  </r>
  <r>
    <x v="0"/>
    <x v="0"/>
    <x v="0"/>
    <x v="15"/>
    <x v="15"/>
    <x v="0"/>
    <x v="0"/>
    <x v="14"/>
    <x v="14"/>
    <x v="0"/>
    <x v="0"/>
    <x v="1"/>
  </r>
  <r>
    <x v="0"/>
    <x v="0"/>
    <x v="0"/>
    <x v="15"/>
    <x v="15"/>
    <x v="0"/>
    <x v="0"/>
    <x v="0"/>
    <x v="0"/>
    <x v="0"/>
    <x v="0"/>
    <x v="1"/>
  </r>
  <r>
    <x v="0"/>
    <x v="0"/>
    <x v="0"/>
    <x v="15"/>
    <x v="15"/>
    <x v="0"/>
    <x v="0"/>
    <x v="2"/>
    <x v="2"/>
    <x v="0"/>
    <x v="0"/>
    <x v="6"/>
  </r>
  <r>
    <x v="0"/>
    <x v="0"/>
    <x v="0"/>
    <x v="15"/>
    <x v="15"/>
    <x v="0"/>
    <x v="0"/>
    <x v="15"/>
    <x v="15"/>
    <x v="0"/>
    <x v="0"/>
    <x v="1"/>
  </r>
  <r>
    <x v="0"/>
    <x v="0"/>
    <x v="0"/>
    <x v="15"/>
    <x v="15"/>
    <x v="0"/>
    <x v="0"/>
    <x v="3"/>
    <x v="3"/>
    <x v="0"/>
    <x v="0"/>
    <x v="6"/>
  </r>
  <r>
    <x v="0"/>
    <x v="0"/>
    <x v="0"/>
    <x v="15"/>
    <x v="15"/>
    <x v="0"/>
    <x v="0"/>
    <x v="16"/>
    <x v="16"/>
    <x v="0"/>
    <x v="0"/>
    <x v="6"/>
  </r>
  <r>
    <x v="0"/>
    <x v="0"/>
    <x v="0"/>
    <x v="15"/>
    <x v="15"/>
    <x v="0"/>
    <x v="1"/>
    <x v="18"/>
    <x v="18"/>
    <x v="0"/>
    <x v="0"/>
    <x v="1"/>
  </r>
  <r>
    <x v="0"/>
    <x v="0"/>
    <x v="0"/>
    <x v="16"/>
    <x v="16"/>
    <x v="0"/>
    <x v="0"/>
    <x v="9"/>
    <x v="19"/>
    <x v="0"/>
    <x v="0"/>
    <x v="7"/>
  </r>
  <r>
    <x v="0"/>
    <x v="0"/>
    <x v="0"/>
    <x v="16"/>
    <x v="16"/>
    <x v="0"/>
    <x v="0"/>
    <x v="10"/>
    <x v="10"/>
    <x v="0"/>
    <x v="0"/>
    <x v="7"/>
  </r>
  <r>
    <x v="0"/>
    <x v="0"/>
    <x v="0"/>
    <x v="16"/>
    <x v="16"/>
    <x v="0"/>
    <x v="0"/>
    <x v="11"/>
    <x v="11"/>
    <x v="0"/>
    <x v="0"/>
    <x v="7"/>
  </r>
  <r>
    <x v="0"/>
    <x v="0"/>
    <x v="0"/>
    <x v="16"/>
    <x v="16"/>
    <x v="0"/>
    <x v="0"/>
    <x v="12"/>
    <x v="12"/>
    <x v="0"/>
    <x v="0"/>
    <x v="1"/>
  </r>
  <r>
    <x v="0"/>
    <x v="0"/>
    <x v="0"/>
    <x v="16"/>
    <x v="16"/>
    <x v="0"/>
    <x v="0"/>
    <x v="13"/>
    <x v="13"/>
    <x v="0"/>
    <x v="0"/>
    <x v="7"/>
  </r>
  <r>
    <x v="0"/>
    <x v="0"/>
    <x v="0"/>
    <x v="16"/>
    <x v="16"/>
    <x v="0"/>
    <x v="0"/>
    <x v="14"/>
    <x v="14"/>
    <x v="0"/>
    <x v="0"/>
    <x v="7"/>
  </r>
  <r>
    <x v="0"/>
    <x v="0"/>
    <x v="0"/>
    <x v="16"/>
    <x v="16"/>
    <x v="0"/>
    <x v="0"/>
    <x v="0"/>
    <x v="0"/>
    <x v="0"/>
    <x v="0"/>
    <x v="7"/>
  </r>
  <r>
    <x v="0"/>
    <x v="0"/>
    <x v="0"/>
    <x v="16"/>
    <x v="16"/>
    <x v="0"/>
    <x v="0"/>
    <x v="1"/>
    <x v="1"/>
    <x v="0"/>
    <x v="0"/>
    <x v="7"/>
  </r>
  <r>
    <x v="0"/>
    <x v="0"/>
    <x v="0"/>
    <x v="16"/>
    <x v="16"/>
    <x v="0"/>
    <x v="0"/>
    <x v="2"/>
    <x v="2"/>
    <x v="0"/>
    <x v="0"/>
    <x v="7"/>
  </r>
  <r>
    <x v="0"/>
    <x v="0"/>
    <x v="0"/>
    <x v="16"/>
    <x v="16"/>
    <x v="0"/>
    <x v="0"/>
    <x v="15"/>
    <x v="15"/>
    <x v="0"/>
    <x v="0"/>
    <x v="7"/>
  </r>
  <r>
    <x v="0"/>
    <x v="0"/>
    <x v="0"/>
    <x v="16"/>
    <x v="16"/>
    <x v="0"/>
    <x v="0"/>
    <x v="3"/>
    <x v="3"/>
    <x v="0"/>
    <x v="0"/>
    <x v="7"/>
  </r>
  <r>
    <x v="0"/>
    <x v="0"/>
    <x v="0"/>
    <x v="16"/>
    <x v="16"/>
    <x v="0"/>
    <x v="0"/>
    <x v="4"/>
    <x v="4"/>
    <x v="0"/>
    <x v="0"/>
    <x v="7"/>
  </r>
  <r>
    <x v="0"/>
    <x v="0"/>
    <x v="0"/>
    <x v="16"/>
    <x v="16"/>
    <x v="1"/>
    <x v="0"/>
    <x v="5"/>
    <x v="5"/>
    <x v="0"/>
    <x v="0"/>
    <x v="7"/>
  </r>
  <r>
    <x v="0"/>
    <x v="0"/>
    <x v="0"/>
    <x v="16"/>
    <x v="16"/>
    <x v="1"/>
    <x v="0"/>
    <x v="6"/>
    <x v="6"/>
    <x v="0"/>
    <x v="0"/>
    <x v="7"/>
  </r>
  <r>
    <x v="0"/>
    <x v="0"/>
    <x v="0"/>
    <x v="16"/>
    <x v="16"/>
    <x v="1"/>
    <x v="0"/>
    <x v="7"/>
    <x v="7"/>
    <x v="0"/>
    <x v="0"/>
    <x v="7"/>
  </r>
  <r>
    <x v="0"/>
    <x v="0"/>
    <x v="0"/>
    <x v="16"/>
    <x v="16"/>
    <x v="1"/>
    <x v="0"/>
    <x v="8"/>
    <x v="8"/>
    <x v="0"/>
    <x v="0"/>
    <x v="7"/>
  </r>
  <r>
    <x v="0"/>
    <x v="0"/>
    <x v="0"/>
    <x v="16"/>
    <x v="16"/>
    <x v="0"/>
    <x v="0"/>
    <x v="16"/>
    <x v="16"/>
    <x v="0"/>
    <x v="0"/>
    <x v="7"/>
  </r>
  <r>
    <x v="0"/>
    <x v="4"/>
    <x v="0"/>
    <x v="17"/>
    <x v="17"/>
    <x v="0"/>
    <x v="0"/>
    <x v="0"/>
    <x v="0"/>
    <x v="0"/>
    <x v="0"/>
    <x v="8"/>
  </r>
  <r>
    <x v="0"/>
    <x v="4"/>
    <x v="0"/>
    <x v="17"/>
    <x v="17"/>
    <x v="0"/>
    <x v="0"/>
    <x v="3"/>
    <x v="3"/>
    <x v="0"/>
    <x v="0"/>
    <x v="8"/>
  </r>
  <r>
    <x v="0"/>
    <x v="4"/>
    <x v="0"/>
    <x v="17"/>
    <x v="17"/>
    <x v="1"/>
    <x v="0"/>
    <x v="6"/>
    <x v="6"/>
    <x v="0"/>
    <x v="0"/>
    <x v="8"/>
  </r>
  <r>
    <x v="0"/>
    <x v="4"/>
    <x v="0"/>
    <x v="17"/>
    <x v="17"/>
    <x v="0"/>
    <x v="0"/>
    <x v="9"/>
    <x v="9"/>
    <x v="0"/>
    <x v="1"/>
    <x v="13"/>
  </r>
  <r>
    <x v="0"/>
    <x v="4"/>
    <x v="0"/>
    <x v="17"/>
    <x v="17"/>
    <x v="0"/>
    <x v="0"/>
    <x v="10"/>
    <x v="10"/>
    <x v="0"/>
    <x v="1"/>
    <x v="13"/>
  </r>
  <r>
    <x v="0"/>
    <x v="4"/>
    <x v="0"/>
    <x v="17"/>
    <x v="17"/>
    <x v="0"/>
    <x v="0"/>
    <x v="11"/>
    <x v="11"/>
    <x v="0"/>
    <x v="1"/>
    <x v="13"/>
  </r>
  <r>
    <x v="0"/>
    <x v="4"/>
    <x v="0"/>
    <x v="17"/>
    <x v="17"/>
    <x v="0"/>
    <x v="0"/>
    <x v="12"/>
    <x v="12"/>
    <x v="0"/>
    <x v="1"/>
    <x v="13"/>
  </r>
  <r>
    <x v="0"/>
    <x v="4"/>
    <x v="0"/>
    <x v="17"/>
    <x v="17"/>
    <x v="0"/>
    <x v="0"/>
    <x v="13"/>
    <x v="13"/>
    <x v="0"/>
    <x v="1"/>
    <x v="13"/>
  </r>
  <r>
    <x v="0"/>
    <x v="4"/>
    <x v="0"/>
    <x v="17"/>
    <x v="17"/>
    <x v="0"/>
    <x v="0"/>
    <x v="14"/>
    <x v="14"/>
    <x v="0"/>
    <x v="1"/>
    <x v="13"/>
  </r>
  <r>
    <x v="0"/>
    <x v="4"/>
    <x v="0"/>
    <x v="17"/>
    <x v="17"/>
    <x v="0"/>
    <x v="0"/>
    <x v="15"/>
    <x v="15"/>
    <x v="0"/>
    <x v="1"/>
    <x v="13"/>
  </r>
  <r>
    <x v="0"/>
    <x v="4"/>
    <x v="0"/>
    <x v="17"/>
    <x v="17"/>
    <x v="0"/>
    <x v="0"/>
    <x v="16"/>
    <x v="16"/>
    <x v="0"/>
    <x v="1"/>
    <x v="13"/>
  </r>
  <r>
    <x v="0"/>
    <x v="4"/>
    <x v="0"/>
    <x v="17"/>
    <x v="17"/>
    <x v="0"/>
    <x v="1"/>
    <x v="17"/>
    <x v="17"/>
    <x v="0"/>
    <x v="1"/>
    <x v="13"/>
  </r>
  <r>
    <x v="0"/>
    <x v="4"/>
    <x v="0"/>
    <x v="17"/>
    <x v="17"/>
    <x v="0"/>
    <x v="1"/>
    <x v="18"/>
    <x v="18"/>
    <x v="0"/>
    <x v="1"/>
    <x v="13"/>
  </r>
  <r>
    <x v="0"/>
    <x v="4"/>
    <x v="0"/>
    <x v="17"/>
    <x v="17"/>
    <x v="0"/>
    <x v="1"/>
    <x v="21"/>
    <x v="22"/>
    <x v="0"/>
    <x v="1"/>
    <x v="13"/>
  </r>
  <r>
    <x v="0"/>
    <x v="0"/>
    <x v="0"/>
    <x v="18"/>
    <x v="18"/>
    <x v="0"/>
    <x v="0"/>
    <x v="9"/>
    <x v="19"/>
    <x v="0"/>
    <x v="0"/>
    <x v="14"/>
  </r>
  <r>
    <x v="0"/>
    <x v="0"/>
    <x v="0"/>
    <x v="18"/>
    <x v="18"/>
    <x v="0"/>
    <x v="0"/>
    <x v="2"/>
    <x v="2"/>
    <x v="0"/>
    <x v="0"/>
    <x v="14"/>
  </r>
  <r>
    <x v="0"/>
    <x v="0"/>
    <x v="0"/>
    <x v="18"/>
    <x v="18"/>
    <x v="0"/>
    <x v="0"/>
    <x v="15"/>
    <x v="15"/>
    <x v="0"/>
    <x v="0"/>
    <x v="9"/>
  </r>
  <r>
    <x v="0"/>
    <x v="0"/>
    <x v="0"/>
    <x v="18"/>
    <x v="18"/>
    <x v="0"/>
    <x v="0"/>
    <x v="3"/>
    <x v="3"/>
    <x v="0"/>
    <x v="0"/>
    <x v="9"/>
  </r>
  <r>
    <x v="0"/>
    <x v="7"/>
    <x v="0"/>
    <x v="19"/>
    <x v="19"/>
    <x v="0"/>
    <x v="0"/>
    <x v="9"/>
    <x v="9"/>
    <x v="0"/>
    <x v="0"/>
    <x v="7"/>
  </r>
  <r>
    <x v="0"/>
    <x v="0"/>
    <x v="0"/>
    <x v="20"/>
    <x v="20"/>
    <x v="0"/>
    <x v="0"/>
    <x v="9"/>
    <x v="19"/>
    <x v="0"/>
    <x v="0"/>
    <x v="7"/>
  </r>
  <r>
    <x v="0"/>
    <x v="0"/>
    <x v="0"/>
    <x v="20"/>
    <x v="20"/>
    <x v="0"/>
    <x v="0"/>
    <x v="13"/>
    <x v="13"/>
    <x v="0"/>
    <x v="0"/>
    <x v="7"/>
  </r>
  <r>
    <x v="0"/>
    <x v="0"/>
    <x v="0"/>
    <x v="21"/>
    <x v="21"/>
    <x v="0"/>
    <x v="0"/>
    <x v="9"/>
    <x v="19"/>
    <x v="0"/>
    <x v="0"/>
    <x v="2"/>
  </r>
  <r>
    <x v="0"/>
    <x v="0"/>
    <x v="0"/>
    <x v="21"/>
    <x v="21"/>
    <x v="0"/>
    <x v="0"/>
    <x v="10"/>
    <x v="10"/>
    <x v="0"/>
    <x v="0"/>
    <x v="2"/>
  </r>
  <r>
    <x v="0"/>
    <x v="0"/>
    <x v="0"/>
    <x v="21"/>
    <x v="21"/>
    <x v="0"/>
    <x v="0"/>
    <x v="11"/>
    <x v="11"/>
    <x v="0"/>
    <x v="0"/>
    <x v="10"/>
  </r>
  <r>
    <x v="0"/>
    <x v="0"/>
    <x v="0"/>
    <x v="21"/>
    <x v="21"/>
    <x v="0"/>
    <x v="0"/>
    <x v="12"/>
    <x v="12"/>
    <x v="0"/>
    <x v="0"/>
    <x v="10"/>
  </r>
  <r>
    <x v="0"/>
    <x v="0"/>
    <x v="0"/>
    <x v="21"/>
    <x v="21"/>
    <x v="0"/>
    <x v="0"/>
    <x v="13"/>
    <x v="13"/>
    <x v="0"/>
    <x v="0"/>
    <x v="2"/>
  </r>
  <r>
    <x v="0"/>
    <x v="0"/>
    <x v="0"/>
    <x v="21"/>
    <x v="21"/>
    <x v="0"/>
    <x v="0"/>
    <x v="14"/>
    <x v="14"/>
    <x v="0"/>
    <x v="0"/>
    <x v="10"/>
  </r>
  <r>
    <x v="0"/>
    <x v="0"/>
    <x v="0"/>
    <x v="21"/>
    <x v="21"/>
    <x v="0"/>
    <x v="0"/>
    <x v="0"/>
    <x v="0"/>
    <x v="0"/>
    <x v="0"/>
    <x v="10"/>
  </r>
  <r>
    <x v="0"/>
    <x v="0"/>
    <x v="0"/>
    <x v="21"/>
    <x v="21"/>
    <x v="0"/>
    <x v="0"/>
    <x v="1"/>
    <x v="1"/>
    <x v="0"/>
    <x v="0"/>
    <x v="10"/>
  </r>
  <r>
    <x v="0"/>
    <x v="0"/>
    <x v="0"/>
    <x v="21"/>
    <x v="21"/>
    <x v="0"/>
    <x v="0"/>
    <x v="2"/>
    <x v="2"/>
    <x v="0"/>
    <x v="0"/>
    <x v="10"/>
  </r>
  <r>
    <x v="0"/>
    <x v="0"/>
    <x v="0"/>
    <x v="21"/>
    <x v="21"/>
    <x v="0"/>
    <x v="0"/>
    <x v="15"/>
    <x v="15"/>
    <x v="0"/>
    <x v="0"/>
    <x v="10"/>
  </r>
  <r>
    <x v="0"/>
    <x v="0"/>
    <x v="0"/>
    <x v="21"/>
    <x v="21"/>
    <x v="0"/>
    <x v="0"/>
    <x v="3"/>
    <x v="3"/>
    <x v="0"/>
    <x v="0"/>
    <x v="10"/>
  </r>
  <r>
    <x v="0"/>
    <x v="0"/>
    <x v="0"/>
    <x v="21"/>
    <x v="21"/>
    <x v="0"/>
    <x v="0"/>
    <x v="4"/>
    <x v="4"/>
    <x v="0"/>
    <x v="0"/>
    <x v="10"/>
  </r>
  <r>
    <x v="0"/>
    <x v="0"/>
    <x v="0"/>
    <x v="21"/>
    <x v="21"/>
    <x v="1"/>
    <x v="0"/>
    <x v="5"/>
    <x v="5"/>
    <x v="0"/>
    <x v="0"/>
    <x v="1"/>
  </r>
  <r>
    <x v="0"/>
    <x v="0"/>
    <x v="0"/>
    <x v="21"/>
    <x v="21"/>
    <x v="1"/>
    <x v="0"/>
    <x v="6"/>
    <x v="6"/>
    <x v="0"/>
    <x v="0"/>
    <x v="1"/>
  </r>
  <r>
    <x v="0"/>
    <x v="0"/>
    <x v="0"/>
    <x v="21"/>
    <x v="21"/>
    <x v="1"/>
    <x v="0"/>
    <x v="7"/>
    <x v="7"/>
    <x v="0"/>
    <x v="0"/>
    <x v="1"/>
  </r>
  <r>
    <x v="0"/>
    <x v="0"/>
    <x v="0"/>
    <x v="21"/>
    <x v="21"/>
    <x v="1"/>
    <x v="0"/>
    <x v="8"/>
    <x v="8"/>
    <x v="0"/>
    <x v="0"/>
    <x v="1"/>
  </r>
  <r>
    <x v="0"/>
    <x v="0"/>
    <x v="0"/>
    <x v="21"/>
    <x v="21"/>
    <x v="0"/>
    <x v="0"/>
    <x v="16"/>
    <x v="16"/>
    <x v="0"/>
    <x v="0"/>
    <x v="10"/>
  </r>
  <r>
    <x v="0"/>
    <x v="5"/>
    <x v="0"/>
    <x v="22"/>
    <x v="22"/>
    <x v="0"/>
    <x v="0"/>
    <x v="0"/>
    <x v="0"/>
    <x v="0"/>
    <x v="0"/>
    <x v="8"/>
  </r>
  <r>
    <x v="0"/>
    <x v="5"/>
    <x v="0"/>
    <x v="22"/>
    <x v="22"/>
    <x v="0"/>
    <x v="0"/>
    <x v="1"/>
    <x v="1"/>
    <x v="0"/>
    <x v="0"/>
    <x v="8"/>
  </r>
  <r>
    <x v="0"/>
    <x v="5"/>
    <x v="0"/>
    <x v="22"/>
    <x v="22"/>
    <x v="0"/>
    <x v="0"/>
    <x v="2"/>
    <x v="2"/>
    <x v="0"/>
    <x v="0"/>
    <x v="8"/>
  </r>
  <r>
    <x v="0"/>
    <x v="5"/>
    <x v="0"/>
    <x v="22"/>
    <x v="22"/>
    <x v="0"/>
    <x v="0"/>
    <x v="3"/>
    <x v="3"/>
    <x v="0"/>
    <x v="0"/>
    <x v="8"/>
  </r>
  <r>
    <x v="0"/>
    <x v="5"/>
    <x v="0"/>
    <x v="22"/>
    <x v="22"/>
    <x v="0"/>
    <x v="0"/>
    <x v="4"/>
    <x v="4"/>
    <x v="0"/>
    <x v="0"/>
    <x v="8"/>
  </r>
  <r>
    <x v="0"/>
    <x v="5"/>
    <x v="0"/>
    <x v="22"/>
    <x v="22"/>
    <x v="1"/>
    <x v="0"/>
    <x v="5"/>
    <x v="5"/>
    <x v="0"/>
    <x v="0"/>
    <x v="8"/>
  </r>
  <r>
    <x v="0"/>
    <x v="5"/>
    <x v="0"/>
    <x v="22"/>
    <x v="22"/>
    <x v="1"/>
    <x v="0"/>
    <x v="6"/>
    <x v="6"/>
    <x v="0"/>
    <x v="0"/>
    <x v="8"/>
  </r>
  <r>
    <x v="0"/>
    <x v="5"/>
    <x v="0"/>
    <x v="22"/>
    <x v="22"/>
    <x v="1"/>
    <x v="0"/>
    <x v="7"/>
    <x v="7"/>
    <x v="0"/>
    <x v="0"/>
    <x v="8"/>
  </r>
  <r>
    <x v="0"/>
    <x v="5"/>
    <x v="0"/>
    <x v="22"/>
    <x v="22"/>
    <x v="1"/>
    <x v="0"/>
    <x v="8"/>
    <x v="8"/>
    <x v="0"/>
    <x v="0"/>
    <x v="8"/>
  </r>
  <r>
    <x v="0"/>
    <x v="5"/>
    <x v="0"/>
    <x v="22"/>
    <x v="22"/>
    <x v="0"/>
    <x v="0"/>
    <x v="9"/>
    <x v="9"/>
    <x v="0"/>
    <x v="1"/>
    <x v="13"/>
  </r>
  <r>
    <x v="0"/>
    <x v="5"/>
    <x v="0"/>
    <x v="22"/>
    <x v="22"/>
    <x v="0"/>
    <x v="0"/>
    <x v="10"/>
    <x v="10"/>
    <x v="0"/>
    <x v="1"/>
    <x v="0"/>
  </r>
  <r>
    <x v="0"/>
    <x v="5"/>
    <x v="0"/>
    <x v="22"/>
    <x v="22"/>
    <x v="0"/>
    <x v="0"/>
    <x v="11"/>
    <x v="11"/>
    <x v="0"/>
    <x v="1"/>
    <x v="0"/>
  </r>
  <r>
    <x v="0"/>
    <x v="5"/>
    <x v="0"/>
    <x v="22"/>
    <x v="22"/>
    <x v="0"/>
    <x v="0"/>
    <x v="12"/>
    <x v="12"/>
    <x v="0"/>
    <x v="1"/>
    <x v="0"/>
  </r>
  <r>
    <x v="0"/>
    <x v="5"/>
    <x v="0"/>
    <x v="22"/>
    <x v="22"/>
    <x v="0"/>
    <x v="0"/>
    <x v="13"/>
    <x v="13"/>
    <x v="0"/>
    <x v="1"/>
    <x v="2"/>
  </r>
  <r>
    <x v="0"/>
    <x v="5"/>
    <x v="0"/>
    <x v="22"/>
    <x v="22"/>
    <x v="0"/>
    <x v="0"/>
    <x v="14"/>
    <x v="14"/>
    <x v="0"/>
    <x v="1"/>
    <x v="2"/>
  </r>
  <r>
    <x v="0"/>
    <x v="5"/>
    <x v="0"/>
    <x v="22"/>
    <x v="22"/>
    <x v="0"/>
    <x v="0"/>
    <x v="15"/>
    <x v="15"/>
    <x v="0"/>
    <x v="1"/>
    <x v="2"/>
  </r>
  <r>
    <x v="0"/>
    <x v="5"/>
    <x v="0"/>
    <x v="22"/>
    <x v="22"/>
    <x v="0"/>
    <x v="0"/>
    <x v="16"/>
    <x v="16"/>
    <x v="0"/>
    <x v="1"/>
    <x v="0"/>
  </r>
  <r>
    <x v="0"/>
    <x v="0"/>
    <x v="0"/>
    <x v="23"/>
    <x v="23"/>
    <x v="0"/>
    <x v="0"/>
    <x v="9"/>
    <x v="9"/>
    <x v="0"/>
    <x v="0"/>
    <x v="8"/>
  </r>
  <r>
    <x v="0"/>
    <x v="4"/>
    <x v="0"/>
    <x v="24"/>
    <x v="24"/>
    <x v="0"/>
    <x v="0"/>
    <x v="9"/>
    <x v="19"/>
    <x v="0"/>
    <x v="0"/>
    <x v="2"/>
  </r>
  <r>
    <x v="0"/>
    <x v="4"/>
    <x v="0"/>
    <x v="24"/>
    <x v="24"/>
    <x v="0"/>
    <x v="0"/>
    <x v="10"/>
    <x v="10"/>
    <x v="0"/>
    <x v="0"/>
    <x v="2"/>
  </r>
  <r>
    <x v="0"/>
    <x v="4"/>
    <x v="0"/>
    <x v="24"/>
    <x v="24"/>
    <x v="0"/>
    <x v="0"/>
    <x v="11"/>
    <x v="11"/>
    <x v="0"/>
    <x v="0"/>
    <x v="2"/>
  </r>
  <r>
    <x v="0"/>
    <x v="4"/>
    <x v="0"/>
    <x v="24"/>
    <x v="24"/>
    <x v="0"/>
    <x v="0"/>
    <x v="12"/>
    <x v="12"/>
    <x v="0"/>
    <x v="0"/>
    <x v="2"/>
  </r>
  <r>
    <x v="0"/>
    <x v="4"/>
    <x v="0"/>
    <x v="24"/>
    <x v="24"/>
    <x v="0"/>
    <x v="0"/>
    <x v="13"/>
    <x v="13"/>
    <x v="0"/>
    <x v="0"/>
    <x v="2"/>
  </r>
  <r>
    <x v="0"/>
    <x v="4"/>
    <x v="0"/>
    <x v="24"/>
    <x v="24"/>
    <x v="0"/>
    <x v="0"/>
    <x v="14"/>
    <x v="14"/>
    <x v="0"/>
    <x v="0"/>
    <x v="2"/>
  </r>
  <r>
    <x v="0"/>
    <x v="4"/>
    <x v="0"/>
    <x v="24"/>
    <x v="24"/>
    <x v="0"/>
    <x v="0"/>
    <x v="0"/>
    <x v="0"/>
    <x v="0"/>
    <x v="0"/>
    <x v="2"/>
  </r>
  <r>
    <x v="0"/>
    <x v="4"/>
    <x v="0"/>
    <x v="24"/>
    <x v="24"/>
    <x v="0"/>
    <x v="0"/>
    <x v="1"/>
    <x v="1"/>
    <x v="0"/>
    <x v="0"/>
    <x v="2"/>
  </r>
  <r>
    <x v="0"/>
    <x v="4"/>
    <x v="0"/>
    <x v="24"/>
    <x v="24"/>
    <x v="0"/>
    <x v="0"/>
    <x v="2"/>
    <x v="2"/>
    <x v="0"/>
    <x v="0"/>
    <x v="2"/>
  </r>
  <r>
    <x v="0"/>
    <x v="4"/>
    <x v="0"/>
    <x v="24"/>
    <x v="24"/>
    <x v="0"/>
    <x v="1"/>
    <x v="20"/>
    <x v="21"/>
    <x v="0"/>
    <x v="0"/>
    <x v="2"/>
  </r>
  <r>
    <x v="0"/>
    <x v="4"/>
    <x v="0"/>
    <x v="24"/>
    <x v="24"/>
    <x v="0"/>
    <x v="0"/>
    <x v="15"/>
    <x v="15"/>
    <x v="0"/>
    <x v="0"/>
    <x v="2"/>
  </r>
  <r>
    <x v="0"/>
    <x v="4"/>
    <x v="0"/>
    <x v="24"/>
    <x v="24"/>
    <x v="0"/>
    <x v="0"/>
    <x v="3"/>
    <x v="3"/>
    <x v="0"/>
    <x v="0"/>
    <x v="2"/>
  </r>
  <r>
    <x v="0"/>
    <x v="4"/>
    <x v="0"/>
    <x v="24"/>
    <x v="24"/>
    <x v="0"/>
    <x v="0"/>
    <x v="4"/>
    <x v="4"/>
    <x v="0"/>
    <x v="0"/>
    <x v="2"/>
  </r>
  <r>
    <x v="0"/>
    <x v="4"/>
    <x v="0"/>
    <x v="24"/>
    <x v="24"/>
    <x v="1"/>
    <x v="0"/>
    <x v="5"/>
    <x v="5"/>
    <x v="0"/>
    <x v="0"/>
    <x v="6"/>
  </r>
  <r>
    <x v="0"/>
    <x v="4"/>
    <x v="0"/>
    <x v="24"/>
    <x v="24"/>
    <x v="1"/>
    <x v="0"/>
    <x v="6"/>
    <x v="6"/>
    <x v="0"/>
    <x v="0"/>
    <x v="6"/>
  </r>
  <r>
    <x v="0"/>
    <x v="4"/>
    <x v="0"/>
    <x v="24"/>
    <x v="24"/>
    <x v="1"/>
    <x v="0"/>
    <x v="7"/>
    <x v="7"/>
    <x v="0"/>
    <x v="0"/>
    <x v="6"/>
  </r>
  <r>
    <x v="0"/>
    <x v="4"/>
    <x v="0"/>
    <x v="24"/>
    <x v="24"/>
    <x v="1"/>
    <x v="0"/>
    <x v="8"/>
    <x v="8"/>
    <x v="0"/>
    <x v="0"/>
    <x v="6"/>
  </r>
  <r>
    <x v="0"/>
    <x v="4"/>
    <x v="0"/>
    <x v="24"/>
    <x v="24"/>
    <x v="0"/>
    <x v="0"/>
    <x v="16"/>
    <x v="16"/>
    <x v="0"/>
    <x v="0"/>
    <x v="2"/>
  </r>
  <r>
    <x v="0"/>
    <x v="4"/>
    <x v="0"/>
    <x v="24"/>
    <x v="24"/>
    <x v="0"/>
    <x v="1"/>
    <x v="18"/>
    <x v="18"/>
    <x v="0"/>
    <x v="0"/>
    <x v="2"/>
  </r>
  <r>
    <x v="0"/>
    <x v="8"/>
    <x v="0"/>
    <x v="25"/>
    <x v="25"/>
    <x v="0"/>
    <x v="0"/>
    <x v="9"/>
    <x v="19"/>
    <x v="0"/>
    <x v="0"/>
    <x v="12"/>
  </r>
  <r>
    <x v="0"/>
    <x v="8"/>
    <x v="0"/>
    <x v="25"/>
    <x v="25"/>
    <x v="0"/>
    <x v="0"/>
    <x v="10"/>
    <x v="10"/>
    <x v="0"/>
    <x v="0"/>
    <x v="12"/>
  </r>
  <r>
    <x v="0"/>
    <x v="8"/>
    <x v="0"/>
    <x v="25"/>
    <x v="25"/>
    <x v="0"/>
    <x v="0"/>
    <x v="11"/>
    <x v="11"/>
    <x v="0"/>
    <x v="0"/>
    <x v="12"/>
  </r>
  <r>
    <x v="0"/>
    <x v="8"/>
    <x v="0"/>
    <x v="25"/>
    <x v="25"/>
    <x v="0"/>
    <x v="0"/>
    <x v="12"/>
    <x v="12"/>
    <x v="0"/>
    <x v="0"/>
    <x v="2"/>
  </r>
  <r>
    <x v="0"/>
    <x v="8"/>
    <x v="0"/>
    <x v="25"/>
    <x v="25"/>
    <x v="0"/>
    <x v="0"/>
    <x v="13"/>
    <x v="13"/>
    <x v="0"/>
    <x v="0"/>
    <x v="12"/>
  </r>
  <r>
    <x v="0"/>
    <x v="8"/>
    <x v="0"/>
    <x v="25"/>
    <x v="25"/>
    <x v="0"/>
    <x v="0"/>
    <x v="14"/>
    <x v="14"/>
    <x v="0"/>
    <x v="0"/>
    <x v="12"/>
  </r>
  <r>
    <x v="0"/>
    <x v="8"/>
    <x v="0"/>
    <x v="25"/>
    <x v="25"/>
    <x v="0"/>
    <x v="0"/>
    <x v="0"/>
    <x v="0"/>
    <x v="0"/>
    <x v="0"/>
    <x v="12"/>
  </r>
  <r>
    <x v="0"/>
    <x v="8"/>
    <x v="0"/>
    <x v="25"/>
    <x v="25"/>
    <x v="0"/>
    <x v="1"/>
    <x v="19"/>
    <x v="20"/>
    <x v="0"/>
    <x v="0"/>
    <x v="12"/>
  </r>
  <r>
    <x v="0"/>
    <x v="8"/>
    <x v="0"/>
    <x v="25"/>
    <x v="25"/>
    <x v="0"/>
    <x v="0"/>
    <x v="1"/>
    <x v="1"/>
    <x v="0"/>
    <x v="0"/>
    <x v="12"/>
  </r>
  <r>
    <x v="0"/>
    <x v="8"/>
    <x v="0"/>
    <x v="25"/>
    <x v="25"/>
    <x v="0"/>
    <x v="0"/>
    <x v="2"/>
    <x v="2"/>
    <x v="0"/>
    <x v="0"/>
    <x v="12"/>
  </r>
  <r>
    <x v="0"/>
    <x v="8"/>
    <x v="0"/>
    <x v="25"/>
    <x v="25"/>
    <x v="0"/>
    <x v="1"/>
    <x v="20"/>
    <x v="21"/>
    <x v="0"/>
    <x v="0"/>
    <x v="12"/>
  </r>
  <r>
    <x v="0"/>
    <x v="8"/>
    <x v="0"/>
    <x v="25"/>
    <x v="25"/>
    <x v="0"/>
    <x v="0"/>
    <x v="15"/>
    <x v="15"/>
    <x v="0"/>
    <x v="0"/>
    <x v="12"/>
  </r>
  <r>
    <x v="0"/>
    <x v="8"/>
    <x v="0"/>
    <x v="25"/>
    <x v="25"/>
    <x v="0"/>
    <x v="0"/>
    <x v="3"/>
    <x v="3"/>
    <x v="0"/>
    <x v="0"/>
    <x v="12"/>
  </r>
  <r>
    <x v="0"/>
    <x v="8"/>
    <x v="0"/>
    <x v="25"/>
    <x v="25"/>
    <x v="0"/>
    <x v="0"/>
    <x v="4"/>
    <x v="4"/>
    <x v="0"/>
    <x v="0"/>
    <x v="12"/>
  </r>
  <r>
    <x v="0"/>
    <x v="8"/>
    <x v="0"/>
    <x v="25"/>
    <x v="25"/>
    <x v="1"/>
    <x v="0"/>
    <x v="5"/>
    <x v="5"/>
    <x v="0"/>
    <x v="0"/>
    <x v="6"/>
  </r>
  <r>
    <x v="0"/>
    <x v="8"/>
    <x v="0"/>
    <x v="25"/>
    <x v="25"/>
    <x v="1"/>
    <x v="0"/>
    <x v="6"/>
    <x v="6"/>
    <x v="0"/>
    <x v="0"/>
    <x v="6"/>
  </r>
  <r>
    <x v="0"/>
    <x v="8"/>
    <x v="0"/>
    <x v="25"/>
    <x v="25"/>
    <x v="1"/>
    <x v="0"/>
    <x v="7"/>
    <x v="7"/>
    <x v="0"/>
    <x v="0"/>
    <x v="6"/>
  </r>
  <r>
    <x v="0"/>
    <x v="8"/>
    <x v="0"/>
    <x v="25"/>
    <x v="25"/>
    <x v="1"/>
    <x v="0"/>
    <x v="8"/>
    <x v="8"/>
    <x v="0"/>
    <x v="0"/>
    <x v="6"/>
  </r>
  <r>
    <x v="0"/>
    <x v="8"/>
    <x v="0"/>
    <x v="25"/>
    <x v="25"/>
    <x v="0"/>
    <x v="0"/>
    <x v="16"/>
    <x v="16"/>
    <x v="0"/>
    <x v="0"/>
    <x v="12"/>
  </r>
  <r>
    <x v="0"/>
    <x v="8"/>
    <x v="0"/>
    <x v="25"/>
    <x v="25"/>
    <x v="0"/>
    <x v="1"/>
    <x v="17"/>
    <x v="17"/>
    <x v="0"/>
    <x v="0"/>
    <x v="12"/>
  </r>
  <r>
    <x v="0"/>
    <x v="8"/>
    <x v="0"/>
    <x v="25"/>
    <x v="25"/>
    <x v="0"/>
    <x v="1"/>
    <x v="18"/>
    <x v="18"/>
    <x v="0"/>
    <x v="0"/>
    <x v="12"/>
  </r>
  <r>
    <x v="0"/>
    <x v="8"/>
    <x v="0"/>
    <x v="25"/>
    <x v="25"/>
    <x v="0"/>
    <x v="1"/>
    <x v="21"/>
    <x v="22"/>
    <x v="0"/>
    <x v="0"/>
    <x v="12"/>
  </r>
  <r>
    <x v="0"/>
    <x v="4"/>
    <x v="0"/>
    <x v="26"/>
    <x v="26"/>
    <x v="0"/>
    <x v="0"/>
    <x v="9"/>
    <x v="19"/>
    <x v="0"/>
    <x v="0"/>
    <x v="8"/>
  </r>
  <r>
    <x v="0"/>
    <x v="4"/>
    <x v="0"/>
    <x v="26"/>
    <x v="26"/>
    <x v="0"/>
    <x v="0"/>
    <x v="10"/>
    <x v="10"/>
    <x v="0"/>
    <x v="0"/>
    <x v="7"/>
  </r>
  <r>
    <x v="0"/>
    <x v="4"/>
    <x v="0"/>
    <x v="26"/>
    <x v="26"/>
    <x v="0"/>
    <x v="0"/>
    <x v="11"/>
    <x v="11"/>
    <x v="0"/>
    <x v="0"/>
    <x v="12"/>
  </r>
  <r>
    <x v="0"/>
    <x v="4"/>
    <x v="0"/>
    <x v="26"/>
    <x v="26"/>
    <x v="0"/>
    <x v="0"/>
    <x v="12"/>
    <x v="12"/>
    <x v="0"/>
    <x v="0"/>
    <x v="7"/>
  </r>
  <r>
    <x v="0"/>
    <x v="4"/>
    <x v="0"/>
    <x v="26"/>
    <x v="26"/>
    <x v="0"/>
    <x v="0"/>
    <x v="13"/>
    <x v="13"/>
    <x v="0"/>
    <x v="0"/>
    <x v="12"/>
  </r>
  <r>
    <x v="0"/>
    <x v="4"/>
    <x v="0"/>
    <x v="26"/>
    <x v="26"/>
    <x v="0"/>
    <x v="0"/>
    <x v="14"/>
    <x v="14"/>
    <x v="0"/>
    <x v="0"/>
    <x v="8"/>
  </r>
  <r>
    <x v="0"/>
    <x v="4"/>
    <x v="0"/>
    <x v="26"/>
    <x v="26"/>
    <x v="0"/>
    <x v="0"/>
    <x v="0"/>
    <x v="0"/>
    <x v="0"/>
    <x v="0"/>
    <x v="12"/>
  </r>
  <r>
    <x v="0"/>
    <x v="4"/>
    <x v="0"/>
    <x v="26"/>
    <x v="26"/>
    <x v="0"/>
    <x v="0"/>
    <x v="1"/>
    <x v="1"/>
    <x v="0"/>
    <x v="0"/>
    <x v="12"/>
  </r>
  <r>
    <x v="0"/>
    <x v="4"/>
    <x v="0"/>
    <x v="26"/>
    <x v="26"/>
    <x v="0"/>
    <x v="0"/>
    <x v="2"/>
    <x v="2"/>
    <x v="0"/>
    <x v="0"/>
    <x v="7"/>
  </r>
  <r>
    <x v="0"/>
    <x v="4"/>
    <x v="0"/>
    <x v="26"/>
    <x v="26"/>
    <x v="0"/>
    <x v="0"/>
    <x v="15"/>
    <x v="15"/>
    <x v="0"/>
    <x v="0"/>
    <x v="12"/>
  </r>
  <r>
    <x v="0"/>
    <x v="4"/>
    <x v="0"/>
    <x v="26"/>
    <x v="26"/>
    <x v="0"/>
    <x v="0"/>
    <x v="3"/>
    <x v="3"/>
    <x v="0"/>
    <x v="0"/>
    <x v="12"/>
  </r>
  <r>
    <x v="0"/>
    <x v="4"/>
    <x v="0"/>
    <x v="26"/>
    <x v="26"/>
    <x v="0"/>
    <x v="0"/>
    <x v="4"/>
    <x v="4"/>
    <x v="0"/>
    <x v="0"/>
    <x v="12"/>
  </r>
  <r>
    <x v="0"/>
    <x v="4"/>
    <x v="0"/>
    <x v="26"/>
    <x v="26"/>
    <x v="1"/>
    <x v="0"/>
    <x v="5"/>
    <x v="5"/>
    <x v="0"/>
    <x v="0"/>
    <x v="8"/>
  </r>
  <r>
    <x v="0"/>
    <x v="4"/>
    <x v="0"/>
    <x v="26"/>
    <x v="26"/>
    <x v="1"/>
    <x v="0"/>
    <x v="6"/>
    <x v="6"/>
    <x v="0"/>
    <x v="0"/>
    <x v="7"/>
  </r>
  <r>
    <x v="0"/>
    <x v="4"/>
    <x v="0"/>
    <x v="26"/>
    <x v="26"/>
    <x v="1"/>
    <x v="0"/>
    <x v="7"/>
    <x v="7"/>
    <x v="0"/>
    <x v="0"/>
    <x v="12"/>
  </r>
  <r>
    <x v="0"/>
    <x v="4"/>
    <x v="0"/>
    <x v="26"/>
    <x v="26"/>
    <x v="1"/>
    <x v="0"/>
    <x v="8"/>
    <x v="8"/>
    <x v="0"/>
    <x v="0"/>
    <x v="12"/>
  </r>
  <r>
    <x v="0"/>
    <x v="4"/>
    <x v="0"/>
    <x v="26"/>
    <x v="26"/>
    <x v="0"/>
    <x v="0"/>
    <x v="16"/>
    <x v="16"/>
    <x v="0"/>
    <x v="0"/>
    <x v="12"/>
  </r>
  <r>
    <x v="0"/>
    <x v="4"/>
    <x v="0"/>
    <x v="27"/>
    <x v="27"/>
    <x v="0"/>
    <x v="0"/>
    <x v="9"/>
    <x v="19"/>
    <x v="0"/>
    <x v="0"/>
    <x v="7"/>
  </r>
  <r>
    <x v="0"/>
    <x v="4"/>
    <x v="0"/>
    <x v="27"/>
    <x v="27"/>
    <x v="0"/>
    <x v="0"/>
    <x v="10"/>
    <x v="10"/>
    <x v="0"/>
    <x v="0"/>
    <x v="7"/>
  </r>
  <r>
    <x v="0"/>
    <x v="4"/>
    <x v="0"/>
    <x v="27"/>
    <x v="27"/>
    <x v="0"/>
    <x v="0"/>
    <x v="11"/>
    <x v="11"/>
    <x v="0"/>
    <x v="0"/>
    <x v="7"/>
  </r>
  <r>
    <x v="0"/>
    <x v="4"/>
    <x v="0"/>
    <x v="27"/>
    <x v="27"/>
    <x v="0"/>
    <x v="0"/>
    <x v="12"/>
    <x v="12"/>
    <x v="0"/>
    <x v="0"/>
    <x v="7"/>
  </r>
  <r>
    <x v="0"/>
    <x v="4"/>
    <x v="0"/>
    <x v="27"/>
    <x v="27"/>
    <x v="0"/>
    <x v="0"/>
    <x v="13"/>
    <x v="13"/>
    <x v="0"/>
    <x v="0"/>
    <x v="1"/>
  </r>
  <r>
    <x v="0"/>
    <x v="4"/>
    <x v="0"/>
    <x v="27"/>
    <x v="27"/>
    <x v="0"/>
    <x v="0"/>
    <x v="14"/>
    <x v="14"/>
    <x v="0"/>
    <x v="0"/>
    <x v="1"/>
  </r>
  <r>
    <x v="0"/>
    <x v="4"/>
    <x v="0"/>
    <x v="27"/>
    <x v="27"/>
    <x v="0"/>
    <x v="0"/>
    <x v="0"/>
    <x v="0"/>
    <x v="0"/>
    <x v="0"/>
    <x v="1"/>
  </r>
  <r>
    <x v="0"/>
    <x v="4"/>
    <x v="0"/>
    <x v="27"/>
    <x v="27"/>
    <x v="0"/>
    <x v="0"/>
    <x v="1"/>
    <x v="1"/>
    <x v="0"/>
    <x v="0"/>
    <x v="1"/>
  </r>
  <r>
    <x v="0"/>
    <x v="4"/>
    <x v="0"/>
    <x v="27"/>
    <x v="27"/>
    <x v="0"/>
    <x v="0"/>
    <x v="2"/>
    <x v="2"/>
    <x v="0"/>
    <x v="0"/>
    <x v="1"/>
  </r>
  <r>
    <x v="0"/>
    <x v="4"/>
    <x v="0"/>
    <x v="27"/>
    <x v="27"/>
    <x v="0"/>
    <x v="0"/>
    <x v="15"/>
    <x v="15"/>
    <x v="0"/>
    <x v="0"/>
    <x v="1"/>
  </r>
  <r>
    <x v="0"/>
    <x v="4"/>
    <x v="0"/>
    <x v="27"/>
    <x v="27"/>
    <x v="0"/>
    <x v="0"/>
    <x v="3"/>
    <x v="3"/>
    <x v="0"/>
    <x v="0"/>
    <x v="1"/>
  </r>
  <r>
    <x v="0"/>
    <x v="4"/>
    <x v="0"/>
    <x v="27"/>
    <x v="27"/>
    <x v="0"/>
    <x v="0"/>
    <x v="4"/>
    <x v="4"/>
    <x v="0"/>
    <x v="0"/>
    <x v="1"/>
  </r>
  <r>
    <x v="0"/>
    <x v="4"/>
    <x v="0"/>
    <x v="27"/>
    <x v="27"/>
    <x v="1"/>
    <x v="0"/>
    <x v="5"/>
    <x v="5"/>
    <x v="0"/>
    <x v="0"/>
    <x v="1"/>
  </r>
  <r>
    <x v="0"/>
    <x v="4"/>
    <x v="0"/>
    <x v="27"/>
    <x v="27"/>
    <x v="1"/>
    <x v="0"/>
    <x v="6"/>
    <x v="6"/>
    <x v="0"/>
    <x v="0"/>
    <x v="1"/>
  </r>
  <r>
    <x v="0"/>
    <x v="4"/>
    <x v="0"/>
    <x v="27"/>
    <x v="27"/>
    <x v="1"/>
    <x v="0"/>
    <x v="7"/>
    <x v="7"/>
    <x v="0"/>
    <x v="0"/>
    <x v="7"/>
  </r>
  <r>
    <x v="0"/>
    <x v="4"/>
    <x v="0"/>
    <x v="27"/>
    <x v="27"/>
    <x v="1"/>
    <x v="0"/>
    <x v="8"/>
    <x v="8"/>
    <x v="0"/>
    <x v="0"/>
    <x v="7"/>
  </r>
  <r>
    <x v="0"/>
    <x v="4"/>
    <x v="0"/>
    <x v="27"/>
    <x v="27"/>
    <x v="0"/>
    <x v="0"/>
    <x v="16"/>
    <x v="16"/>
    <x v="0"/>
    <x v="0"/>
    <x v="7"/>
  </r>
  <r>
    <x v="0"/>
    <x v="4"/>
    <x v="0"/>
    <x v="28"/>
    <x v="28"/>
    <x v="0"/>
    <x v="0"/>
    <x v="9"/>
    <x v="19"/>
    <x v="0"/>
    <x v="0"/>
    <x v="7"/>
  </r>
  <r>
    <x v="0"/>
    <x v="4"/>
    <x v="0"/>
    <x v="28"/>
    <x v="28"/>
    <x v="0"/>
    <x v="0"/>
    <x v="13"/>
    <x v="13"/>
    <x v="0"/>
    <x v="0"/>
    <x v="7"/>
  </r>
  <r>
    <x v="0"/>
    <x v="4"/>
    <x v="0"/>
    <x v="28"/>
    <x v="28"/>
    <x v="0"/>
    <x v="0"/>
    <x v="14"/>
    <x v="14"/>
    <x v="0"/>
    <x v="0"/>
    <x v="10"/>
  </r>
  <r>
    <x v="0"/>
    <x v="4"/>
    <x v="0"/>
    <x v="28"/>
    <x v="28"/>
    <x v="0"/>
    <x v="0"/>
    <x v="0"/>
    <x v="0"/>
    <x v="0"/>
    <x v="0"/>
    <x v="10"/>
  </r>
  <r>
    <x v="0"/>
    <x v="4"/>
    <x v="0"/>
    <x v="28"/>
    <x v="28"/>
    <x v="0"/>
    <x v="0"/>
    <x v="1"/>
    <x v="1"/>
    <x v="0"/>
    <x v="0"/>
    <x v="10"/>
  </r>
  <r>
    <x v="0"/>
    <x v="4"/>
    <x v="0"/>
    <x v="28"/>
    <x v="28"/>
    <x v="0"/>
    <x v="0"/>
    <x v="15"/>
    <x v="15"/>
    <x v="0"/>
    <x v="0"/>
    <x v="10"/>
  </r>
  <r>
    <x v="0"/>
    <x v="4"/>
    <x v="0"/>
    <x v="28"/>
    <x v="28"/>
    <x v="0"/>
    <x v="0"/>
    <x v="3"/>
    <x v="3"/>
    <x v="0"/>
    <x v="0"/>
    <x v="10"/>
  </r>
  <r>
    <x v="0"/>
    <x v="4"/>
    <x v="0"/>
    <x v="28"/>
    <x v="28"/>
    <x v="0"/>
    <x v="0"/>
    <x v="4"/>
    <x v="4"/>
    <x v="0"/>
    <x v="0"/>
    <x v="10"/>
  </r>
  <r>
    <x v="0"/>
    <x v="4"/>
    <x v="0"/>
    <x v="28"/>
    <x v="28"/>
    <x v="1"/>
    <x v="0"/>
    <x v="7"/>
    <x v="7"/>
    <x v="0"/>
    <x v="0"/>
    <x v="6"/>
  </r>
  <r>
    <x v="0"/>
    <x v="4"/>
    <x v="0"/>
    <x v="28"/>
    <x v="28"/>
    <x v="1"/>
    <x v="0"/>
    <x v="8"/>
    <x v="8"/>
    <x v="0"/>
    <x v="0"/>
    <x v="6"/>
  </r>
  <r>
    <x v="0"/>
    <x v="4"/>
    <x v="0"/>
    <x v="28"/>
    <x v="28"/>
    <x v="0"/>
    <x v="0"/>
    <x v="16"/>
    <x v="16"/>
    <x v="0"/>
    <x v="0"/>
    <x v="10"/>
  </r>
  <r>
    <x v="0"/>
    <x v="0"/>
    <x v="0"/>
    <x v="29"/>
    <x v="29"/>
    <x v="0"/>
    <x v="0"/>
    <x v="9"/>
    <x v="19"/>
    <x v="0"/>
    <x v="0"/>
    <x v="8"/>
  </r>
  <r>
    <x v="0"/>
    <x v="0"/>
    <x v="0"/>
    <x v="29"/>
    <x v="29"/>
    <x v="0"/>
    <x v="0"/>
    <x v="10"/>
    <x v="10"/>
    <x v="0"/>
    <x v="0"/>
    <x v="8"/>
  </r>
  <r>
    <x v="0"/>
    <x v="0"/>
    <x v="0"/>
    <x v="29"/>
    <x v="29"/>
    <x v="0"/>
    <x v="0"/>
    <x v="11"/>
    <x v="11"/>
    <x v="0"/>
    <x v="0"/>
    <x v="8"/>
  </r>
  <r>
    <x v="0"/>
    <x v="0"/>
    <x v="0"/>
    <x v="29"/>
    <x v="29"/>
    <x v="0"/>
    <x v="0"/>
    <x v="12"/>
    <x v="12"/>
    <x v="0"/>
    <x v="0"/>
    <x v="8"/>
  </r>
  <r>
    <x v="0"/>
    <x v="0"/>
    <x v="0"/>
    <x v="29"/>
    <x v="29"/>
    <x v="0"/>
    <x v="0"/>
    <x v="13"/>
    <x v="13"/>
    <x v="0"/>
    <x v="0"/>
    <x v="8"/>
  </r>
  <r>
    <x v="0"/>
    <x v="0"/>
    <x v="0"/>
    <x v="29"/>
    <x v="29"/>
    <x v="0"/>
    <x v="0"/>
    <x v="14"/>
    <x v="14"/>
    <x v="0"/>
    <x v="0"/>
    <x v="8"/>
  </r>
  <r>
    <x v="0"/>
    <x v="0"/>
    <x v="0"/>
    <x v="29"/>
    <x v="29"/>
    <x v="0"/>
    <x v="0"/>
    <x v="0"/>
    <x v="0"/>
    <x v="0"/>
    <x v="0"/>
    <x v="8"/>
  </r>
  <r>
    <x v="0"/>
    <x v="0"/>
    <x v="0"/>
    <x v="29"/>
    <x v="29"/>
    <x v="0"/>
    <x v="0"/>
    <x v="1"/>
    <x v="1"/>
    <x v="0"/>
    <x v="0"/>
    <x v="8"/>
  </r>
  <r>
    <x v="0"/>
    <x v="0"/>
    <x v="0"/>
    <x v="29"/>
    <x v="29"/>
    <x v="0"/>
    <x v="0"/>
    <x v="2"/>
    <x v="2"/>
    <x v="0"/>
    <x v="0"/>
    <x v="8"/>
  </r>
  <r>
    <x v="0"/>
    <x v="0"/>
    <x v="0"/>
    <x v="29"/>
    <x v="29"/>
    <x v="0"/>
    <x v="0"/>
    <x v="15"/>
    <x v="15"/>
    <x v="0"/>
    <x v="0"/>
    <x v="8"/>
  </r>
  <r>
    <x v="0"/>
    <x v="0"/>
    <x v="0"/>
    <x v="29"/>
    <x v="29"/>
    <x v="0"/>
    <x v="0"/>
    <x v="3"/>
    <x v="3"/>
    <x v="0"/>
    <x v="0"/>
    <x v="8"/>
  </r>
  <r>
    <x v="0"/>
    <x v="0"/>
    <x v="0"/>
    <x v="29"/>
    <x v="29"/>
    <x v="0"/>
    <x v="0"/>
    <x v="4"/>
    <x v="4"/>
    <x v="0"/>
    <x v="0"/>
    <x v="8"/>
  </r>
  <r>
    <x v="0"/>
    <x v="0"/>
    <x v="0"/>
    <x v="29"/>
    <x v="29"/>
    <x v="1"/>
    <x v="0"/>
    <x v="5"/>
    <x v="5"/>
    <x v="0"/>
    <x v="0"/>
    <x v="1"/>
  </r>
  <r>
    <x v="0"/>
    <x v="0"/>
    <x v="0"/>
    <x v="29"/>
    <x v="29"/>
    <x v="1"/>
    <x v="0"/>
    <x v="6"/>
    <x v="6"/>
    <x v="0"/>
    <x v="0"/>
    <x v="1"/>
  </r>
  <r>
    <x v="0"/>
    <x v="0"/>
    <x v="0"/>
    <x v="29"/>
    <x v="29"/>
    <x v="1"/>
    <x v="0"/>
    <x v="7"/>
    <x v="7"/>
    <x v="0"/>
    <x v="0"/>
    <x v="1"/>
  </r>
  <r>
    <x v="0"/>
    <x v="0"/>
    <x v="0"/>
    <x v="29"/>
    <x v="29"/>
    <x v="1"/>
    <x v="0"/>
    <x v="8"/>
    <x v="8"/>
    <x v="0"/>
    <x v="0"/>
    <x v="1"/>
  </r>
  <r>
    <x v="0"/>
    <x v="0"/>
    <x v="0"/>
    <x v="29"/>
    <x v="29"/>
    <x v="0"/>
    <x v="0"/>
    <x v="16"/>
    <x v="16"/>
    <x v="0"/>
    <x v="0"/>
    <x v="8"/>
  </r>
  <r>
    <x v="1"/>
    <x v="8"/>
    <x v="1"/>
    <x v="30"/>
    <x v="30"/>
    <x v="2"/>
    <x v="2"/>
    <x v="23"/>
    <x v="24"/>
    <x v="1"/>
    <x v="2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P13:S47" firstHeaderRow="0" firstDataRow="1" firstDataCol="2"/>
  <pivotFields count="12">
    <pivotField compact="0" showAll="0">
      <items count="3">
        <item x="1"/>
        <item x="0"/>
        <item t="default"/>
      </items>
    </pivotField>
    <pivotField compact="0" showAll="0">
      <items count="10">
        <item x="8"/>
        <item x="0"/>
        <item x="4"/>
        <item x="5"/>
        <item x="3"/>
        <item x="1"/>
        <item x="2"/>
        <item x="6"/>
        <item x="7"/>
        <item t="default"/>
      </items>
    </pivotField>
    <pivotField axis="axisRow" compact="0" showAll="0">
      <items count="6">
        <item m="1" x="3"/>
        <item m="1" x="4"/>
        <item x="1"/>
        <item m="1" x="2"/>
        <item x="0"/>
        <item t="default"/>
      </items>
    </pivotField>
    <pivotField axis="axisRow" compact="0" showAll="0">
      <items count="167">
        <item x="30"/>
        <item m="1" x="33"/>
        <item m="1" x="37"/>
        <item m="1" x="42"/>
        <item m="1" x="44"/>
        <item m="1" x="55"/>
        <item m="1" x="60"/>
        <item m="1" x="62"/>
        <item m="1" x="63"/>
        <item m="1" x="64"/>
        <item m="1" x="75"/>
        <item m="1" x="78"/>
        <item m="1" x="83"/>
        <item m="1" x="85"/>
        <item m="1" x="93"/>
        <item m="1" x="98"/>
        <item m="1" x="103"/>
        <item m="1" x="105"/>
        <item m="1" x="106"/>
        <item m="1" x="111"/>
        <item m="1" x="114"/>
        <item m="1" x="116"/>
        <item m="1" x="117"/>
        <item m="1" x="121"/>
        <item m="1" x="122"/>
        <item m="1" x="126"/>
        <item m="1" x="127"/>
        <item m="1" x="134"/>
        <item m="1" x="154"/>
        <item m="1" x="162"/>
        <item m="1" x="88"/>
        <item m="1" x="144"/>
        <item m="1" x="46"/>
        <item m="1" x="86"/>
        <item m="1" x="91"/>
        <item m="1" x="92"/>
        <item m="1" x="95"/>
        <item m="1" x="100"/>
        <item m="1" x="104"/>
        <item m="1" x="128"/>
        <item m="1" x="130"/>
        <item m="1" x="135"/>
        <item m="1" x="137"/>
        <item m="1" x="139"/>
        <item m="1" x="143"/>
        <item m="1" x="147"/>
        <item m="1" x="148"/>
        <item m="1" x="158"/>
        <item m="1" x="58"/>
        <item m="1" x="41"/>
        <item m="1" x="49"/>
        <item m="1" x="59"/>
        <item m="1" x="157"/>
        <item m="1" x="53"/>
        <item m="1" x="132"/>
        <item m="1" x="145"/>
        <item m="1" x="35"/>
        <item m="1" x="36"/>
        <item m="1" x="50"/>
        <item m="1" x="57"/>
        <item m="1" x="68"/>
        <item m="1" x="77"/>
        <item m="1" x="79"/>
        <item m="1" x="97"/>
        <item m="1" x="101"/>
        <item m="1" x="102"/>
        <item m="1" x="124"/>
        <item m="1" x="140"/>
        <item m="1" x="150"/>
        <item m="1" x="34"/>
        <item m="1" x="56"/>
        <item m="1" x="87"/>
        <item m="1" x="90"/>
        <item m="1" x="118"/>
        <item m="1" x="32"/>
        <item m="1" x="38"/>
        <item m="1" x="39"/>
        <item m="1" x="40"/>
        <item m="1" x="43"/>
        <item m="1" x="45"/>
        <item m="1" x="47"/>
        <item m="1" x="48"/>
        <item m="1" x="51"/>
        <item m="1" x="52"/>
        <item m="1" x="54"/>
        <item m="1" x="61"/>
        <item m="1" x="65"/>
        <item m="1" x="66"/>
        <item m="1" x="67"/>
        <item m="1" x="69"/>
        <item m="1" x="70"/>
        <item m="1" x="71"/>
        <item m="1" x="72"/>
        <item m="1" x="73"/>
        <item m="1" x="74"/>
        <item m="1" x="76"/>
        <item m="1" x="80"/>
        <item m="1" x="81"/>
        <item m="1" x="82"/>
        <item m="1" x="84"/>
        <item m="1" x="94"/>
        <item m="1" x="96"/>
        <item m="1" x="99"/>
        <item m="1" x="107"/>
        <item m="1" x="108"/>
        <item m="1" x="109"/>
        <item m="1" x="110"/>
        <item m="1" x="112"/>
        <item m="1" x="113"/>
        <item m="1" x="165"/>
        <item m="1" x="115"/>
        <item m="1" x="119"/>
        <item m="1" x="120"/>
        <item m="1" x="123"/>
        <item m="1" x="125"/>
        <item m="1" x="129"/>
        <item m="1" x="131"/>
        <item m="1" x="133"/>
        <item m="1" x="136"/>
        <item m="1" x="138"/>
        <item m="1" x="141"/>
        <item m="1" x="142"/>
        <item m="1" x="164"/>
        <item m="1" x="146"/>
        <item m="1" x="149"/>
        <item m="1" x="151"/>
        <item m="1" x="152"/>
        <item m="1" x="153"/>
        <item m="1" x="155"/>
        <item m="1" x="156"/>
        <item m="1" x="159"/>
        <item m="1" x="160"/>
        <item m="1" x="161"/>
        <item m="1" x="163"/>
        <item m="1" x="89"/>
        <item x="0"/>
        <item x="17"/>
        <item x="22"/>
        <item x="1"/>
        <item m="1" x="31"/>
        <item x="18"/>
        <item x="5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20"/>
        <item x="21"/>
        <item x="23"/>
        <item x="24"/>
        <item x="25"/>
        <item x="26"/>
        <item x="27"/>
        <item x="28"/>
        <item x="29"/>
        <item t="default"/>
      </items>
    </pivotField>
    <pivotField compact="0" showAll="0">
      <items count="32">
        <item x="30"/>
        <item x="0"/>
        <item x="17"/>
        <item x="22"/>
        <item x="1"/>
        <item x="18"/>
        <item x="5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20"/>
        <item x="21"/>
        <item x="23"/>
        <item x="24"/>
        <item x="25"/>
        <item x="26"/>
        <item x="27"/>
        <item x="28"/>
        <item x="29"/>
        <item t="default"/>
      </items>
    </pivotField>
    <pivotField dataField="1" compact="0" showAll="0">
      <items count="4">
        <item x="2"/>
        <item x="0"/>
        <item x="1"/>
        <item t="default"/>
      </items>
    </pivotField>
    <pivotField dataField="1" compact="0" showAll="0">
      <items count="4">
        <item x="2"/>
        <item x="0"/>
        <item x="1"/>
        <item t="default"/>
      </items>
    </pivotField>
    <pivotField compact="0" showAll="0">
      <items count="25">
        <item x="23"/>
        <item x="9"/>
        <item x="15"/>
        <item x="16"/>
        <item x="10"/>
        <item x="11"/>
        <item x="12"/>
        <item x="13"/>
        <item x="14"/>
        <item x="17"/>
        <item x="18"/>
        <item x="21"/>
        <item x="1"/>
        <item x="2"/>
        <item x="3"/>
        <item x="4"/>
        <item x="5"/>
        <item x="6"/>
        <item x="7"/>
        <item x="8"/>
        <item x="0"/>
        <item x="19"/>
        <item x="20"/>
        <item x="22"/>
        <item t="default"/>
      </items>
    </pivotField>
    <pivotField compact="0" showAll="0">
      <items count="26">
        <item x="24"/>
        <item x="9"/>
        <item x="15"/>
        <item x="16"/>
        <item x="10"/>
        <item x="11"/>
        <item x="12"/>
        <item x="13"/>
        <item x="14"/>
        <item x="17"/>
        <item x="18"/>
        <item x="22"/>
        <item x="1"/>
        <item x="2"/>
        <item x="3"/>
        <item x="4"/>
        <item x="5"/>
        <item x="6"/>
        <item x="7"/>
        <item x="8"/>
        <item x="0"/>
        <item x="19"/>
        <item x="20"/>
        <item x="21"/>
        <item x="2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17">
        <item x="15"/>
        <item x="13"/>
        <item x="0"/>
        <item x="2"/>
        <item x="3"/>
        <item x="4"/>
        <item x="5"/>
        <item x="1"/>
        <item x="6"/>
        <item x="7"/>
        <item x="8"/>
        <item x="9"/>
        <item x="10"/>
        <item x="11"/>
        <item x="12"/>
        <item x="14"/>
        <item t="default"/>
      </items>
    </pivotField>
  </pivotFields>
  <rowFields count="2">
    <field x="2"/>
    <field x="3"/>
  </rowFields>
  <rowItems count="34">
    <i>
      <x v="2"/>
    </i>
    <i r="1">
      <x/>
    </i>
    <i>
      <x v="4"/>
    </i>
    <i r="1">
      <x v="135"/>
    </i>
    <i r="1">
      <x v="136"/>
    </i>
    <i r="1">
      <x v="137"/>
    </i>
    <i r="1">
      <x v="138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自巡查" fld="5" baseField="0" baseItem="0"/>
    <dataField name="求和项:必填项" fld="6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.emf"/><Relationship Id="rId4" Type="http://schemas.openxmlformats.org/officeDocument/2006/relationships/package" Target="../embeddings/Workbook1.xlsx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workbookViewId="0">
      <selection activeCell="B53" sqref="B53"/>
    </sheetView>
  </sheetViews>
  <sheetFormatPr defaultColWidth="9" defaultRowHeight="13.5" outlineLevelCol="7"/>
  <cols>
    <col min="1" max="1" width="10.725" style="53" customWidth="1"/>
    <col min="2" max="2" width="35.4583333333333" customWidth="1"/>
    <col min="3" max="3" width="19" style="85" customWidth="1"/>
    <col min="4" max="4" width="15.0916666666667" style="85" customWidth="1"/>
    <col min="5" max="5" width="6.625" style="85" customWidth="1"/>
    <col min="6" max="6" width="11.125" style="99" customWidth="1"/>
    <col min="7" max="7" width="9" style="53"/>
    <col min="8" max="8" width="9" style="99"/>
  </cols>
  <sheetData>
    <row r="1" s="98" customFormat="1" spans="1:8">
      <c r="A1" s="100" t="s">
        <v>0</v>
      </c>
      <c r="B1" s="98" t="s">
        <v>1</v>
      </c>
      <c r="C1" s="101" t="s">
        <v>2</v>
      </c>
      <c r="D1" s="101" t="s">
        <v>3</v>
      </c>
      <c r="E1" s="101"/>
      <c r="F1" s="102" t="s">
        <v>4</v>
      </c>
      <c r="G1" s="100" t="s">
        <v>5</v>
      </c>
      <c r="H1" s="103" t="s">
        <v>6</v>
      </c>
    </row>
    <row r="2" spans="1:8">
      <c r="A2" s="84" t="s">
        <v>7</v>
      </c>
      <c r="B2" t="s">
        <v>8</v>
      </c>
      <c r="D2" s="84"/>
      <c r="E2" s="84"/>
      <c r="F2" s="99">
        <v>6</v>
      </c>
      <c r="G2" s="84" t="s">
        <v>9</v>
      </c>
      <c r="H2" s="104" t="s">
        <v>10</v>
      </c>
    </row>
    <row r="3" spans="1:8">
      <c r="A3" s="84" t="s">
        <v>11</v>
      </c>
      <c r="B3" t="s">
        <v>12</v>
      </c>
      <c r="D3" s="84"/>
      <c r="E3" s="84"/>
      <c r="F3" s="99">
        <v>6</v>
      </c>
      <c r="G3" s="84" t="s">
        <v>9</v>
      </c>
      <c r="H3" s="104" t="s">
        <v>10</v>
      </c>
    </row>
    <row r="4" spans="1:8">
      <c r="A4" s="84" t="s">
        <v>13</v>
      </c>
      <c r="B4" t="s">
        <v>14</v>
      </c>
      <c r="D4" s="84"/>
      <c r="E4" s="84"/>
      <c r="F4" s="99">
        <v>6</v>
      </c>
      <c r="G4" s="84" t="s">
        <v>9</v>
      </c>
      <c r="H4" s="104" t="s">
        <v>10</v>
      </c>
    </row>
    <row r="5" spans="1:8">
      <c r="A5" s="84" t="s">
        <v>15</v>
      </c>
      <c r="B5" t="s">
        <v>16</v>
      </c>
      <c r="D5" s="84"/>
      <c r="E5" s="84"/>
      <c r="F5" s="99">
        <v>6</v>
      </c>
      <c r="G5" s="84" t="s">
        <v>9</v>
      </c>
      <c r="H5" s="104" t="s">
        <v>10</v>
      </c>
    </row>
    <row r="6" spans="1:8">
      <c r="A6" s="84" t="s">
        <v>17</v>
      </c>
      <c r="B6" t="s">
        <v>18</v>
      </c>
      <c r="D6" s="84"/>
      <c r="E6" s="84"/>
      <c r="F6" s="99">
        <v>6</v>
      </c>
      <c r="G6" s="84" t="s">
        <v>9</v>
      </c>
      <c r="H6" s="104" t="s">
        <v>10</v>
      </c>
    </row>
    <row r="7" spans="1:8">
      <c r="A7" s="84" t="s">
        <v>19</v>
      </c>
      <c r="B7" t="s">
        <v>20</v>
      </c>
      <c r="C7" s="85" t="s">
        <v>2</v>
      </c>
      <c r="D7" s="84"/>
      <c r="E7" s="84"/>
      <c r="F7" s="99">
        <v>6</v>
      </c>
      <c r="G7" s="84" t="s">
        <v>9</v>
      </c>
      <c r="H7" s="104" t="s">
        <v>21</v>
      </c>
    </row>
    <row r="8" spans="1:8">
      <c r="A8" s="84" t="s">
        <v>22</v>
      </c>
      <c r="B8" t="s">
        <v>23</v>
      </c>
      <c r="D8" s="84"/>
      <c r="E8" s="84"/>
      <c r="F8" s="99">
        <v>6</v>
      </c>
      <c r="G8" s="84" t="s">
        <v>9</v>
      </c>
      <c r="H8" s="104" t="s">
        <v>10</v>
      </c>
    </row>
    <row r="9" spans="1:8">
      <c r="A9" s="84" t="s">
        <v>24</v>
      </c>
      <c r="B9" t="s">
        <v>25</v>
      </c>
      <c r="D9" s="84"/>
      <c r="E9" s="84"/>
      <c r="F9" s="99">
        <v>6</v>
      </c>
      <c r="G9" s="84" t="s">
        <v>9</v>
      </c>
      <c r="H9" s="104" t="s">
        <v>10</v>
      </c>
    </row>
    <row r="10" spans="1:8">
      <c r="A10" s="84" t="s">
        <v>26</v>
      </c>
      <c r="B10" t="s">
        <v>27</v>
      </c>
      <c r="D10" s="84"/>
      <c r="E10" s="84"/>
      <c r="F10" s="99">
        <v>6</v>
      </c>
      <c r="G10" s="84" t="s">
        <v>9</v>
      </c>
      <c r="H10" s="104" t="s">
        <v>10</v>
      </c>
    </row>
    <row r="11" spans="1:8">
      <c r="A11" s="84" t="s">
        <v>28</v>
      </c>
      <c r="B11" t="s">
        <v>29</v>
      </c>
      <c r="D11" s="84"/>
      <c r="E11" s="84"/>
      <c r="F11" s="99">
        <v>6</v>
      </c>
      <c r="G11" s="84" t="s">
        <v>9</v>
      </c>
      <c r="H11" s="104" t="s">
        <v>10</v>
      </c>
    </row>
    <row r="12" spans="1:8">
      <c r="A12" s="84" t="s">
        <v>30</v>
      </c>
      <c r="B12" t="s">
        <v>31</v>
      </c>
      <c r="D12" s="84"/>
      <c r="E12" s="84"/>
      <c r="F12" s="99">
        <v>6</v>
      </c>
      <c r="G12" s="84" t="s">
        <v>9</v>
      </c>
      <c r="H12" s="104" t="s">
        <v>10</v>
      </c>
    </row>
    <row r="13" spans="1:8">
      <c r="A13" s="84" t="s">
        <v>32</v>
      </c>
      <c r="B13" t="s">
        <v>33</v>
      </c>
      <c r="C13" s="85" t="s">
        <v>2</v>
      </c>
      <c r="D13" s="84"/>
      <c r="E13" s="84"/>
      <c r="F13" s="99">
        <v>6</v>
      </c>
      <c r="G13" s="84" t="s">
        <v>9</v>
      </c>
      <c r="H13" s="104" t="s">
        <v>21</v>
      </c>
    </row>
    <row r="14" spans="1:8">
      <c r="A14" s="84" t="s">
        <v>34</v>
      </c>
      <c r="B14" t="s">
        <v>35</v>
      </c>
      <c r="D14" s="84"/>
      <c r="E14" s="84"/>
      <c r="F14" s="99">
        <v>6</v>
      </c>
      <c r="G14" s="84" t="s">
        <v>9</v>
      </c>
      <c r="H14" s="104" t="s">
        <v>21</v>
      </c>
    </row>
    <row r="15" spans="1:8">
      <c r="A15" s="84" t="s">
        <v>36</v>
      </c>
      <c r="B15" t="s">
        <v>37</v>
      </c>
      <c r="D15" s="84"/>
      <c r="E15" s="84"/>
      <c r="F15" s="99">
        <v>6</v>
      </c>
      <c r="G15" s="84" t="s">
        <v>9</v>
      </c>
      <c r="H15" s="104" t="s">
        <v>10</v>
      </c>
    </row>
    <row r="16" spans="1:8">
      <c r="A16" s="84" t="s">
        <v>38</v>
      </c>
      <c r="B16" t="s">
        <v>39</v>
      </c>
      <c r="D16" s="84"/>
      <c r="E16" s="84"/>
      <c r="F16" s="99">
        <v>6</v>
      </c>
      <c r="G16" s="84" t="s">
        <v>9</v>
      </c>
      <c r="H16" s="104" t="s">
        <v>10</v>
      </c>
    </row>
    <row r="17" spans="1:8">
      <c r="A17" s="84" t="s">
        <v>40</v>
      </c>
      <c r="B17" t="s">
        <v>41</v>
      </c>
      <c r="D17" s="84"/>
      <c r="E17" s="84"/>
      <c r="F17" s="99">
        <v>6</v>
      </c>
      <c r="G17" s="84" t="s">
        <v>9</v>
      </c>
      <c r="H17" s="104" t="s">
        <v>10</v>
      </c>
    </row>
    <row r="18" spans="1:8">
      <c r="A18" s="84" t="s">
        <v>42</v>
      </c>
      <c r="B18" t="s">
        <v>43</v>
      </c>
      <c r="D18" s="84"/>
      <c r="E18" s="84"/>
      <c r="F18" s="99">
        <v>6</v>
      </c>
      <c r="G18" s="84" t="s">
        <v>9</v>
      </c>
      <c r="H18" s="104" t="s">
        <v>10</v>
      </c>
    </row>
    <row r="19" spans="1:8">
      <c r="A19" s="84" t="s">
        <v>44</v>
      </c>
      <c r="B19" t="s">
        <v>45</v>
      </c>
      <c r="D19" s="84"/>
      <c r="E19" s="84"/>
      <c r="F19" s="99">
        <v>6</v>
      </c>
      <c r="G19" s="84" t="s">
        <v>9</v>
      </c>
      <c r="H19" s="104" t="s">
        <v>10</v>
      </c>
    </row>
    <row r="20" spans="1:8">
      <c r="A20" s="84" t="s">
        <v>46</v>
      </c>
      <c r="B20" t="s">
        <v>47</v>
      </c>
      <c r="D20" s="84"/>
      <c r="E20" s="84"/>
      <c r="F20" s="99">
        <v>6</v>
      </c>
      <c r="G20" s="84" t="s">
        <v>9</v>
      </c>
      <c r="H20" s="104" t="s">
        <v>10</v>
      </c>
    </row>
    <row r="21" spans="1:8">
      <c r="A21" s="84" t="s">
        <v>48</v>
      </c>
      <c r="B21" t="s">
        <v>49</v>
      </c>
      <c r="D21" s="84"/>
      <c r="E21" s="84"/>
      <c r="F21" s="99">
        <v>6</v>
      </c>
      <c r="G21" s="84" t="s">
        <v>9</v>
      </c>
      <c r="H21" s="104" t="s">
        <v>10</v>
      </c>
    </row>
    <row r="22" spans="1:8">
      <c r="A22" s="84" t="s">
        <v>50</v>
      </c>
      <c r="B22" t="s">
        <v>51</v>
      </c>
      <c r="D22" s="84"/>
      <c r="E22" s="84"/>
      <c r="F22" s="99">
        <v>6</v>
      </c>
      <c r="G22" s="84" t="s">
        <v>9</v>
      </c>
      <c r="H22" s="104" t="s">
        <v>10</v>
      </c>
    </row>
    <row r="23" spans="1:8">
      <c r="A23" s="84" t="s">
        <v>52</v>
      </c>
      <c r="B23" t="s">
        <v>53</v>
      </c>
      <c r="D23" s="84"/>
      <c r="E23" s="84"/>
      <c r="F23" s="99">
        <v>6</v>
      </c>
      <c r="G23" s="84" t="s">
        <v>9</v>
      </c>
      <c r="H23" s="104" t="s">
        <v>10</v>
      </c>
    </row>
    <row r="24" spans="1:8">
      <c r="A24" s="84" t="s">
        <v>54</v>
      </c>
      <c r="B24" t="s">
        <v>55</v>
      </c>
      <c r="D24" s="84"/>
      <c r="E24" s="84"/>
      <c r="F24" s="99">
        <v>6</v>
      </c>
      <c r="G24" s="84" t="s">
        <v>9</v>
      </c>
      <c r="H24" s="104" t="s">
        <v>10</v>
      </c>
    </row>
    <row r="25" spans="1:8">
      <c r="A25" s="84" t="s">
        <v>56</v>
      </c>
      <c r="B25" t="s">
        <v>57</v>
      </c>
      <c r="D25" s="84"/>
      <c r="E25" s="84"/>
      <c r="F25" s="99">
        <v>6</v>
      </c>
      <c r="G25" s="84" t="s">
        <v>9</v>
      </c>
      <c r="H25" s="104" t="s">
        <v>10</v>
      </c>
    </row>
    <row r="26" spans="1:8">
      <c r="A26" s="84" t="s">
        <v>58</v>
      </c>
      <c r="B26" t="s">
        <v>59</v>
      </c>
      <c r="D26" s="84"/>
      <c r="E26" s="84"/>
      <c r="F26" s="99">
        <v>6</v>
      </c>
      <c r="G26" s="84" t="s">
        <v>9</v>
      </c>
      <c r="H26" s="104" t="s">
        <v>10</v>
      </c>
    </row>
    <row r="27" spans="1:8">
      <c r="A27" s="84" t="s">
        <v>60</v>
      </c>
      <c r="B27" t="s">
        <v>61</v>
      </c>
      <c r="D27" s="84"/>
      <c r="E27" s="84"/>
      <c r="F27" s="99">
        <v>6</v>
      </c>
      <c r="G27" s="84" t="s">
        <v>9</v>
      </c>
      <c r="H27" s="104" t="s">
        <v>10</v>
      </c>
    </row>
    <row r="28" spans="1:8">
      <c r="A28" s="84" t="s">
        <v>62</v>
      </c>
      <c r="B28" t="s">
        <v>63</v>
      </c>
      <c r="D28" s="84"/>
      <c r="E28" s="84"/>
      <c r="F28" s="99">
        <v>6</v>
      </c>
      <c r="G28" s="84" t="s">
        <v>9</v>
      </c>
      <c r="H28" s="104" t="s">
        <v>10</v>
      </c>
    </row>
    <row r="29" spans="1:8">
      <c r="A29" s="84" t="s">
        <v>64</v>
      </c>
      <c r="B29" t="s">
        <v>65</v>
      </c>
      <c r="C29" s="85" t="s">
        <v>2</v>
      </c>
      <c r="D29" s="84"/>
      <c r="E29" s="84"/>
      <c r="F29" s="99">
        <v>6</v>
      </c>
      <c r="G29" s="84" t="s">
        <v>9</v>
      </c>
      <c r="H29" s="104" t="s">
        <v>21</v>
      </c>
    </row>
    <row r="30" spans="1:8">
      <c r="A30" s="84" t="s">
        <v>66</v>
      </c>
      <c r="B30" t="s">
        <v>67</v>
      </c>
      <c r="D30" s="84"/>
      <c r="E30" s="84"/>
      <c r="F30" s="99">
        <v>6</v>
      </c>
      <c r="G30" s="84" t="s">
        <v>9</v>
      </c>
      <c r="H30" s="104" t="s">
        <v>10</v>
      </c>
    </row>
    <row r="31" spans="1:8">
      <c r="A31" s="84" t="s">
        <v>68</v>
      </c>
      <c r="B31" t="s">
        <v>69</v>
      </c>
      <c r="D31" s="84"/>
      <c r="E31" s="84"/>
      <c r="F31" s="99">
        <v>6</v>
      </c>
      <c r="G31" s="84" t="s">
        <v>9</v>
      </c>
      <c r="H31" s="104" t="s">
        <v>10</v>
      </c>
    </row>
    <row r="32" ht="27" spans="1:8">
      <c r="A32" s="84" t="s">
        <v>70</v>
      </c>
      <c r="B32" t="s">
        <v>71</v>
      </c>
      <c r="C32" s="85" t="s">
        <v>72</v>
      </c>
      <c r="D32" s="84"/>
      <c r="E32" s="84"/>
      <c r="F32" s="99">
        <v>6</v>
      </c>
      <c r="G32" s="84" t="s">
        <v>9</v>
      </c>
      <c r="H32" s="104" t="s">
        <v>21</v>
      </c>
    </row>
    <row r="33" spans="1:8">
      <c r="A33" s="84" t="s">
        <v>73</v>
      </c>
      <c r="B33" t="s">
        <v>74</v>
      </c>
      <c r="D33" s="84"/>
      <c r="E33" s="84"/>
      <c r="F33" s="99">
        <v>6</v>
      </c>
      <c r="G33" s="84" t="s">
        <v>9</v>
      </c>
      <c r="H33" s="104" t="s">
        <v>10</v>
      </c>
    </row>
    <row r="34" spans="1:8">
      <c r="A34" s="84" t="s">
        <v>75</v>
      </c>
      <c r="B34" t="s">
        <v>76</v>
      </c>
      <c r="C34" s="85" t="s">
        <v>2</v>
      </c>
      <c r="D34" s="84"/>
      <c r="E34" s="84"/>
      <c r="F34" s="99">
        <v>6</v>
      </c>
      <c r="G34" s="84" t="s">
        <v>9</v>
      </c>
      <c r="H34" s="104" t="s">
        <v>21</v>
      </c>
    </row>
    <row r="35" spans="1:8">
      <c r="A35" s="84" t="s">
        <v>77</v>
      </c>
      <c r="B35" t="s">
        <v>78</v>
      </c>
      <c r="D35" s="84"/>
      <c r="E35" s="84"/>
      <c r="F35" s="99">
        <v>6</v>
      </c>
      <c r="G35" s="84" t="s">
        <v>9</v>
      </c>
      <c r="H35" s="104" t="s">
        <v>10</v>
      </c>
    </row>
    <row r="36" spans="1:8">
      <c r="A36" s="84" t="s">
        <v>79</v>
      </c>
      <c r="B36" t="s">
        <v>80</v>
      </c>
      <c r="D36" s="84"/>
      <c r="E36" s="84"/>
      <c r="F36" s="99">
        <v>6</v>
      </c>
      <c r="G36" s="84" t="s">
        <v>9</v>
      </c>
      <c r="H36" s="104" t="s">
        <v>10</v>
      </c>
    </row>
    <row r="37" spans="1:8">
      <c r="A37" s="84" t="s">
        <v>81</v>
      </c>
      <c r="B37" t="s">
        <v>82</v>
      </c>
      <c r="D37" s="84"/>
      <c r="E37" s="84"/>
      <c r="F37" s="99">
        <v>6</v>
      </c>
      <c r="G37" s="84" t="s">
        <v>9</v>
      </c>
      <c r="H37" s="104" t="s">
        <v>10</v>
      </c>
    </row>
    <row r="38" spans="1:8">
      <c r="A38" s="84" t="s">
        <v>83</v>
      </c>
      <c r="B38" t="s">
        <v>84</v>
      </c>
      <c r="C38" s="85" t="s">
        <v>2</v>
      </c>
      <c r="D38" s="84"/>
      <c r="E38" s="84"/>
      <c r="F38" s="99">
        <v>6</v>
      </c>
      <c r="G38" s="84" t="s">
        <v>9</v>
      </c>
      <c r="H38" s="104" t="s">
        <v>21</v>
      </c>
    </row>
    <row r="39" spans="1:8">
      <c r="A39" s="84" t="s">
        <v>85</v>
      </c>
      <c r="B39" t="s">
        <v>86</v>
      </c>
      <c r="D39" s="84"/>
      <c r="E39" s="84"/>
      <c r="F39" s="99">
        <v>6</v>
      </c>
      <c r="G39" s="84" t="s">
        <v>9</v>
      </c>
      <c r="H39" s="104" t="s">
        <v>10</v>
      </c>
    </row>
    <row r="40" spans="1:8">
      <c r="A40" s="84" t="s">
        <v>87</v>
      </c>
      <c r="B40" t="s">
        <v>88</v>
      </c>
      <c r="D40" s="84"/>
      <c r="E40" s="84"/>
      <c r="F40" s="99">
        <v>6</v>
      </c>
      <c r="G40" s="84" t="s">
        <v>9</v>
      </c>
      <c r="H40" s="104" t="s">
        <v>10</v>
      </c>
    </row>
    <row r="41" ht="40.5" spans="1:8">
      <c r="A41" s="84" t="s">
        <v>89</v>
      </c>
      <c r="B41" t="s">
        <v>90</v>
      </c>
      <c r="C41" s="85" t="s">
        <v>91</v>
      </c>
      <c r="D41" s="84"/>
      <c r="E41" s="84"/>
      <c r="F41" s="99">
        <v>6</v>
      </c>
      <c r="G41" s="84" t="s">
        <v>9</v>
      </c>
      <c r="H41" s="104" t="s">
        <v>21</v>
      </c>
    </row>
    <row r="42" spans="1:8">
      <c r="A42" s="53" t="s">
        <v>92</v>
      </c>
      <c r="B42" t="s">
        <v>93</v>
      </c>
      <c r="F42" s="99">
        <v>6</v>
      </c>
      <c r="G42" s="53" t="s">
        <v>9</v>
      </c>
      <c r="H42" s="104" t="s">
        <v>10</v>
      </c>
    </row>
    <row r="43" spans="1:8">
      <c r="A43" s="53" t="s">
        <v>94</v>
      </c>
      <c r="B43" t="s">
        <v>95</v>
      </c>
      <c r="F43" s="99">
        <v>6</v>
      </c>
      <c r="G43" s="53" t="s">
        <v>9</v>
      </c>
      <c r="H43" s="104" t="s">
        <v>10</v>
      </c>
    </row>
    <row r="44" spans="1:8">
      <c r="A44" s="53" t="s">
        <v>96</v>
      </c>
      <c r="B44" t="s">
        <v>97</v>
      </c>
      <c r="F44" s="99">
        <v>6</v>
      </c>
      <c r="G44" s="53" t="s">
        <v>9</v>
      </c>
      <c r="H44" s="104" t="s">
        <v>10</v>
      </c>
    </row>
    <row r="45" spans="1:8">
      <c r="A45" s="53" t="s">
        <v>98</v>
      </c>
      <c r="B45" t="s">
        <v>99</v>
      </c>
      <c r="F45" s="99">
        <v>6</v>
      </c>
      <c r="G45" s="53" t="s">
        <v>9</v>
      </c>
      <c r="H45" s="104" t="s">
        <v>10</v>
      </c>
    </row>
    <row r="46" spans="1:8">
      <c r="A46" s="53" t="s">
        <v>100</v>
      </c>
      <c r="B46" t="s">
        <v>101</v>
      </c>
      <c r="F46" s="99">
        <v>6</v>
      </c>
      <c r="G46" s="53" t="s">
        <v>9</v>
      </c>
      <c r="H46" s="104" t="s">
        <v>10</v>
      </c>
    </row>
    <row r="47" spans="1:8">
      <c r="A47" s="53" t="s">
        <v>102</v>
      </c>
      <c r="B47" t="s">
        <v>103</v>
      </c>
      <c r="F47" s="99">
        <v>6</v>
      </c>
      <c r="G47" s="53" t="s">
        <v>9</v>
      </c>
      <c r="H47" s="104" t="s">
        <v>10</v>
      </c>
    </row>
    <row r="48" spans="1:8">
      <c r="A48" s="53" t="s">
        <v>104</v>
      </c>
      <c r="B48" t="s">
        <v>105</v>
      </c>
      <c r="F48" s="99">
        <v>6</v>
      </c>
      <c r="G48" s="53" t="s">
        <v>9</v>
      </c>
      <c r="H48" s="104" t="s">
        <v>10</v>
      </c>
    </row>
    <row r="49" spans="1:8">
      <c r="A49" s="53" t="s">
        <v>106</v>
      </c>
      <c r="B49" t="s">
        <v>107</v>
      </c>
      <c r="F49" s="99">
        <v>6</v>
      </c>
      <c r="G49" s="53" t="s">
        <v>9</v>
      </c>
      <c r="H49" s="104" t="s">
        <v>10</v>
      </c>
    </row>
    <row r="50" spans="1:8">
      <c r="A50" s="53" t="s">
        <v>108</v>
      </c>
      <c r="B50" t="s">
        <v>109</v>
      </c>
      <c r="F50" s="99">
        <v>6</v>
      </c>
      <c r="G50" s="53" t="s">
        <v>9</v>
      </c>
      <c r="H50" s="104" t="s">
        <v>10</v>
      </c>
    </row>
    <row r="51" spans="1:8">
      <c r="A51" s="53" t="s">
        <v>110</v>
      </c>
      <c r="B51" t="s">
        <v>111</v>
      </c>
      <c r="F51" s="99">
        <v>6</v>
      </c>
      <c r="G51" s="53" t="s">
        <v>9</v>
      </c>
      <c r="H51" s="104" t="s">
        <v>10</v>
      </c>
    </row>
    <row r="52" spans="1:8">
      <c r="A52" s="53" t="s">
        <v>112</v>
      </c>
      <c r="B52" t="s">
        <v>113</v>
      </c>
      <c r="F52" s="99">
        <v>6</v>
      </c>
      <c r="G52" s="53" t="s">
        <v>9</v>
      </c>
      <c r="H52" s="104" t="s">
        <v>10</v>
      </c>
    </row>
    <row r="53" spans="1:8">
      <c r="A53" s="53" t="s">
        <v>114</v>
      </c>
      <c r="B53" t="s">
        <v>115</v>
      </c>
      <c r="F53" s="99">
        <v>6</v>
      </c>
      <c r="G53" s="53" t="s">
        <v>9</v>
      </c>
      <c r="H53" s="104" t="s">
        <v>10</v>
      </c>
    </row>
    <row r="54" spans="1:8">
      <c r="A54" s="53" t="s">
        <v>116</v>
      </c>
      <c r="B54" t="s">
        <v>117</v>
      </c>
      <c r="F54" s="99">
        <v>6</v>
      </c>
      <c r="G54" s="53" t="s">
        <v>9</v>
      </c>
      <c r="H54" s="104" t="s">
        <v>10</v>
      </c>
    </row>
    <row r="55" spans="1:8">
      <c r="A55" s="53" t="s">
        <v>118</v>
      </c>
      <c r="B55" t="s">
        <v>119</v>
      </c>
      <c r="F55" s="99">
        <v>6</v>
      </c>
      <c r="G55" s="53" t="s">
        <v>9</v>
      </c>
      <c r="H55" s="104" t="s">
        <v>10</v>
      </c>
    </row>
    <row r="56" spans="1:8">
      <c r="A56" s="53" t="s">
        <v>120</v>
      </c>
      <c r="B56" t="s">
        <v>121</v>
      </c>
      <c r="F56" s="99">
        <v>6</v>
      </c>
      <c r="G56" s="53" t="s">
        <v>9</v>
      </c>
      <c r="H56" s="104" t="s">
        <v>10</v>
      </c>
    </row>
    <row r="57" spans="1:8">
      <c r="A57" s="53" t="s">
        <v>122</v>
      </c>
      <c r="B57" t="s">
        <v>123</v>
      </c>
      <c r="F57" s="99">
        <v>6</v>
      </c>
      <c r="G57" s="53" t="s">
        <v>9</v>
      </c>
      <c r="H57" s="104" t="s">
        <v>10</v>
      </c>
    </row>
    <row r="58" spans="1:8">
      <c r="A58" s="53" t="s">
        <v>124</v>
      </c>
      <c r="B58" t="s">
        <v>125</v>
      </c>
      <c r="F58" s="99">
        <v>6</v>
      </c>
      <c r="G58" s="53" t="s">
        <v>9</v>
      </c>
      <c r="H58" s="104" t="s">
        <v>10</v>
      </c>
    </row>
    <row r="59" spans="1:8">
      <c r="A59" s="53" t="s">
        <v>126</v>
      </c>
      <c r="B59" t="s">
        <v>127</v>
      </c>
      <c r="F59" s="99">
        <v>6</v>
      </c>
      <c r="G59" s="53" t="s">
        <v>9</v>
      </c>
      <c r="H59" s="104" t="s">
        <v>10</v>
      </c>
    </row>
    <row r="60" spans="1:8">
      <c r="A60" s="53" t="s">
        <v>128</v>
      </c>
      <c r="B60" t="s">
        <v>129</v>
      </c>
      <c r="F60" s="99">
        <v>6</v>
      </c>
      <c r="G60" s="53" t="s">
        <v>9</v>
      </c>
      <c r="H60" s="104" t="s">
        <v>10</v>
      </c>
    </row>
    <row r="61" spans="1:8">
      <c r="A61" s="53" t="s">
        <v>130</v>
      </c>
      <c r="B61" t="s">
        <v>131</v>
      </c>
      <c r="F61" s="99">
        <v>6</v>
      </c>
      <c r="G61" s="53" t="s">
        <v>9</v>
      </c>
      <c r="H61" s="104" t="s">
        <v>10</v>
      </c>
    </row>
    <row r="62" spans="1:8">
      <c r="A62" s="53" t="s">
        <v>132</v>
      </c>
      <c r="B62" t="s">
        <v>133</v>
      </c>
      <c r="F62" s="99">
        <v>6</v>
      </c>
      <c r="G62" s="53" t="s">
        <v>9</v>
      </c>
      <c r="H62" s="104" t="s">
        <v>10</v>
      </c>
    </row>
    <row r="63" spans="1:8">
      <c r="A63" s="53" t="s">
        <v>134</v>
      </c>
      <c r="B63" t="s">
        <v>135</v>
      </c>
      <c r="F63" s="99">
        <v>6</v>
      </c>
      <c r="G63" s="53" t="s">
        <v>9</v>
      </c>
      <c r="H63" s="104" t="s">
        <v>10</v>
      </c>
    </row>
    <row r="64" spans="1:8">
      <c r="A64" s="53" t="s">
        <v>136</v>
      </c>
      <c r="B64" t="s">
        <v>137</v>
      </c>
      <c r="F64" s="99">
        <v>6</v>
      </c>
      <c r="G64" s="53" t="s">
        <v>9</v>
      </c>
      <c r="H64" s="104" t="s">
        <v>10</v>
      </c>
    </row>
    <row r="65" spans="1:8">
      <c r="A65" s="53" t="s">
        <v>138</v>
      </c>
      <c r="B65" t="s">
        <v>139</v>
      </c>
      <c r="F65" s="99">
        <v>6</v>
      </c>
      <c r="G65" s="53" t="s">
        <v>9</v>
      </c>
      <c r="H65" s="104" t="s">
        <v>10</v>
      </c>
    </row>
    <row r="66" spans="1:8">
      <c r="A66" s="53" t="s">
        <v>140</v>
      </c>
      <c r="B66" t="s">
        <v>141</v>
      </c>
      <c r="F66" s="99">
        <v>6</v>
      </c>
      <c r="G66" s="53" t="s">
        <v>9</v>
      </c>
      <c r="H66" s="104" t="s">
        <v>10</v>
      </c>
    </row>
    <row r="67" spans="1:8">
      <c r="A67" s="53" t="s">
        <v>142</v>
      </c>
      <c r="B67" t="s">
        <v>143</v>
      </c>
      <c r="F67" s="99">
        <v>6</v>
      </c>
      <c r="G67" s="53" t="s">
        <v>9</v>
      </c>
      <c r="H67" s="104" t="s">
        <v>10</v>
      </c>
    </row>
    <row r="68" spans="1:8">
      <c r="A68" s="53" t="s">
        <v>144</v>
      </c>
      <c r="B68" t="s">
        <v>145</v>
      </c>
      <c r="F68" s="99">
        <v>6</v>
      </c>
      <c r="G68" s="53" t="s">
        <v>9</v>
      </c>
      <c r="H68" s="104" t="s">
        <v>10</v>
      </c>
    </row>
    <row r="69" spans="1:8">
      <c r="A69" s="53" t="s">
        <v>146</v>
      </c>
      <c r="B69" t="s">
        <v>147</v>
      </c>
      <c r="F69" s="99">
        <v>6</v>
      </c>
      <c r="G69" s="53" t="s">
        <v>9</v>
      </c>
      <c r="H69" s="104" t="s">
        <v>10</v>
      </c>
    </row>
    <row r="70" spans="1:8">
      <c r="A70" s="53" t="s">
        <v>148</v>
      </c>
      <c r="B70" t="s">
        <v>149</v>
      </c>
      <c r="F70" s="99">
        <v>6</v>
      </c>
      <c r="G70" s="53" t="s">
        <v>9</v>
      </c>
      <c r="H70" s="104" t="s">
        <v>10</v>
      </c>
    </row>
    <row r="71" spans="1:8">
      <c r="A71" s="53" t="s">
        <v>150</v>
      </c>
      <c r="B71" t="s">
        <v>151</v>
      </c>
      <c r="F71" s="99">
        <v>6</v>
      </c>
      <c r="G71" s="53" t="s">
        <v>9</v>
      </c>
      <c r="H71" s="104" t="s">
        <v>10</v>
      </c>
    </row>
    <row r="72" spans="1:8">
      <c r="A72" s="53" t="s">
        <v>152</v>
      </c>
      <c r="B72" t="s">
        <v>153</v>
      </c>
      <c r="F72" s="99">
        <v>6</v>
      </c>
      <c r="G72" s="53" t="s">
        <v>9</v>
      </c>
      <c r="H72" s="104" t="s">
        <v>10</v>
      </c>
    </row>
    <row r="73" spans="1:8">
      <c r="A73" s="53" t="s">
        <v>154</v>
      </c>
      <c r="B73" t="s">
        <v>155</v>
      </c>
      <c r="F73" s="99">
        <v>6</v>
      </c>
      <c r="G73" s="53" t="s">
        <v>9</v>
      </c>
      <c r="H73" s="104" t="s">
        <v>10</v>
      </c>
    </row>
    <row r="74" spans="1:8">
      <c r="A74" s="53" t="s">
        <v>156</v>
      </c>
      <c r="B74" t="s">
        <v>157</v>
      </c>
      <c r="F74" s="99">
        <v>6</v>
      </c>
      <c r="G74" s="53" t="s">
        <v>9</v>
      </c>
      <c r="H74" s="104" t="s">
        <v>10</v>
      </c>
    </row>
    <row r="75" spans="1:8">
      <c r="A75" s="53" t="s">
        <v>158</v>
      </c>
      <c r="B75" t="s">
        <v>159</v>
      </c>
      <c r="F75" s="99">
        <v>6</v>
      </c>
      <c r="G75" s="53" t="s">
        <v>9</v>
      </c>
      <c r="H75" s="104" t="s">
        <v>10</v>
      </c>
    </row>
    <row r="76" spans="1:8">
      <c r="A76" s="53" t="s">
        <v>160</v>
      </c>
      <c r="B76" t="s">
        <v>161</v>
      </c>
      <c r="F76" s="99">
        <v>6</v>
      </c>
      <c r="G76" s="53" t="s">
        <v>9</v>
      </c>
      <c r="H76" s="104" t="s">
        <v>10</v>
      </c>
    </row>
    <row r="77" spans="1:8">
      <c r="A77" s="53" t="s">
        <v>162</v>
      </c>
      <c r="B77" t="s">
        <v>163</v>
      </c>
      <c r="F77" s="99">
        <v>6</v>
      </c>
      <c r="G77" s="53" t="s">
        <v>9</v>
      </c>
      <c r="H77" s="104" t="s">
        <v>10</v>
      </c>
    </row>
    <row r="78" spans="1:8">
      <c r="A78" s="53" t="s">
        <v>164</v>
      </c>
      <c r="B78" t="s">
        <v>165</v>
      </c>
      <c r="F78" s="99">
        <v>6</v>
      </c>
      <c r="G78" s="53" t="s">
        <v>9</v>
      </c>
      <c r="H78" s="104" t="s">
        <v>10</v>
      </c>
    </row>
    <row r="79" spans="1:8">
      <c r="A79" s="53" t="s">
        <v>166</v>
      </c>
      <c r="B79" t="s">
        <v>167</v>
      </c>
      <c r="F79" s="99">
        <v>6</v>
      </c>
      <c r="G79" s="53" t="s">
        <v>9</v>
      </c>
      <c r="H79" s="104" t="s">
        <v>10</v>
      </c>
    </row>
    <row r="80" spans="1:8">
      <c r="A80" s="53" t="s">
        <v>168</v>
      </c>
      <c r="B80" t="s">
        <v>169</v>
      </c>
      <c r="F80" s="99">
        <v>6</v>
      </c>
      <c r="G80" s="53" t="s">
        <v>9</v>
      </c>
      <c r="H80" s="104" t="s">
        <v>10</v>
      </c>
    </row>
    <row r="81" spans="1:8">
      <c r="A81" s="53" t="s">
        <v>170</v>
      </c>
      <c r="B81" t="s">
        <v>171</v>
      </c>
      <c r="F81" s="99">
        <v>6</v>
      </c>
      <c r="G81" s="53" t="s">
        <v>9</v>
      </c>
      <c r="H81" s="104" t="s">
        <v>10</v>
      </c>
    </row>
    <row r="82" spans="1:8">
      <c r="A82" s="53" t="s">
        <v>172</v>
      </c>
      <c r="B82" t="s">
        <v>173</v>
      </c>
      <c r="F82" s="99">
        <v>6</v>
      </c>
      <c r="G82" s="53" t="s">
        <v>9</v>
      </c>
      <c r="H82" s="104" t="s">
        <v>10</v>
      </c>
    </row>
    <row r="83" spans="1:8">
      <c r="A83" s="53" t="s">
        <v>174</v>
      </c>
      <c r="B83" t="s">
        <v>175</v>
      </c>
      <c r="F83" s="99">
        <v>6</v>
      </c>
      <c r="G83" s="53" t="s">
        <v>9</v>
      </c>
      <c r="H83" s="104" t="s">
        <v>10</v>
      </c>
    </row>
    <row r="84" spans="1:8">
      <c r="A84" s="53" t="s">
        <v>176</v>
      </c>
      <c r="B84" t="s">
        <v>177</v>
      </c>
      <c r="F84" s="99">
        <v>6</v>
      </c>
      <c r="G84" s="53" t="s">
        <v>9</v>
      </c>
      <c r="H84" s="104" t="s">
        <v>10</v>
      </c>
    </row>
    <row r="85" spans="1:8">
      <c r="A85" s="53" t="s">
        <v>178</v>
      </c>
      <c r="B85" t="s">
        <v>179</v>
      </c>
      <c r="F85" s="99">
        <v>6</v>
      </c>
      <c r="G85" s="53" t="s">
        <v>9</v>
      </c>
      <c r="H85" s="104" t="s">
        <v>10</v>
      </c>
    </row>
    <row r="86" spans="1:8">
      <c r="A86" s="53" t="s">
        <v>180</v>
      </c>
      <c r="B86" t="s">
        <v>181</v>
      </c>
      <c r="F86" s="99">
        <v>6</v>
      </c>
      <c r="G86" s="53" t="s">
        <v>9</v>
      </c>
      <c r="H86" s="104" t="s">
        <v>10</v>
      </c>
    </row>
    <row r="87" spans="1:8">
      <c r="A87" s="53" t="s">
        <v>182</v>
      </c>
      <c r="B87" t="s">
        <v>183</v>
      </c>
      <c r="F87" s="99">
        <v>6</v>
      </c>
      <c r="G87" s="53" t="s">
        <v>9</v>
      </c>
      <c r="H87" s="104" t="s">
        <v>10</v>
      </c>
    </row>
    <row r="88" spans="1:8">
      <c r="A88" s="53" t="s">
        <v>184</v>
      </c>
      <c r="B88" t="s">
        <v>185</v>
      </c>
      <c r="F88" s="99">
        <v>6</v>
      </c>
      <c r="G88" s="53" t="s">
        <v>9</v>
      </c>
      <c r="H88" s="104" t="s">
        <v>10</v>
      </c>
    </row>
    <row r="89" spans="1:8">
      <c r="A89" s="53" t="s">
        <v>186</v>
      </c>
      <c r="B89" t="s">
        <v>187</v>
      </c>
      <c r="F89" s="99">
        <v>6</v>
      </c>
      <c r="G89" s="53" t="s">
        <v>9</v>
      </c>
      <c r="H89" s="104" t="s">
        <v>10</v>
      </c>
    </row>
    <row r="90" spans="1:8">
      <c r="A90" s="53" t="s">
        <v>188</v>
      </c>
      <c r="B90" t="s">
        <v>189</v>
      </c>
      <c r="F90" s="99">
        <v>6</v>
      </c>
      <c r="G90" s="53" t="s">
        <v>9</v>
      </c>
      <c r="H90" s="104" t="s">
        <v>10</v>
      </c>
    </row>
    <row r="91" spans="1:8">
      <c r="A91" s="53" t="s">
        <v>190</v>
      </c>
      <c r="B91" t="s">
        <v>191</v>
      </c>
      <c r="F91" s="99">
        <v>6</v>
      </c>
      <c r="G91" s="53" t="s">
        <v>9</v>
      </c>
      <c r="H91" s="104" t="s">
        <v>10</v>
      </c>
    </row>
    <row r="92" spans="1:8">
      <c r="A92" s="53" t="s">
        <v>192</v>
      </c>
      <c r="B92" t="s">
        <v>193</v>
      </c>
      <c r="F92" s="99">
        <v>6</v>
      </c>
      <c r="G92" s="53" t="s">
        <v>9</v>
      </c>
      <c r="H92" s="104" t="s">
        <v>10</v>
      </c>
    </row>
    <row r="93" spans="1:8">
      <c r="A93" s="53" t="s">
        <v>194</v>
      </c>
      <c r="B93" t="s">
        <v>195</v>
      </c>
      <c r="F93" s="99">
        <v>6</v>
      </c>
      <c r="G93" s="53" t="s">
        <v>9</v>
      </c>
      <c r="H93" s="104" t="s">
        <v>10</v>
      </c>
    </row>
    <row r="94" spans="1:8">
      <c r="A94" s="53" t="s">
        <v>196</v>
      </c>
      <c r="B94" t="s">
        <v>197</v>
      </c>
      <c r="F94" s="99">
        <v>6</v>
      </c>
      <c r="G94" s="53" t="s">
        <v>9</v>
      </c>
      <c r="H94" s="99" t="s">
        <v>10</v>
      </c>
    </row>
    <row r="95" spans="1:8">
      <c r="A95" s="53" t="s">
        <v>198</v>
      </c>
      <c r="B95" t="s">
        <v>199</v>
      </c>
      <c r="F95" s="99">
        <v>6</v>
      </c>
      <c r="G95" s="53" t="s">
        <v>9</v>
      </c>
      <c r="H95" s="99" t="s">
        <v>10</v>
      </c>
    </row>
    <row r="96" spans="1:8">
      <c r="A96" s="53" t="s">
        <v>200</v>
      </c>
      <c r="B96" t="s">
        <v>201</v>
      </c>
      <c r="F96" s="99">
        <v>6</v>
      </c>
      <c r="G96" s="53" t="s">
        <v>9</v>
      </c>
      <c r="H96" s="99" t="s">
        <v>10</v>
      </c>
    </row>
    <row r="97" spans="1:8">
      <c r="A97" s="53" t="s">
        <v>202</v>
      </c>
      <c r="B97" t="s">
        <v>203</v>
      </c>
      <c r="F97" s="99">
        <v>6</v>
      </c>
      <c r="G97" s="53" t="s">
        <v>9</v>
      </c>
      <c r="H97" s="99" t="s">
        <v>10</v>
      </c>
    </row>
    <row r="98" spans="1:8">
      <c r="A98" s="53" t="s">
        <v>204</v>
      </c>
      <c r="B98" t="s">
        <v>205</v>
      </c>
      <c r="F98" s="99">
        <v>6</v>
      </c>
      <c r="G98" s="53" t="s">
        <v>9</v>
      </c>
      <c r="H98" s="99" t="s">
        <v>10</v>
      </c>
    </row>
    <row r="99" spans="1:8">
      <c r="A99" s="53" t="s">
        <v>206</v>
      </c>
      <c r="B99" t="s">
        <v>207</v>
      </c>
      <c r="F99" s="99">
        <v>6</v>
      </c>
      <c r="G99" s="53" t="s">
        <v>9</v>
      </c>
      <c r="H99" s="99" t="s">
        <v>10</v>
      </c>
    </row>
    <row r="100" spans="1:8">
      <c r="A100" s="53" t="s">
        <v>208</v>
      </c>
      <c r="B100" t="s">
        <v>209</v>
      </c>
      <c r="F100" s="99">
        <v>6</v>
      </c>
      <c r="G100" s="53" t="s">
        <v>9</v>
      </c>
      <c r="H100" s="99" t="s">
        <v>10</v>
      </c>
    </row>
    <row r="101" spans="1:8">
      <c r="A101" s="53" t="s">
        <v>210</v>
      </c>
      <c r="B101" t="s">
        <v>211</v>
      </c>
      <c r="F101" s="99">
        <v>6</v>
      </c>
      <c r="G101" s="53" t="s">
        <v>9</v>
      </c>
      <c r="H101" s="99" t="s">
        <v>10</v>
      </c>
    </row>
    <row r="102" spans="1:8">
      <c r="A102" s="53" t="s">
        <v>212</v>
      </c>
      <c r="B102" t="s">
        <v>213</v>
      </c>
      <c r="F102" s="99">
        <v>6</v>
      </c>
      <c r="G102" s="53" t="s">
        <v>9</v>
      </c>
      <c r="H102" s="99" t="s">
        <v>10</v>
      </c>
    </row>
    <row r="103" spans="1:8">
      <c r="A103" s="53" t="s">
        <v>214</v>
      </c>
      <c r="B103" t="s">
        <v>215</v>
      </c>
      <c r="F103" s="99">
        <v>6</v>
      </c>
      <c r="G103" s="53" t="s">
        <v>9</v>
      </c>
      <c r="H103" s="99" t="s">
        <v>10</v>
      </c>
    </row>
    <row r="104" spans="1:8">
      <c r="A104" s="53" t="s">
        <v>216</v>
      </c>
      <c r="B104" t="s">
        <v>217</v>
      </c>
      <c r="F104" s="99">
        <v>6</v>
      </c>
      <c r="G104" s="53" t="s">
        <v>9</v>
      </c>
      <c r="H104" s="99" t="s">
        <v>10</v>
      </c>
    </row>
    <row r="105" spans="1:8">
      <c r="A105" s="53" t="s">
        <v>218</v>
      </c>
      <c r="B105" t="s">
        <v>219</v>
      </c>
      <c r="F105" s="99">
        <v>6</v>
      </c>
      <c r="G105" s="53" t="s">
        <v>9</v>
      </c>
      <c r="H105" s="99" t="s">
        <v>10</v>
      </c>
    </row>
    <row r="106" spans="1:8">
      <c r="A106" s="53" t="s">
        <v>220</v>
      </c>
      <c r="B106" t="s">
        <v>221</v>
      </c>
      <c r="F106" s="99">
        <v>6</v>
      </c>
      <c r="G106" s="53" t="s">
        <v>9</v>
      </c>
      <c r="H106" s="99" t="s">
        <v>10</v>
      </c>
    </row>
    <row r="107" spans="1:8">
      <c r="A107" s="53" t="s">
        <v>222</v>
      </c>
      <c r="B107" t="s">
        <v>223</v>
      </c>
      <c r="F107" s="99">
        <v>6</v>
      </c>
      <c r="G107" s="53" t="s">
        <v>9</v>
      </c>
      <c r="H107" s="99" t="s">
        <v>10</v>
      </c>
    </row>
    <row r="108" spans="1:8">
      <c r="A108" s="53" t="s">
        <v>224</v>
      </c>
      <c r="B108" t="s">
        <v>225</v>
      </c>
      <c r="F108" s="99">
        <v>6</v>
      </c>
      <c r="G108" s="53" t="s">
        <v>9</v>
      </c>
      <c r="H108" s="99" t="s">
        <v>10</v>
      </c>
    </row>
    <row r="109" spans="1:8">
      <c r="A109" s="53" t="s">
        <v>226</v>
      </c>
      <c r="B109" t="s">
        <v>227</v>
      </c>
      <c r="F109" s="99">
        <v>6</v>
      </c>
      <c r="G109" s="53" t="s">
        <v>9</v>
      </c>
      <c r="H109" s="99" t="s">
        <v>10</v>
      </c>
    </row>
    <row r="110" spans="1:8">
      <c r="A110" s="53" t="s">
        <v>228</v>
      </c>
      <c r="B110" t="s">
        <v>229</v>
      </c>
      <c r="F110" s="99">
        <v>6</v>
      </c>
      <c r="G110" s="53" t="s">
        <v>9</v>
      </c>
      <c r="H110" s="99" t="s">
        <v>10</v>
      </c>
    </row>
    <row r="111" spans="1:8">
      <c r="A111" s="53" t="s">
        <v>230</v>
      </c>
      <c r="B111" t="s">
        <v>231</v>
      </c>
      <c r="F111" s="99">
        <v>6</v>
      </c>
      <c r="G111" s="53" t="s">
        <v>9</v>
      </c>
      <c r="H111" s="99" t="s">
        <v>10</v>
      </c>
    </row>
    <row r="112" spans="1:8">
      <c r="A112" s="53" t="s">
        <v>232</v>
      </c>
      <c r="B112" t="s">
        <v>233</v>
      </c>
      <c r="F112" s="99">
        <v>6</v>
      </c>
      <c r="G112" s="53" t="s">
        <v>9</v>
      </c>
      <c r="H112" s="99" t="s">
        <v>10</v>
      </c>
    </row>
    <row r="113" spans="1:8">
      <c r="A113" s="53" t="s">
        <v>234</v>
      </c>
      <c r="B113" t="s">
        <v>235</v>
      </c>
      <c r="F113" s="99">
        <v>6</v>
      </c>
      <c r="G113" s="53" t="s">
        <v>9</v>
      </c>
      <c r="H113" s="99" t="s">
        <v>10</v>
      </c>
    </row>
    <row r="114" spans="1:8">
      <c r="A114" s="53" t="s">
        <v>236</v>
      </c>
      <c r="B114" t="s">
        <v>237</v>
      </c>
      <c r="F114" s="99">
        <v>6</v>
      </c>
      <c r="G114" s="53" t="s">
        <v>9</v>
      </c>
      <c r="H114" s="99" t="s">
        <v>10</v>
      </c>
    </row>
    <row r="115" spans="1:8">
      <c r="A115" s="53" t="s">
        <v>238</v>
      </c>
      <c r="B115" t="s">
        <v>239</v>
      </c>
      <c r="F115" s="99">
        <v>6</v>
      </c>
      <c r="G115" s="53" t="s">
        <v>9</v>
      </c>
      <c r="H115" s="99" t="s">
        <v>10</v>
      </c>
    </row>
    <row r="116" spans="1:8">
      <c r="A116" s="53" t="s">
        <v>240</v>
      </c>
      <c r="B116" t="s">
        <v>241</v>
      </c>
      <c r="F116" s="99">
        <v>6</v>
      </c>
      <c r="G116" s="53" t="s">
        <v>9</v>
      </c>
      <c r="H116" s="99" t="s">
        <v>10</v>
      </c>
    </row>
    <row r="117" spans="1:8">
      <c r="A117" s="53" t="s">
        <v>242</v>
      </c>
      <c r="B117" t="s">
        <v>243</v>
      </c>
      <c r="F117" s="99">
        <v>6</v>
      </c>
      <c r="G117" s="53" t="s">
        <v>9</v>
      </c>
      <c r="H117" s="99" t="s">
        <v>10</v>
      </c>
    </row>
    <row r="118" spans="1:8">
      <c r="A118" s="53" t="s">
        <v>244</v>
      </c>
      <c r="B118" t="s">
        <v>245</v>
      </c>
      <c r="F118" s="99">
        <v>6</v>
      </c>
      <c r="G118" s="53" t="s">
        <v>9</v>
      </c>
      <c r="H118" s="99" t="s">
        <v>10</v>
      </c>
    </row>
    <row r="119" spans="1:8">
      <c r="A119" s="53" t="s">
        <v>246</v>
      </c>
      <c r="B119" t="s">
        <v>247</v>
      </c>
      <c r="F119" s="99">
        <v>6</v>
      </c>
      <c r="G119" s="53" t="s">
        <v>9</v>
      </c>
      <c r="H119" s="99" t="s">
        <v>10</v>
      </c>
    </row>
    <row r="120" spans="1:8">
      <c r="A120" s="53" t="s">
        <v>248</v>
      </c>
      <c r="B120" t="s">
        <v>249</v>
      </c>
      <c r="F120" s="99">
        <v>6</v>
      </c>
      <c r="G120" s="53" t="s">
        <v>9</v>
      </c>
      <c r="H120" s="99" t="s">
        <v>10</v>
      </c>
    </row>
    <row r="121" spans="1:8">
      <c r="A121" s="53" t="s">
        <v>250</v>
      </c>
      <c r="B121" t="s">
        <v>251</v>
      </c>
      <c r="F121" s="99">
        <v>6</v>
      </c>
      <c r="G121" s="53" t="s">
        <v>9</v>
      </c>
      <c r="H121" s="99" t="s">
        <v>10</v>
      </c>
    </row>
    <row r="122" spans="1:8">
      <c r="A122" s="53" t="s">
        <v>252</v>
      </c>
      <c r="B122" t="s">
        <v>253</v>
      </c>
      <c r="F122" s="99">
        <v>6</v>
      </c>
      <c r="G122" s="53" t="s">
        <v>9</v>
      </c>
      <c r="H122" s="99" t="s">
        <v>10</v>
      </c>
    </row>
    <row r="123" spans="1:8">
      <c r="A123" s="53" t="s">
        <v>254</v>
      </c>
      <c r="B123" t="s">
        <v>255</v>
      </c>
      <c r="F123" s="99">
        <v>6</v>
      </c>
      <c r="G123" s="53" t="s">
        <v>9</v>
      </c>
      <c r="H123" s="99" t="s">
        <v>10</v>
      </c>
    </row>
    <row r="124" spans="1:8">
      <c r="A124" s="53" t="s">
        <v>256</v>
      </c>
      <c r="B124" t="s">
        <v>257</v>
      </c>
      <c r="F124" s="99">
        <v>6</v>
      </c>
      <c r="G124" s="53" t="s">
        <v>9</v>
      </c>
      <c r="H124" s="99" t="s">
        <v>10</v>
      </c>
    </row>
    <row r="125" spans="1:8">
      <c r="A125" s="53" t="s">
        <v>258</v>
      </c>
      <c r="B125" t="s">
        <v>259</v>
      </c>
      <c r="F125" s="99">
        <v>6</v>
      </c>
      <c r="G125" s="53" t="s">
        <v>9</v>
      </c>
      <c r="H125" s="99" t="s">
        <v>10</v>
      </c>
    </row>
    <row r="126" spans="1:8">
      <c r="A126" s="53" t="s">
        <v>260</v>
      </c>
      <c r="B126" t="s">
        <v>261</v>
      </c>
      <c r="F126" s="99">
        <v>6</v>
      </c>
      <c r="G126" s="53" t="s">
        <v>9</v>
      </c>
      <c r="H126" s="99" t="s">
        <v>10</v>
      </c>
    </row>
    <row r="127" spans="1:8">
      <c r="A127" s="53" t="s">
        <v>262</v>
      </c>
      <c r="B127" t="s">
        <v>263</v>
      </c>
      <c r="F127" s="99">
        <v>6</v>
      </c>
      <c r="G127" s="53" t="s">
        <v>9</v>
      </c>
      <c r="H127" s="99" t="s">
        <v>10</v>
      </c>
    </row>
    <row r="128" spans="1:8">
      <c r="A128" s="53" t="s">
        <v>264</v>
      </c>
      <c r="B128" t="s">
        <v>265</v>
      </c>
      <c r="F128" s="99">
        <v>6</v>
      </c>
      <c r="G128" s="53" t="s">
        <v>9</v>
      </c>
      <c r="H128" s="99" t="s">
        <v>10</v>
      </c>
    </row>
    <row r="129" spans="1:8">
      <c r="A129" s="53" t="s">
        <v>266</v>
      </c>
      <c r="B129" t="s">
        <v>267</v>
      </c>
      <c r="F129" s="99">
        <v>6</v>
      </c>
      <c r="G129" s="53" t="s">
        <v>9</v>
      </c>
      <c r="H129" s="99" t="s">
        <v>10</v>
      </c>
    </row>
    <row r="130" spans="1:8">
      <c r="A130" s="53" t="s">
        <v>268</v>
      </c>
      <c r="B130" t="s">
        <v>269</v>
      </c>
      <c r="F130" s="99">
        <v>6</v>
      </c>
      <c r="G130" s="53" t="s">
        <v>9</v>
      </c>
      <c r="H130" s="99" t="s">
        <v>10</v>
      </c>
    </row>
    <row r="131" spans="1:8">
      <c r="A131" s="53" t="s">
        <v>270</v>
      </c>
      <c r="B131" t="s">
        <v>271</v>
      </c>
      <c r="F131" s="99">
        <v>6</v>
      </c>
      <c r="G131" s="53" t="s">
        <v>9</v>
      </c>
      <c r="H131" s="99" t="s">
        <v>10</v>
      </c>
    </row>
    <row r="132" spans="1:8">
      <c r="A132" s="53" t="s">
        <v>272</v>
      </c>
      <c r="B132" t="s">
        <v>273</v>
      </c>
      <c r="F132" s="99">
        <v>6</v>
      </c>
      <c r="G132" s="53" t="s">
        <v>9</v>
      </c>
      <c r="H132" s="99" t="s">
        <v>10</v>
      </c>
    </row>
    <row r="133" spans="1:8">
      <c r="A133" s="53" t="s">
        <v>274</v>
      </c>
      <c r="B133" t="s">
        <v>275</v>
      </c>
      <c r="F133" s="99">
        <v>6</v>
      </c>
      <c r="G133" s="53" t="s">
        <v>9</v>
      </c>
      <c r="H133" s="99" t="s">
        <v>10</v>
      </c>
    </row>
    <row r="134" spans="1:8">
      <c r="A134" s="53" t="s">
        <v>276</v>
      </c>
      <c r="B134" t="s">
        <v>277</v>
      </c>
      <c r="F134" s="99">
        <v>6</v>
      </c>
      <c r="G134" s="53" t="s">
        <v>9</v>
      </c>
      <c r="H134" s="99" t="s">
        <v>10</v>
      </c>
    </row>
    <row r="135" spans="1:8">
      <c r="A135" s="53" t="s">
        <v>278</v>
      </c>
      <c r="B135" t="s">
        <v>279</v>
      </c>
      <c r="F135" s="99">
        <v>6</v>
      </c>
      <c r="G135" s="53" t="s">
        <v>9</v>
      </c>
      <c r="H135" s="99" t="s">
        <v>10</v>
      </c>
    </row>
    <row r="136" spans="1:8">
      <c r="A136" s="53" t="s">
        <v>280</v>
      </c>
      <c r="B136" t="s">
        <v>281</v>
      </c>
      <c r="F136" s="99">
        <v>6</v>
      </c>
      <c r="G136" s="53" t="s">
        <v>9</v>
      </c>
      <c r="H136" s="99" t="s">
        <v>10</v>
      </c>
    </row>
    <row r="137" spans="1:8">
      <c r="A137" s="53" t="s">
        <v>282</v>
      </c>
      <c r="B137" t="s">
        <v>283</v>
      </c>
      <c r="F137" s="99">
        <v>6</v>
      </c>
      <c r="G137" s="53" t="s">
        <v>9</v>
      </c>
      <c r="H137" s="99" t="s">
        <v>10</v>
      </c>
    </row>
    <row r="138" spans="1:8">
      <c r="A138" s="53" t="s">
        <v>284</v>
      </c>
      <c r="B138" t="s">
        <v>285</v>
      </c>
      <c r="F138" s="99">
        <v>6</v>
      </c>
      <c r="G138" s="53" t="s">
        <v>9</v>
      </c>
      <c r="H138" s="99" t="s">
        <v>10</v>
      </c>
    </row>
    <row r="139" spans="1:8">
      <c r="A139" s="53" t="s">
        <v>286</v>
      </c>
      <c r="B139" t="s">
        <v>287</v>
      </c>
      <c r="F139" s="99">
        <v>6</v>
      </c>
      <c r="G139" s="53" t="s">
        <v>9</v>
      </c>
      <c r="H139" s="99" t="s">
        <v>10</v>
      </c>
    </row>
    <row r="140" spans="1:8">
      <c r="A140" s="53" t="s">
        <v>288</v>
      </c>
      <c r="B140" t="s">
        <v>289</v>
      </c>
      <c r="F140" s="99">
        <v>6</v>
      </c>
      <c r="G140" s="53" t="s">
        <v>9</v>
      </c>
      <c r="H140" s="99" t="s">
        <v>10</v>
      </c>
    </row>
    <row r="141" spans="1:8">
      <c r="A141" s="53" t="s">
        <v>290</v>
      </c>
      <c r="B141" t="s">
        <v>291</v>
      </c>
      <c r="F141" s="99">
        <v>6</v>
      </c>
      <c r="G141" s="53" t="s">
        <v>9</v>
      </c>
      <c r="H141" s="99" t="s">
        <v>10</v>
      </c>
    </row>
    <row r="142" spans="1:8">
      <c r="A142" s="53" t="s">
        <v>292</v>
      </c>
      <c r="B142" t="s">
        <v>293</v>
      </c>
      <c r="F142" s="99">
        <v>6</v>
      </c>
      <c r="G142" s="53" t="s">
        <v>9</v>
      </c>
      <c r="H142" s="99" t="s">
        <v>10</v>
      </c>
    </row>
    <row r="143" spans="1:8">
      <c r="A143" s="53" t="s">
        <v>294</v>
      </c>
      <c r="B143" t="s">
        <v>295</v>
      </c>
      <c r="F143" s="99">
        <v>6</v>
      </c>
      <c r="G143" s="53" t="s">
        <v>9</v>
      </c>
      <c r="H143" s="99" t="s">
        <v>10</v>
      </c>
    </row>
    <row r="144" spans="1:8">
      <c r="A144" s="53" t="s">
        <v>296</v>
      </c>
      <c r="B144" t="s">
        <v>297</v>
      </c>
      <c r="F144" s="99">
        <v>6</v>
      </c>
      <c r="G144" s="53" t="s">
        <v>9</v>
      </c>
      <c r="H144" s="99" t="s">
        <v>10</v>
      </c>
    </row>
    <row r="145" spans="1:8">
      <c r="A145" s="53" t="s">
        <v>298</v>
      </c>
      <c r="B145" t="s">
        <v>299</v>
      </c>
      <c r="F145" s="99">
        <v>6</v>
      </c>
      <c r="G145" s="53" t="s">
        <v>9</v>
      </c>
      <c r="H145" s="99" t="s">
        <v>10</v>
      </c>
    </row>
    <row r="146" spans="1:8">
      <c r="A146" s="53" t="s">
        <v>300</v>
      </c>
      <c r="B146" t="s">
        <v>301</v>
      </c>
      <c r="F146" s="99">
        <v>6</v>
      </c>
      <c r="G146" s="53" t="s">
        <v>9</v>
      </c>
      <c r="H146" s="99" t="s">
        <v>10</v>
      </c>
    </row>
    <row r="147" spans="1:8">
      <c r="A147" s="53" t="s">
        <v>302</v>
      </c>
      <c r="B147" t="s">
        <v>303</v>
      </c>
      <c r="F147" s="99">
        <v>6</v>
      </c>
      <c r="G147" s="53" t="s">
        <v>9</v>
      </c>
      <c r="H147" s="99" t="s">
        <v>10</v>
      </c>
    </row>
    <row r="148" spans="1:8">
      <c r="A148" s="53" t="s">
        <v>304</v>
      </c>
      <c r="B148" t="s">
        <v>305</v>
      </c>
      <c r="F148" s="99">
        <v>6</v>
      </c>
      <c r="G148" s="53" t="s">
        <v>9</v>
      </c>
      <c r="H148" s="99" t="s">
        <v>10</v>
      </c>
    </row>
    <row r="149" spans="1:8">
      <c r="A149" s="53" t="s">
        <v>306</v>
      </c>
      <c r="B149" t="s">
        <v>307</v>
      </c>
      <c r="F149" s="99">
        <v>6</v>
      </c>
      <c r="G149" s="53" t="s">
        <v>9</v>
      </c>
      <c r="H149" s="99" t="s">
        <v>10</v>
      </c>
    </row>
    <row r="150" spans="1:8">
      <c r="A150" s="53" t="s">
        <v>308</v>
      </c>
      <c r="B150" t="s">
        <v>309</v>
      </c>
      <c r="F150" s="99">
        <v>6</v>
      </c>
      <c r="G150" s="53" t="s">
        <v>9</v>
      </c>
      <c r="H150" s="99" t="s">
        <v>10</v>
      </c>
    </row>
    <row r="151" spans="1:8">
      <c r="A151" s="53" t="s">
        <v>310</v>
      </c>
      <c r="B151" t="s">
        <v>311</v>
      </c>
      <c r="F151" s="99">
        <v>6</v>
      </c>
      <c r="G151" s="53" t="s">
        <v>9</v>
      </c>
      <c r="H151" s="99" t="s">
        <v>10</v>
      </c>
    </row>
    <row r="152" spans="1:8">
      <c r="A152" s="53" t="s">
        <v>312</v>
      </c>
      <c r="B152" t="s">
        <v>313</v>
      </c>
      <c r="F152" s="99">
        <v>6</v>
      </c>
      <c r="G152" s="53" t="s">
        <v>9</v>
      </c>
      <c r="H152" s="99" t="s">
        <v>10</v>
      </c>
    </row>
    <row r="153" spans="1:8">
      <c r="A153" s="53" t="s">
        <v>314</v>
      </c>
      <c r="B153" t="s">
        <v>315</v>
      </c>
      <c r="F153" s="99">
        <v>6</v>
      </c>
      <c r="G153" s="53" t="s">
        <v>9</v>
      </c>
      <c r="H153" s="99" t="s">
        <v>10</v>
      </c>
    </row>
    <row r="154" spans="1:8">
      <c r="A154" s="53" t="s">
        <v>316</v>
      </c>
      <c r="B154" t="s">
        <v>317</v>
      </c>
      <c r="F154" s="99">
        <v>6</v>
      </c>
      <c r="G154" s="53" t="s">
        <v>9</v>
      </c>
      <c r="H154" s="99" t="s">
        <v>10</v>
      </c>
    </row>
    <row r="155" spans="1:8">
      <c r="A155" s="53" t="s">
        <v>318</v>
      </c>
      <c r="B155" t="s">
        <v>319</v>
      </c>
      <c r="F155" s="99">
        <v>6</v>
      </c>
      <c r="G155" s="53" t="s">
        <v>9</v>
      </c>
      <c r="H155" s="99" t="s">
        <v>10</v>
      </c>
    </row>
    <row r="156" spans="1:8">
      <c r="A156" s="53" t="s">
        <v>320</v>
      </c>
      <c r="B156" t="s">
        <v>320</v>
      </c>
      <c r="F156" s="99">
        <v>6</v>
      </c>
      <c r="G156" s="53" t="s">
        <v>9</v>
      </c>
      <c r="H156" s="99" t="s">
        <v>10</v>
      </c>
    </row>
  </sheetData>
  <autoFilter ref="A1:H156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0"/>
  <sheetViews>
    <sheetView workbookViewId="0">
      <selection activeCell="J1" sqref="J$1:J$1048576"/>
    </sheetView>
  </sheetViews>
  <sheetFormatPr defaultColWidth="9" defaultRowHeight="13.5"/>
  <cols>
    <col min="1" max="1" width="15" style="53" customWidth="1"/>
    <col min="2" max="2" width="9.375" style="53" customWidth="1"/>
    <col min="3" max="3" width="10.375" style="53" customWidth="1"/>
    <col min="4" max="4" width="48.2583333333333" style="53" customWidth="1"/>
    <col min="5" max="5" width="5.125" style="53" customWidth="1"/>
    <col min="6" max="6" width="9.375" style="53" customWidth="1"/>
    <col min="7" max="7" width="10.375" style="53" customWidth="1"/>
    <col min="8" max="8" width="9.18333333333333" style="53" customWidth="1"/>
    <col min="9" max="9" width="17.125" style="53" customWidth="1"/>
    <col min="11" max="11" width="5.25833333333333" customWidth="1"/>
    <col min="12" max="12" width="13.7583333333333" customWidth="1"/>
    <col min="13" max="13" width="9.375" customWidth="1"/>
    <col min="14" max="14" width="13.7583333333333" customWidth="1"/>
    <col min="15" max="15" width="9.375" customWidth="1"/>
    <col min="16" max="16" width="13.7583333333333" customWidth="1"/>
    <col min="17" max="17" width="11.5" customWidth="1"/>
  </cols>
  <sheetData>
    <row r="1" s="43" customFormat="1" spans="1:16">
      <c r="A1" s="87" t="s">
        <v>2</v>
      </c>
      <c r="B1" s="87" t="s">
        <v>4</v>
      </c>
      <c r="C1" s="87" t="s">
        <v>321</v>
      </c>
      <c r="D1" s="87" t="s">
        <v>322</v>
      </c>
      <c r="E1" s="87" t="s">
        <v>323</v>
      </c>
      <c r="F1" s="87" t="s">
        <v>324</v>
      </c>
      <c r="G1" s="87" t="s">
        <v>325</v>
      </c>
      <c r="H1" s="87" t="s">
        <v>326</v>
      </c>
      <c r="I1" s="87" t="s">
        <v>327</v>
      </c>
      <c r="J1" s="90" t="s">
        <v>328</v>
      </c>
      <c r="K1" s="45" t="s">
        <v>329</v>
      </c>
      <c r="L1" s="46" t="s">
        <v>330</v>
      </c>
      <c r="M1" s="46" t="s">
        <v>331</v>
      </c>
      <c r="N1" s="46" t="s">
        <v>332</v>
      </c>
      <c r="O1" s="46" t="s">
        <v>333</v>
      </c>
      <c r="P1" s="51" t="s">
        <v>332</v>
      </c>
    </row>
    <row r="2" spans="1:17">
      <c r="A2" s="57" t="s">
        <v>2</v>
      </c>
      <c r="B2" s="57">
        <v>6</v>
      </c>
      <c r="C2" s="57" t="s">
        <v>19</v>
      </c>
      <c r="D2" s="57" t="s">
        <v>20</v>
      </c>
      <c r="E2" s="57" t="s">
        <v>334</v>
      </c>
      <c r="F2" s="88">
        <v>45178</v>
      </c>
      <c r="G2" s="57" t="s">
        <v>19</v>
      </c>
      <c r="H2" s="57">
        <v>115</v>
      </c>
      <c r="I2" s="91">
        <v>45182.5951851852</v>
      </c>
      <c r="J2" s="92" t="s">
        <v>335</v>
      </c>
      <c r="K2" s="47" t="s">
        <v>336</v>
      </c>
      <c r="L2" s="38">
        <f>COUNTIF(F:F,Q2)</f>
        <v>0</v>
      </c>
      <c r="M2" s="38">
        <f>COUNTIFS(F:F,Q2,B:B,"2")</f>
        <v>0</v>
      </c>
      <c r="N2" s="38">
        <f>COUNTIFS(F:F,Q2,B:B,"2",A:A,"&lt;&gt;")</f>
        <v>0</v>
      </c>
      <c r="O2" s="38">
        <f>COUNTIFS(F:F,Q2,B:B,"7")</f>
        <v>0</v>
      </c>
      <c r="P2" s="93">
        <f>COUNTIFS(F:F,Q2,B:B,"7",A:A,"&lt;&gt;")</f>
        <v>0</v>
      </c>
      <c r="Q2" s="88">
        <v>44927</v>
      </c>
    </row>
    <row r="3" spans="1:17">
      <c r="A3" s="57" t="s">
        <v>2</v>
      </c>
      <c r="B3" s="57">
        <v>6</v>
      </c>
      <c r="C3" s="57" t="s">
        <v>337</v>
      </c>
      <c r="D3" s="57" t="s">
        <v>338</v>
      </c>
      <c r="E3" s="57" t="s">
        <v>334</v>
      </c>
      <c r="F3" s="88">
        <v>45178</v>
      </c>
      <c r="G3" s="57" t="s">
        <v>337</v>
      </c>
      <c r="H3" s="57">
        <v>73</v>
      </c>
      <c r="I3" s="91">
        <v>45174.4788310185</v>
      </c>
      <c r="J3" s="92" t="s">
        <v>335</v>
      </c>
      <c r="K3" s="47"/>
      <c r="L3" s="38"/>
      <c r="M3" s="38"/>
      <c r="N3" s="38"/>
      <c r="O3" s="38"/>
      <c r="P3" s="93"/>
      <c r="Q3" s="95"/>
    </row>
    <row r="4" spans="1:10">
      <c r="A4" s="57"/>
      <c r="B4" s="57">
        <v>6</v>
      </c>
      <c r="C4" s="57" t="s">
        <v>339</v>
      </c>
      <c r="D4" s="57" t="s">
        <v>340</v>
      </c>
      <c r="E4" s="57" t="s">
        <v>334</v>
      </c>
      <c r="F4" s="88">
        <v>45178</v>
      </c>
      <c r="G4" s="57" t="s">
        <v>339</v>
      </c>
      <c r="H4" s="57">
        <v>108</v>
      </c>
      <c r="I4" s="91">
        <v>45181.4882523148</v>
      </c>
      <c r="J4" s="92" t="s">
        <v>335</v>
      </c>
    </row>
    <row r="5" spans="1:10">
      <c r="A5" s="57" t="s">
        <v>2</v>
      </c>
      <c r="B5" s="57">
        <v>6</v>
      </c>
      <c r="C5" s="57" t="s">
        <v>70</v>
      </c>
      <c r="D5" s="57" t="s">
        <v>71</v>
      </c>
      <c r="E5" s="57" t="s">
        <v>334</v>
      </c>
      <c r="F5" s="88">
        <v>45178</v>
      </c>
      <c r="G5" s="57" t="s">
        <v>70</v>
      </c>
      <c r="H5" s="57">
        <v>113</v>
      </c>
      <c r="I5" s="91">
        <v>45175.5529861111</v>
      </c>
      <c r="J5" s="92" t="s">
        <v>335</v>
      </c>
    </row>
    <row r="6" spans="1:10">
      <c r="A6" s="57" t="s">
        <v>2</v>
      </c>
      <c r="B6" s="57">
        <v>6</v>
      </c>
      <c r="C6" s="57" t="s">
        <v>83</v>
      </c>
      <c r="D6" s="57" t="s">
        <v>84</v>
      </c>
      <c r="E6" s="57" t="s">
        <v>334</v>
      </c>
      <c r="F6" s="88">
        <v>45178</v>
      </c>
      <c r="G6" s="57" t="s">
        <v>83</v>
      </c>
      <c r="H6" s="57">
        <v>113</v>
      </c>
      <c r="I6" s="91">
        <v>45187.3440856481</v>
      </c>
      <c r="J6" s="92" t="s">
        <v>335</v>
      </c>
    </row>
    <row r="7" spans="1:10">
      <c r="A7" s="57" t="s">
        <v>2</v>
      </c>
      <c r="B7" s="57">
        <v>6</v>
      </c>
      <c r="C7" s="57" t="s">
        <v>89</v>
      </c>
      <c r="D7" s="57" t="s">
        <v>90</v>
      </c>
      <c r="E7" s="57" t="s">
        <v>334</v>
      </c>
      <c r="F7" s="88">
        <v>45178</v>
      </c>
      <c r="G7" s="57" t="s">
        <v>89</v>
      </c>
      <c r="H7" s="57">
        <v>118</v>
      </c>
      <c r="I7" s="91">
        <v>45190.5637152778</v>
      </c>
      <c r="J7" s="92" t="s">
        <v>335</v>
      </c>
    </row>
    <row r="8" spans="1:10">
      <c r="A8" s="57"/>
      <c r="B8" s="57"/>
      <c r="C8" s="57"/>
      <c r="D8" s="57"/>
      <c r="E8" s="57"/>
      <c r="F8" s="88"/>
      <c r="G8" s="57"/>
      <c r="H8" s="57"/>
      <c r="I8" s="91"/>
      <c r="J8" s="92" t="s">
        <v>335</v>
      </c>
    </row>
    <row r="9" spans="1:10">
      <c r="A9" s="57"/>
      <c r="B9" s="57"/>
      <c r="C9" s="57"/>
      <c r="D9" s="57"/>
      <c r="E9" s="57"/>
      <c r="F9" s="88"/>
      <c r="G9" s="57"/>
      <c r="H9" s="57"/>
      <c r="I9" s="91"/>
      <c r="J9" s="92" t="s">
        <v>335</v>
      </c>
    </row>
    <row r="10" spans="1:10">
      <c r="A10" s="57"/>
      <c r="B10" s="57"/>
      <c r="C10" s="57"/>
      <c r="D10" s="57"/>
      <c r="E10" s="57"/>
      <c r="F10" s="88"/>
      <c r="G10" s="57"/>
      <c r="H10" s="57"/>
      <c r="I10" s="91"/>
      <c r="J10" s="92" t="s">
        <v>335</v>
      </c>
    </row>
    <row r="11" spans="1:10">
      <c r="A11" s="57"/>
      <c r="B11" s="57"/>
      <c r="C11" s="57"/>
      <c r="D11" s="57"/>
      <c r="E11" s="57"/>
      <c r="F11" s="88"/>
      <c r="G11" s="57"/>
      <c r="H11" s="57"/>
      <c r="I11" s="91"/>
      <c r="J11" s="92" t="s">
        <v>335</v>
      </c>
    </row>
    <row r="12" spans="1:10">
      <c r="A12" s="57"/>
      <c r="B12" s="57"/>
      <c r="C12" s="57"/>
      <c r="D12" s="57"/>
      <c r="E12" s="57"/>
      <c r="F12" s="88"/>
      <c r="G12" s="57"/>
      <c r="H12" s="57"/>
      <c r="I12" s="91"/>
      <c r="J12" s="92" t="s">
        <v>335</v>
      </c>
    </row>
    <row r="13" spans="1:10">
      <c r="A13" s="57"/>
      <c r="B13" s="57"/>
      <c r="C13" s="57"/>
      <c r="D13" s="57"/>
      <c r="E13" s="57"/>
      <c r="F13" s="88"/>
      <c r="G13" s="57"/>
      <c r="H13" s="57"/>
      <c r="I13" s="91"/>
      <c r="J13" s="92" t="s">
        <v>335</v>
      </c>
    </row>
    <row r="14" spans="1:10">
      <c r="A14" s="57"/>
      <c r="B14" s="57"/>
      <c r="C14" s="57"/>
      <c r="D14" s="57"/>
      <c r="E14" s="57"/>
      <c r="F14" s="88"/>
      <c r="G14" s="57"/>
      <c r="H14" s="57"/>
      <c r="I14" s="91"/>
      <c r="J14" s="92" t="s">
        <v>335</v>
      </c>
    </row>
    <row r="15" spans="1:10">
      <c r="A15" s="57"/>
      <c r="B15" s="57"/>
      <c r="C15" s="57"/>
      <c r="D15" s="57"/>
      <c r="E15" s="57"/>
      <c r="F15" s="88"/>
      <c r="G15" s="57"/>
      <c r="H15" s="57"/>
      <c r="I15" s="91"/>
      <c r="J15" s="92" t="s">
        <v>335</v>
      </c>
    </row>
    <row r="16" spans="1:10">
      <c r="A16" s="84"/>
      <c r="B16" s="84"/>
      <c r="C16" s="84"/>
      <c r="D16" s="84"/>
      <c r="E16" s="84"/>
      <c r="F16" s="89"/>
      <c r="G16" s="84"/>
      <c r="H16" s="84"/>
      <c r="I16" s="94"/>
      <c r="J16" s="92" t="s">
        <v>335</v>
      </c>
    </row>
    <row r="17" spans="1:10">
      <c r="A17" s="84"/>
      <c r="B17" s="84"/>
      <c r="C17" s="84"/>
      <c r="D17" s="84"/>
      <c r="E17" s="84"/>
      <c r="F17" s="89"/>
      <c r="G17" s="84"/>
      <c r="H17" s="84"/>
      <c r="I17" s="94"/>
      <c r="J17" s="92" t="s">
        <v>335</v>
      </c>
    </row>
    <row r="18" spans="1:10">
      <c r="A18" s="84"/>
      <c r="B18" s="84"/>
      <c r="C18" s="84"/>
      <c r="D18" s="84"/>
      <c r="E18" s="84"/>
      <c r="F18" s="89"/>
      <c r="G18" s="84"/>
      <c r="H18" s="84"/>
      <c r="I18" s="94"/>
      <c r="J18" s="92" t="s">
        <v>335</v>
      </c>
    </row>
    <row r="19" spans="1:10">
      <c r="A19" s="84"/>
      <c r="B19" s="84"/>
      <c r="C19" s="84"/>
      <c r="D19" s="84"/>
      <c r="E19" s="84"/>
      <c r="F19" s="89"/>
      <c r="G19" s="84"/>
      <c r="H19" s="84"/>
      <c r="I19" s="94"/>
      <c r="J19" s="92" t="s">
        <v>335</v>
      </c>
    </row>
    <row r="20" spans="1:10">
      <c r="A20" s="84"/>
      <c r="B20" s="84"/>
      <c r="C20" s="84"/>
      <c r="D20" s="84"/>
      <c r="E20" s="84"/>
      <c r="F20" s="89"/>
      <c r="G20" s="84"/>
      <c r="H20" s="84"/>
      <c r="I20" s="94"/>
      <c r="J20" s="92" t="s">
        <v>335</v>
      </c>
    </row>
    <row r="21" spans="1:10">
      <c r="A21" s="84"/>
      <c r="B21" s="84"/>
      <c r="C21" s="84"/>
      <c r="D21" s="84"/>
      <c r="E21" s="84"/>
      <c r="F21" s="89"/>
      <c r="G21" s="84"/>
      <c r="H21" s="84"/>
      <c r="I21" s="94"/>
      <c r="J21" s="92" t="s">
        <v>335</v>
      </c>
    </row>
    <row r="22" spans="1:10">
      <c r="A22" s="84"/>
      <c r="B22" s="84"/>
      <c r="C22" s="84"/>
      <c r="D22" s="84"/>
      <c r="E22" s="84"/>
      <c r="F22" s="89"/>
      <c r="G22" s="84"/>
      <c r="H22" s="84"/>
      <c r="I22" s="94"/>
      <c r="J22" s="92" t="s">
        <v>335</v>
      </c>
    </row>
    <row r="23" spans="1:10">
      <c r="A23" s="84"/>
      <c r="B23" s="84"/>
      <c r="C23" s="84"/>
      <c r="D23" s="84"/>
      <c r="E23" s="84"/>
      <c r="F23" s="89"/>
      <c r="G23" s="84"/>
      <c r="H23" s="84"/>
      <c r="I23" s="94"/>
      <c r="J23" s="92" t="s">
        <v>335</v>
      </c>
    </row>
    <row r="24" spans="1:10">
      <c r="A24" s="84"/>
      <c r="B24" s="84"/>
      <c r="C24" s="84"/>
      <c r="D24" s="84"/>
      <c r="E24" s="84"/>
      <c r="F24" s="89"/>
      <c r="G24" s="84"/>
      <c r="H24" s="84"/>
      <c r="I24" s="94"/>
      <c r="J24" s="92" t="s">
        <v>335</v>
      </c>
    </row>
    <row r="25" spans="1:10">
      <c r="A25" s="84"/>
      <c r="B25" s="84"/>
      <c r="C25" s="84"/>
      <c r="D25" s="84"/>
      <c r="E25" s="84"/>
      <c r="F25" s="89"/>
      <c r="G25" s="84"/>
      <c r="H25" s="84"/>
      <c r="I25" s="94"/>
      <c r="J25" s="92" t="s">
        <v>335</v>
      </c>
    </row>
    <row r="26" spans="1:10">
      <c r="A26" s="84"/>
      <c r="B26" s="84"/>
      <c r="C26" s="84"/>
      <c r="D26" s="84"/>
      <c r="E26" s="84"/>
      <c r="F26" s="89"/>
      <c r="G26" s="84"/>
      <c r="H26" s="84"/>
      <c r="I26" s="94"/>
      <c r="J26" s="92" t="s">
        <v>335</v>
      </c>
    </row>
    <row r="27" spans="1:10">
      <c r="A27" s="84"/>
      <c r="B27" s="84"/>
      <c r="C27" s="84"/>
      <c r="D27" s="84"/>
      <c r="E27" s="84"/>
      <c r="F27" s="89"/>
      <c r="G27" s="84"/>
      <c r="H27" s="84"/>
      <c r="I27" s="94"/>
      <c r="J27" s="92" t="s">
        <v>335</v>
      </c>
    </row>
    <row r="28" spans="1:10">
      <c r="A28" s="84"/>
      <c r="B28" s="84"/>
      <c r="C28" s="84"/>
      <c r="D28" s="84"/>
      <c r="E28" s="84"/>
      <c r="F28" s="89"/>
      <c r="G28" s="84"/>
      <c r="H28" s="84"/>
      <c r="I28" s="94"/>
      <c r="J28" s="92" t="s">
        <v>335</v>
      </c>
    </row>
    <row r="29" spans="1:10">
      <c r="A29" s="84"/>
      <c r="B29" s="84"/>
      <c r="C29" s="84"/>
      <c r="D29" s="84"/>
      <c r="E29" s="84"/>
      <c r="F29" s="89"/>
      <c r="G29" s="84"/>
      <c r="H29" s="84"/>
      <c r="I29" s="94"/>
      <c r="J29" s="92" t="s">
        <v>335</v>
      </c>
    </row>
    <row r="30" spans="1:10">
      <c r="A30" s="84"/>
      <c r="B30" s="84"/>
      <c r="C30" s="84"/>
      <c r="D30" s="84"/>
      <c r="E30" s="84"/>
      <c r="F30" s="89"/>
      <c r="G30" s="84"/>
      <c r="H30" s="84"/>
      <c r="I30" s="94"/>
      <c r="J30" s="92" t="s">
        <v>335</v>
      </c>
    </row>
    <row r="31" spans="1:10">
      <c r="A31" s="84"/>
      <c r="B31" s="84"/>
      <c r="C31" s="84"/>
      <c r="D31" s="84"/>
      <c r="E31" s="84"/>
      <c r="F31" s="89"/>
      <c r="G31" s="84"/>
      <c r="H31" s="84"/>
      <c r="I31" s="94"/>
      <c r="J31" s="92" t="s">
        <v>335</v>
      </c>
    </row>
    <row r="32" spans="1:10">
      <c r="A32" s="84"/>
      <c r="B32" s="84"/>
      <c r="C32" s="84"/>
      <c r="D32" s="84"/>
      <c r="E32" s="84"/>
      <c r="F32" s="89"/>
      <c r="G32" s="84"/>
      <c r="H32" s="84"/>
      <c r="I32" s="94"/>
      <c r="J32" s="92" t="s">
        <v>335</v>
      </c>
    </row>
    <row r="33" spans="1:10">
      <c r="A33" s="84"/>
      <c r="B33" s="84"/>
      <c r="C33" s="84"/>
      <c r="D33" s="84"/>
      <c r="E33" s="84"/>
      <c r="F33" s="89"/>
      <c r="G33" s="84"/>
      <c r="H33" s="84"/>
      <c r="I33" s="94"/>
      <c r="J33" s="92" t="s">
        <v>335</v>
      </c>
    </row>
    <row r="34" spans="1:10">
      <c r="A34" s="84"/>
      <c r="B34" s="84"/>
      <c r="C34" s="84"/>
      <c r="D34" s="84"/>
      <c r="E34" s="84"/>
      <c r="F34" s="89"/>
      <c r="G34" s="84"/>
      <c r="H34" s="84"/>
      <c r="I34" s="94"/>
      <c r="J34" s="92" t="s">
        <v>335</v>
      </c>
    </row>
    <row r="35" spans="1:10">
      <c r="A35" s="84"/>
      <c r="B35" s="84"/>
      <c r="C35" s="84"/>
      <c r="D35" s="84"/>
      <c r="E35" s="84"/>
      <c r="F35" s="89"/>
      <c r="G35" s="84"/>
      <c r="H35" s="84"/>
      <c r="I35" s="94"/>
      <c r="J35" s="92" t="s">
        <v>335</v>
      </c>
    </row>
    <row r="36" spans="1:10">
      <c r="A36" s="84"/>
      <c r="B36" s="84"/>
      <c r="C36" s="84"/>
      <c r="D36" s="84"/>
      <c r="E36" s="84"/>
      <c r="F36" s="89"/>
      <c r="G36" s="84"/>
      <c r="H36" s="84"/>
      <c r="I36" s="94"/>
      <c r="J36" s="92" t="s">
        <v>335</v>
      </c>
    </row>
    <row r="37" spans="1:10">
      <c r="A37" s="84"/>
      <c r="B37" s="84"/>
      <c r="C37" s="84"/>
      <c r="D37" s="84"/>
      <c r="E37" s="84"/>
      <c r="F37" s="89"/>
      <c r="G37" s="84"/>
      <c r="H37" s="84"/>
      <c r="I37" s="94"/>
      <c r="J37" s="92" t="s">
        <v>335</v>
      </c>
    </row>
    <row r="38" spans="1:10">
      <c r="A38" s="84"/>
      <c r="B38" s="84"/>
      <c r="C38" s="84"/>
      <c r="D38" s="84"/>
      <c r="E38" s="84"/>
      <c r="F38" s="89"/>
      <c r="G38" s="84"/>
      <c r="H38" s="84"/>
      <c r="I38" s="94"/>
      <c r="J38" s="92" t="s">
        <v>335</v>
      </c>
    </row>
    <row r="39" spans="1:10">
      <c r="A39" s="84"/>
      <c r="B39" s="84"/>
      <c r="C39" s="84"/>
      <c r="D39" s="84"/>
      <c r="E39" s="84"/>
      <c r="F39" s="89"/>
      <c r="G39" s="84"/>
      <c r="H39" s="84"/>
      <c r="I39" s="94"/>
      <c r="J39" s="92" t="s">
        <v>335</v>
      </c>
    </row>
    <row r="40" spans="1:10">
      <c r="A40" s="84"/>
      <c r="B40" s="84"/>
      <c r="C40" s="84"/>
      <c r="D40" s="84"/>
      <c r="E40" s="84"/>
      <c r="F40" s="89"/>
      <c r="G40" s="84"/>
      <c r="H40" s="84"/>
      <c r="I40" s="94"/>
      <c r="J40" s="92" t="s">
        <v>335</v>
      </c>
    </row>
    <row r="41" spans="1:10">
      <c r="A41" s="84"/>
      <c r="B41" s="84"/>
      <c r="C41" s="84"/>
      <c r="D41" s="84"/>
      <c r="E41" s="84"/>
      <c r="F41" s="89"/>
      <c r="G41" s="84"/>
      <c r="H41" s="84"/>
      <c r="I41" s="94"/>
      <c r="J41" s="92" t="s">
        <v>335</v>
      </c>
    </row>
    <row r="42" spans="1:10">
      <c r="A42" s="84"/>
      <c r="B42" s="84"/>
      <c r="C42" s="84"/>
      <c r="D42" s="84"/>
      <c r="E42" s="84"/>
      <c r="F42" s="89"/>
      <c r="G42" s="84"/>
      <c r="H42" s="84"/>
      <c r="I42" s="94"/>
      <c r="J42" s="92" t="s">
        <v>335</v>
      </c>
    </row>
    <row r="43" spans="1:10">
      <c r="A43" s="84"/>
      <c r="B43" s="84"/>
      <c r="C43" s="84"/>
      <c r="D43" s="84"/>
      <c r="E43" s="84"/>
      <c r="F43" s="89"/>
      <c r="G43" s="84"/>
      <c r="H43" s="84"/>
      <c r="I43" s="94"/>
      <c r="J43" s="92" t="s">
        <v>335</v>
      </c>
    </row>
    <row r="44" spans="1:10">
      <c r="A44" s="84"/>
      <c r="B44" s="84"/>
      <c r="C44" s="84"/>
      <c r="D44" s="84"/>
      <c r="E44" s="84"/>
      <c r="F44" s="89"/>
      <c r="G44" s="84"/>
      <c r="H44" s="84"/>
      <c r="I44" s="94"/>
      <c r="J44" s="92" t="s">
        <v>335</v>
      </c>
    </row>
    <row r="45" spans="1:10">
      <c r="A45" s="84"/>
      <c r="B45" s="84"/>
      <c r="C45" s="84"/>
      <c r="D45" s="84"/>
      <c r="E45" s="84"/>
      <c r="F45" s="89"/>
      <c r="G45" s="84"/>
      <c r="H45" s="84"/>
      <c r="I45" s="94"/>
      <c r="J45" s="92" t="s">
        <v>335</v>
      </c>
    </row>
    <row r="46" spans="1:10">
      <c r="A46" s="84"/>
      <c r="B46" s="84"/>
      <c r="C46" s="84"/>
      <c r="D46" s="84"/>
      <c r="E46" s="84"/>
      <c r="F46" s="89"/>
      <c r="G46" s="84"/>
      <c r="H46" s="84"/>
      <c r="I46" s="94"/>
      <c r="J46" s="92" t="s">
        <v>335</v>
      </c>
    </row>
    <row r="47" spans="1:10">
      <c r="A47" s="84"/>
      <c r="B47" s="84"/>
      <c r="C47" s="84"/>
      <c r="D47" s="84"/>
      <c r="E47" s="84"/>
      <c r="F47" s="89"/>
      <c r="G47" s="84"/>
      <c r="H47" s="84"/>
      <c r="I47" s="94"/>
      <c r="J47" s="92" t="s">
        <v>335</v>
      </c>
    </row>
    <row r="48" spans="1:10">
      <c r="A48" s="84"/>
      <c r="B48" s="84"/>
      <c r="C48" s="84"/>
      <c r="D48" s="84"/>
      <c r="E48" s="84"/>
      <c r="F48" s="89"/>
      <c r="G48" s="84"/>
      <c r="H48" s="84"/>
      <c r="I48" s="94"/>
      <c r="J48" s="92" t="s">
        <v>335</v>
      </c>
    </row>
    <row r="49" spans="1:10">
      <c r="A49" s="84"/>
      <c r="B49" s="84"/>
      <c r="C49" s="84"/>
      <c r="D49" s="84"/>
      <c r="E49" s="84"/>
      <c r="F49" s="89"/>
      <c r="G49" s="84"/>
      <c r="H49" s="84"/>
      <c r="I49" s="94"/>
      <c r="J49" s="92" t="s">
        <v>335</v>
      </c>
    </row>
    <row r="50" spans="1:10">
      <c r="A50" s="84"/>
      <c r="B50" s="84"/>
      <c r="C50" s="84"/>
      <c r="D50" s="84"/>
      <c r="E50" s="84"/>
      <c r="F50" s="89"/>
      <c r="G50" s="84"/>
      <c r="H50" s="84"/>
      <c r="I50" s="94"/>
      <c r="J50" s="92" t="s">
        <v>335</v>
      </c>
    </row>
    <row r="51" spans="1:10">
      <c r="A51" s="84"/>
      <c r="B51" s="84"/>
      <c r="C51" s="84"/>
      <c r="D51" s="84"/>
      <c r="E51" s="84"/>
      <c r="F51" s="89"/>
      <c r="G51" s="84"/>
      <c r="H51" s="84"/>
      <c r="I51" s="94"/>
      <c r="J51" s="92" t="s">
        <v>335</v>
      </c>
    </row>
    <row r="52" spans="1:10">
      <c r="A52" s="84"/>
      <c r="B52" s="84"/>
      <c r="C52" s="84"/>
      <c r="D52" s="84"/>
      <c r="E52" s="84"/>
      <c r="F52" s="89"/>
      <c r="G52" s="84"/>
      <c r="H52" s="84"/>
      <c r="I52" s="94"/>
      <c r="J52" s="92" t="s">
        <v>335</v>
      </c>
    </row>
    <row r="53" spans="1:10">
      <c r="A53" s="84"/>
      <c r="B53" s="84"/>
      <c r="C53" s="84"/>
      <c r="D53" s="84"/>
      <c r="E53" s="84"/>
      <c r="F53" s="89"/>
      <c r="G53" s="84"/>
      <c r="H53" s="84"/>
      <c r="I53" s="94"/>
      <c r="J53" s="92" t="s">
        <v>335</v>
      </c>
    </row>
    <row r="54" spans="1:10">
      <c r="A54" s="84"/>
      <c r="B54" s="84"/>
      <c r="C54" s="84"/>
      <c r="D54" s="84"/>
      <c r="E54" s="84"/>
      <c r="F54" s="89"/>
      <c r="G54" s="84"/>
      <c r="H54" s="84"/>
      <c r="I54" s="94"/>
      <c r="J54" s="92" t="s">
        <v>335</v>
      </c>
    </row>
    <row r="55" spans="1:10">
      <c r="A55" s="84"/>
      <c r="B55" s="84"/>
      <c r="C55" s="84"/>
      <c r="D55" s="84"/>
      <c r="E55" s="84"/>
      <c r="F55" s="89"/>
      <c r="G55" s="84"/>
      <c r="H55" s="84"/>
      <c r="I55" s="94"/>
      <c r="J55" s="92" t="s">
        <v>335</v>
      </c>
    </row>
    <row r="56" spans="1:10">
      <c r="A56" s="84"/>
      <c r="B56" s="84"/>
      <c r="C56" s="84"/>
      <c r="D56" s="84"/>
      <c r="E56" s="84"/>
      <c r="F56" s="89"/>
      <c r="G56" s="84"/>
      <c r="H56" s="84"/>
      <c r="I56" s="94"/>
      <c r="J56" s="92" t="s">
        <v>335</v>
      </c>
    </row>
    <row r="57" spans="1:10">
      <c r="A57" s="84"/>
      <c r="B57" s="84"/>
      <c r="C57" s="84"/>
      <c r="D57" s="84"/>
      <c r="E57" s="84"/>
      <c r="F57" s="89"/>
      <c r="G57" s="84"/>
      <c r="H57" s="84"/>
      <c r="I57" s="94"/>
      <c r="J57" s="92" t="s">
        <v>335</v>
      </c>
    </row>
    <row r="58" spans="1:10">
      <c r="A58" s="84"/>
      <c r="B58" s="84"/>
      <c r="C58" s="84"/>
      <c r="D58" s="84"/>
      <c r="E58" s="84"/>
      <c r="F58" s="89"/>
      <c r="G58" s="84"/>
      <c r="H58" s="84"/>
      <c r="I58" s="94"/>
      <c r="J58" s="92" t="s">
        <v>335</v>
      </c>
    </row>
    <row r="59" spans="1:10">
      <c r="A59" s="84"/>
      <c r="B59" s="84"/>
      <c r="C59" s="84"/>
      <c r="D59" s="84"/>
      <c r="E59" s="84"/>
      <c r="F59" s="89"/>
      <c r="G59" s="84"/>
      <c r="H59" s="84"/>
      <c r="I59" s="94"/>
      <c r="J59" s="92" t="s">
        <v>335</v>
      </c>
    </row>
    <row r="60" spans="1:10">
      <c r="A60" s="84"/>
      <c r="B60" s="84"/>
      <c r="C60" s="84"/>
      <c r="D60" s="84"/>
      <c r="E60" s="84"/>
      <c r="F60" s="89"/>
      <c r="G60" s="84"/>
      <c r="H60" s="84"/>
      <c r="I60" s="94"/>
      <c r="J60" s="92" t="s">
        <v>335</v>
      </c>
    </row>
    <row r="61" spans="1:10">
      <c r="A61" s="84"/>
      <c r="B61" s="84"/>
      <c r="C61" s="84"/>
      <c r="D61" s="84"/>
      <c r="E61" s="84"/>
      <c r="F61" s="89"/>
      <c r="G61" s="84"/>
      <c r="H61" s="84"/>
      <c r="I61" s="94"/>
      <c r="J61" s="92" t="s">
        <v>335</v>
      </c>
    </row>
    <row r="62" spans="1:10">
      <c r="A62" s="84"/>
      <c r="B62" s="84"/>
      <c r="C62" s="84"/>
      <c r="D62" s="84"/>
      <c r="E62" s="84"/>
      <c r="F62" s="89"/>
      <c r="G62" s="84"/>
      <c r="H62" s="84"/>
      <c r="I62" s="94"/>
      <c r="J62" s="92" t="s">
        <v>335</v>
      </c>
    </row>
    <row r="63" spans="1:10">
      <c r="A63" s="84"/>
      <c r="B63" s="84"/>
      <c r="C63" s="84"/>
      <c r="D63" s="84"/>
      <c r="E63" s="84"/>
      <c r="F63" s="89"/>
      <c r="G63" s="84"/>
      <c r="H63" s="84"/>
      <c r="I63" s="94"/>
      <c r="J63" s="92" t="s">
        <v>335</v>
      </c>
    </row>
    <row r="64" spans="1:10">
      <c r="A64" s="84"/>
      <c r="B64" s="84"/>
      <c r="C64" s="84"/>
      <c r="D64" s="84"/>
      <c r="E64" s="84"/>
      <c r="F64" s="89"/>
      <c r="G64" s="84"/>
      <c r="H64" s="84"/>
      <c r="I64" s="94"/>
      <c r="J64" s="92" t="s">
        <v>335</v>
      </c>
    </row>
    <row r="65" spans="1:10">
      <c r="A65" s="84"/>
      <c r="B65" s="84"/>
      <c r="C65" s="84"/>
      <c r="D65" s="84"/>
      <c r="E65" s="84"/>
      <c r="F65" s="89"/>
      <c r="G65" s="84"/>
      <c r="H65" s="84"/>
      <c r="I65" s="94"/>
      <c r="J65" s="92" t="s">
        <v>335</v>
      </c>
    </row>
    <row r="66" spans="1:10">
      <c r="A66" s="84"/>
      <c r="B66" s="84"/>
      <c r="C66" s="84"/>
      <c r="D66" s="84"/>
      <c r="E66" s="84"/>
      <c r="F66" s="89"/>
      <c r="G66" s="84"/>
      <c r="H66" s="84"/>
      <c r="I66" s="94"/>
      <c r="J66" s="92" t="s">
        <v>335</v>
      </c>
    </row>
    <row r="67" spans="1:10">
      <c r="A67" s="84"/>
      <c r="B67" s="84"/>
      <c r="C67" s="84"/>
      <c r="D67" s="84"/>
      <c r="E67" s="84"/>
      <c r="F67" s="89"/>
      <c r="G67" s="84"/>
      <c r="H67" s="84"/>
      <c r="I67" s="94"/>
      <c r="J67" s="92" t="s">
        <v>335</v>
      </c>
    </row>
    <row r="68" spans="1:9">
      <c r="A68" s="84"/>
      <c r="B68" s="84"/>
      <c r="C68" s="84"/>
      <c r="D68" s="84"/>
      <c r="E68" s="84"/>
      <c r="F68" s="89"/>
      <c r="G68" s="84"/>
      <c r="H68" s="84"/>
      <c r="I68" s="94"/>
    </row>
    <row r="69" spans="1:9">
      <c r="A69" s="84"/>
      <c r="B69" s="84"/>
      <c r="C69" s="84"/>
      <c r="D69" s="84"/>
      <c r="E69" s="84"/>
      <c r="F69" s="89"/>
      <c r="G69" s="84"/>
      <c r="H69" s="84"/>
      <c r="I69" s="94"/>
    </row>
    <row r="70" spans="1:9">
      <c r="A70" s="84"/>
      <c r="B70" s="84"/>
      <c r="C70" s="84"/>
      <c r="D70" s="84"/>
      <c r="E70" s="84"/>
      <c r="F70" s="89"/>
      <c r="G70" s="84"/>
      <c r="H70" s="84"/>
      <c r="I70" s="94"/>
    </row>
    <row r="71" spans="1:9">
      <c r="A71" s="84"/>
      <c r="B71" s="84"/>
      <c r="C71" s="84"/>
      <c r="D71" s="84"/>
      <c r="E71" s="84"/>
      <c r="F71" s="89"/>
      <c r="G71" s="84"/>
      <c r="H71" s="84"/>
      <c r="I71" s="94"/>
    </row>
    <row r="72" spans="1:9">
      <c r="A72" s="84"/>
      <c r="B72" s="84"/>
      <c r="C72" s="84"/>
      <c r="D72" s="84"/>
      <c r="E72" s="84"/>
      <c r="F72" s="89"/>
      <c r="G72" s="84"/>
      <c r="H72" s="84"/>
      <c r="I72" s="94"/>
    </row>
    <row r="73" spans="1:9">
      <c r="A73" s="84"/>
      <c r="B73" s="84"/>
      <c r="C73" s="84"/>
      <c r="D73" s="84"/>
      <c r="E73" s="84"/>
      <c r="F73" s="89"/>
      <c r="G73" s="84"/>
      <c r="H73" s="84"/>
      <c r="I73" s="94"/>
    </row>
    <row r="74" spans="1:9">
      <c r="A74" s="84"/>
      <c r="B74" s="84"/>
      <c r="C74" s="84"/>
      <c r="D74" s="84"/>
      <c r="E74" s="84"/>
      <c r="F74" s="89"/>
      <c r="G74" s="84"/>
      <c r="H74" s="84"/>
      <c r="I74" s="94"/>
    </row>
    <row r="75" spans="1:9">
      <c r="A75" s="84"/>
      <c r="B75" s="84"/>
      <c r="C75" s="84"/>
      <c r="D75" s="84"/>
      <c r="E75" s="84"/>
      <c r="F75" s="89"/>
      <c r="G75" s="84"/>
      <c r="H75" s="84"/>
      <c r="I75" s="94"/>
    </row>
    <row r="76" spans="1:9">
      <c r="A76" s="84"/>
      <c r="B76" s="84"/>
      <c r="C76" s="84"/>
      <c r="D76" s="84"/>
      <c r="E76" s="84"/>
      <c r="F76" s="89"/>
      <c r="G76" s="84"/>
      <c r="H76" s="84"/>
      <c r="I76" s="94"/>
    </row>
    <row r="77" spans="1:9">
      <c r="A77" s="84"/>
      <c r="B77" s="84"/>
      <c r="C77" s="84"/>
      <c r="D77" s="84"/>
      <c r="E77" s="84"/>
      <c r="F77" s="89"/>
      <c r="G77" s="84"/>
      <c r="H77" s="84"/>
      <c r="I77" s="94"/>
    </row>
    <row r="78" spans="1:9">
      <c r="A78" s="84"/>
      <c r="B78" s="84"/>
      <c r="C78" s="84"/>
      <c r="D78" s="84"/>
      <c r="E78" s="84"/>
      <c r="F78" s="89"/>
      <c r="G78" s="84"/>
      <c r="H78" s="84"/>
      <c r="I78" s="94"/>
    </row>
    <row r="79" spans="1:9">
      <c r="A79" s="84"/>
      <c r="B79" s="84"/>
      <c r="C79" s="84"/>
      <c r="D79" s="84"/>
      <c r="E79" s="84"/>
      <c r="F79" s="89"/>
      <c r="G79" s="84"/>
      <c r="H79" s="84"/>
      <c r="I79" s="94"/>
    </row>
    <row r="80" spans="1:9">
      <c r="A80" s="84"/>
      <c r="B80" s="84"/>
      <c r="C80" s="84"/>
      <c r="D80" s="84"/>
      <c r="E80" s="84"/>
      <c r="F80" s="89"/>
      <c r="G80" s="84"/>
      <c r="H80" s="84"/>
      <c r="I80" s="94"/>
    </row>
    <row r="81" spans="1:9">
      <c r="A81" s="84"/>
      <c r="B81" s="84"/>
      <c r="C81" s="84"/>
      <c r="D81" s="84"/>
      <c r="E81" s="84"/>
      <c r="F81" s="89"/>
      <c r="G81" s="84"/>
      <c r="H81" s="84"/>
      <c r="I81" s="94"/>
    </row>
    <row r="82" spans="1:9">
      <c r="A82" s="84"/>
      <c r="B82" s="84"/>
      <c r="C82" s="84"/>
      <c r="D82" s="84"/>
      <c r="E82" s="84"/>
      <c r="F82" s="89"/>
      <c r="G82" s="84"/>
      <c r="H82" s="84"/>
      <c r="I82" s="94"/>
    </row>
    <row r="83" spans="1:9">
      <c r="A83" s="84"/>
      <c r="B83" s="84"/>
      <c r="C83" s="84"/>
      <c r="D83" s="84"/>
      <c r="E83" s="84"/>
      <c r="F83" s="89"/>
      <c r="G83" s="84"/>
      <c r="H83" s="84"/>
      <c r="I83" s="94"/>
    </row>
    <row r="84" spans="1:9">
      <c r="A84" s="84"/>
      <c r="B84" s="84"/>
      <c r="C84" s="84"/>
      <c r="D84" s="84"/>
      <c r="E84" s="84"/>
      <c r="F84" s="89"/>
      <c r="G84" s="84"/>
      <c r="H84" s="84"/>
      <c r="I84" s="94"/>
    </row>
    <row r="85" spans="1:9">
      <c r="A85" s="84"/>
      <c r="B85" s="84"/>
      <c r="C85" s="84"/>
      <c r="D85" s="84"/>
      <c r="E85" s="84"/>
      <c r="F85" s="89"/>
      <c r="G85" s="84"/>
      <c r="H85" s="84"/>
      <c r="I85" s="94"/>
    </row>
    <row r="86" spans="1:9">
      <c r="A86" s="84"/>
      <c r="B86" s="84"/>
      <c r="C86" s="84"/>
      <c r="D86" s="84"/>
      <c r="E86" s="84"/>
      <c r="F86" s="89"/>
      <c r="G86" s="84"/>
      <c r="H86" s="84"/>
      <c r="I86" s="94"/>
    </row>
    <row r="87" spans="1:9">
      <c r="A87" s="84"/>
      <c r="B87" s="84"/>
      <c r="C87" s="84"/>
      <c r="D87" s="84"/>
      <c r="E87" s="84"/>
      <c r="F87" s="89"/>
      <c r="G87" s="84"/>
      <c r="H87" s="84"/>
      <c r="I87" s="94"/>
    </row>
    <row r="88" spans="1:9">
      <c r="A88" s="84"/>
      <c r="B88" s="84"/>
      <c r="C88" s="84"/>
      <c r="D88" s="84"/>
      <c r="E88" s="84"/>
      <c r="F88" s="89"/>
      <c r="G88" s="84"/>
      <c r="H88" s="84"/>
      <c r="I88" s="94"/>
    </row>
    <row r="89" spans="1:9">
      <c r="A89" s="84"/>
      <c r="B89" s="84"/>
      <c r="C89" s="84"/>
      <c r="D89" s="84"/>
      <c r="E89" s="84"/>
      <c r="F89" s="89"/>
      <c r="G89" s="84"/>
      <c r="H89" s="84"/>
      <c r="I89" s="94"/>
    </row>
    <row r="90" spans="1:9">
      <c r="A90" s="84"/>
      <c r="B90" s="84"/>
      <c r="C90" s="84"/>
      <c r="D90" s="84"/>
      <c r="E90" s="84"/>
      <c r="F90" s="89"/>
      <c r="G90" s="84"/>
      <c r="H90" s="84"/>
      <c r="I90" s="94"/>
    </row>
    <row r="91" spans="1:9">
      <c r="A91" s="84"/>
      <c r="B91" s="84"/>
      <c r="C91" s="84"/>
      <c r="D91" s="84"/>
      <c r="E91" s="84"/>
      <c r="F91" s="89"/>
      <c r="G91" s="84"/>
      <c r="H91" s="84"/>
      <c r="I91" s="94"/>
    </row>
    <row r="92" spans="1:9">
      <c r="A92" s="84"/>
      <c r="B92" s="84"/>
      <c r="C92" s="84"/>
      <c r="D92" s="84"/>
      <c r="E92" s="84"/>
      <c r="F92" s="89"/>
      <c r="G92" s="84"/>
      <c r="H92" s="84"/>
      <c r="I92" s="94"/>
    </row>
    <row r="93" spans="1:9">
      <c r="A93" s="84"/>
      <c r="B93" s="84"/>
      <c r="C93" s="84"/>
      <c r="D93" s="84"/>
      <c r="E93" s="84"/>
      <c r="F93" s="89"/>
      <c r="G93" s="84"/>
      <c r="H93" s="84"/>
      <c r="I93" s="94"/>
    </row>
    <row r="94" spans="1:9">
      <c r="A94" s="84"/>
      <c r="B94" s="84"/>
      <c r="C94" s="84"/>
      <c r="D94" s="84"/>
      <c r="E94" s="84"/>
      <c r="F94" s="89"/>
      <c r="G94" s="84"/>
      <c r="H94" s="84"/>
      <c r="I94" s="94"/>
    </row>
    <row r="95" spans="1:9">
      <c r="A95" s="84"/>
      <c r="B95" s="84"/>
      <c r="C95" s="84"/>
      <c r="D95" s="84"/>
      <c r="E95" s="84"/>
      <c r="F95" s="89"/>
      <c r="G95" s="84"/>
      <c r="H95" s="84"/>
      <c r="I95" s="94"/>
    </row>
    <row r="96" spans="1:9">
      <c r="A96" s="84"/>
      <c r="B96" s="84"/>
      <c r="C96" s="84"/>
      <c r="D96" s="84"/>
      <c r="E96" s="84"/>
      <c r="F96" s="89"/>
      <c r="G96" s="84"/>
      <c r="H96" s="84"/>
      <c r="I96" s="94"/>
    </row>
    <row r="97" spans="1:9">
      <c r="A97" s="84"/>
      <c r="B97" s="84"/>
      <c r="C97" s="84"/>
      <c r="D97" s="84"/>
      <c r="E97" s="84"/>
      <c r="F97" s="89"/>
      <c r="G97" s="84"/>
      <c r="H97" s="84"/>
      <c r="I97" s="94"/>
    </row>
    <row r="98" spans="1:9">
      <c r="A98" s="84"/>
      <c r="B98" s="84"/>
      <c r="C98" s="84"/>
      <c r="D98" s="84"/>
      <c r="E98" s="84"/>
      <c r="F98" s="89"/>
      <c r="G98" s="84"/>
      <c r="H98" s="84"/>
      <c r="I98" s="94"/>
    </row>
    <row r="99" spans="1:9">
      <c r="A99" s="84"/>
      <c r="B99" s="84"/>
      <c r="C99" s="84"/>
      <c r="D99" s="84"/>
      <c r="E99" s="84"/>
      <c r="F99" s="89"/>
      <c r="G99" s="84"/>
      <c r="H99" s="84"/>
      <c r="I99" s="94"/>
    </row>
    <row r="100" spans="1:9">
      <c r="A100" s="84"/>
      <c r="B100" s="84"/>
      <c r="C100" s="84"/>
      <c r="D100" s="84"/>
      <c r="E100" s="84"/>
      <c r="F100" s="89"/>
      <c r="G100" s="84"/>
      <c r="H100" s="84"/>
      <c r="I100" s="94"/>
    </row>
    <row r="101" spans="1:9">
      <c r="A101" s="84"/>
      <c r="B101" s="84"/>
      <c r="C101" s="84"/>
      <c r="D101" s="84"/>
      <c r="E101" s="84"/>
      <c r="F101" s="89"/>
      <c r="G101" s="84"/>
      <c r="H101" s="84"/>
      <c r="I101" s="94"/>
    </row>
    <row r="102" spans="1:9">
      <c r="A102" s="84"/>
      <c r="B102" s="84"/>
      <c r="C102" s="84"/>
      <c r="D102" s="84"/>
      <c r="E102" s="84"/>
      <c r="F102" s="89"/>
      <c r="G102" s="84"/>
      <c r="H102" s="84"/>
      <c r="I102" s="94"/>
    </row>
    <row r="103" spans="1:9">
      <c r="A103" s="84"/>
      <c r="B103" s="84"/>
      <c r="C103" s="84"/>
      <c r="D103" s="84"/>
      <c r="E103" s="84"/>
      <c r="F103" s="89"/>
      <c r="G103" s="84"/>
      <c r="H103" s="84"/>
      <c r="I103" s="94"/>
    </row>
    <row r="104" spans="1:9">
      <c r="A104" s="84"/>
      <c r="B104" s="84"/>
      <c r="C104" s="84"/>
      <c r="D104" s="84"/>
      <c r="E104" s="84"/>
      <c r="F104" s="89"/>
      <c r="G104" s="84"/>
      <c r="H104" s="84"/>
      <c r="I104" s="94"/>
    </row>
    <row r="105" spans="1:9">
      <c r="A105" s="84"/>
      <c r="B105" s="84"/>
      <c r="C105" s="84"/>
      <c r="D105" s="84"/>
      <c r="E105" s="84"/>
      <c r="F105" s="89"/>
      <c r="G105" s="84"/>
      <c r="H105" s="84"/>
      <c r="I105" s="94"/>
    </row>
    <row r="106" spans="1:9">
      <c r="A106" s="84"/>
      <c r="B106" s="84"/>
      <c r="C106" s="84"/>
      <c r="D106" s="84"/>
      <c r="E106" s="84"/>
      <c r="F106" s="89"/>
      <c r="G106" s="84"/>
      <c r="H106" s="84"/>
      <c r="I106" s="94"/>
    </row>
    <row r="107" spans="1:9">
      <c r="A107" s="84"/>
      <c r="B107" s="84"/>
      <c r="C107" s="84"/>
      <c r="D107" s="84"/>
      <c r="E107" s="84"/>
      <c r="F107" s="89"/>
      <c r="G107" s="84"/>
      <c r="H107" s="84"/>
      <c r="I107" s="94"/>
    </row>
    <row r="108" spans="1:9">
      <c r="A108" s="84"/>
      <c r="B108" s="84"/>
      <c r="C108" s="84"/>
      <c r="D108" s="84"/>
      <c r="E108" s="84"/>
      <c r="F108" s="89"/>
      <c r="G108" s="84"/>
      <c r="H108" s="84"/>
      <c r="I108" s="94"/>
    </row>
    <row r="109" spans="1:9">
      <c r="A109" s="84"/>
      <c r="B109" s="84"/>
      <c r="C109" s="84"/>
      <c r="D109" s="84"/>
      <c r="E109" s="84"/>
      <c r="F109" s="89"/>
      <c r="G109" s="84"/>
      <c r="H109" s="84"/>
      <c r="I109" s="94"/>
    </row>
    <row r="110" spans="1:9">
      <c r="A110" s="84"/>
      <c r="B110" s="84"/>
      <c r="C110" s="84"/>
      <c r="D110" s="84"/>
      <c r="E110" s="84"/>
      <c r="F110" s="89"/>
      <c r="G110" s="84"/>
      <c r="H110" s="84"/>
      <c r="I110" s="94"/>
    </row>
    <row r="111" spans="1:9">
      <c r="A111" s="84"/>
      <c r="B111" s="84"/>
      <c r="C111" s="84"/>
      <c r="D111" s="84"/>
      <c r="E111" s="84"/>
      <c r="F111" s="89"/>
      <c r="G111" s="84"/>
      <c r="H111" s="84"/>
      <c r="I111" s="94"/>
    </row>
    <row r="112" spans="1:9">
      <c r="A112" s="84"/>
      <c r="B112" s="84"/>
      <c r="C112" s="84"/>
      <c r="D112" s="84"/>
      <c r="E112" s="84"/>
      <c r="F112" s="89"/>
      <c r="G112" s="84"/>
      <c r="H112" s="84"/>
      <c r="I112" s="94"/>
    </row>
    <row r="113" spans="1:9">
      <c r="A113" s="84"/>
      <c r="B113" s="84"/>
      <c r="C113" s="84"/>
      <c r="D113" s="84"/>
      <c r="E113" s="84"/>
      <c r="F113" s="89"/>
      <c r="G113" s="84"/>
      <c r="H113" s="84"/>
      <c r="I113" s="94"/>
    </row>
    <row r="114" spans="1:9">
      <c r="A114" s="84"/>
      <c r="B114" s="84"/>
      <c r="C114" s="84"/>
      <c r="D114" s="84"/>
      <c r="E114" s="84"/>
      <c r="F114" s="89"/>
      <c r="G114" s="84"/>
      <c r="H114" s="84"/>
      <c r="I114" s="94"/>
    </row>
    <row r="115" spans="1:9">
      <c r="A115" s="84"/>
      <c r="B115" s="84"/>
      <c r="C115" s="84"/>
      <c r="D115" s="84"/>
      <c r="E115" s="84"/>
      <c r="F115" s="89"/>
      <c r="G115" s="84"/>
      <c r="H115" s="84"/>
      <c r="I115" s="94"/>
    </row>
    <row r="116" spans="1:9">
      <c r="A116" s="84"/>
      <c r="B116" s="84"/>
      <c r="C116" s="84"/>
      <c r="D116" s="84"/>
      <c r="E116" s="84"/>
      <c r="F116" s="89"/>
      <c r="G116" s="84"/>
      <c r="H116" s="84"/>
      <c r="I116" s="94"/>
    </row>
    <row r="117" spans="1:9">
      <c r="A117" s="84"/>
      <c r="B117" s="84"/>
      <c r="C117" s="84"/>
      <c r="D117" s="84"/>
      <c r="E117" s="84"/>
      <c r="F117" s="89"/>
      <c r="G117" s="84"/>
      <c r="H117" s="84"/>
      <c r="I117" s="94"/>
    </row>
    <row r="118" spans="1:9">
      <c r="A118" s="84"/>
      <c r="B118" s="84"/>
      <c r="C118" s="84"/>
      <c r="D118" s="84"/>
      <c r="E118" s="84"/>
      <c r="F118" s="89"/>
      <c r="G118" s="84"/>
      <c r="H118" s="84"/>
      <c r="I118" s="94"/>
    </row>
    <row r="119" spans="1:9">
      <c r="A119" s="84"/>
      <c r="B119" s="84"/>
      <c r="C119" s="84"/>
      <c r="D119" s="84"/>
      <c r="E119" s="84"/>
      <c r="F119" s="89"/>
      <c r="G119" s="84"/>
      <c r="H119" s="84"/>
      <c r="I119" s="94"/>
    </row>
    <row r="120" spans="1:9">
      <c r="A120" s="84"/>
      <c r="B120" s="84"/>
      <c r="C120" s="84"/>
      <c r="D120" s="84"/>
      <c r="E120" s="84"/>
      <c r="F120" s="89"/>
      <c r="G120" s="84"/>
      <c r="H120" s="84"/>
      <c r="I120" s="94"/>
    </row>
    <row r="121" spans="1:9">
      <c r="A121" s="84"/>
      <c r="B121" s="84"/>
      <c r="C121" s="84"/>
      <c r="D121" s="84"/>
      <c r="E121" s="84"/>
      <c r="F121" s="89"/>
      <c r="G121" s="84"/>
      <c r="H121" s="84"/>
      <c r="I121" s="94"/>
    </row>
    <row r="122" spans="1:9">
      <c r="A122" s="84"/>
      <c r="B122" s="84"/>
      <c r="C122" s="84"/>
      <c r="D122" s="84"/>
      <c r="E122" s="84"/>
      <c r="F122" s="89"/>
      <c r="G122" s="84"/>
      <c r="H122" s="84"/>
      <c r="I122" s="94"/>
    </row>
    <row r="123" spans="1:9">
      <c r="A123" s="84"/>
      <c r="B123" s="84"/>
      <c r="C123" s="84"/>
      <c r="D123" s="84"/>
      <c r="E123" s="84"/>
      <c r="F123" s="89"/>
      <c r="G123" s="84"/>
      <c r="H123" s="84"/>
      <c r="I123" s="94"/>
    </row>
    <row r="124" spans="1:9">
      <c r="A124" s="84"/>
      <c r="B124" s="84"/>
      <c r="C124" s="84"/>
      <c r="D124" s="84"/>
      <c r="E124" s="84"/>
      <c r="F124" s="89"/>
      <c r="G124" s="84"/>
      <c r="H124" s="84"/>
      <c r="I124" s="94"/>
    </row>
    <row r="125" spans="1:9">
      <c r="A125" s="84"/>
      <c r="B125" s="84"/>
      <c r="C125" s="84"/>
      <c r="D125" s="84"/>
      <c r="E125" s="84"/>
      <c r="F125" s="89"/>
      <c r="G125" s="84"/>
      <c r="H125" s="84"/>
      <c r="I125" s="94"/>
    </row>
    <row r="126" spans="1:9">
      <c r="A126" s="84"/>
      <c r="B126" s="84"/>
      <c r="C126" s="84"/>
      <c r="D126" s="84"/>
      <c r="E126" s="84"/>
      <c r="F126" s="89"/>
      <c r="G126" s="84"/>
      <c r="H126" s="84"/>
      <c r="I126" s="94"/>
    </row>
    <row r="127" spans="1:9">
      <c r="A127" s="84"/>
      <c r="B127" s="84"/>
      <c r="C127" s="84"/>
      <c r="D127" s="84"/>
      <c r="E127" s="84"/>
      <c r="F127" s="89"/>
      <c r="G127" s="84"/>
      <c r="H127" s="84"/>
      <c r="I127" s="94"/>
    </row>
    <row r="128" spans="1:9">
      <c r="A128" s="84"/>
      <c r="B128" s="84"/>
      <c r="C128" s="84"/>
      <c r="D128" s="84"/>
      <c r="E128" s="84"/>
      <c r="F128" s="89"/>
      <c r="G128" s="84"/>
      <c r="H128" s="84"/>
      <c r="I128" s="94"/>
    </row>
    <row r="129" spans="1:9">
      <c r="A129" s="84"/>
      <c r="B129" s="84"/>
      <c r="C129" s="84"/>
      <c r="D129" s="84"/>
      <c r="E129" s="84"/>
      <c r="F129" s="89"/>
      <c r="G129" s="84"/>
      <c r="H129" s="84"/>
      <c r="I129" s="94"/>
    </row>
    <row r="130" spans="1:9">
      <c r="A130" s="84"/>
      <c r="B130" s="84"/>
      <c r="C130" s="84"/>
      <c r="D130" s="84"/>
      <c r="E130" s="84"/>
      <c r="F130" s="89"/>
      <c r="G130" s="84"/>
      <c r="H130" s="84"/>
      <c r="I130" s="94"/>
    </row>
    <row r="131" spans="1:9">
      <c r="A131" s="84"/>
      <c r="B131" s="84"/>
      <c r="C131" s="84"/>
      <c r="D131" s="84"/>
      <c r="E131" s="84"/>
      <c r="F131" s="89"/>
      <c r="G131" s="84"/>
      <c r="H131" s="84"/>
      <c r="I131" s="94"/>
    </row>
    <row r="132" spans="1:9">
      <c r="A132" s="84"/>
      <c r="B132" s="84"/>
      <c r="C132" s="84"/>
      <c r="D132" s="84"/>
      <c r="E132" s="84"/>
      <c r="F132" s="89"/>
      <c r="G132" s="84"/>
      <c r="H132" s="84"/>
      <c r="I132" s="94"/>
    </row>
    <row r="133" spans="1:9">
      <c r="A133" s="84"/>
      <c r="B133" s="84"/>
      <c r="C133" s="84"/>
      <c r="D133" s="84"/>
      <c r="E133" s="84"/>
      <c r="F133" s="89"/>
      <c r="G133" s="84"/>
      <c r="H133" s="84"/>
      <c r="I133" s="94"/>
    </row>
    <row r="134" spans="1:9">
      <c r="A134" s="84"/>
      <c r="B134" s="84"/>
      <c r="C134" s="84"/>
      <c r="D134" s="84"/>
      <c r="E134" s="84"/>
      <c r="F134" s="89"/>
      <c r="G134" s="84"/>
      <c r="H134" s="84"/>
      <c r="I134" s="94"/>
    </row>
    <row r="135" spans="1:9">
      <c r="A135" s="84"/>
      <c r="B135" s="84"/>
      <c r="C135" s="84"/>
      <c r="D135" s="84"/>
      <c r="E135" s="84"/>
      <c r="F135" s="89"/>
      <c r="G135" s="84"/>
      <c r="H135" s="84"/>
      <c r="I135" s="94"/>
    </row>
    <row r="136" spans="1:9">
      <c r="A136" s="84"/>
      <c r="B136" s="84"/>
      <c r="C136" s="84"/>
      <c r="D136" s="84"/>
      <c r="E136" s="84"/>
      <c r="F136" s="89"/>
      <c r="G136" s="84"/>
      <c r="H136" s="84"/>
      <c r="I136" s="94"/>
    </row>
    <row r="137" spans="1:9">
      <c r="A137" s="84"/>
      <c r="B137" s="84"/>
      <c r="C137" s="84"/>
      <c r="D137" s="84"/>
      <c r="E137" s="84"/>
      <c r="F137" s="89"/>
      <c r="G137" s="84"/>
      <c r="H137" s="84"/>
      <c r="I137" s="94"/>
    </row>
    <row r="138" spans="1:9">
      <c r="A138" s="84"/>
      <c r="B138" s="84"/>
      <c r="C138" s="84"/>
      <c r="D138" s="84"/>
      <c r="E138" s="84"/>
      <c r="F138" s="89"/>
      <c r="G138" s="84"/>
      <c r="H138" s="84"/>
      <c r="I138" s="94"/>
    </row>
    <row r="139" spans="1:9">
      <c r="A139" s="84"/>
      <c r="B139" s="84"/>
      <c r="C139" s="84"/>
      <c r="D139" s="84"/>
      <c r="E139" s="84"/>
      <c r="F139" s="89"/>
      <c r="G139" s="84"/>
      <c r="H139" s="84"/>
      <c r="I139" s="94"/>
    </row>
    <row r="140" spans="1:9">
      <c r="A140" s="84"/>
      <c r="B140" s="84"/>
      <c r="C140" s="84"/>
      <c r="D140" s="84"/>
      <c r="E140" s="84"/>
      <c r="F140" s="89"/>
      <c r="G140" s="84"/>
      <c r="H140" s="84"/>
      <c r="I140" s="94"/>
    </row>
    <row r="141" spans="1:9">
      <c r="A141" s="84"/>
      <c r="B141" s="84"/>
      <c r="C141" s="84"/>
      <c r="D141" s="84"/>
      <c r="E141" s="84"/>
      <c r="F141" s="89"/>
      <c r="G141" s="84"/>
      <c r="H141" s="84"/>
      <c r="I141" s="94"/>
    </row>
    <row r="142" spans="1:9">
      <c r="A142" s="84"/>
      <c r="B142" s="84"/>
      <c r="C142" s="84"/>
      <c r="D142" s="84"/>
      <c r="E142" s="84"/>
      <c r="F142" s="89"/>
      <c r="G142" s="84"/>
      <c r="H142" s="84"/>
      <c r="I142" s="94"/>
    </row>
    <row r="143" spans="1:9">
      <c r="A143" s="84"/>
      <c r="B143" s="84"/>
      <c r="C143" s="84"/>
      <c r="D143" s="84"/>
      <c r="E143" s="84"/>
      <c r="F143" s="89"/>
      <c r="G143" s="84"/>
      <c r="H143" s="84"/>
      <c r="I143" s="94"/>
    </row>
    <row r="144" spans="1:9">
      <c r="A144" s="84"/>
      <c r="B144" s="84"/>
      <c r="C144" s="84"/>
      <c r="D144" s="84"/>
      <c r="E144" s="84"/>
      <c r="F144" s="89"/>
      <c r="G144" s="84"/>
      <c r="H144" s="84"/>
      <c r="I144" s="94"/>
    </row>
    <row r="145" spans="1:9">
      <c r="A145" s="84"/>
      <c r="B145" s="84"/>
      <c r="C145" s="84"/>
      <c r="D145" s="84"/>
      <c r="E145" s="84"/>
      <c r="F145" s="89"/>
      <c r="G145" s="84"/>
      <c r="H145" s="84"/>
      <c r="I145" s="94"/>
    </row>
    <row r="146" spans="1:9">
      <c r="A146" s="84"/>
      <c r="B146" s="84"/>
      <c r="C146" s="84"/>
      <c r="D146" s="84"/>
      <c r="E146" s="84"/>
      <c r="F146" s="89"/>
      <c r="G146" s="84"/>
      <c r="H146" s="84"/>
      <c r="I146" s="94"/>
    </row>
    <row r="147" spans="1:9">
      <c r="A147" s="84"/>
      <c r="B147" s="84"/>
      <c r="C147" s="84"/>
      <c r="D147" s="84"/>
      <c r="E147" s="84"/>
      <c r="F147" s="89"/>
      <c r="G147" s="84"/>
      <c r="H147" s="84"/>
      <c r="I147" s="94"/>
    </row>
    <row r="148" spans="1:9">
      <c r="A148" s="84"/>
      <c r="B148" s="84"/>
      <c r="C148" s="84"/>
      <c r="D148" s="84"/>
      <c r="E148" s="84"/>
      <c r="F148" s="89"/>
      <c r="G148" s="84"/>
      <c r="H148" s="84"/>
      <c r="I148" s="94"/>
    </row>
    <row r="149" spans="1:9">
      <c r="A149" s="84"/>
      <c r="B149" s="84"/>
      <c r="C149" s="84"/>
      <c r="D149" s="84"/>
      <c r="E149" s="84"/>
      <c r="F149" s="89"/>
      <c r="G149" s="84"/>
      <c r="H149" s="84"/>
      <c r="I149" s="94"/>
    </row>
    <row r="150" spans="1:9">
      <c r="A150" s="84"/>
      <c r="B150" s="84"/>
      <c r="C150" s="84"/>
      <c r="D150" s="84"/>
      <c r="E150" s="84"/>
      <c r="F150" s="89"/>
      <c r="G150" s="84"/>
      <c r="H150" s="84"/>
      <c r="I150" s="94"/>
    </row>
    <row r="151" spans="1:9">
      <c r="A151" s="84"/>
      <c r="B151" s="84"/>
      <c r="C151" s="84"/>
      <c r="D151" s="84"/>
      <c r="E151" s="84"/>
      <c r="F151" s="89"/>
      <c r="G151" s="84"/>
      <c r="H151" s="84"/>
      <c r="I151" s="94"/>
    </row>
    <row r="152" spans="1:9">
      <c r="A152" s="84"/>
      <c r="B152" s="84"/>
      <c r="C152" s="84"/>
      <c r="D152" s="84"/>
      <c r="E152" s="84"/>
      <c r="F152" s="89"/>
      <c r="G152" s="84"/>
      <c r="H152" s="84"/>
      <c r="I152" s="94"/>
    </row>
    <row r="153" spans="1:9">
      <c r="A153" s="84"/>
      <c r="B153" s="84"/>
      <c r="C153" s="84"/>
      <c r="D153" s="84"/>
      <c r="E153" s="84"/>
      <c r="F153" s="89"/>
      <c r="G153" s="84"/>
      <c r="H153" s="84"/>
      <c r="I153" s="94"/>
    </row>
    <row r="154" spans="1:9">
      <c r="A154" s="84"/>
      <c r="B154" s="84"/>
      <c r="C154" s="84"/>
      <c r="D154" s="84"/>
      <c r="E154" s="84"/>
      <c r="F154" s="89"/>
      <c r="G154" s="84"/>
      <c r="H154" s="84"/>
      <c r="I154" s="94"/>
    </row>
    <row r="155" spans="1:9">
      <c r="A155" s="84"/>
      <c r="B155" s="84"/>
      <c r="C155" s="84"/>
      <c r="D155" s="84"/>
      <c r="E155" s="84"/>
      <c r="F155" s="89"/>
      <c r="G155" s="84"/>
      <c r="H155" s="84"/>
      <c r="I155" s="94"/>
    </row>
    <row r="156" spans="1:9">
      <c r="A156" s="84"/>
      <c r="B156" s="84"/>
      <c r="C156" s="84"/>
      <c r="D156" s="84"/>
      <c r="E156" s="84"/>
      <c r="F156" s="89"/>
      <c r="G156" s="84"/>
      <c r="H156" s="84"/>
      <c r="I156" s="94"/>
    </row>
    <row r="157" spans="1:9">
      <c r="A157" s="84"/>
      <c r="B157" s="84"/>
      <c r="C157" s="84"/>
      <c r="D157" s="84"/>
      <c r="E157" s="84"/>
      <c r="F157" s="89"/>
      <c r="G157" s="84"/>
      <c r="H157" s="84"/>
      <c r="I157" s="94"/>
    </row>
    <row r="158" spans="1:9">
      <c r="A158" s="84"/>
      <c r="B158" s="84"/>
      <c r="C158" s="84"/>
      <c r="D158" s="84"/>
      <c r="E158" s="84"/>
      <c r="F158" s="89"/>
      <c r="G158" s="84"/>
      <c r="H158" s="84"/>
      <c r="I158" s="94"/>
    </row>
    <row r="159" spans="1:9">
      <c r="A159" s="84"/>
      <c r="B159" s="84"/>
      <c r="C159" s="84"/>
      <c r="D159" s="84"/>
      <c r="E159" s="84"/>
      <c r="F159" s="89"/>
      <c r="G159" s="84"/>
      <c r="H159" s="84"/>
      <c r="I159" s="94"/>
    </row>
    <row r="160" spans="1:9">
      <c r="A160" s="84"/>
      <c r="B160" s="84"/>
      <c r="C160" s="84"/>
      <c r="D160" s="84"/>
      <c r="E160" s="84"/>
      <c r="F160" s="89"/>
      <c r="G160" s="84"/>
      <c r="H160" s="84"/>
      <c r="I160" s="94"/>
    </row>
    <row r="161" spans="1:9">
      <c r="A161" s="84"/>
      <c r="B161" s="84"/>
      <c r="C161" s="84"/>
      <c r="D161" s="84"/>
      <c r="E161" s="84"/>
      <c r="F161" s="89"/>
      <c r="G161" s="84"/>
      <c r="H161" s="84"/>
      <c r="I161" s="94"/>
    </row>
    <row r="162" spans="1:9">
      <c r="A162" s="84"/>
      <c r="B162" s="84"/>
      <c r="C162" s="84"/>
      <c r="D162" s="84"/>
      <c r="E162" s="84"/>
      <c r="F162" s="89"/>
      <c r="G162" s="84"/>
      <c r="H162" s="84"/>
      <c r="I162" s="94"/>
    </row>
    <row r="163" spans="1:9">
      <c r="A163" s="84"/>
      <c r="B163" s="84"/>
      <c r="C163" s="84"/>
      <c r="D163" s="84"/>
      <c r="E163" s="84"/>
      <c r="F163" s="89"/>
      <c r="G163" s="84"/>
      <c r="H163" s="84"/>
      <c r="I163" s="94"/>
    </row>
    <row r="164" spans="1:9">
      <c r="A164" s="84"/>
      <c r="B164" s="84"/>
      <c r="C164" s="84"/>
      <c r="D164" s="84"/>
      <c r="E164" s="84"/>
      <c r="F164" s="89"/>
      <c r="G164" s="84"/>
      <c r="H164" s="84"/>
      <c r="I164" s="94"/>
    </row>
    <row r="165" spans="1:9">
      <c r="A165" s="84"/>
      <c r="B165" s="84"/>
      <c r="C165" s="84"/>
      <c r="D165" s="84"/>
      <c r="E165" s="84"/>
      <c r="F165" s="89"/>
      <c r="G165" s="84"/>
      <c r="H165" s="84"/>
      <c r="I165" s="94"/>
    </row>
    <row r="166" spans="1:9">
      <c r="A166" s="84"/>
      <c r="B166" s="84"/>
      <c r="C166" s="84"/>
      <c r="D166" s="84"/>
      <c r="E166" s="84"/>
      <c r="F166" s="89"/>
      <c r="G166" s="84"/>
      <c r="H166" s="84"/>
      <c r="I166" s="94"/>
    </row>
    <row r="167" spans="1:9">
      <c r="A167" s="84"/>
      <c r="B167" s="84"/>
      <c r="C167" s="84"/>
      <c r="D167" s="84"/>
      <c r="E167" s="84"/>
      <c r="F167" s="89"/>
      <c r="G167" s="84"/>
      <c r="H167" s="84"/>
      <c r="I167" s="94"/>
    </row>
    <row r="168" spans="1:9">
      <c r="A168" s="84"/>
      <c r="B168" s="84"/>
      <c r="C168" s="84"/>
      <c r="D168" s="84"/>
      <c r="E168" s="84"/>
      <c r="F168" s="89"/>
      <c r="G168" s="84"/>
      <c r="H168" s="84"/>
      <c r="I168" s="94"/>
    </row>
    <row r="169" spans="1:9">
      <c r="A169" s="84"/>
      <c r="B169" s="84"/>
      <c r="C169" s="84"/>
      <c r="D169" s="84"/>
      <c r="E169" s="84"/>
      <c r="F169" s="89"/>
      <c r="G169" s="84"/>
      <c r="H169" s="84"/>
      <c r="I169" s="94"/>
    </row>
    <row r="170" spans="1:9">
      <c r="A170" s="84"/>
      <c r="B170" s="84"/>
      <c r="C170" s="84"/>
      <c r="D170" s="84"/>
      <c r="E170" s="84"/>
      <c r="F170" s="89"/>
      <c r="G170" s="84"/>
      <c r="H170" s="84"/>
      <c r="I170" s="94"/>
    </row>
    <row r="171" spans="1:9">
      <c r="A171" s="84"/>
      <c r="B171" s="84"/>
      <c r="C171" s="84"/>
      <c r="D171" s="84"/>
      <c r="E171" s="84"/>
      <c r="F171" s="89"/>
      <c r="G171" s="84"/>
      <c r="H171" s="84"/>
      <c r="I171" s="94"/>
    </row>
    <row r="172" spans="1:9">
      <c r="A172" s="84"/>
      <c r="B172" s="84"/>
      <c r="C172" s="84"/>
      <c r="D172" s="84"/>
      <c r="E172" s="84"/>
      <c r="F172" s="89"/>
      <c r="G172" s="84"/>
      <c r="H172" s="84"/>
      <c r="I172" s="94"/>
    </row>
    <row r="173" spans="1:9">
      <c r="A173" s="84"/>
      <c r="B173" s="84"/>
      <c r="C173" s="84"/>
      <c r="D173" s="84"/>
      <c r="E173" s="84"/>
      <c r="F173" s="89"/>
      <c r="G173" s="84"/>
      <c r="H173" s="84"/>
      <c r="I173" s="94"/>
    </row>
    <row r="174" spans="1:9">
      <c r="A174" s="84"/>
      <c r="B174" s="84"/>
      <c r="C174" s="84"/>
      <c r="D174" s="84"/>
      <c r="E174" s="84"/>
      <c r="F174" s="89"/>
      <c r="G174" s="84"/>
      <c r="H174" s="84"/>
      <c r="I174" s="94"/>
    </row>
    <row r="175" spans="1:9">
      <c r="A175" s="84"/>
      <c r="B175" s="84"/>
      <c r="C175" s="84"/>
      <c r="D175" s="84"/>
      <c r="E175" s="84"/>
      <c r="F175" s="89"/>
      <c r="G175" s="84"/>
      <c r="H175" s="84"/>
      <c r="I175" s="94"/>
    </row>
    <row r="176" spans="1:9">
      <c r="A176" s="84"/>
      <c r="B176" s="84"/>
      <c r="C176" s="84"/>
      <c r="D176" s="84"/>
      <c r="E176" s="84"/>
      <c r="F176" s="89"/>
      <c r="G176" s="84"/>
      <c r="H176" s="84"/>
      <c r="I176" s="94"/>
    </row>
    <row r="177" spans="1:9">
      <c r="A177" s="84"/>
      <c r="B177" s="84"/>
      <c r="C177" s="84"/>
      <c r="D177" s="84"/>
      <c r="E177" s="84"/>
      <c r="F177" s="89"/>
      <c r="G177" s="84"/>
      <c r="H177" s="84"/>
      <c r="I177" s="94"/>
    </row>
    <row r="178" spans="1:9">
      <c r="A178" s="84"/>
      <c r="B178" s="84"/>
      <c r="C178" s="84"/>
      <c r="D178" s="84"/>
      <c r="E178" s="84"/>
      <c r="F178" s="89"/>
      <c r="G178" s="84"/>
      <c r="H178" s="84"/>
      <c r="I178" s="94"/>
    </row>
    <row r="179" spans="1:9">
      <c r="A179" s="84"/>
      <c r="B179" s="84"/>
      <c r="C179" s="84"/>
      <c r="D179" s="84"/>
      <c r="E179" s="84"/>
      <c r="F179" s="89"/>
      <c r="G179" s="84"/>
      <c r="H179" s="84"/>
      <c r="I179" s="94"/>
    </row>
    <row r="180" spans="1:9">
      <c r="A180" s="84"/>
      <c r="B180" s="84"/>
      <c r="C180" s="84"/>
      <c r="D180" s="84"/>
      <c r="E180" s="84"/>
      <c r="F180" s="89"/>
      <c r="G180" s="84"/>
      <c r="H180" s="84"/>
      <c r="I180" s="94"/>
    </row>
    <row r="181" spans="1:9">
      <c r="A181" s="84"/>
      <c r="B181" s="84"/>
      <c r="C181" s="84"/>
      <c r="D181" s="84"/>
      <c r="E181" s="84"/>
      <c r="F181" s="89"/>
      <c r="G181" s="84"/>
      <c r="H181" s="84"/>
      <c r="I181" s="94"/>
    </row>
    <row r="182" spans="1:9">
      <c r="A182" s="84"/>
      <c r="B182" s="84"/>
      <c r="C182" s="84"/>
      <c r="D182" s="84"/>
      <c r="E182" s="84"/>
      <c r="F182" s="89"/>
      <c r="G182" s="84"/>
      <c r="H182" s="84"/>
      <c r="I182" s="94"/>
    </row>
    <row r="183" spans="1:9">
      <c r="A183" s="84"/>
      <c r="B183" s="84"/>
      <c r="C183" s="84"/>
      <c r="D183" s="84"/>
      <c r="E183" s="84"/>
      <c r="F183" s="89"/>
      <c r="G183" s="84"/>
      <c r="H183" s="84"/>
      <c r="I183" s="94"/>
    </row>
    <row r="184" spans="1:9">
      <c r="A184" s="84"/>
      <c r="B184" s="84"/>
      <c r="C184" s="84"/>
      <c r="D184" s="84"/>
      <c r="E184" s="84"/>
      <c r="F184" s="89"/>
      <c r="G184" s="84"/>
      <c r="H184" s="84"/>
      <c r="I184" s="94"/>
    </row>
    <row r="185" spans="1:9">
      <c r="A185" s="84"/>
      <c r="B185" s="84"/>
      <c r="C185" s="84"/>
      <c r="D185" s="84"/>
      <c r="E185" s="84"/>
      <c r="F185" s="89"/>
      <c r="G185" s="84"/>
      <c r="H185" s="84"/>
      <c r="I185" s="94"/>
    </row>
    <row r="186" spans="1:9">
      <c r="A186" s="84"/>
      <c r="B186" s="84"/>
      <c r="C186" s="84"/>
      <c r="D186" s="84"/>
      <c r="E186" s="84"/>
      <c r="F186" s="89"/>
      <c r="G186" s="84"/>
      <c r="H186" s="84"/>
      <c r="I186" s="94"/>
    </row>
    <row r="187" spans="1:9">
      <c r="A187" s="84"/>
      <c r="B187" s="84"/>
      <c r="C187" s="84"/>
      <c r="D187" s="84"/>
      <c r="E187" s="84"/>
      <c r="F187" s="89"/>
      <c r="G187" s="84"/>
      <c r="H187" s="84"/>
      <c r="I187" s="94"/>
    </row>
    <row r="188" spans="1:9">
      <c r="A188" s="84"/>
      <c r="B188" s="84"/>
      <c r="C188" s="84"/>
      <c r="D188" s="84"/>
      <c r="E188" s="84"/>
      <c r="F188" s="89"/>
      <c r="G188" s="84"/>
      <c r="H188" s="84"/>
      <c r="I188" s="94"/>
    </row>
    <row r="189" spans="1:9">
      <c r="A189" s="84"/>
      <c r="B189" s="84"/>
      <c r="C189" s="84"/>
      <c r="D189" s="84"/>
      <c r="E189" s="84"/>
      <c r="F189" s="89"/>
      <c r="G189" s="84"/>
      <c r="H189" s="84"/>
      <c r="I189" s="94"/>
    </row>
    <row r="190" spans="1:9">
      <c r="A190" s="84"/>
      <c r="B190" s="84"/>
      <c r="C190" s="84"/>
      <c r="D190" s="84"/>
      <c r="E190" s="84"/>
      <c r="F190" s="89"/>
      <c r="G190" s="84"/>
      <c r="H190" s="84"/>
      <c r="I190" s="94"/>
    </row>
    <row r="191" spans="1:9">
      <c r="A191" s="84"/>
      <c r="B191" s="84"/>
      <c r="C191" s="84"/>
      <c r="D191" s="84"/>
      <c r="E191" s="84"/>
      <c r="F191" s="89"/>
      <c r="G191" s="84"/>
      <c r="H191" s="84"/>
      <c r="I191" s="94"/>
    </row>
    <row r="192" spans="1:9">
      <c r="A192" s="84"/>
      <c r="B192" s="84"/>
      <c r="C192" s="84"/>
      <c r="D192" s="84"/>
      <c r="E192" s="84"/>
      <c r="F192" s="89"/>
      <c r="G192" s="84"/>
      <c r="H192" s="84"/>
      <c r="I192" s="94"/>
    </row>
    <row r="193" spans="1:9">
      <c r="A193" s="84"/>
      <c r="B193" s="84"/>
      <c r="C193" s="84"/>
      <c r="D193" s="84"/>
      <c r="E193" s="84"/>
      <c r="F193" s="89"/>
      <c r="G193" s="84"/>
      <c r="H193" s="84"/>
      <c r="I193" s="94"/>
    </row>
    <row r="194" spans="1:9">
      <c r="A194" s="84"/>
      <c r="B194" s="84"/>
      <c r="C194" s="84"/>
      <c r="D194" s="84"/>
      <c r="E194" s="84"/>
      <c r="F194" s="89"/>
      <c r="G194" s="84"/>
      <c r="H194" s="84"/>
      <c r="I194" s="94"/>
    </row>
    <row r="195" spans="1:9">
      <c r="A195" s="84"/>
      <c r="B195" s="84"/>
      <c r="C195" s="84"/>
      <c r="D195" s="84"/>
      <c r="E195" s="84"/>
      <c r="F195" s="89"/>
      <c r="G195" s="84"/>
      <c r="H195" s="84"/>
      <c r="I195" s="94"/>
    </row>
    <row r="196" spans="1:9">
      <c r="A196" s="84"/>
      <c r="B196" s="84"/>
      <c r="C196" s="84"/>
      <c r="D196" s="84"/>
      <c r="E196" s="84"/>
      <c r="F196" s="89"/>
      <c r="G196" s="84"/>
      <c r="H196" s="84"/>
      <c r="I196" s="94"/>
    </row>
    <row r="197" spans="1:9">
      <c r="A197" s="84"/>
      <c r="B197" s="84"/>
      <c r="C197" s="84"/>
      <c r="D197" s="84"/>
      <c r="E197" s="84"/>
      <c r="F197" s="89"/>
      <c r="G197" s="84"/>
      <c r="H197" s="84"/>
      <c r="I197" s="94"/>
    </row>
    <row r="198" spans="1:9">
      <c r="A198" s="84"/>
      <c r="B198" s="84"/>
      <c r="C198" s="84"/>
      <c r="D198" s="84"/>
      <c r="E198" s="84"/>
      <c r="F198" s="89"/>
      <c r="G198" s="84"/>
      <c r="H198" s="84"/>
      <c r="I198" s="94"/>
    </row>
    <row r="199" spans="1:9">
      <c r="A199" s="84"/>
      <c r="B199" s="84"/>
      <c r="C199" s="84"/>
      <c r="D199" s="84"/>
      <c r="E199" s="84"/>
      <c r="F199" s="89"/>
      <c r="G199" s="84"/>
      <c r="H199" s="84"/>
      <c r="I199" s="94"/>
    </row>
    <row r="200" spans="1:9">
      <c r="A200" s="84"/>
      <c r="B200" s="84"/>
      <c r="C200" s="84"/>
      <c r="D200" s="84"/>
      <c r="E200" s="84"/>
      <c r="F200" s="89"/>
      <c r="G200" s="84"/>
      <c r="H200" s="84"/>
      <c r="I200" s="94"/>
    </row>
    <row r="201" spans="1:9">
      <c r="A201" s="84"/>
      <c r="B201" s="84"/>
      <c r="C201" s="84"/>
      <c r="D201" s="84"/>
      <c r="E201" s="84"/>
      <c r="F201" s="89"/>
      <c r="G201" s="84"/>
      <c r="H201" s="84"/>
      <c r="I201" s="94"/>
    </row>
    <row r="202" spans="1:9">
      <c r="A202" s="84"/>
      <c r="B202" s="84"/>
      <c r="C202" s="84"/>
      <c r="D202" s="84"/>
      <c r="E202" s="84"/>
      <c r="F202" s="89"/>
      <c r="G202" s="84"/>
      <c r="H202" s="84"/>
      <c r="I202" s="94"/>
    </row>
    <row r="203" spans="1:9">
      <c r="A203" s="84"/>
      <c r="B203" s="84"/>
      <c r="C203" s="84"/>
      <c r="D203" s="84"/>
      <c r="E203" s="84"/>
      <c r="F203" s="89"/>
      <c r="G203" s="84"/>
      <c r="H203" s="84"/>
      <c r="I203" s="94"/>
    </row>
    <row r="204" spans="1:9">
      <c r="A204" s="84"/>
      <c r="B204" s="84"/>
      <c r="C204" s="84"/>
      <c r="D204" s="84"/>
      <c r="E204" s="84"/>
      <c r="F204" s="89"/>
      <c r="G204" s="84"/>
      <c r="H204" s="84"/>
      <c r="I204" s="94"/>
    </row>
    <row r="205" spans="1:9">
      <c r="A205" s="84"/>
      <c r="B205" s="84"/>
      <c r="C205" s="84"/>
      <c r="D205" s="84"/>
      <c r="E205" s="84"/>
      <c r="F205" s="89"/>
      <c r="G205" s="84"/>
      <c r="H205" s="84"/>
      <c r="I205" s="94"/>
    </row>
    <row r="206" spans="1:9">
      <c r="A206" s="84"/>
      <c r="B206" s="84"/>
      <c r="C206" s="84"/>
      <c r="D206" s="84"/>
      <c r="E206" s="84"/>
      <c r="F206" s="89"/>
      <c r="G206" s="84"/>
      <c r="H206" s="84"/>
      <c r="I206" s="94"/>
    </row>
    <row r="207" spans="1:9">
      <c r="A207" s="84"/>
      <c r="B207" s="84"/>
      <c r="C207" s="84"/>
      <c r="D207" s="84"/>
      <c r="E207" s="84"/>
      <c r="F207" s="89"/>
      <c r="G207" s="84"/>
      <c r="H207" s="84"/>
      <c r="I207" s="94"/>
    </row>
    <row r="208" spans="1:9">
      <c r="A208" s="84"/>
      <c r="B208" s="84"/>
      <c r="C208" s="84"/>
      <c r="D208" s="84"/>
      <c r="E208" s="84"/>
      <c r="F208" s="89"/>
      <c r="G208" s="84"/>
      <c r="H208" s="84"/>
      <c r="I208" s="94"/>
    </row>
    <row r="209" spans="1:9">
      <c r="A209" s="84"/>
      <c r="B209" s="84"/>
      <c r="C209" s="84"/>
      <c r="D209" s="84"/>
      <c r="E209" s="84"/>
      <c r="F209" s="89"/>
      <c r="G209" s="84"/>
      <c r="H209" s="84"/>
      <c r="I209" s="94"/>
    </row>
    <row r="210" spans="1:9">
      <c r="A210" s="84"/>
      <c r="B210" s="84"/>
      <c r="C210" s="84"/>
      <c r="D210" s="84"/>
      <c r="E210" s="84"/>
      <c r="F210" s="89"/>
      <c r="G210" s="84"/>
      <c r="H210" s="84"/>
      <c r="I210" s="94"/>
    </row>
    <row r="211" spans="1:9">
      <c r="A211" s="84"/>
      <c r="B211" s="84"/>
      <c r="C211" s="84"/>
      <c r="D211" s="84"/>
      <c r="E211" s="84"/>
      <c r="F211" s="89"/>
      <c r="G211" s="84"/>
      <c r="H211" s="84"/>
      <c r="I211" s="94"/>
    </row>
    <row r="212" spans="1:9">
      <c r="A212" s="84"/>
      <c r="B212" s="84"/>
      <c r="C212" s="84"/>
      <c r="D212" s="84"/>
      <c r="E212" s="84"/>
      <c r="F212" s="89"/>
      <c r="G212" s="84"/>
      <c r="H212" s="84"/>
      <c r="I212" s="94"/>
    </row>
    <row r="213" spans="1:9">
      <c r="A213" s="84"/>
      <c r="B213" s="84"/>
      <c r="C213" s="84"/>
      <c r="D213" s="84"/>
      <c r="E213" s="84"/>
      <c r="F213" s="89"/>
      <c r="G213" s="84"/>
      <c r="H213" s="84"/>
      <c r="I213" s="94"/>
    </row>
    <row r="214" spans="1:9">
      <c r="A214" s="84"/>
      <c r="B214" s="84"/>
      <c r="C214" s="84"/>
      <c r="D214" s="84"/>
      <c r="E214" s="84"/>
      <c r="F214" s="89"/>
      <c r="G214" s="84"/>
      <c r="H214" s="84"/>
      <c r="I214" s="94"/>
    </row>
    <row r="215" spans="1:9">
      <c r="A215" s="84"/>
      <c r="B215" s="84"/>
      <c r="C215" s="84"/>
      <c r="D215" s="84"/>
      <c r="E215" s="84"/>
      <c r="F215" s="89"/>
      <c r="G215" s="84"/>
      <c r="H215" s="84"/>
      <c r="I215" s="94"/>
    </row>
    <row r="216" spans="1:9">
      <c r="A216" s="84"/>
      <c r="B216" s="84"/>
      <c r="C216" s="84"/>
      <c r="D216" s="84"/>
      <c r="E216" s="84"/>
      <c r="F216" s="89"/>
      <c r="G216" s="84"/>
      <c r="H216" s="84"/>
      <c r="I216" s="94"/>
    </row>
    <row r="217" spans="1:9">
      <c r="A217" s="84"/>
      <c r="B217" s="84"/>
      <c r="C217" s="84"/>
      <c r="D217" s="84"/>
      <c r="E217" s="84"/>
      <c r="F217" s="89"/>
      <c r="G217" s="84"/>
      <c r="H217" s="84"/>
      <c r="I217" s="94"/>
    </row>
    <row r="218" spans="1:9">
      <c r="A218" s="84"/>
      <c r="B218" s="84"/>
      <c r="C218" s="84"/>
      <c r="D218" s="84"/>
      <c r="E218" s="84"/>
      <c r="F218" s="89"/>
      <c r="G218" s="84"/>
      <c r="H218" s="84"/>
      <c r="I218" s="94"/>
    </row>
    <row r="219" spans="1:9">
      <c r="A219" s="84"/>
      <c r="B219" s="84"/>
      <c r="C219" s="84"/>
      <c r="D219" s="84"/>
      <c r="E219" s="84"/>
      <c r="F219" s="89"/>
      <c r="G219" s="84"/>
      <c r="H219" s="84"/>
      <c r="I219" s="94"/>
    </row>
    <row r="220" spans="1:9">
      <c r="A220" s="84"/>
      <c r="B220" s="84"/>
      <c r="C220" s="84"/>
      <c r="D220" s="84"/>
      <c r="E220" s="84"/>
      <c r="F220" s="89"/>
      <c r="G220" s="84"/>
      <c r="H220" s="84"/>
      <c r="I220" s="94"/>
    </row>
    <row r="221" spans="1:9">
      <c r="A221" s="84"/>
      <c r="B221" s="84"/>
      <c r="C221" s="84"/>
      <c r="D221" s="84"/>
      <c r="E221" s="84"/>
      <c r="F221" s="89"/>
      <c r="G221" s="84"/>
      <c r="H221" s="84"/>
      <c r="I221" s="94"/>
    </row>
    <row r="222" spans="1:9">
      <c r="A222" s="84"/>
      <c r="B222" s="84"/>
      <c r="C222" s="84"/>
      <c r="D222" s="84"/>
      <c r="E222" s="84"/>
      <c r="F222" s="89"/>
      <c r="G222" s="84"/>
      <c r="H222" s="84"/>
      <c r="I222" s="94"/>
    </row>
    <row r="223" spans="1:9">
      <c r="A223" s="84"/>
      <c r="B223" s="84"/>
      <c r="C223" s="84"/>
      <c r="D223" s="84"/>
      <c r="E223" s="84"/>
      <c r="F223" s="89"/>
      <c r="G223" s="84"/>
      <c r="H223" s="84"/>
      <c r="I223" s="94"/>
    </row>
    <row r="224" spans="1:9">
      <c r="A224" s="84"/>
      <c r="B224" s="84"/>
      <c r="C224" s="84"/>
      <c r="D224" s="84"/>
      <c r="E224" s="84"/>
      <c r="F224" s="89"/>
      <c r="G224" s="84"/>
      <c r="H224" s="84"/>
      <c r="I224" s="94"/>
    </row>
    <row r="225" spans="1:9">
      <c r="A225" s="84"/>
      <c r="B225" s="84"/>
      <c r="C225" s="84"/>
      <c r="D225" s="84"/>
      <c r="E225" s="84"/>
      <c r="F225" s="89"/>
      <c r="G225" s="84"/>
      <c r="H225" s="84"/>
      <c r="I225" s="94"/>
    </row>
    <row r="226" spans="1:9">
      <c r="A226" s="84"/>
      <c r="B226" s="84"/>
      <c r="C226" s="84"/>
      <c r="D226" s="84"/>
      <c r="E226" s="84"/>
      <c r="F226" s="89"/>
      <c r="G226" s="84"/>
      <c r="H226" s="84"/>
      <c r="I226" s="94"/>
    </row>
    <row r="227" spans="1:9">
      <c r="A227" s="84"/>
      <c r="B227" s="84"/>
      <c r="C227" s="84"/>
      <c r="D227" s="84"/>
      <c r="E227" s="84"/>
      <c r="F227" s="89"/>
      <c r="G227" s="84"/>
      <c r="H227" s="84"/>
      <c r="I227" s="94"/>
    </row>
    <row r="228" spans="1:9">
      <c r="A228" s="84"/>
      <c r="B228" s="84"/>
      <c r="C228" s="84"/>
      <c r="D228" s="84"/>
      <c r="E228" s="84"/>
      <c r="F228" s="89"/>
      <c r="G228" s="84"/>
      <c r="H228" s="84"/>
      <c r="I228" s="94"/>
    </row>
    <row r="229" spans="1:9">
      <c r="A229" s="84"/>
      <c r="B229" s="84"/>
      <c r="C229" s="84"/>
      <c r="D229" s="84"/>
      <c r="E229" s="84"/>
      <c r="F229" s="89"/>
      <c r="G229" s="84"/>
      <c r="H229" s="84"/>
      <c r="I229" s="94"/>
    </row>
    <row r="230" spans="1:9">
      <c r="A230" s="84"/>
      <c r="B230" s="84"/>
      <c r="C230" s="84"/>
      <c r="D230" s="84"/>
      <c r="E230" s="84"/>
      <c r="F230" s="89"/>
      <c r="G230" s="84"/>
      <c r="H230" s="84"/>
      <c r="I230" s="94"/>
    </row>
    <row r="231" spans="1:9">
      <c r="A231" s="84"/>
      <c r="B231" s="84"/>
      <c r="C231" s="84"/>
      <c r="D231" s="84"/>
      <c r="E231" s="84"/>
      <c r="F231" s="89"/>
      <c r="G231" s="84"/>
      <c r="H231" s="84"/>
      <c r="I231" s="94"/>
    </row>
    <row r="232" spans="1:9">
      <c r="A232" s="84"/>
      <c r="B232" s="84"/>
      <c r="C232" s="84"/>
      <c r="D232" s="84"/>
      <c r="E232" s="84"/>
      <c r="F232" s="89"/>
      <c r="G232" s="84"/>
      <c r="H232" s="84"/>
      <c r="I232" s="94"/>
    </row>
    <row r="233" spans="1:9">
      <c r="A233" s="84"/>
      <c r="B233" s="84"/>
      <c r="C233" s="84"/>
      <c r="D233" s="84"/>
      <c r="E233" s="84"/>
      <c r="F233" s="89"/>
      <c r="G233" s="84"/>
      <c r="H233" s="84"/>
      <c r="I233" s="94"/>
    </row>
    <row r="234" spans="1:9">
      <c r="A234" s="84"/>
      <c r="B234" s="84"/>
      <c r="C234" s="84"/>
      <c r="D234" s="84"/>
      <c r="E234" s="84"/>
      <c r="F234" s="89"/>
      <c r="G234" s="84"/>
      <c r="H234" s="84"/>
      <c r="I234" s="94"/>
    </row>
    <row r="235" spans="1:9">
      <c r="A235" s="84"/>
      <c r="B235" s="84"/>
      <c r="C235" s="84"/>
      <c r="D235" s="84"/>
      <c r="E235" s="84"/>
      <c r="F235" s="89"/>
      <c r="G235" s="84"/>
      <c r="H235" s="84"/>
      <c r="I235" s="94"/>
    </row>
    <row r="236" spans="1:9">
      <c r="A236" s="84"/>
      <c r="B236" s="84"/>
      <c r="C236" s="84"/>
      <c r="D236" s="84"/>
      <c r="E236" s="84"/>
      <c r="F236" s="89"/>
      <c r="G236" s="84"/>
      <c r="H236" s="84"/>
      <c r="I236" s="94"/>
    </row>
    <row r="237" spans="1:9">
      <c r="A237" s="84"/>
      <c r="B237" s="84"/>
      <c r="C237" s="84"/>
      <c r="D237" s="84"/>
      <c r="E237" s="84"/>
      <c r="F237" s="89"/>
      <c r="G237" s="84"/>
      <c r="H237" s="84"/>
      <c r="I237" s="94"/>
    </row>
    <row r="238" spans="1:9">
      <c r="A238" s="84"/>
      <c r="B238" s="84"/>
      <c r="C238" s="84"/>
      <c r="D238" s="84"/>
      <c r="E238" s="84"/>
      <c r="F238" s="89"/>
      <c r="G238" s="84"/>
      <c r="H238" s="84"/>
      <c r="I238" s="94"/>
    </row>
    <row r="239" spans="1:9">
      <c r="A239" s="84"/>
      <c r="B239" s="84"/>
      <c r="C239" s="84"/>
      <c r="D239" s="84"/>
      <c r="E239" s="84"/>
      <c r="F239" s="89"/>
      <c r="G239" s="84"/>
      <c r="H239" s="84"/>
      <c r="I239" s="94"/>
    </row>
    <row r="240" spans="1:9">
      <c r="A240" s="84"/>
      <c r="B240" s="84"/>
      <c r="C240" s="84"/>
      <c r="D240" s="84"/>
      <c r="E240" s="84"/>
      <c r="F240" s="89"/>
      <c r="G240" s="84"/>
      <c r="H240" s="84"/>
      <c r="I240" s="94"/>
    </row>
    <row r="241" spans="1:9">
      <c r="A241" s="84"/>
      <c r="B241" s="84"/>
      <c r="C241" s="84"/>
      <c r="D241" s="84"/>
      <c r="E241" s="84"/>
      <c r="F241" s="89"/>
      <c r="G241" s="84"/>
      <c r="H241" s="84"/>
      <c r="I241" s="94"/>
    </row>
    <row r="242" spans="1:9">
      <c r="A242" s="84"/>
      <c r="B242" s="84"/>
      <c r="C242" s="84"/>
      <c r="D242" s="84"/>
      <c r="E242" s="84"/>
      <c r="F242" s="89"/>
      <c r="G242" s="84"/>
      <c r="H242" s="84"/>
      <c r="I242" s="94"/>
    </row>
    <row r="243" spans="1:9">
      <c r="A243" s="84"/>
      <c r="B243" s="84"/>
      <c r="C243" s="84"/>
      <c r="D243" s="84"/>
      <c r="E243" s="84"/>
      <c r="F243" s="89"/>
      <c r="G243" s="84"/>
      <c r="H243" s="84"/>
      <c r="I243" s="94"/>
    </row>
    <row r="244" spans="1:9">
      <c r="A244" s="84"/>
      <c r="B244" s="84"/>
      <c r="C244" s="84"/>
      <c r="D244" s="84"/>
      <c r="E244" s="84"/>
      <c r="F244" s="89"/>
      <c r="G244" s="84"/>
      <c r="H244" s="84"/>
      <c r="I244" s="94"/>
    </row>
    <row r="245" spans="1:9">
      <c r="A245" s="84"/>
      <c r="B245" s="84"/>
      <c r="C245" s="84"/>
      <c r="D245" s="84"/>
      <c r="E245" s="84"/>
      <c r="F245" s="89"/>
      <c r="G245" s="84"/>
      <c r="H245" s="84"/>
      <c r="I245" s="94"/>
    </row>
    <row r="246" spans="1:9">
      <c r="A246" s="84"/>
      <c r="B246" s="84"/>
      <c r="C246" s="84"/>
      <c r="D246" s="84"/>
      <c r="E246" s="84"/>
      <c r="F246" s="89"/>
      <c r="G246" s="84"/>
      <c r="H246" s="84"/>
      <c r="I246" s="94"/>
    </row>
    <row r="247" spans="1:9">
      <c r="A247" s="84"/>
      <c r="B247" s="84"/>
      <c r="C247" s="84"/>
      <c r="D247" s="84"/>
      <c r="E247" s="84"/>
      <c r="F247" s="89"/>
      <c r="G247" s="84"/>
      <c r="H247" s="84"/>
      <c r="I247" s="94"/>
    </row>
    <row r="248" spans="1:9">
      <c r="A248" s="84"/>
      <c r="B248" s="84"/>
      <c r="C248" s="84"/>
      <c r="D248" s="84"/>
      <c r="E248" s="84"/>
      <c r="F248" s="89"/>
      <c r="G248" s="84"/>
      <c r="H248" s="84"/>
      <c r="I248" s="94"/>
    </row>
    <row r="249" spans="1:9">
      <c r="A249" s="84"/>
      <c r="B249" s="84"/>
      <c r="C249" s="84"/>
      <c r="D249" s="84"/>
      <c r="E249" s="84"/>
      <c r="F249" s="89"/>
      <c r="G249" s="84"/>
      <c r="H249" s="84"/>
      <c r="I249" s="94"/>
    </row>
    <row r="250" spans="1:9">
      <c r="A250" s="84"/>
      <c r="B250" s="84"/>
      <c r="C250" s="84"/>
      <c r="D250" s="84"/>
      <c r="E250" s="84"/>
      <c r="F250" s="89"/>
      <c r="G250" s="84"/>
      <c r="H250" s="84"/>
      <c r="I250" s="94"/>
    </row>
    <row r="251" spans="1:9">
      <c r="A251" s="84"/>
      <c r="B251" s="84"/>
      <c r="C251" s="84"/>
      <c r="D251" s="84"/>
      <c r="E251" s="84"/>
      <c r="F251" s="89"/>
      <c r="G251" s="84"/>
      <c r="H251" s="84"/>
      <c r="I251" s="94"/>
    </row>
    <row r="252" spans="1:9">
      <c r="A252" s="84"/>
      <c r="B252" s="84"/>
      <c r="C252" s="84"/>
      <c r="D252" s="84"/>
      <c r="E252" s="84"/>
      <c r="F252" s="89"/>
      <c r="G252" s="84"/>
      <c r="H252" s="84"/>
      <c r="I252" s="94"/>
    </row>
    <row r="253" spans="1:9">
      <c r="A253" s="84"/>
      <c r="B253" s="84"/>
      <c r="C253" s="84"/>
      <c r="D253" s="84"/>
      <c r="E253" s="84"/>
      <c r="F253" s="89"/>
      <c r="G253" s="84"/>
      <c r="H253" s="84"/>
      <c r="I253" s="94"/>
    </row>
    <row r="254" spans="1:9">
      <c r="A254" s="84"/>
      <c r="B254" s="84"/>
      <c r="C254" s="84"/>
      <c r="D254" s="84"/>
      <c r="E254" s="84"/>
      <c r="F254" s="89"/>
      <c r="G254" s="84"/>
      <c r="H254" s="84"/>
      <c r="I254" s="94"/>
    </row>
    <row r="255" spans="1:9">
      <c r="A255" s="84"/>
      <c r="B255" s="84"/>
      <c r="C255" s="84"/>
      <c r="D255" s="84"/>
      <c r="E255" s="84"/>
      <c r="F255" s="89"/>
      <c r="G255" s="84"/>
      <c r="H255" s="84"/>
      <c r="I255" s="94"/>
    </row>
    <row r="256" spans="1:9">
      <c r="A256" s="84"/>
      <c r="B256" s="84"/>
      <c r="C256" s="84"/>
      <c r="D256" s="84"/>
      <c r="E256" s="84"/>
      <c r="F256" s="89"/>
      <c r="G256" s="84"/>
      <c r="H256" s="84"/>
      <c r="I256" s="94"/>
    </row>
    <row r="257" spans="1:9">
      <c r="A257" s="84"/>
      <c r="B257" s="84"/>
      <c r="C257" s="84"/>
      <c r="D257" s="84"/>
      <c r="E257" s="84"/>
      <c r="F257" s="89"/>
      <c r="G257" s="84"/>
      <c r="H257" s="84"/>
      <c r="I257" s="94"/>
    </row>
    <row r="258" spans="1:9">
      <c r="A258" s="84"/>
      <c r="B258" s="84"/>
      <c r="C258" s="84"/>
      <c r="D258" s="84"/>
      <c r="E258" s="84"/>
      <c r="F258" s="89"/>
      <c r="G258" s="84"/>
      <c r="H258" s="84"/>
      <c r="I258" s="94"/>
    </row>
    <row r="259" spans="1:9">
      <c r="A259" s="84"/>
      <c r="B259" s="84"/>
      <c r="C259" s="84"/>
      <c r="D259" s="84"/>
      <c r="E259" s="84"/>
      <c r="F259" s="89"/>
      <c r="G259" s="84"/>
      <c r="H259" s="84"/>
      <c r="I259" s="94"/>
    </row>
    <row r="260" spans="1:9">
      <c r="A260" s="84"/>
      <c r="B260" s="84"/>
      <c r="C260" s="84"/>
      <c r="D260" s="84"/>
      <c r="E260" s="84"/>
      <c r="F260" s="89"/>
      <c r="G260" s="84"/>
      <c r="H260" s="84"/>
      <c r="I260" s="94"/>
    </row>
    <row r="261" spans="1:9">
      <c r="A261" s="84"/>
      <c r="B261" s="84"/>
      <c r="C261" s="84"/>
      <c r="D261" s="84"/>
      <c r="E261" s="84"/>
      <c r="F261" s="89"/>
      <c r="G261" s="84"/>
      <c r="H261" s="84"/>
      <c r="I261" s="94"/>
    </row>
    <row r="262" spans="1:9">
      <c r="A262" s="84"/>
      <c r="B262" s="84"/>
      <c r="C262" s="84"/>
      <c r="D262" s="84"/>
      <c r="E262" s="84"/>
      <c r="F262" s="89"/>
      <c r="G262" s="84"/>
      <c r="H262" s="84"/>
      <c r="I262" s="94"/>
    </row>
    <row r="263" spans="1:9">
      <c r="A263" s="84"/>
      <c r="B263" s="84"/>
      <c r="C263" s="84"/>
      <c r="D263" s="84"/>
      <c r="E263" s="84"/>
      <c r="F263" s="89"/>
      <c r="G263" s="84"/>
      <c r="H263" s="84"/>
      <c r="I263" s="94"/>
    </row>
    <row r="264" spans="1:9">
      <c r="A264" s="84"/>
      <c r="B264" s="84"/>
      <c r="C264" s="84"/>
      <c r="D264" s="84"/>
      <c r="E264" s="84"/>
      <c r="F264" s="89"/>
      <c r="G264" s="84"/>
      <c r="H264" s="84"/>
      <c r="I264" s="94"/>
    </row>
    <row r="265" spans="1:9">
      <c r="A265" s="84"/>
      <c r="B265" s="84"/>
      <c r="C265" s="84"/>
      <c r="D265" s="84"/>
      <c r="E265" s="84"/>
      <c r="F265" s="89"/>
      <c r="G265" s="84"/>
      <c r="H265" s="84"/>
      <c r="I265" s="94"/>
    </row>
    <row r="266" spans="1:9">
      <c r="A266" s="84"/>
      <c r="B266" s="84"/>
      <c r="C266" s="84"/>
      <c r="D266" s="84"/>
      <c r="E266" s="84"/>
      <c r="F266" s="89"/>
      <c r="G266" s="84"/>
      <c r="H266" s="84"/>
      <c r="I266" s="94"/>
    </row>
    <row r="267" spans="1:9">
      <c r="A267" s="84"/>
      <c r="B267" s="84"/>
      <c r="C267" s="84"/>
      <c r="D267" s="84"/>
      <c r="E267" s="84"/>
      <c r="F267" s="89"/>
      <c r="G267" s="84"/>
      <c r="H267" s="84"/>
      <c r="I267" s="94"/>
    </row>
    <row r="268" spans="1:9">
      <c r="A268" s="84"/>
      <c r="B268" s="84"/>
      <c r="C268" s="84"/>
      <c r="D268" s="84"/>
      <c r="E268" s="84"/>
      <c r="F268" s="89"/>
      <c r="G268" s="84"/>
      <c r="H268" s="84"/>
      <c r="I268" s="94"/>
    </row>
    <row r="269" spans="1:9">
      <c r="A269" s="84"/>
      <c r="B269" s="84"/>
      <c r="C269" s="84"/>
      <c r="D269" s="84"/>
      <c r="E269" s="84"/>
      <c r="F269" s="89"/>
      <c r="G269" s="84"/>
      <c r="H269" s="84"/>
      <c r="I269" s="94"/>
    </row>
    <row r="270" spans="1:9">
      <c r="A270" s="84"/>
      <c r="B270" s="84"/>
      <c r="C270" s="84"/>
      <c r="D270" s="84"/>
      <c r="E270" s="84"/>
      <c r="F270" s="89"/>
      <c r="G270" s="84"/>
      <c r="H270" s="84"/>
      <c r="I270" s="94"/>
    </row>
    <row r="271" spans="1:9">
      <c r="A271" s="84"/>
      <c r="B271" s="84"/>
      <c r="C271" s="84"/>
      <c r="D271" s="84"/>
      <c r="E271" s="84"/>
      <c r="F271" s="89"/>
      <c r="G271" s="84"/>
      <c r="H271" s="84"/>
      <c r="I271" s="94"/>
    </row>
    <row r="272" spans="1:9">
      <c r="A272" s="84"/>
      <c r="B272" s="84"/>
      <c r="C272" s="84"/>
      <c r="D272" s="84"/>
      <c r="E272" s="84"/>
      <c r="F272" s="89"/>
      <c r="G272" s="84"/>
      <c r="H272" s="84"/>
      <c r="I272" s="94"/>
    </row>
    <row r="273" spans="1:9">
      <c r="A273" s="84"/>
      <c r="B273" s="84"/>
      <c r="C273" s="84"/>
      <c r="D273" s="84"/>
      <c r="E273" s="84"/>
      <c r="F273" s="89"/>
      <c r="G273" s="84"/>
      <c r="H273" s="84"/>
      <c r="I273" s="94"/>
    </row>
    <row r="274" spans="1:9">
      <c r="A274" s="84"/>
      <c r="B274" s="84"/>
      <c r="C274" s="84"/>
      <c r="D274" s="84"/>
      <c r="E274" s="84"/>
      <c r="F274" s="89"/>
      <c r="G274" s="84"/>
      <c r="H274" s="84"/>
      <c r="I274" s="94"/>
    </row>
    <row r="275" spans="1:9">
      <c r="A275" s="84"/>
      <c r="B275" s="84"/>
      <c r="C275" s="84"/>
      <c r="D275" s="84"/>
      <c r="E275" s="84"/>
      <c r="F275" s="89"/>
      <c r="G275" s="84"/>
      <c r="H275" s="84"/>
      <c r="I275" s="94"/>
    </row>
    <row r="276" spans="1:9">
      <c r="A276" s="84"/>
      <c r="B276" s="84"/>
      <c r="C276" s="84"/>
      <c r="D276" s="84"/>
      <c r="E276" s="84"/>
      <c r="F276" s="89"/>
      <c r="G276" s="84"/>
      <c r="H276" s="84"/>
      <c r="I276" s="94"/>
    </row>
    <row r="277" spans="1:9">
      <c r="A277" s="84"/>
      <c r="B277" s="84"/>
      <c r="C277" s="84"/>
      <c r="D277" s="84"/>
      <c r="E277" s="84"/>
      <c r="F277" s="89"/>
      <c r="G277" s="84"/>
      <c r="H277" s="84"/>
      <c r="I277" s="94"/>
    </row>
    <row r="278" spans="6:9">
      <c r="F278" s="96"/>
      <c r="I278" s="97"/>
    </row>
    <row r="279" spans="6:9">
      <c r="F279" s="96"/>
      <c r="I279" s="97"/>
    </row>
    <row r="280" spans="6:9">
      <c r="F280" s="96"/>
      <c r="I280" s="97"/>
    </row>
  </sheetData>
  <autoFilter ref="A1:I280">
    <extLst/>
  </autoFilter>
  <conditionalFormatting sqref="D$1:D$1048576">
    <cfRule type="duplicateValues" dxfId="1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358"/>
  <sheetViews>
    <sheetView workbookViewId="0">
      <selection activeCell="T12" sqref="T12"/>
    </sheetView>
  </sheetViews>
  <sheetFormatPr defaultColWidth="9" defaultRowHeight="13.5"/>
  <cols>
    <col min="1" max="1" width="7" style="53" customWidth="1"/>
    <col min="2" max="2" width="5.5" style="53" customWidth="1"/>
    <col min="3" max="3" width="3.25833333333333" style="53" customWidth="1"/>
    <col min="4" max="4" width="10.375" style="53" customWidth="1"/>
    <col min="5" max="5" width="48" style="53" customWidth="1"/>
    <col min="6" max="7" width="7.375" style="53" customWidth="1"/>
    <col min="8" max="8" width="9.375" style="53" customWidth="1"/>
    <col min="9" max="9" width="14.125" style="53" customWidth="1"/>
    <col min="10" max="10" width="5.375" style="53" customWidth="1"/>
    <col min="11" max="12" width="3.375" style="53" customWidth="1"/>
    <col min="13" max="14" width="12.7583333333333" style="54" customWidth="1"/>
    <col min="15" max="15" width="6" customWidth="1"/>
    <col min="16" max="16" width="10" customWidth="1"/>
    <col min="17" max="17" width="10.375"/>
    <col min="18" max="19" width="14"/>
    <col min="20" max="21" width="15.1833333333333"/>
    <col min="22" max="22" width="13.7583333333333" customWidth="1"/>
    <col min="23" max="24" width="11.2583333333333" customWidth="1"/>
    <col min="25" max="26" width="12.7583333333333" style="55" customWidth="1"/>
  </cols>
  <sheetData>
    <row r="1" s="21" customFormat="1" ht="54" spans="1:26">
      <c r="A1" s="56" t="s">
        <v>5</v>
      </c>
      <c r="B1" s="56" t="s">
        <v>2</v>
      </c>
      <c r="C1" s="56" t="s">
        <v>4</v>
      </c>
      <c r="D1" s="56" t="s">
        <v>321</v>
      </c>
      <c r="E1" s="56" t="s">
        <v>322</v>
      </c>
      <c r="F1" s="56" t="s">
        <v>341</v>
      </c>
      <c r="G1" s="56" t="s">
        <v>342</v>
      </c>
      <c r="H1" s="56" t="s">
        <v>343</v>
      </c>
      <c r="I1" s="56" t="s">
        <v>344</v>
      </c>
      <c r="J1" s="56" t="s">
        <v>345</v>
      </c>
      <c r="K1" s="56" t="s">
        <v>346</v>
      </c>
      <c r="L1" s="56" t="s">
        <v>347</v>
      </c>
      <c r="M1" s="59" t="s">
        <v>348</v>
      </c>
      <c r="N1" s="59" t="s">
        <v>349</v>
      </c>
      <c r="O1" s="56"/>
      <c r="P1" s="60" t="s">
        <v>329</v>
      </c>
      <c r="Q1" s="32" t="s">
        <v>330</v>
      </c>
      <c r="R1" s="32" t="s">
        <v>331</v>
      </c>
      <c r="S1" s="32" t="s">
        <v>332</v>
      </c>
      <c r="T1" s="32" t="s">
        <v>333</v>
      </c>
      <c r="U1" s="32"/>
      <c r="V1" s="68" t="s">
        <v>332</v>
      </c>
      <c r="W1" s="69"/>
      <c r="X1" s="69"/>
      <c r="Y1" s="79"/>
      <c r="Z1" s="79"/>
    </row>
    <row r="2" ht="27" spans="1:24">
      <c r="A2" s="57" t="s">
        <v>9</v>
      </c>
      <c r="B2" s="58" t="s">
        <v>2</v>
      </c>
      <c r="C2" s="57">
        <v>6</v>
      </c>
      <c r="D2" s="57" t="s">
        <v>19</v>
      </c>
      <c r="E2" s="57" t="s">
        <v>20</v>
      </c>
      <c r="F2" s="57">
        <v>0</v>
      </c>
      <c r="G2" s="57">
        <v>1</v>
      </c>
      <c r="H2" s="57">
        <v>202</v>
      </c>
      <c r="I2" s="57" t="s">
        <v>350</v>
      </c>
      <c r="J2" s="57">
        <v>2023</v>
      </c>
      <c r="K2" s="57">
        <v>10</v>
      </c>
      <c r="L2" s="57">
        <v>7</v>
      </c>
      <c r="M2" s="61">
        <f t="shared" ref="M2:M57" si="0">COUNTIFS(D:D,D2,J:J,J2,K:K,K2)</f>
        <v>9</v>
      </c>
      <c r="N2" s="61">
        <f t="shared" ref="N2:N60" si="1">1/M2</f>
        <v>0.111111111111111</v>
      </c>
      <c r="O2" s="62"/>
      <c r="P2" s="47" t="str">
        <f>_xlfn.CONCAT(W2,"年",X2,"月")</f>
        <v>2022年12月</v>
      </c>
      <c r="Q2" s="38">
        <f>SUMIFS($N:$N,$J:$J,W2,$K:$K,X2)</f>
        <v>0</v>
      </c>
      <c r="R2" s="38">
        <f>SUMIFS($N:$N,$J:$J,W2,$K:$K,11,$C:$C,X2)</f>
        <v>0</v>
      </c>
      <c r="S2" s="38">
        <f>SUMIFS($N:$N,$J:$J,W2,$K:$K,X2,$C:$C,2,$B:$B,"&lt;&gt;")</f>
        <v>0</v>
      </c>
      <c r="T2" s="38">
        <f>SUMIFS($N:$N,$J:$J,W2,$K:$K,X2,$C:$C,7)</f>
        <v>0</v>
      </c>
      <c r="U2" s="38"/>
      <c r="V2" s="38">
        <f>SUMIFS($N:$N,$J:$J,W2,$K:$K,X2,$C:$C,7,$B:$B,"&lt;&gt;")</f>
        <v>0</v>
      </c>
      <c r="W2">
        <v>2022</v>
      </c>
      <c r="X2">
        <v>12</v>
      </c>
    </row>
    <row r="3" ht="27" spans="1:24">
      <c r="A3" s="57" t="s">
        <v>9</v>
      </c>
      <c r="B3" s="58" t="s">
        <v>2</v>
      </c>
      <c r="C3" s="57">
        <v>6</v>
      </c>
      <c r="D3" s="57" t="s">
        <v>19</v>
      </c>
      <c r="E3" s="57" t="s">
        <v>20</v>
      </c>
      <c r="F3" s="57">
        <v>0</v>
      </c>
      <c r="G3" s="57">
        <v>1</v>
      </c>
      <c r="H3" s="57">
        <v>301</v>
      </c>
      <c r="I3" s="57" t="s">
        <v>351</v>
      </c>
      <c r="J3" s="57">
        <v>2023</v>
      </c>
      <c r="K3" s="57">
        <v>10</v>
      </c>
      <c r="L3" s="57">
        <v>7</v>
      </c>
      <c r="M3" s="61">
        <f t="shared" si="0"/>
        <v>9</v>
      </c>
      <c r="N3" s="61">
        <f t="shared" si="1"/>
        <v>0.111111111111111</v>
      </c>
      <c r="O3" s="62"/>
      <c r="P3" s="47" t="str">
        <f>_xlfn.CONCAT(W3,"年",X3,"月")</f>
        <v>2023年1月</v>
      </c>
      <c r="Q3" s="38">
        <f>SUMIFS($N:$N,$J:$J,W3,$K:$K,X3)</f>
        <v>0</v>
      </c>
      <c r="R3" s="38">
        <f>SUMIFS($N:$N,$J:$J,W3,$K:$K,11,$C:$C,X3)</f>
        <v>0</v>
      </c>
      <c r="S3" s="38">
        <f>SUMIFS($N:$N,$J:$J,W3,$K:$K,X3,$C:$C,2,$B:$B,"&lt;&gt;")</f>
        <v>0</v>
      </c>
      <c r="T3" s="38">
        <f>SUMIFS($N:$N,$J:$J,W3,$K:$K,X3,$C:$C,7)</f>
        <v>0</v>
      </c>
      <c r="U3" s="38"/>
      <c r="V3" s="38">
        <f>SUMIFS($N:$N,$J:$J,W3,$K:$K,X3,$C:$C,7,$B:$B,"&lt;&gt;")</f>
        <v>0</v>
      </c>
      <c r="W3">
        <v>2023</v>
      </c>
      <c r="X3">
        <v>1</v>
      </c>
    </row>
    <row r="4" ht="27" spans="1:15">
      <c r="A4" s="57" t="s">
        <v>9</v>
      </c>
      <c r="B4" s="58" t="s">
        <v>2</v>
      </c>
      <c r="C4" s="57">
        <v>6</v>
      </c>
      <c r="D4" s="57" t="s">
        <v>19</v>
      </c>
      <c r="E4" s="57" t="s">
        <v>20</v>
      </c>
      <c r="F4" s="57">
        <v>0</v>
      </c>
      <c r="G4" s="57">
        <v>1</v>
      </c>
      <c r="H4" s="57">
        <v>302</v>
      </c>
      <c r="I4" s="57" t="s">
        <v>352</v>
      </c>
      <c r="J4" s="57">
        <v>2023</v>
      </c>
      <c r="K4" s="57">
        <v>10</v>
      </c>
      <c r="L4" s="57">
        <v>7</v>
      </c>
      <c r="M4" s="61">
        <f t="shared" si="0"/>
        <v>9</v>
      </c>
      <c r="N4" s="61">
        <f t="shared" si="1"/>
        <v>0.111111111111111</v>
      </c>
      <c r="O4" s="62"/>
    </row>
    <row r="5" ht="27" spans="1:15">
      <c r="A5" s="57" t="s">
        <v>9</v>
      </c>
      <c r="B5" s="58" t="s">
        <v>2</v>
      </c>
      <c r="C5" s="57">
        <v>6</v>
      </c>
      <c r="D5" s="57" t="s">
        <v>19</v>
      </c>
      <c r="E5" s="57" t="s">
        <v>20</v>
      </c>
      <c r="F5" s="57">
        <v>0</v>
      </c>
      <c r="G5" s="57">
        <v>1</v>
      </c>
      <c r="H5" s="57">
        <v>404</v>
      </c>
      <c r="I5" s="57" t="s">
        <v>353</v>
      </c>
      <c r="J5" s="57">
        <v>2023</v>
      </c>
      <c r="K5" s="57">
        <v>10</v>
      </c>
      <c r="L5" s="57">
        <v>7</v>
      </c>
      <c r="M5" s="61">
        <f t="shared" si="0"/>
        <v>9</v>
      </c>
      <c r="N5" s="61">
        <f t="shared" si="1"/>
        <v>0.111111111111111</v>
      </c>
      <c r="O5" s="62"/>
    </row>
    <row r="6" ht="27" spans="1:19">
      <c r="A6" s="57" t="s">
        <v>9</v>
      </c>
      <c r="B6" s="58" t="s">
        <v>2</v>
      </c>
      <c r="C6" s="57">
        <v>6</v>
      </c>
      <c r="D6" s="57" t="s">
        <v>19</v>
      </c>
      <c r="E6" s="57" t="s">
        <v>20</v>
      </c>
      <c r="F6" s="57">
        <v>0</v>
      </c>
      <c r="G6" s="57">
        <v>1</v>
      </c>
      <c r="H6" s="57">
        <v>405</v>
      </c>
      <c r="I6" s="57" t="s">
        <v>354</v>
      </c>
      <c r="J6" s="57">
        <v>2023</v>
      </c>
      <c r="K6" s="57">
        <v>10</v>
      </c>
      <c r="L6" s="57">
        <v>7</v>
      </c>
      <c r="M6" s="61">
        <f t="shared" si="0"/>
        <v>9</v>
      </c>
      <c r="N6" s="61">
        <f t="shared" si="1"/>
        <v>0.111111111111111</v>
      </c>
      <c r="O6" s="62"/>
      <c r="P6" s="63"/>
      <c r="Q6" s="63"/>
      <c r="R6" s="63"/>
      <c r="S6" s="63"/>
    </row>
    <row r="7" ht="27" spans="1:19">
      <c r="A7" s="57" t="s">
        <v>9</v>
      </c>
      <c r="B7" s="58" t="s">
        <v>2</v>
      </c>
      <c r="C7" s="57">
        <v>6</v>
      </c>
      <c r="D7" s="57" t="s">
        <v>19</v>
      </c>
      <c r="E7" s="57" t="s">
        <v>20</v>
      </c>
      <c r="F7" s="57">
        <v>1</v>
      </c>
      <c r="G7" s="57">
        <v>1</v>
      </c>
      <c r="H7" s="57">
        <v>4503</v>
      </c>
      <c r="I7" s="57" t="s">
        <v>355</v>
      </c>
      <c r="J7" s="57">
        <v>2023</v>
      </c>
      <c r="K7" s="57">
        <v>10</v>
      </c>
      <c r="L7" s="57">
        <v>17</v>
      </c>
      <c r="M7" s="61">
        <f t="shared" si="0"/>
        <v>9</v>
      </c>
      <c r="N7" s="61">
        <f t="shared" si="1"/>
        <v>0.111111111111111</v>
      </c>
      <c r="O7" s="62"/>
      <c r="P7" s="64" t="s">
        <v>356</v>
      </c>
      <c r="Q7" s="70" t="s">
        <v>357</v>
      </c>
      <c r="R7" s="71" t="s">
        <v>358</v>
      </c>
      <c r="S7" s="63"/>
    </row>
    <row r="8" ht="27" spans="1:19">
      <c r="A8" s="57" t="s">
        <v>9</v>
      </c>
      <c r="B8" s="58" t="s">
        <v>2</v>
      </c>
      <c r="C8" s="57">
        <v>6</v>
      </c>
      <c r="D8" s="57" t="s">
        <v>19</v>
      </c>
      <c r="E8" s="57" t="s">
        <v>20</v>
      </c>
      <c r="F8" s="57">
        <v>1</v>
      </c>
      <c r="G8" s="57">
        <v>1</v>
      </c>
      <c r="H8" s="57">
        <v>4504</v>
      </c>
      <c r="I8" s="57" t="s">
        <v>359</v>
      </c>
      <c r="J8" s="57">
        <v>2023</v>
      </c>
      <c r="K8" s="57">
        <v>10</v>
      </c>
      <c r="L8" s="57">
        <v>7</v>
      </c>
      <c r="M8" s="61">
        <f t="shared" si="0"/>
        <v>9</v>
      </c>
      <c r="N8" s="61">
        <f t="shared" si="1"/>
        <v>0.111111111111111</v>
      </c>
      <c r="O8" s="62"/>
      <c r="P8" s="65" t="s">
        <v>320</v>
      </c>
      <c r="Q8" s="72">
        <v>13</v>
      </c>
      <c r="R8" s="73">
        <v>4</v>
      </c>
      <c r="S8" s="63"/>
    </row>
    <row r="9" ht="27" spans="1:19">
      <c r="A9" s="57" t="s">
        <v>9</v>
      </c>
      <c r="B9" s="58" t="s">
        <v>2</v>
      </c>
      <c r="C9" s="57">
        <v>6</v>
      </c>
      <c r="D9" s="57" t="s">
        <v>19</v>
      </c>
      <c r="E9" s="57" t="s">
        <v>20</v>
      </c>
      <c r="F9" s="57">
        <v>1</v>
      </c>
      <c r="G9" s="57">
        <v>1</v>
      </c>
      <c r="H9" s="57">
        <v>4505</v>
      </c>
      <c r="I9" s="57" t="s">
        <v>360</v>
      </c>
      <c r="J9" s="57">
        <v>2023</v>
      </c>
      <c r="K9" s="57">
        <v>10</v>
      </c>
      <c r="L9" s="57">
        <v>7</v>
      </c>
      <c r="M9" s="61">
        <f t="shared" si="0"/>
        <v>9</v>
      </c>
      <c r="N9" s="61">
        <f t="shared" si="1"/>
        <v>0.111111111111111</v>
      </c>
      <c r="O9" s="62"/>
      <c r="P9" s="66"/>
      <c r="Q9" s="74"/>
      <c r="R9" s="75"/>
      <c r="S9" s="63"/>
    </row>
    <row r="10" ht="27" spans="1:19">
      <c r="A10" s="57" t="s">
        <v>9</v>
      </c>
      <c r="B10" s="58" t="s">
        <v>2</v>
      </c>
      <c r="C10" s="57">
        <v>6</v>
      </c>
      <c r="D10" s="57" t="s">
        <v>19</v>
      </c>
      <c r="E10" s="57" t="s">
        <v>20</v>
      </c>
      <c r="F10" s="57">
        <v>1</v>
      </c>
      <c r="G10" s="57">
        <v>1</v>
      </c>
      <c r="H10" s="57">
        <v>4507</v>
      </c>
      <c r="I10" s="57" t="s">
        <v>361</v>
      </c>
      <c r="J10" s="57">
        <v>2023</v>
      </c>
      <c r="K10" s="57">
        <v>10</v>
      </c>
      <c r="L10" s="57">
        <v>17</v>
      </c>
      <c r="M10" s="61">
        <f t="shared" si="0"/>
        <v>9</v>
      </c>
      <c r="N10" s="61">
        <f t="shared" si="1"/>
        <v>0.111111111111111</v>
      </c>
      <c r="O10" s="62"/>
      <c r="P10" s="63"/>
      <c r="Q10" s="63"/>
      <c r="R10" s="63"/>
      <c r="S10" s="63"/>
    </row>
    <row r="11" ht="27" spans="1:19">
      <c r="A11" s="57" t="s">
        <v>9</v>
      </c>
      <c r="B11" s="58" t="s">
        <v>2</v>
      </c>
      <c r="C11" s="57">
        <v>6</v>
      </c>
      <c r="D11" s="57" t="s">
        <v>19</v>
      </c>
      <c r="E11" s="57" t="s">
        <v>20</v>
      </c>
      <c r="F11" s="57">
        <v>0</v>
      </c>
      <c r="G11" s="57">
        <v>1</v>
      </c>
      <c r="H11" s="57">
        <v>100</v>
      </c>
      <c r="I11" s="57" t="s">
        <v>362</v>
      </c>
      <c r="J11" s="57">
        <v>2023</v>
      </c>
      <c r="K11" s="57">
        <v>9</v>
      </c>
      <c r="L11" s="57">
        <v>7</v>
      </c>
      <c r="M11" s="61">
        <f t="shared" si="0"/>
        <v>8</v>
      </c>
      <c r="N11" s="61">
        <f t="shared" si="1"/>
        <v>0.125</v>
      </c>
      <c r="O11" s="62"/>
      <c r="P11" s="63"/>
      <c r="Q11" s="63"/>
      <c r="R11" s="63"/>
      <c r="S11" s="63"/>
    </row>
    <row r="12" ht="27" spans="1:19">
      <c r="A12" s="57" t="s">
        <v>9</v>
      </c>
      <c r="B12" s="58" t="s">
        <v>2</v>
      </c>
      <c r="C12" s="57">
        <v>6</v>
      </c>
      <c r="D12" s="57" t="s">
        <v>19</v>
      </c>
      <c r="E12" s="57" t="s">
        <v>20</v>
      </c>
      <c r="F12" s="57">
        <v>0</v>
      </c>
      <c r="G12" s="57">
        <v>1</v>
      </c>
      <c r="H12" s="57">
        <v>101</v>
      </c>
      <c r="I12" s="57" t="s">
        <v>363</v>
      </c>
      <c r="J12" s="57">
        <v>2023</v>
      </c>
      <c r="K12" s="57">
        <v>9</v>
      </c>
      <c r="L12" s="57">
        <v>13</v>
      </c>
      <c r="M12" s="61">
        <f t="shared" si="0"/>
        <v>8</v>
      </c>
      <c r="N12" s="61">
        <f t="shared" si="1"/>
        <v>0.125</v>
      </c>
      <c r="O12" s="62"/>
      <c r="P12" s="63"/>
      <c r="Q12" s="63"/>
      <c r="R12" s="63"/>
      <c r="S12" s="63"/>
    </row>
    <row r="13" ht="27" spans="1:21">
      <c r="A13" s="57" t="s">
        <v>9</v>
      </c>
      <c r="B13" s="58" t="s">
        <v>2</v>
      </c>
      <c r="C13" s="57">
        <v>6</v>
      </c>
      <c r="D13" s="57" t="s">
        <v>19</v>
      </c>
      <c r="E13" s="57" t="s">
        <v>20</v>
      </c>
      <c r="F13" s="57">
        <v>0</v>
      </c>
      <c r="G13" s="57">
        <v>1</v>
      </c>
      <c r="H13" s="57">
        <v>102</v>
      </c>
      <c r="I13" s="57" t="s">
        <v>364</v>
      </c>
      <c r="J13" s="57">
        <v>2023</v>
      </c>
      <c r="K13" s="57">
        <v>9</v>
      </c>
      <c r="L13" s="57">
        <v>13</v>
      </c>
      <c r="M13" s="61">
        <f t="shared" si="0"/>
        <v>8</v>
      </c>
      <c r="N13" s="61">
        <f t="shared" si="1"/>
        <v>0.125</v>
      </c>
      <c r="O13" s="62"/>
      <c r="P13" s="67" t="s">
        <v>4</v>
      </c>
      <c r="Q13" s="67" t="s">
        <v>321</v>
      </c>
      <c r="R13" s="67" t="s">
        <v>365</v>
      </c>
      <c r="S13" s="67" t="s">
        <v>366</v>
      </c>
      <c r="U13" s="63"/>
    </row>
    <row r="14" ht="27" spans="1:26">
      <c r="A14" s="57" t="s">
        <v>9</v>
      </c>
      <c r="B14" s="58" t="s">
        <v>2</v>
      </c>
      <c r="C14" s="57">
        <v>6</v>
      </c>
      <c r="D14" s="57" t="s">
        <v>19</v>
      </c>
      <c r="E14" s="57" t="s">
        <v>20</v>
      </c>
      <c r="F14" s="57">
        <v>0</v>
      </c>
      <c r="G14" s="57">
        <v>1</v>
      </c>
      <c r="H14" s="57">
        <v>103</v>
      </c>
      <c r="I14" s="57" t="s">
        <v>367</v>
      </c>
      <c r="J14" s="57">
        <v>2023</v>
      </c>
      <c r="K14" s="57">
        <v>9</v>
      </c>
      <c r="L14" s="57">
        <v>14</v>
      </c>
      <c r="M14" s="61">
        <f t="shared" si="0"/>
        <v>8</v>
      </c>
      <c r="N14" s="61">
        <f t="shared" si="1"/>
        <v>0.125</v>
      </c>
      <c r="O14" s="62"/>
      <c r="P14" s="67" t="s">
        <v>368</v>
      </c>
      <c r="Q14" s="67"/>
      <c r="R14" s="67"/>
      <c r="S14" s="67"/>
      <c r="U14" s="76" t="s">
        <v>323</v>
      </c>
      <c r="V14" s="76" t="s">
        <v>321</v>
      </c>
      <c r="W14" s="76" t="s">
        <v>341</v>
      </c>
      <c r="X14" s="76" t="s">
        <v>342</v>
      </c>
      <c r="Y14" s="76" t="s">
        <v>369</v>
      </c>
      <c r="Z14" s="80" t="s">
        <v>370</v>
      </c>
    </row>
    <row r="15" ht="27" spans="1:26">
      <c r="A15" s="57" t="s">
        <v>9</v>
      </c>
      <c r="B15" s="58" t="s">
        <v>2</v>
      </c>
      <c r="C15" s="57">
        <v>6</v>
      </c>
      <c r="D15" s="57" t="s">
        <v>19</v>
      </c>
      <c r="E15" s="57" t="s">
        <v>20</v>
      </c>
      <c r="F15" s="57">
        <v>0</v>
      </c>
      <c r="G15" s="57">
        <v>1</v>
      </c>
      <c r="H15" s="57">
        <v>200</v>
      </c>
      <c r="I15" s="57" t="s">
        <v>371</v>
      </c>
      <c r="J15" s="57">
        <v>2023</v>
      </c>
      <c r="K15" s="57">
        <v>9</v>
      </c>
      <c r="L15" s="57">
        <v>13</v>
      </c>
      <c r="M15" s="61">
        <f t="shared" si="0"/>
        <v>8</v>
      </c>
      <c r="N15" s="61">
        <f t="shared" si="1"/>
        <v>0.125</v>
      </c>
      <c r="O15" s="62"/>
      <c r="P15" s="67"/>
      <c r="Q15" s="67" t="s">
        <v>368</v>
      </c>
      <c r="R15" s="67"/>
      <c r="S15" s="67"/>
      <c r="U15" s="63"/>
      <c r="V15" s="67" t="s">
        <v>19</v>
      </c>
      <c r="W15" s="63">
        <v>4</v>
      </c>
      <c r="X15" s="63">
        <v>16</v>
      </c>
      <c r="Y15" s="81">
        <f>R17/R$8</f>
        <v>1</v>
      </c>
      <c r="Z15" s="82">
        <f>(S17-R17)/Q$8</f>
        <v>1</v>
      </c>
    </row>
    <row r="16" ht="27" spans="1:26">
      <c r="A16" s="57" t="s">
        <v>9</v>
      </c>
      <c r="B16" s="58" t="s">
        <v>2</v>
      </c>
      <c r="C16" s="57">
        <v>6</v>
      </c>
      <c r="D16" s="57" t="s">
        <v>19</v>
      </c>
      <c r="E16" s="57" t="s">
        <v>20</v>
      </c>
      <c r="F16" s="57">
        <v>0</v>
      </c>
      <c r="G16" s="57">
        <v>1</v>
      </c>
      <c r="H16" s="57">
        <v>201</v>
      </c>
      <c r="I16" s="57" t="s">
        <v>372</v>
      </c>
      <c r="J16" s="57">
        <v>2023</v>
      </c>
      <c r="K16" s="57">
        <v>9</v>
      </c>
      <c r="L16" s="57">
        <v>13</v>
      </c>
      <c r="M16" s="61">
        <f t="shared" si="0"/>
        <v>8</v>
      </c>
      <c r="N16" s="61">
        <f t="shared" si="1"/>
        <v>0.125</v>
      </c>
      <c r="O16" s="62"/>
      <c r="P16" s="67">
        <v>6</v>
      </c>
      <c r="Q16" s="67"/>
      <c r="R16" s="67">
        <v>75</v>
      </c>
      <c r="S16" s="67">
        <v>371</v>
      </c>
      <c r="U16" s="63"/>
      <c r="V16" s="67" t="s">
        <v>70</v>
      </c>
      <c r="W16" s="63">
        <v>4</v>
      </c>
      <c r="X16" s="63">
        <v>17</v>
      </c>
      <c r="Y16" s="81">
        <f t="shared" ref="Y16:Y47" si="2">R18/R$8</f>
        <v>0.25</v>
      </c>
      <c r="Z16" s="82">
        <f>(X16-W16)/Q$8</f>
        <v>1</v>
      </c>
    </row>
    <row r="17" ht="27" spans="1:26">
      <c r="A17" s="57" t="s">
        <v>9</v>
      </c>
      <c r="B17" s="58" t="s">
        <v>2</v>
      </c>
      <c r="C17" s="57">
        <v>6</v>
      </c>
      <c r="D17" s="57" t="s">
        <v>19</v>
      </c>
      <c r="E17" s="57" t="s">
        <v>20</v>
      </c>
      <c r="F17" s="57">
        <v>0</v>
      </c>
      <c r="G17" s="57">
        <v>1</v>
      </c>
      <c r="H17" s="57">
        <v>403</v>
      </c>
      <c r="I17" s="57" t="s">
        <v>373</v>
      </c>
      <c r="J17" s="57">
        <v>2023</v>
      </c>
      <c r="K17" s="57">
        <v>9</v>
      </c>
      <c r="L17" s="57">
        <v>7</v>
      </c>
      <c r="M17" s="61">
        <f t="shared" si="0"/>
        <v>8</v>
      </c>
      <c r="N17" s="61">
        <f t="shared" si="1"/>
        <v>0.125</v>
      </c>
      <c r="O17" s="62"/>
      <c r="P17" s="67"/>
      <c r="Q17" s="67" t="s">
        <v>19</v>
      </c>
      <c r="R17" s="67">
        <v>4</v>
      </c>
      <c r="S17" s="67">
        <v>17</v>
      </c>
      <c r="U17" s="63"/>
      <c r="V17" s="67" t="s">
        <v>89</v>
      </c>
      <c r="W17" s="63">
        <v>4</v>
      </c>
      <c r="X17" s="63">
        <v>17</v>
      </c>
      <c r="Y17" s="81">
        <f t="shared" si="2"/>
        <v>1</v>
      </c>
      <c r="Z17" s="82">
        <f t="shared" ref="Z16:Z47" si="3">(X17-W17)/Q$8</f>
        <v>1</v>
      </c>
    </row>
    <row r="18" ht="27" spans="1:26">
      <c r="A18" s="57" t="s">
        <v>9</v>
      </c>
      <c r="B18" s="58" t="s">
        <v>2</v>
      </c>
      <c r="C18" s="57">
        <v>6</v>
      </c>
      <c r="D18" s="57" t="s">
        <v>19</v>
      </c>
      <c r="E18" s="57" t="s">
        <v>20</v>
      </c>
      <c r="F18" s="57">
        <v>0</v>
      </c>
      <c r="G18" s="57">
        <v>1</v>
      </c>
      <c r="H18" s="57">
        <v>4700</v>
      </c>
      <c r="I18" s="57" t="s">
        <v>374</v>
      </c>
      <c r="J18" s="57">
        <v>2023</v>
      </c>
      <c r="K18" s="57">
        <v>9</v>
      </c>
      <c r="L18" s="57">
        <v>7</v>
      </c>
      <c r="M18" s="61">
        <f t="shared" si="0"/>
        <v>8</v>
      </c>
      <c r="N18" s="61">
        <f t="shared" si="1"/>
        <v>0.125</v>
      </c>
      <c r="O18" s="62"/>
      <c r="P18" s="67"/>
      <c r="Q18" s="67" t="s">
        <v>70</v>
      </c>
      <c r="R18" s="67">
        <v>1</v>
      </c>
      <c r="S18" s="67">
        <v>11</v>
      </c>
      <c r="U18" s="63"/>
      <c r="V18" s="67" t="s">
        <v>337</v>
      </c>
      <c r="W18" s="63">
        <v>1</v>
      </c>
      <c r="X18" s="63">
        <v>5</v>
      </c>
      <c r="Y18" s="81">
        <f t="shared" si="2"/>
        <v>0</v>
      </c>
      <c r="Z18" s="82">
        <f t="shared" si="3"/>
        <v>0.307692307692308</v>
      </c>
    </row>
    <row r="19" ht="108" spans="1:26">
      <c r="A19" s="57" t="s">
        <v>9</v>
      </c>
      <c r="B19" s="58" t="s">
        <v>375</v>
      </c>
      <c r="C19" s="57">
        <v>6</v>
      </c>
      <c r="D19" s="57" t="s">
        <v>337</v>
      </c>
      <c r="E19" s="57" t="s">
        <v>338</v>
      </c>
      <c r="F19" s="57">
        <v>0</v>
      </c>
      <c r="G19" s="57">
        <v>1</v>
      </c>
      <c r="H19" s="57">
        <v>101</v>
      </c>
      <c r="I19" s="57" t="s">
        <v>363</v>
      </c>
      <c r="J19" s="57">
        <v>2023</v>
      </c>
      <c r="K19" s="57">
        <v>9</v>
      </c>
      <c r="L19" s="57">
        <v>21</v>
      </c>
      <c r="M19" s="61">
        <f t="shared" si="0"/>
        <v>4</v>
      </c>
      <c r="N19" s="61">
        <f t="shared" si="1"/>
        <v>0.25</v>
      </c>
      <c r="O19" s="62"/>
      <c r="P19" s="67"/>
      <c r="Q19" s="67" t="s">
        <v>89</v>
      </c>
      <c r="R19" s="67">
        <v>4</v>
      </c>
      <c r="S19" s="67">
        <v>17</v>
      </c>
      <c r="U19" s="63"/>
      <c r="V19" s="67" t="s">
        <v>75</v>
      </c>
      <c r="W19" s="63">
        <v>1</v>
      </c>
      <c r="X19" s="63">
        <v>1</v>
      </c>
      <c r="Y19" s="81">
        <f t="shared" si="2"/>
        <v>0</v>
      </c>
      <c r="Z19" s="82">
        <f t="shared" si="3"/>
        <v>0</v>
      </c>
    </row>
    <row r="20" ht="108" spans="1:26">
      <c r="A20" s="57" t="s">
        <v>9</v>
      </c>
      <c r="B20" s="58" t="s">
        <v>376</v>
      </c>
      <c r="C20" s="57">
        <v>6</v>
      </c>
      <c r="D20" s="57" t="s">
        <v>337</v>
      </c>
      <c r="E20" s="57" t="s">
        <v>338</v>
      </c>
      <c r="F20" s="57">
        <v>0</v>
      </c>
      <c r="G20" s="57">
        <v>1</v>
      </c>
      <c r="H20" s="57">
        <v>200</v>
      </c>
      <c r="I20" s="57" t="s">
        <v>371</v>
      </c>
      <c r="J20" s="57">
        <v>2023</v>
      </c>
      <c r="K20" s="57">
        <v>9</v>
      </c>
      <c r="L20" s="57">
        <v>21</v>
      </c>
      <c r="M20" s="61">
        <f t="shared" si="0"/>
        <v>4</v>
      </c>
      <c r="N20" s="61">
        <f t="shared" si="1"/>
        <v>0.25</v>
      </c>
      <c r="O20" s="62"/>
      <c r="P20" s="67"/>
      <c r="Q20" s="67" t="s">
        <v>337</v>
      </c>
      <c r="R20" s="67">
        <v>0</v>
      </c>
      <c r="S20" s="67">
        <v>4</v>
      </c>
      <c r="U20" s="63"/>
      <c r="V20" s="67" t="s">
        <v>32</v>
      </c>
      <c r="W20" s="63">
        <v>0</v>
      </c>
      <c r="X20" s="63">
        <v>1</v>
      </c>
      <c r="Y20" s="81">
        <f t="shared" si="2"/>
        <v>0.75</v>
      </c>
      <c r="Z20" s="82">
        <f t="shared" si="3"/>
        <v>0.0769230769230769</v>
      </c>
    </row>
    <row r="21" ht="108" spans="1:26">
      <c r="A21" s="57" t="s">
        <v>9</v>
      </c>
      <c r="B21" s="58" t="s">
        <v>376</v>
      </c>
      <c r="C21" s="57">
        <v>6</v>
      </c>
      <c r="D21" s="57" t="s">
        <v>337</v>
      </c>
      <c r="E21" s="57" t="s">
        <v>338</v>
      </c>
      <c r="F21" s="57">
        <v>0</v>
      </c>
      <c r="G21" s="57">
        <v>1</v>
      </c>
      <c r="H21" s="57">
        <v>201</v>
      </c>
      <c r="I21" s="57" t="s">
        <v>372</v>
      </c>
      <c r="J21" s="57">
        <v>2023</v>
      </c>
      <c r="K21" s="57">
        <v>9</v>
      </c>
      <c r="L21" s="57">
        <v>21</v>
      </c>
      <c r="M21" s="61">
        <f t="shared" si="0"/>
        <v>4</v>
      </c>
      <c r="N21" s="61">
        <f t="shared" si="1"/>
        <v>0.25</v>
      </c>
      <c r="O21" s="62"/>
      <c r="P21" s="67"/>
      <c r="Q21" s="67" t="s">
        <v>75</v>
      </c>
      <c r="R21" s="67">
        <v>0</v>
      </c>
      <c r="S21" s="67">
        <v>4</v>
      </c>
      <c r="U21" s="63"/>
      <c r="V21" s="67" t="s">
        <v>26</v>
      </c>
      <c r="W21" s="77">
        <v>0</v>
      </c>
      <c r="X21" s="77">
        <v>6</v>
      </c>
      <c r="Y21" s="81">
        <f t="shared" si="2"/>
        <v>0</v>
      </c>
      <c r="Z21" s="82">
        <f t="shared" si="3"/>
        <v>0.461538461538462</v>
      </c>
    </row>
    <row r="22" ht="108" spans="1:26">
      <c r="A22" s="57" t="s">
        <v>9</v>
      </c>
      <c r="B22" s="58" t="s">
        <v>377</v>
      </c>
      <c r="C22" s="57">
        <v>6</v>
      </c>
      <c r="D22" s="57" t="s">
        <v>337</v>
      </c>
      <c r="E22" s="57" t="s">
        <v>338</v>
      </c>
      <c r="F22" s="57">
        <v>0</v>
      </c>
      <c r="G22" s="57">
        <v>1</v>
      </c>
      <c r="H22" s="57">
        <v>202</v>
      </c>
      <c r="I22" s="57" t="s">
        <v>350</v>
      </c>
      <c r="J22" s="57">
        <v>2023</v>
      </c>
      <c r="K22" s="57">
        <v>9</v>
      </c>
      <c r="L22" s="57">
        <v>22</v>
      </c>
      <c r="M22" s="61">
        <f t="shared" si="0"/>
        <v>4</v>
      </c>
      <c r="N22" s="61">
        <f t="shared" si="1"/>
        <v>0.25</v>
      </c>
      <c r="O22" s="62"/>
      <c r="P22" s="67"/>
      <c r="Q22" s="67" t="s">
        <v>32</v>
      </c>
      <c r="R22" s="67">
        <v>3</v>
      </c>
      <c r="S22" s="67">
        <v>16</v>
      </c>
      <c r="U22" s="63"/>
      <c r="V22" s="67" t="s">
        <v>28</v>
      </c>
      <c r="W22" s="63"/>
      <c r="X22" s="63"/>
      <c r="Y22" s="81">
        <f t="shared" si="2"/>
        <v>1</v>
      </c>
      <c r="Z22" s="82">
        <f t="shared" si="3"/>
        <v>0</v>
      </c>
    </row>
    <row r="23" ht="27" spans="1:26">
      <c r="A23" s="57" t="s">
        <v>9</v>
      </c>
      <c r="B23" s="58" t="s">
        <v>2</v>
      </c>
      <c r="C23" s="57">
        <v>6</v>
      </c>
      <c r="D23" s="57" t="s">
        <v>26</v>
      </c>
      <c r="E23" s="57" t="s">
        <v>27</v>
      </c>
      <c r="F23" s="57">
        <v>0</v>
      </c>
      <c r="G23" s="57">
        <v>1</v>
      </c>
      <c r="H23" s="57">
        <v>100</v>
      </c>
      <c r="I23" s="57" t="s">
        <v>362</v>
      </c>
      <c r="J23" s="57">
        <v>2023</v>
      </c>
      <c r="K23" s="57">
        <v>10</v>
      </c>
      <c r="L23" s="57">
        <v>23</v>
      </c>
      <c r="M23" s="61">
        <f t="shared" si="0"/>
        <v>7</v>
      </c>
      <c r="N23" s="61">
        <f t="shared" si="1"/>
        <v>0.142857142857143</v>
      </c>
      <c r="O23" s="62"/>
      <c r="P23" s="67"/>
      <c r="Q23" s="67" t="s">
        <v>26</v>
      </c>
      <c r="R23" s="67">
        <v>0</v>
      </c>
      <c r="S23" s="67">
        <v>5</v>
      </c>
      <c r="U23" s="63"/>
      <c r="V23" s="67" t="s">
        <v>30</v>
      </c>
      <c r="W23" s="63"/>
      <c r="X23" s="63"/>
      <c r="Y23" s="81">
        <f t="shared" si="2"/>
        <v>0</v>
      </c>
      <c r="Z23" s="82">
        <f t="shared" si="3"/>
        <v>0</v>
      </c>
    </row>
    <row r="24" ht="27" spans="1:26">
      <c r="A24" s="57" t="s">
        <v>9</v>
      </c>
      <c r="B24" s="58" t="s">
        <v>2</v>
      </c>
      <c r="C24" s="57">
        <v>6</v>
      </c>
      <c r="D24" s="57" t="s">
        <v>26</v>
      </c>
      <c r="E24" s="57" t="s">
        <v>27</v>
      </c>
      <c r="F24" s="57">
        <v>0</v>
      </c>
      <c r="G24" s="57">
        <v>1</v>
      </c>
      <c r="H24" s="57">
        <v>200</v>
      </c>
      <c r="I24" s="57" t="s">
        <v>371</v>
      </c>
      <c r="J24" s="57">
        <v>2023</v>
      </c>
      <c r="K24" s="57">
        <v>10</v>
      </c>
      <c r="L24" s="57">
        <v>23</v>
      </c>
      <c r="M24" s="61">
        <f t="shared" si="0"/>
        <v>7</v>
      </c>
      <c r="N24" s="61">
        <f t="shared" si="1"/>
        <v>0.142857142857143</v>
      </c>
      <c r="O24" s="62"/>
      <c r="P24" s="67"/>
      <c r="Q24" s="67" t="s">
        <v>28</v>
      </c>
      <c r="R24" s="67">
        <v>4</v>
      </c>
      <c r="S24" s="67">
        <v>17</v>
      </c>
      <c r="U24" s="63"/>
      <c r="V24" s="67" t="s">
        <v>34</v>
      </c>
      <c r="W24" s="63"/>
      <c r="X24" s="63"/>
      <c r="Y24" s="81">
        <f t="shared" si="2"/>
        <v>0.25</v>
      </c>
      <c r="Z24" s="82">
        <f t="shared" si="3"/>
        <v>0</v>
      </c>
    </row>
    <row r="25" ht="27" spans="1:26">
      <c r="A25" s="57" t="s">
        <v>9</v>
      </c>
      <c r="B25" s="58" t="s">
        <v>2</v>
      </c>
      <c r="C25" s="57">
        <v>6</v>
      </c>
      <c r="D25" s="57" t="s">
        <v>26</v>
      </c>
      <c r="E25" s="57" t="s">
        <v>27</v>
      </c>
      <c r="F25" s="57">
        <v>0</v>
      </c>
      <c r="G25" s="57">
        <v>1</v>
      </c>
      <c r="H25" s="57">
        <v>201</v>
      </c>
      <c r="I25" s="57" t="s">
        <v>372</v>
      </c>
      <c r="J25" s="57">
        <v>2023</v>
      </c>
      <c r="K25" s="57">
        <v>10</v>
      </c>
      <c r="L25" s="57">
        <v>23</v>
      </c>
      <c r="M25" s="61">
        <f t="shared" si="0"/>
        <v>7</v>
      </c>
      <c r="N25" s="61">
        <f t="shared" si="1"/>
        <v>0.142857142857143</v>
      </c>
      <c r="O25" s="62"/>
      <c r="P25" s="67"/>
      <c r="Q25" s="67" t="s">
        <v>30</v>
      </c>
      <c r="R25" s="67">
        <v>0</v>
      </c>
      <c r="S25" s="67">
        <v>5</v>
      </c>
      <c r="U25" s="63"/>
      <c r="V25" s="67" t="s">
        <v>36</v>
      </c>
      <c r="W25" s="63"/>
      <c r="X25" s="63"/>
      <c r="Y25" s="81">
        <f t="shared" si="2"/>
        <v>1</v>
      </c>
      <c r="Z25" s="82">
        <f t="shared" si="3"/>
        <v>0</v>
      </c>
    </row>
    <row r="26" ht="27" spans="1:26">
      <c r="A26" s="57" t="s">
        <v>9</v>
      </c>
      <c r="B26" s="58" t="s">
        <v>2</v>
      </c>
      <c r="C26" s="57">
        <v>6</v>
      </c>
      <c r="D26" s="57" t="s">
        <v>26</v>
      </c>
      <c r="E26" s="57" t="s">
        <v>27</v>
      </c>
      <c r="F26" s="57">
        <v>0</v>
      </c>
      <c r="G26" s="57">
        <v>1</v>
      </c>
      <c r="H26" s="57">
        <v>202</v>
      </c>
      <c r="I26" s="57" t="s">
        <v>350</v>
      </c>
      <c r="J26" s="57">
        <v>2023</v>
      </c>
      <c r="K26" s="57">
        <v>10</v>
      </c>
      <c r="L26" s="57">
        <v>23</v>
      </c>
      <c r="M26" s="61">
        <f t="shared" si="0"/>
        <v>7</v>
      </c>
      <c r="N26" s="61">
        <f t="shared" si="1"/>
        <v>0.142857142857143</v>
      </c>
      <c r="O26" s="62"/>
      <c r="P26" s="67"/>
      <c r="Q26" s="67" t="s">
        <v>34</v>
      </c>
      <c r="R26" s="67">
        <v>1</v>
      </c>
      <c r="S26" s="67">
        <v>10</v>
      </c>
      <c r="U26" s="63"/>
      <c r="V26" s="67" t="s">
        <v>38</v>
      </c>
      <c r="W26" s="63"/>
      <c r="X26" s="63"/>
      <c r="Y26" s="81">
        <f t="shared" si="2"/>
        <v>1</v>
      </c>
      <c r="Z26" s="82">
        <f t="shared" si="3"/>
        <v>0</v>
      </c>
    </row>
    <row r="27" ht="27" spans="1:26">
      <c r="A27" s="57" t="s">
        <v>9</v>
      </c>
      <c r="B27" s="58" t="s">
        <v>2</v>
      </c>
      <c r="C27" s="57">
        <v>6</v>
      </c>
      <c r="D27" s="57" t="s">
        <v>26</v>
      </c>
      <c r="E27" s="57" t="s">
        <v>27</v>
      </c>
      <c r="F27" s="57">
        <v>0</v>
      </c>
      <c r="G27" s="57">
        <v>1</v>
      </c>
      <c r="H27" s="57">
        <v>4700</v>
      </c>
      <c r="I27" s="57" t="s">
        <v>374</v>
      </c>
      <c r="J27" s="57">
        <v>2023</v>
      </c>
      <c r="K27" s="57">
        <v>10</v>
      </c>
      <c r="L27" s="57">
        <v>23</v>
      </c>
      <c r="M27" s="61">
        <f t="shared" si="0"/>
        <v>7</v>
      </c>
      <c r="N27" s="61">
        <f t="shared" si="1"/>
        <v>0.142857142857143</v>
      </c>
      <c r="O27" s="62"/>
      <c r="P27" s="67"/>
      <c r="Q27" s="67" t="s">
        <v>36</v>
      </c>
      <c r="R27" s="67">
        <v>4</v>
      </c>
      <c r="S27" s="67">
        <v>17</v>
      </c>
      <c r="U27" s="63"/>
      <c r="V27" s="67" t="s">
        <v>42</v>
      </c>
      <c r="W27" s="63"/>
      <c r="X27" s="63"/>
      <c r="Y27" s="81">
        <f t="shared" si="2"/>
        <v>1</v>
      </c>
      <c r="Z27" s="82">
        <f t="shared" si="3"/>
        <v>0</v>
      </c>
    </row>
    <row r="28" ht="27" spans="1:26">
      <c r="A28" s="57" t="s">
        <v>9</v>
      </c>
      <c r="B28" s="58" t="s">
        <v>2</v>
      </c>
      <c r="C28" s="57">
        <v>6</v>
      </c>
      <c r="D28" s="57" t="s">
        <v>26</v>
      </c>
      <c r="E28" s="57" t="s">
        <v>27</v>
      </c>
      <c r="F28" s="57">
        <v>0</v>
      </c>
      <c r="G28" s="57">
        <v>0</v>
      </c>
      <c r="H28" s="57">
        <v>4701</v>
      </c>
      <c r="I28" s="57" t="s">
        <v>378</v>
      </c>
      <c r="J28" s="57">
        <v>2023</v>
      </c>
      <c r="K28" s="57">
        <v>10</v>
      </c>
      <c r="L28" s="57">
        <v>23</v>
      </c>
      <c r="M28" s="61">
        <f t="shared" si="0"/>
        <v>7</v>
      </c>
      <c r="N28" s="61">
        <f t="shared" si="1"/>
        <v>0.142857142857143</v>
      </c>
      <c r="O28" s="62"/>
      <c r="P28" s="67"/>
      <c r="Q28" s="67" t="s">
        <v>38</v>
      </c>
      <c r="R28" s="67">
        <v>4</v>
      </c>
      <c r="S28" s="67">
        <v>17</v>
      </c>
      <c r="U28" s="63"/>
      <c r="V28" s="67" t="s">
        <v>44</v>
      </c>
      <c r="W28" s="63"/>
      <c r="X28" s="63"/>
      <c r="Y28" s="81">
        <f t="shared" si="2"/>
        <v>1</v>
      </c>
      <c r="Z28" s="82">
        <f t="shared" si="3"/>
        <v>0</v>
      </c>
    </row>
    <row r="29" ht="27" spans="1:26">
      <c r="A29" s="57" t="s">
        <v>9</v>
      </c>
      <c r="B29" s="58" t="s">
        <v>2</v>
      </c>
      <c r="C29" s="57">
        <v>6</v>
      </c>
      <c r="D29" s="57" t="s">
        <v>26</v>
      </c>
      <c r="E29" s="57" t="s">
        <v>27</v>
      </c>
      <c r="F29" s="57">
        <v>0</v>
      </c>
      <c r="G29" s="57">
        <v>0</v>
      </c>
      <c r="H29" s="57">
        <v>4702</v>
      </c>
      <c r="I29" s="57" t="s">
        <v>379</v>
      </c>
      <c r="J29" s="57">
        <v>2023</v>
      </c>
      <c r="K29" s="57">
        <v>10</v>
      </c>
      <c r="L29" s="57">
        <v>23</v>
      </c>
      <c r="M29" s="61">
        <f t="shared" si="0"/>
        <v>7</v>
      </c>
      <c r="N29" s="61">
        <f t="shared" si="1"/>
        <v>0.142857142857143</v>
      </c>
      <c r="O29" s="62"/>
      <c r="P29" s="67"/>
      <c r="Q29" s="67" t="s">
        <v>42</v>
      </c>
      <c r="R29" s="67">
        <v>4</v>
      </c>
      <c r="S29" s="67">
        <v>17</v>
      </c>
      <c r="U29" s="63"/>
      <c r="V29" s="67" t="s">
        <v>46</v>
      </c>
      <c r="W29" s="63"/>
      <c r="X29" s="63"/>
      <c r="Y29" s="81">
        <f t="shared" si="2"/>
        <v>0</v>
      </c>
      <c r="Z29" s="82">
        <f t="shared" si="3"/>
        <v>0</v>
      </c>
    </row>
    <row r="30" ht="27" spans="1:26">
      <c r="A30" s="57" t="s">
        <v>9</v>
      </c>
      <c r="B30" s="58" t="s">
        <v>2</v>
      </c>
      <c r="C30" s="57">
        <v>6</v>
      </c>
      <c r="D30" s="57" t="s">
        <v>28</v>
      </c>
      <c r="E30" s="57" t="s">
        <v>29</v>
      </c>
      <c r="F30" s="57">
        <v>0</v>
      </c>
      <c r="G30" s="57">
        <v>1</v>
      </c>
      <c r="H30" s="57">
        <v>100</v>
      </c>
      <c r="I30" s="57" t="s">
        <v>380</v>
      </c>
      <c r="J30" s="57">
        <v>2023</v>
      </c>
      <c r="K30" s="57">
        <v>10</v>
      </c>
      <c r="L30" s="57">
        <v>16</v>
      </c>
      <c r="M30" s="61">
        <f t="shared" si="0"/>
        <v>21</v>
      </c>
      <c r="N30" s="61">
        <f t="shared" si="1"/>
        <v>0.0476190476190476</v>
      </c>
      <c r="O30" s="62"/>
      <c r="P30" s="67"/>
      <c r="Q30" s="67" t="s">
        <v>44</v>
      </c>
      <c r="R30" s="67">
        <v>4</v>
      </c>
      <c r="S30" s="67">
        <v>17</v>
      </c>
      <c r="U30" s="63"/>
      <c r="V30" s="67" t="s">
        <v>50</v>
      </c>
      <c r="W30" s="63"/>
      <c r="X30" s="63"/>
      <c r="Y30" s="81">
        <f t="shared" si="2"/>
        <v>1</v>
      </c>
      <c r="Z30" s="82">
        <f t="shared" si="3"/>
        <v>0</v>
      </c>
    </row>
    <row r="31" ht="27" spans="1:26">
      <c r="A31" s="57" t="s">
        <v>9</v>
      </c>
      <c r="B31" s="58" t="s">
        <v>2</v>
      </c>
      <c r="C31" s="57">
        <v>6</v>
      </c>
      <c r="D31" s="57" t="s">
        <v>28</v>
      </c>
      <c r="E31" s="57" t="s">
        <v>29</v>
      </c>
      <c r="F31" s="57">
        <v>0</v>
      </c>
      <c r="G31" s="57">
        <v>1</v>
      </c>
      <c r="H31" s="57">
        <v>101</v>
      </c>
      <c r="I31" s="57" t="s">
        <v>363</v>
      </c>
      <c r="J31" s="57">
        <v>2023</v>
      </c>
      <c r="K31" s="57">
        <v>10</v>
      </c>
      <c r="L31" s="57">
        <v>16</v>
      </c>
      <c r="M31" s="61">
        <f t="shared" si="0"/>
        <v>21</v>
      </c>
      <c r="N31" s="61">
        <f t="shared" si="1"/>
        <v>0.0476190476190476</v>
      </c>
      <c r="O31" s="62"/>
      <c r="P31" s="67"/>
      <c r="Q31" s="67" t="s">
        <v>46</v>
      </c>
      <c r="R31" s="67">
        <v>0</v>
      </c>
      <c r="S31" s="67">
        <v>1</v>
      </c>
      <c r="U31" s="63"/>
      <c r="V31" s="67" t="s">
        <v>52</v>
      </c>
      <c r="W31" s="63"/>
      <c r="X31" s="63"/>
      <c r="Y31" s="81">
        <f t="shared" si="2"/>
        <v>1</v>
      </c>
      <c r="Z31" s="82">
        <f t="shared" si="3"/>
        <v>0</v>
      </c>
    </row>
    <row r="32" ht="27" spans="1:26">
      <c r="A32" s="57" t="s">
        <v>9</v>
      </c>
      <c r="B32" s="58" t="s">
        <v>2</v>
      </c>
      <c r="C32" s="57">
        <v>6</v>
      </c>
      <c r="D32" s="57" t="s">
        <v>28</v>
      </c>
      <c r="E32" s="57" t="s">
        <v>29</v>
      </c>
      <c r="F32" s="57">
        <v>0</v>
      </c>
      <c r="G32" s="57">
        <v>1</v>
      </c>
      <c r="H32" s="57">
        <v>102</v>
      </c>
      <c r="I32" s="57" t="s">
        <v>364</v>
      </c>
      <c r="J32" s="57">
        <v>2023</v>
      </c>
      <c r="K32" s="57">
        <v>10</v>
      </c>
      <c r="L32" s="57">
        <v>16</v>
      </c>
      <c r="M32" s="61">
        <f t="shared" si="0"/>
        <v>21</v>
      </c>
      <c r="N32" s="61">
        <f t="shared" si="1"/>
        <v>0.0476190476190476</v>
      </c>
      <c r="O32" s="62"/>
      <c r="P32" s="67"/>
      <c r="Q32" s="67" t="s">
        <v>50</v>
      </c>
      <c r="R32" s="67">
        <v>4</v>
      </c>
      <c r="S32" s="67">
        <v>17</v>
      </c>
      <c r="U32" s="63"/>
      <c r="V32" s="67" t="s">
        <v>62</v>
      </c>
      <c r="W32" s="63"/>
      <c r="X32" s="63"/>
      <c r="Y32" s="81">
        <f t="shared" si="2"/>
        <v>1</v>
      </c>
      <c r="Z32" s="82">
        <f t="shared" si="3"/>
        <v>0</v>
      </c>
    </row>
    <row r="33" ht="27" spans="1:26">
      <c r="A33" s="57" t="s">
        <v>9</v>
      </c>
      <c r="B33" s="58" t="s">
        <v>2</v>
      </c>
      <c r="C33" s="57">
        <v>6</v>
      </c>
      <c r="D33" s="57" t="s">
        <v>28</v>
      </c>
      <c r="E33" s="57" t="s">
        <v>29</v>
      </c>
      <c r="F33" s="57">
        <v>0</v>
      </c>
      <c r="G33" s="57">
        <v>1</v>
      </c>
      <c r="H33" s="57">
        <v>103</v>
      </c>
      <c r="I33" s="57" t="s">
        <v>367</v>
      </c>
      <c r="J33" s="57">
        <v>2023</v>
      </c>
      <c r="K33" s="57">
        <v>10</v>
      </c>
      <c r="L33" s="57">
        <v>16</v>
      </c>
      <c r="M33" s="61">
        <f t="shared" si="0"/>
        <v>21</v>
      </c>
      <c r="N33" s="61">
        <f t="shared" si="1"/>
        <v>0.0476190476190476</v>
      </c>
      <c r="O33" s="62"/>
      <c r="P33" s="67"/>
      <c r="Q33" s="67" t="s">
        <v>52</v>
      </c>
      <c r="R33" s="67">
        <v>4</v>
      </c>
      <c r="S33" s="67">
        <v>17</v>
      </c>
      <c r="U33" s="63"/>
      <c r="V33" s="67" t="s">
        <v>66</v>
      </c>
      <c r="W33" s="63"/>
      <c r="X33" s="63"/>
      <c r="Y33" s="81">
        <f t="shared" si="2"/>
        <v>0</v>
      </c>
      <c r="Z33" s="82">
        <f t="shared" si="3"/>
        <v>0</v>
      </c>
    </row>
    <row r="34" ht="27" spans="1:26">
      <c r="A34" s="57" t="s">
        <v>9</v>
      </c>
      <c r="B34" s="58" t="s">
        <v>2</v>
      </c>
      <c r="C34" s="57">
        <v>6</v>
      </c>
      <c r="D34" s="57" t="s">
        <v>28</v>
      </c>
      <c r="E34" s="57" t="s">
        <v>29</v>
      </c>
      <c r="F34" s="57">
        <v>0</v>
      </c>
      <c r="G34" s="57">
        <v>1</v>
      </c>
      <c r="H34" s="57">
        <v>200</v>
      </c>
      <c r="I34" s="57" t="s">
        <v>371</v>
      </c>
      <c r="J34" s="57">
        <v>2023</v>
      </c>
      <c r="K34" s="57">
        <v>10</v>
      </c>
      <c r="L34" s="57">
        <v>17</v>
      </c>
      <c r="M34" s="61">
        <f t="shared" si="0"/>
        <v>21</v>
      </c>
      <c r="N34" s="61">
        <f t="shared" si="1"/>
        <v>0.0476190476190476</v>
      </c>
      <c r="O34" s="62"/>
      <c r="P34" s="67"/>
      <c r="Q34" s="67" t="s">
        <v>62</v>
      </c>
      <c r="R34" s="67">
        <v>4</v>
      </c>
      <c r="S34" s="67">
        <v>17</v>
      </c>
      <c r="U34" s="63"/>
      <c r="V34" s="67" t="s">
        <v>68</v>
      </c>
      <c r="W34" s="63"/>
      <c r="X34" s="63"/>
      <c r="Y34" s="81">
        <f t="shared" si="2"/>
        <v>1</v>
      </c>
      <c r="Z34" s="82">
        <f t="shared" si="3"/>
        <v>0</v>
      </c>
    </row>
    <row r="35" ht="27" spans="1:26">
      <c r="A35" s="57" t="s">
        <v>9</v>
      </c>
      <c r="B35" s="58" t="s">
        <v>2</v>
      </c>
      <c r="C35" s="57">
        <v>6</v>
      </c>
      <c r="D35" s="57" t="s">
        <v>28</v>
      </c>
      <c r="E35" s="57" t="s">
        <v>29</v>
      </c>
      <c r="F35" s="57">
        <v>0</v>
      </c>
      <c r="G35" s="57">
        <v>1</v>
      </c>
      <c r="H35" s="57">
        <v>201</v>
      </c>
      <c r="I35" s="57" t="s">
        <v>372</v>
      </c>
      <c r="J35" s="57">
        <v>2023</v>
      </c>
      <c r="K35" s="57">
        <v>10</v>
      </c>
      <c r="L35" s="57">
        <v>16</v>
      </c>
      <c r="M35" s="61">
        <f t="shared" si="0"/>
        <v>21</v>
      </c>
      <c r="N35" s="61">
        <f t="shared" si="1"/>
        <v>0.0476190476190476</v>
      </c>
      <c r="O35" s="62"/>
      <c r="P35" s="67"/>
      <c r="Q35" s="67" t="s">
        <v>66</v>
      </c>
      <c r="R35" s="67">
        <v>0</v>
      </c>
      <c r="S35" s="67">
        <v>11</v>
      </c>
      <c r="U35" s="63"/>
      <c r="V35" s="67" t="s">
        <v>79</v>
      </c>
      <c r="W35" s="63"/>
      <c r="X35" s="63"/>
      <c r="Y35" s="81">
        <f t="shared" si="2"/>
        <v>0</v>
      </c>
      <c r="Z35" s="82">
        <f t="shared" si="3"/>
        <v>0</v>
      </c>
    </row>
    <row r="36" ht="27" spans="1:26">
      <c r="A36" s="57" t="s">
        <v>9</v>
      </c>
      <c r="B36" s="58" t="s">
        <v>2</v>
      </c>
      <c r="C36" s="57">
        <v>6</v>
      </c>
      <c r="D36" s="57" t="s">
        <v>28</v>
      </c>
      <c r="E36" s="57" t="s">
        <v>29</v>
      </c>
      <c r="F36" s="57">
        <v>0</v>
      </c>
      <c r="G36" s="57">
        <v>1</v>
      </c>
      <c r="H36" s="57">
        <v>202</v>
      </c>
      <c r="I36" s="57" t="s">
        <v>350</v>
      </c>
      <c r="J36" s="57">
        <v>2023</v>
      </c>
      <c r="K36" s="57">
        <v>10</v>
      </c>
      <c r="L36" s="57">
        <v>17</v>
      </c>
      <c r="M36" s="61">
        <f t="shared" si="0"/>
        <v>21</v>
      </c>
      <c r="N36" s="61">
        <f t="shared" si="1"/>
        <v>0.0476190476190476</v>
      </c>
      <c r="O36" s="62"/>
      <c r="P36" s="67"/>
      <c r="Q36" s="67" t="s">
        <v>68</v>
      </c>
      <c r="R36" s="67">
        <v>4</v>
      </c>
      <c r="S36" s="67">
        <v>17</v>
      </c>
      <c r="U36" s="63"/>
      <c r="V36" s="67" t="s">
        <v>85</v>
      </c>
      <c r="W36" s="63"/>
      <c r="X36" s="63"/>
      <c r="Y36" s="81">
        <f t="shared" si="2"/>
        <v>0</v>
      </c>
      <c r="Z36" s="82">
        <f t="shared" si="3"/>
        <v>0</v>
      </c>
    </row>
    <row r="37" ht="27" spans="1:26">
      <c r="A37" s="57" t="s">
        <v>9</v>
      </c>
      <c r="B37" s="58" t="s">
        <v>2</v>
      </c>
      <c r="C37" s="57">
        <v>6</v>
      </c>
      <c r="D37" s="57" t="s">
        <v>28</v>
      </c>
      <c r="E37" s="57" t="s">
        <v>29</v>
      </c>
      <c r="F37" s="57">
        <v>0</v>
      </c>
      <c r="G37" s="57">
        <v>0</v>
      </c>
      <c r="H37" s="57">
        <v>300</v>
      </c>
      <c r="I37" s="57" t="s">
        <v>381</v>
      </c>
      <c r="J37" s="57">
        <v>2023</v>
      </c>
      <c r="K37" s="57">
        <v>10</v>
      </c>
      <c r="L37" s="57">
        <v>16</v>
      </c>
      <c r="M37" s="61">
        <f t="shared" si="0"/>
        <v>21</v>
      </c>
      <c r="N37" s="61">
        <f t="shared" si="1"/>
        <v>0.0476190476190476</v>
      </c>
      <c r="O37" s="62"/>
      <c r="P37" s="67"/>
      <c r="Q37" s="67" t="s">
        <v>79</v>
      </c>
      <c r="R37" s="67">
        <v>0</v>
      </c>
      <c r="S37" s="67">
        <v>1</v>
      </c>
      <c r="U37" s="63"/>
      <c r="V37" s="67" t="s">
        <v>87</v>
      </c>
      <c r="W37" s="63"/>
      <c r="X37" s="63"/>
      <c r="Y37" s="81">
        <f t="shared" si="2"/>
        <v>1</v>
      </c>
      <c r="Z37" s="82">
        <f t="shared" si="3"/>
        <v>0</v>
      </c>
    </row>
    <row r="38" ht="27" spans="1:26">
      <c r="A38" s="57" t="s">
        <v>9</v>
      </c>
      <c r="B38" s="58" t="s">
        <v>2</v>
      </c>
      <c r="C38" s="57">
        <v>6</v>
      </c>
      <c r="D38" s="57" t="s">
        <v>28</v>
      </c>
      <c r="E38" s="57" t="s">
        <v>29</v>
      </c>
      <c r="F38" s="57">
        <v>0</v>
      </c>
      <c r="G38" s="57">
        <v>1</v>
      </c>
      <c r="H38" s="57">
        <v>301</v>
      </c>
      <c r="I38" s="57" t="s">
        <v>351</v>
      </c>
      <c r="J38" s="57">
        <v>2023</v>
      </c>
      <c r="K38" s="57">
        <v>10</v>
      </c>
      <c r="L38" s="57">
        <v>17</v>
      </c>
      <c r="M38" s="61">
        <f t="shared" si="0"/>
        <v>21</v>
      </c>
      <c r="N38" s="61">
        <f t="shared" si="1"/>
        <v>0.0476190476190476</v>
      </c>
      <c r="O38" s="62"/>
      <c r="P38" s="67"/>
      <c r="Q38" s="67" t="s">
        <v>85</v>
      </c>
      <c r="R38" s="67">
        <v>0</v>
      </c>
      <c r="S38" s="67">
        <v>2</v>
      </c>
      <c r="U38" s="63"/>
      <c r="V38" s="67" t="s">
        <v>94</v>
      </c>
      <c r="W38" s="63"/>
      <c r="X38" s="63"/>
      <c r="Y38" s="81">
        <f t="shared" si="2"/>
        <v>0</v>
      </c>
      <c r="Z38" s="82">
        <f t="shared" si="3"/>
        <v>0</v>
      </c>
    </row>
    <row r="39" ht="27" spans="1:26">
      <c r="A39" s="57" t="s">
        <v>9</v>
      </c>
      <c r="B39" s="58" t="s">
        <v>2</v>
      </c>
      <c r="C39" s="57">
        <v>6</v>
      </c>
      <c r="D39" s="57" t="s">
        <v>28</v>
      </c>
      <c r="E39" s="57" t="s">
        <v>29</v>
      </c>
      <c r="F39" s="57">
        <v>0</v>
      </c>
      <c r="G39" s="57">
        <v>1</v>
      </c>
      <c r="H39" s="57">
        <v>302</v>
      </c>
      <c r="I39" s="57" t="s">
        <v>352</v>
      </c>
      <c r="J39" s="57">
        <v>2023</v>
      </c>
      <c r="K39" s="57">
        <v>10</v>
      </c>
      <c r="L39" s="57">
        <v>17</v>
      </c>
      <c r="M39" s="61">
        <f t="shared" si="0"/>
        <v>21</v>
      </c>
      <c r="N39" s="61">
        <f t="shared" si="1"/>
        <v>0.0476190476190476</v>
      </c>
      <c r="O39" s="62"/>
      <c r="P39" s="67"/>
      <c r="Q39" s="67" t="s">
        <v>87</v>
      </c>
      <c r="R39" s="67">
        <v>4</v>
      </c>
      <c r="S39" s="67">
        <v>17</v>
      </c>
      <c r="U39" s="63"/>
      <c r="V39" s="67" t="s">
        <v>96</v>
      </c>
      <c r="W39" s="63"/>
      <c r="X39" s="63"/>
      <c r="Y39" s="81">
        <f t="shared" si="2"/>
        <v>1</v>
      </c>
      <c r="Z39" s="82">
        <f t="shared" si="3"/>
        <v>0</v>
      </c>
    </row>
    <row r="40" ht="27" spans="1:26">
      <c r="A40" s="57" t="s">
        <v>9</v>
      </c>
      <c r="B40" s="58" t="s">
        <v>2</v>
      </c>
      <c r="C40" s="57">
        <v>6</v>
      </c>
      <c r="D40" s="57" t="s">
        <v>28</v>
      </c>
      <c r="E40" s="57" t="s">
        <v>29</v>
      </c>
      <c r="F40" s="57">
        <v>0</v>
      </c>
      <c r="G40" s="57">
        <v>0</v>
      </c>
      <c r="H40" s="57">
        <v>303</v>
      </c>
      <c r="I40" s="57" t="s">
        <v>382</v>
      </c>
      <c r="J40" s="57">
        <v>2023</v>
      </c>
      <c r="K40" s="57">
        <v>10</v>
      </c>
      <c r="L40" s="57">
        <v>17</v>
      </c>
      <c r="M40" s="61">
        <f t="shared" si="0"/>
        <v>21</v>
      </c>
      <c r="N40" s="61">
        <f t="shared" si="1"/>
        <v>0.0476190476190476</v>
      </c>
      <c r="O40" s="62"/>
      <c r="P40" s="67"/>
      <c r="Q40" s="67" t="s">
        <v>94</v>
      </c>
      <c r="R40" s="67">
        <v>0</v>
      </c>
      <c r="S40" s="67">
        <v>1</v>
      </c>
      <c r="U40" s="63"/>
      <c r="V40" s="67" t="s">
        <v>98</v>
      </c>
      <c r="W40" s="63"/>
      <c r="X40" s="63"/>
      <c r="Y40" s="81">
        <f t="shared" si="2"/>
        <v>1</v>
      </c>
      <c r="Z40" s="82">
        <f t="shared" si="3"/>
        <v>0</v>
      </c>
    </row>
    <row r="41" ht="27" spans="1:26">
      <c r="A41" s="57" t="s">
        <v>9</v>
      </c>
      <c r="B41" s="58" t="s">
        <v>2</v>
      </c>
      <c r="C41" s="57">
        <v>6</v>
      </c>
      <c r="D41" s="57" t="s">
        <v>28</v>
      </c>
      <c r="E41" s="57" t="s">
        <v>29</v>
      </c>
      <c r="F41" s="57">
        <v>0</v>
      </c>
      <c r="G41" s="57">
        <v>1</v>
      </c>
      <c r="H41" s="57">
        <v>403</v>
      </c>
      <c r="I41" s="57" t="s">
        <v>373</v>
      </c>
      <c r="J41" s="57">
        <v>2023</v>
      </c>
      <c r="K41" s="57">
        <v>10</v>
      </c>
      <c r="L41" s="57">
        <v>16</v>
      </c>
      <c r="M41" s="61">
        <f t="shared" si="0"/>
        <v>21</v>
      </c>
      <c r="N41" s="61">
        <f t="shared" si="1"/>
        <v>0.0476190476190476</v>
      </c>
      <c r="O41" s="62"/>
      <c r="P41" s="67"/>
      <c r="Q41" s="67" t="s">
        <v>96</v>
      </c>
      <c r="R41" s="67">
        <v>4</v>
      </c>
      <c r="S41" s="67">
        <v>17</v>
      </c>
      <c r="U41" s="63"/>
      <c r="V41" s="67" t="s">
        <v>100</v>
      </c>
      <c r="W41" s="63"/>
      <c r="X41" s="63"/>
      <c r="Y41" s="81">
        <f t="shared" si="2"/>
        <v>1</v>
      </c>
      <c r="Z41" s="82">
        <f t="shared" si="3"/>
        <v>0</v>
      </c>
    </row>
    <row r="42" ht="27" spans="1:26">
      <c r="A42" s="57" t="s">
        <v>9</v>
      </c>
      <c r="B42" s="58" t="s">
        <v>2</v>
      </c>
      <c r="C42" s="57">
        <v>6</v>
      </c>
      <c r="D42" s="57" t="s">
        <v>28</v>
      </c>
      <c r="E42" s="57" t="s">
        <v>29</v>
      </c>
      <c r="F42" s="57">
        <v>0</v>
      </c>
      <c r="G42" s="57">
        <v>1</v>
      </c>
      <c r="H42" s="57">
        <v>404</v>
      </c>
      <c r="I42" s="57" t="s">
        <v>353</v>
      </c>
      <c r="J42" s="57">
        <v>2023</v>
      </c>
      <c r="K42" s="57">
        <v>10</v>
      </c>
      <c r="L42" s="57">
        <v>16</v>
      </c>
      <c r="M42" s="61">
        <f t="shared" si="0"/>
        <v>21</v>
      </c>
      <c r="N42" s="61">
        <f t="shared" si="1"/>
        <v>0.0476190476190476</v>
      </c>
      <c r="O42" s="62"/>
      <c r="P42" s="67"/>
      <c r="Q42" s="67" t="s">
        <v>98</v>
      </c>
      <c r="R42" s="67">
        <v>4</v>
      </c>
      <c r="S42" s="67">
        <v>17</v>
      </c>
      <c r="U42" s="63"/>
      <c r="V42" s="67" t="s">
        <v>102</v>
      </c>
      <c r="W42" s="63"/>
      <c r="X42" s="63"/>
      <c r="Y42" s="81">
        <f t="shared" si="2"/>
        <v>1</v>
      </c>
      <c r="Z42" s="82">
        <f t="shared" si="3"/>
        <v>0</v>
      </c>
    </row>
    <row r="43" ht="27" spans="1:26">
      <c r="A43" s="57" t="s">
        <v>9</v>
      </c>
      <c r="B43" s="58" t="s">
        <v>2</v>
      </c>
      <c r="C43" s="57">
        <v>6</v>
      </c>
      <c r="D43" s="57" t="s">
        <v>28</v>
      </c>
      <c r="E43" s="57" t="s">
        <v>29</v>
      </c>
      <c r="F43" s="57">
        <v>0</v>
      </c>
      <c r="G43" s="57">
        <v>1</v>
      </c>
      <c r="H43" s="57">
        <v>405</v>
      </c>
      <c r="I43" s="57" t="s">
        <v>354</v>
      </c>
      <c r="J43" s="57">
        <v>2023</v>
      </c>
      <c r="K43" s="57">
        <v>10</v>
      </c>
      <c r="L43" s="57">
        <v>16</v>
      </c>
      <c r="M43" s="61">
        <f t="shared" si="0"/>
        <v>21</v>
      </c>
      <c r="N43" s="61">
        <f t="shared" si="1"/>
        <v>0.0476190476190476</v>
      </c>
      <c r="O43" s="62"/>
      <c r="P43" s="67"/>
      <c r="Q43" s="67" t="s">
        <v>100</v>
      </c>
      <c r="R43" s="67">
        <v>4</v>
      </c>
      <c r="S43" s="67">
        <v>17</v>
      </c>
      <c r="U43" s="63"/>
      <c r="V43" s="67" t="s">
        <v>106</v>
      </c>
      <c r="W43" s="63"/>
      <c r="X43" s="63"/>
      <c r="Y43" s="81">
        <f t="shared" si="2"/>
        <v>0.5</v>
      </c>
      <c r="Z43" s="82">
        <f t="shared" si="3"/>
        <v>0</v>
      </c>
    </row>
    <row r="44" ht="27" spans="1:26">
      <c r="A44" s="57" t="s">
        <v>9</v>
      </c>
      <c r="B44" s="58" t="s">
        <v>2</v>
      </c>
      <c r="C44" s="57">
        <v>6</v>
      </c>
      <c r="D44" s="57" t="s">
        <v>28</v>
      </c>
      <c r="E44" s="57" t="s">
        <v>29</v>
      </c>
      <c r="F44" s="57">
        <v>1</v>
      </c>
      <c r="G44" s="57">
        <v>1</v>
      </c>
      <c r="H44" s="57">
        <v>4503</v>
      </c>
      <c r="I44" s="57" t="s">
        <v>355</v>
      </c>
      <c r="J44" s="57">
        <v>2023</v>
      </c>
      <c r="K44" s="57">
        <v>10</v>
      </c>
      <c r="L44" s="57">
        <v>17</v>
      </c>
      <c r="M44" s="61">
        <f t="shared" si="0"/>
        <v>21</v>
      </c>
      <c r="N44" s="61">
        <f t="shared" si="1"/>
        <v>0.0476190476190476</v>
      </c>
      <c r="O44" s="62"/>
      <c r="P44" s="67"/>
      <c r="Q44" s="67" t="s">
        <v>102</v>
      </c>
      <c r="R44" s="67">
        <v>4</v>
      </c>
      <c r="S44" s="67">
        <v>17</v>
      </c>
      <c r="U44" s="63"/>
      <c r="V44" s="78" t="s">
        <v>108</v>
      </c>
      <c r="W44" s="63"/>
      <c r="X44" s="63"/>
      <c r="Y44" s="81">
        <f t="shared" si="2"/>
        <v>1</v>
      </c>
      <c r="Z44" s="82">
        <f t="shared" si="3"/>
        <v>0</v>
      </c>
    </row>
    <row r="45" ht="27" spans="1:26">
      <c r="A45" s="57" t="s">
        <v>9</v>
      </c>
      <c r="B45" s="58" t="s">
        <v>2</v>
      </c>
      <c r="C45" s="57">
        <v>6</v>
      </c>
      <c r="D45" s="57" t="s">
        <v>28</v>
      </c>
      <c r="E45" s="57" t="s">
        <v>29</v>
      </c>
      <c r="F45" s="57">
        <v>1</v>
      </c>
      <c r="G45" s="57">
        <v>1</v>
      </c>
      <c r="H45" s="57">
        <v>4504</v>
      </c>
      <c r="I45" s="57" t="s">
        <v>359</v>
      </c>
      <c r="J45" s="57">
        <v>2023</v>
      </c>
      <c r="K45" s="57">
        <v>10</v>
      </c>
      <c r="L45" s="57">
        <v>17</v>
      </c>
      <c r="M45" s="61">
        <f t="shared" si="0"/>
        <v>21</v>
      </c>
      <c r="N45" s="61">
        <f t="shared" si="1"/>
        <v>0.0476190476190476</v>
      </c>
      <c r="O45" s="62"/>
      <c r="P45" s="67"/>
      <c r="Q45" s="67" t="s">
        <v>106</v>
      </c>
      <c r="R45" s="67">
        <v>2</v>
      </c>
      <c r="S45" s="67">
        <v>11</v>
      </c>
      <c r="U45" s="63"/>
      <c r="V45" s="63"/>
      <c r="W45" s="63"/>
      <c r="X45" s="63"/>
      <c r="Y45" s="81">
        <f t="shared" si="2"/>
        <v>18.75</v>
      </c>
      <c r="Z45" s="82">
        <f t="shared" si="3"/>
        <v>0</v>
      </c>
    </row>
    <row r="46" ht="27" spans="1:26">
      <c r="A46" s="57" t="s">
        <v>9</v>
      </c>
      <c r="B46" s="58" t="s">
        <v>2</v>
      </c>
      <c r="C46" s="57">
        <v>6</v>
      </c>
      <c r="D46" s="57" t="s">
        <v>28</v>
      </c>
      <c r="E46" s="57" t="s">
        <v>29</v>
      </c>
      <c r="F46" s="57">
        <v>1</v>
      </c>
      <c r="G46" s="57">
        <v>1</v>
      </c>
      <c r="H46" s="57">
        <v>4505</v>
      </c>
      <c r="I46" s="57" t="s">
        <v>360</v>
      </c>
      <c r="J46" s="57">
        <v>2023</v>
      </c>
      <c r="K46" s="57">
        <v>10</v>
      </c>
      <c r="L46" s="57">
        <v>17</v>
      </c>
      <c r="M46" s="61">
        <f t="shared" si="0"/>
        <v>21</v>
      </c>
      <c r="N46" s="61">
        <f t="shared" si="1"/>
        <v>0.0476190476190476</v>
      </c>
      <c r="O46" s="62"/>
      <c r="P46" s="67"/>
      <c r="Q46" s="67" t="s">
        <v>108</v>
      </c>
      <c r="R46" s="67">
        <v>4</v>
      </c>
      <c r="S46" s="67">
        <v>17</v>
      </c>
      <c r="U46" s="63"/>
      <c r="V46" s="63"/>
      <c r="W46" s="63"/>
      <c r="X46" s="63"/>
      <c r="Y46" s="81">
        <f t="shared" si="2"/>
        <v>0</v>
      </c>
      <c r="Z46" s="82">
        <f t="shared" si="3"/>
        <v>0</v>
      </c>
    </row>
    <row r="47" ht="27" spans="1:26">
      <c r="A47" s="57" t="s">
        <v>9</v>
      </c>
      <c r="B47" s="58" t="s">
        <v>2</v>
      </c>
      <c r="C47" s="57">
        <v>6</v>
      </c>
      <c r="D47" s="57" t="s">
        <v>28</v>
      </c>
      <c r="E47" s="57" t="s">
        <v>29</v>
      </c>
      <c r="F47" s="57">
        <v>1</v>
      </c>
      <c r="G47" s="57">
        <v>1</v>
      </c>
      <c r="H47" s="57">
        <v>4507</v>
      </c>
      <c r="I47" s="57" t="s">
        <v>361</v>
      </c>
      <c r="J47" s="57">
        <v>2023</v>
      </c>
      <c r="K47" s="57">
        <v>10</v>
      </c>
      <c r="L47" s="57">
        <v>17</v>
      </c>
      <c r="M47" s="61">
        <f t="shared" si="0"/>
        <v>21</v>
      </c>
      <c r="N47" s="61">
        <f t="shared" si="1"/>
        <v>0.0476190476190476</v>
      </c>
      <c r="O47" s="62"/>
      <c r="P47" s="67" t="s">
        <v>383</v>
      </c>
      <c r="Q47" s="67"/>
      <c r="R47" s="67">
        <v>75</v>
      </c>
      <c r="S47" s="67">
        <v>371</v>
      </c>
      <c r="U47" s="63"/>
      <c r="V47" s="63"/>
      <c r="W47" s="63"/>
      <c r="X47" s="63"/>
      <c r="Y47" s="81">
        <f t="shared" si="2"/>
        <v>0</v>
      </c>
      <c r="Z47" s="82">
        <f t="shared" si="3"/>
        <v>0</v>
      </c>
    </row>
    <row r="48" ht="27" spans="1:26">
      <c r="A48" s="57" t="s">
        <v>9</v>
      </c>
      <c r="B48" s="58" t="s">
        <v>2</v>
      </c>
      <c r="C48" s="57">
        <v>6</v>
      </c>
      <c r="D48" s="57" t="s">
        <v>28</v>
      </c>
      <c r="E48" s="57" t="s">
        <v>29</v>
      </c>
      <c r="F48" s="57">
        <v>0</v>
      </c>
      <c r="G48" s="57">
        <v>1</v>
      </c>
      <c r="H48" s="57">
        <v>4700</v>
      </c>
      <c r="I48" s="57" t="s">
        <v>374</v>
      </c>
      <c r="J48" s="57">
        <v>2023</v>
      </c>
      <c r="K48" s="57">
        <v>10</v>
      </c>
      <c r="L48" s="57">
        <v>16</v>
      </c>
      <c r="M48" s="61">
        <f t="shared" si="0"/>
        <v>21</v>
      </c>
      <c r="N48" s="61">
        <f t="shared" si="1"/>
        <v>0.0476190476190476</v>
      </c>
      <c r="O48" s="62"/>
      <c r="U48" s="63"/>
      <c r="V48" s="63"/>
      <c r="W48" s="63"/>
      <c r="X48" s="63"/>
      <c r="Y48" s="81">
        <f t="shared" ref="Y48:Y79" si="4">R50/R$8</f>
        <v>0</v>
      </c>
      <c r="Z48" s="82">
        <f t="shared" ref="Z48:Z79" si="5">(X48-W48)/Q$8</f>
        <v>0</v>
      </c>
    </row>
    <row r="49" ht="27" spans="1:26">
      <c r="A49" s="57" t="s">
        <v>9</v>
      </c>
      <c r="B49" s="58" t="s">
        <v>2</v>
      </c>
      <c r="C49" s="57">
        <v>6</v>
      </c>
      <c r="D49" s="57" t="s">
        <v>28</v>
      </c>
      <c r="E49" s="57" t="s">
        <v>29</v>
      </c>
      <c r="F49" s="57">
        <v>0</v>
      </c>
      <c r="G49" s="57">
        <v>0</v>
      </c>
      <c r="H49" s="57">
        <v>4701</v>
      </c>
      <c r="I49" s="57" t="s">
        <v>378</v>
      </c>
      <c r="J49" s="57">
        <v>2023</v>
      </c>
      <c r="K49" s="57">
        <v>10</v>
      </c>
      <c r="L49" s="57">
        <v>16</v>
      </c>
      <c r="M49" s="61">
        <f t="shared" si="0"/>
        <v>21</v>
      </c>
      <c r="N49" s="61">
        <f t="shared" si="1"/>
        <v>0.0476190476190476</v>
      </c>
      <c r="O49" s="62"/>
      <c r="U49" s="63"/>
      <c r="V49" s="63"/>
      <c r="W49" s="63"/>
      <c r="X49" s="63"/>
      <c r="Y49" s="81">
        <f t="shared" si="4"/>
        <v>0</v>
      </c>
      <c r="Z49" s="82">
        <f t="shared" si="5"/>
        <v>0</v>
      </c>
    </row>
    <row r="50" ht="27" spans="1:26">
      <c r="A50" s="57" t="s">
        <v>9</v>
      </c>
      <c r="B50" s="58" t="s">
        <v>2</v>
      </c>
      <c r="C50" s="57">
        <v>6</v>
      </c>
      <c r="D50" s="57" t="s">
        <v>28</v>
      </c>
      <c r="E50" s="57" t="s">
        <v>29</v>
      </c>
      <c r="F50" s="57">
        <v>0</v>
      </c>
      <c r="G50" s="57">
        <v>0</v>
      </c>
      <c r="H50" s="57">
        <v>4702</v>
      </c>
      <c r="I50" s="57" t="s">
        <v>379</v>
      </c>
      <c r="J50" s="57">
        <v>2023</v>
      </c>
      <c r="K50" s="57">
        <v>10</v>
      </c>
      <c r="L50" s="57">
        <v>16</v>
      </c>
      <c r="M50" s="61">
        <f t="shared" si="0"/>
        <v>21</v>
      </c>
      <c r="N50" s="61">
        <f t="shared" si="1"/>
        <v>0.0476190476190476</v>
      </c>
      <c r="O50" s="62"/>
      <c r="U50" s="63"/>
      <c r="V50" s="63"/>
      <c r="W50" s="63"/>
      <c r="X50" s="63"/>
      <c r="Y50" s="81">
        <f t="shared" si="4"/>
        <v>0</v>
      </c>
      <c r="Z50" s="82">
        <f t="shared" si="5"/>
        <v>0</v>
      </c>
    </row>
    <row r="51" ht="54" spans="1:26">
      <c r="A51" s="57" t="s">
        <v>9</v>
      </c>
      <c r="B51" s="58" t="s">
        <v>72</v>
      </c>
      <c r="C51" s="57">
        <v>6</v>
      </c>
      <c r="D51" s="57" t="s">
        <v>30</v>
      </c>
      <c r="E51" s="57" t="s">
        <v>31</v>
      </c>
      <c r="F51" s="57">
        <v>0</v>
      </c>
      <c r="G51" s="57">
        <v>1</v>
      </c>
      <c r="H51" s="57">
        <v>100</v>
      </c>
      <c r="I51" s="57" t="s">
        <v>380</v>
      </c>
      <c r="J51" s="57">
        <v>2023</v>
      </c>
      <c r="K51" s="57">
        <v>10</v>
      </c>
      <c r="L51" s="57">
        <v>11</v>
      </c>
      <c r="M51" s="61">
        <f t="shared" si="0"/>
        <v>5</v>
      </c>
      <c r="N51" s="61">
        <f t="shared" si="1"/>
        <v>0.2</v>
      </c>
      <c r="O51" s="62"/>
      <c r="U51" s="63"/>
      <c r="V51" s="63"/>
      <c r="W51" s="63"/>
      <c r="X51" s="63"/>
      <c r="Y51" s="81">
        <f t="shared" si="4"/>
        <v>0</v>
      </c>
      <c r="Z51" s="82">
        <f t="shared" si="5"/>
        <v>0</v>
      </c>
    </row>
    <row r="52" ht="54" spans="1:26">
      <c r="A52" s="57" t="s">
        <v>9</v>
      </c>
      <c r="B52" s="58" t="s">
        <v>72</v>
      </c>
      <c r="C52" s="57">
        <v>6</v>
      </c>
      <c r="D52" s="57" t="s">
        <v>30</v>
      </c>
      <c r="E52" s="57" t="s">
        <v>31</v>
      </c>
      <c r="F52" s="57">
        <v>0</v>
      </c>
      <c r="G52" s="57">
        <v>1</v>
      </c>
      <c r="H52" s="57">
        <v>200</v>
      </c>
      <c r="I52" s="57" t="s">
        <v>371</v>
      </c>
      <c r="J52" s="57">
        <v>2023</v>
      </c>
      <c r="K52" s="57">
        <v>10</v>
      </c>
      <c r="L52" s="57">
        <v>11</v>
      </c>
      <c r="M52" s="61">
        <f t="shared" si="0"/>
        <v>5</v>
      </c>
      <c r="N52" s="61">
        <f t="shared" si="1"/>
        <v>0.2</v>
      </c>
      <c r="O52" s="62"/>
      <c r="U52" s="63"/>
      <c r="V52" s="63"/>
      <c r="W52" s="63"/>
      <c r="X52" s="63"/>
      <c r="Y52" s="81">
        <f t="shared" si="4"/>
        <v>0</v>
      </c>
      <c r="Z52" s="82">
        <f t="shared" si="5"/>
        <v>0</v>
      </c>
    </row>
    <row r="53" ht="54" spans="1:26">
      <c r="A53" s="57" t="s">
        <v>9</v>
      </c>
      <c r="B53" s="58" t="s">
        <v>72</v>
      </c>
      <c r="C53" s="57">
        <v>6</v>
      </c>
      <c r="D53" s="57" t="s">
        <v>30</v>
      </c>
      <c r="E53" s="57" t="s">
        <v>31</v>
      </c>
      <c r="F53" s="57">
        <v>0</v>
      </c>
      <c r="G53" s="57">
        <v>1</v>
      </c>
      <c r="H53" s="57">
        <v>201</v>
      </c>
      <c r="I53" s="57" t="s">
        <v>372</v>
      </c>
      <c r="J53" s="57">
        <v>2023</v>
      </c>
      <c r="K53" s="57">
        <v>10</v>
      </c>
      <c r="L53" s="57">
        <v>11</v>
      </c>
      <c r="M53" s="61">
        <f t="shared" si="0"/>
        <v>5</v>
      </c>
      <c r="N53" s="61">
        <f t="shared" si="1"/>
        <v>0.2</v>
      </c>
      <c r="O53" s="62"/>
      <c r="U53" s="63"/>
      <c r="V53" s="63"/>
      <c r="W53" s="63"/>
      <c r="X53" s="63"/>
      <c r="Y53" s="81">
        <f t="shared" si="4"/>
        <v>0</v>
      </c>
      <c r="Z53" s="82">
        <f t="shared" si="5"/>
        <v>0</v>
      </c>
    </row>
    <row r="54" ht="54" spans="1:26">
      <c r="A54" s="57" t="s">
        <v>9</v>
      </c>
      <c r="B54" s="58" t="s">
        <v>72</v>
      </c>
      <c r="C54" s="57">
        <v>6</v>
      </c>
      <c r="D54" s="57" t="s">
        <v>30</v>
      </c>
      <c r="E54" s="57" t="s">
        <v>31</v>
      </c>
      <c r="F54" s="57">
        <v>0</v>
      </c>
      <c r="G54" s="57">
        <v>1</v>
      </c>
      <c r="H54" s="57">
        <v>403</v>
      </c>
      <c r="I54" s="57" t="s">
        <v>373</v>
      </c>
      <c r="J54" s="57">
        <v>2023</v>
      </c>
      <c r="K54" s="57">
        <v>10</v>
      </c>
      <c r="L54" s="57">
        <v>11</v>
      </c>
      <c r="M54" s="61">
        <f t="shared" si="0"/>
        <v>5</v>
      </c>
      <c r="N54" s="61">
        <f t="shared" si="1"/>
        <v>0.2</v>
      </c>
      <c r="O54" s="62"/>
      <c r="U54" s="63"/>
      <c r="V54" s="63"/>
      <c r="W54" s="63"/>
      <c r="X54" s="63"/>
      <c r="Y54" s="81">
        <f t="shared" si="4"/>
        <v>0</v>
      </c>
      <c r="Z54" s="82">
        <f t="shared" si="5"/>
        <v>0</v>
      </c>
    </row>
    <row r="55" ht="54" spans="1:26">
      <c r="A55" s="57" t="s">
        <v>9</v>
      </c>
      <c r="B55" s="58" t="s">
        <v>72</v>
      </c>
      <c r="C55" s="57">
        <v>6</v>
      </c>
      <c r="D55" s="57" t="s">
        <v>30</v>
      </c>
      <c r="E55" s="57" t="s">
        <v>31</v>
      </c>
      <c r="F55" s="57">
        <v>0</v>
      </c>
      <c r="G55" s="57">
        <v>1</v>
      </c>
      <c r="H55" s="57">
        <v>404</v>
      </c>
      <c r="I55" s="57" t="s">
        <v>353</v>
      </c>
      <c r="J55" s="57">
        <v>2023</v>
      </c>
      <c r="K55" s="57">
        <v>10</v>
      </c>
      <c r="L55" s="57">
        <v>11</v>
      </c>
      <c r="M55" s="61">
        <f t="shared" si="0"/>
        <v>5</v>
      </c>
      <c r="N55" s="61">
        <f t="shared" si="1"/>
        <v>0.2</v>
      </c>
      <c r="O55" s="62"/>
      <c r="U55" s="63"/>
      <c r="V55" s="63"/>
      <c r="W55" s="63"/>
      <c r="X55" s="63"/>
      <c r="Y55" s="81">
        <f t="shared" si="4"/>
        <v>0</v>
      </c>
      <c r="Z55" s="82">
        <f t="shared" si="5"/>
        <v>0</v>
      </c>
    </row>
    <row r="56" ht="54" spans="1:26">
      <c r="A56" s="57" t="s">
        <v>9</v>
      </c>
      <c r="B56" s="58" t="s">
        <v>72</v>
      </c>
      <c r="C56" s="57">
        <v>6</v>
      </c>
      <c r="D56" s="57" t="s">
        <v>32</v>
      </c>
      <c r="E56" s="57" t="s">
        <v>33</v>
      </c>
      <c r="F56" s="57">
        <v>0</v>
      </c>
      <c r="G56" s="57">
        <v>1</v>
      </c>
      <c r="H56" s="57">
        <v>201</v>
      </c>
      <c r="I56" s="57" t="s">
        <v>372</v>
      </c>
      <c r="J56" s="57">
        <v>2023</v>
      </c>
      <c r="K56" s="57">
        <v>10</v>
      </c>
      <c r="L56" s="57">
        <v>8</v>
      </c>
      <c r="M56" s="61">
        <f t="shared" si="0"/>
        <v>11</v>
      </c>
      <c r="N56" s="61">
        <f t="shared" si="1"/>
        <v>0.0909090909090909</v>
      </c>
      <c r="O56" s="62"/>
      <c r="U56" s="63"/>
      <c r="V56" s="63"/>
      <c r="W56" s="63"/>
      <c r="X56" s="63"/>
      <c r="Y56" s="81">
        <f t="shared" si="4"/>
        <v>0</v>
      </c>
      <c r="Z56" s="82">
        <f t="shared" si="5"/>
        <v>0</v>
      </c>
    </row>
    <row r="57" ht="54" spans="1:26">
      <c r="A57" s="57" t="s">
        <v>9</v>
      </c>
      <c r="B57" s="58" t="s">
        <v>72</v>
      </c>
      <c r="C57" s="57">
        <v>6</v>
      </c>
      <c r="D57" s="57" t="s">
        <v>32</v>
      </c>
      <c r="E57" s="57" t="s">
        <v>33</v>
      </c>
      <c r="F57" s="57">
        <v>0</v>
      </c>
      <c r="G57" s="57">
        <v>1</v>
      </c>
      <c r="H57" s="57">
        <v>202</v>
      </c>
      <c r="I57" s="57" t="s">
        <v>350</v>
      </c>
      <c r="J57" s="57">
        <v>2023</v>
      </c>
      <c r="K57" s="57">
        <v>10</v>
      </c>
      <c r="L57" s="57">
        <v>8</v>
      </c>
      <c r="M57" s="61">
        <f t="shared" si="0"/>
        <v>11</v>
      </c>
      <c r="N57" s="61">
        <f t="shared" si="1"/>
        <v>0.0909090909090909</v>
      </c>
      <c r="O57" s="62"/>
      <c r="U57" s="63"/>
      <c r="V57" s="63"/>
      <c r="W57" s="63"/>
      <c r="X57" s="63"/>
      <c r="Y57" s="81">
        <f t="shared" si="4"/>
        <v>0</v>
      </c>
      <c r="Z57" s="82">
        <f t="shared" si="5"/>
        <v>0</v>
      </c>
    </row>
    <row r="58" ht="54" spans="1:26">
      <c r="A58" s="57" t="s">
        <v>9</v>
      </c>
      <c r="B58" s="58" t="s">
        <v>72</v>
      </c>
      <c r="C58" s="57">
        <v>6</v>
      </c>
      <c r="D58" s="57" t="s">
        <v>32</v>
      </c>
      <c r="E58" s="57" t="s">
        <v>33</v>
      </c>
      <c r="F58" s="57">
        <v>0</v>
      </c>
      <c r="G58" s="57">
        <v>1</v>
      </c>
      <c r="H58" s="57">
        <v>301</v>
      </c>
      <c r="I58" s="57" t="s">
        <v>351</v>
      </c>
      <c r="J58" s="57">
        <v>2023</v>
      </c>
      <c r="K58" s="57">
        <v>10</v>
      </c>
      <c r="L58" s="57">
        <v>8</v>
      </c>
      <c r="M58" s="61">
        <f>COUNTIFS(D:D,D58,J:J,J58,K:K,K58)</f>
        <v>11</v>
      </c>
      <c r="N58" s="61">
        <f t="shared" si="1"/>
        <v>0.0909090909090909</v>
      </c>
      <c r="O58" s="62"/>
      <c r="U58" s="63"/>
      <c r="V58" s="63"/>
      <c r="W58" s="63"/>
      <c r="X58" s="63"/>
      <c r="Y58" s="81">
        <f t="shared" si="4"/>
        <v>0</v>
      </c>
      <c r="Z58" s="82">
        <f t="shared" si="5"/>
        <v>0</v>
      </c>
    </row>
    <row r="59" ht="54" spans="1:26">
      <c r="A59" s="57" t="s">
        <v>9</v>
      </c>
      <c r="B59" s="58" t="s">
        <v>72</v>
      </c>
      <c r="C59" s="57">
        <v>6</v>
      </c>
      <c r="D59" s="57" t="s">
        <v>32</v>
      </c>
      <c r="E59" s="57" t="s">
        <v>33</v>
      </c>
      <c r="F59" s="57">
        <v>0</v>
      </c>
      <c r="G59" s="57">
        <v>1</v>
      </c>
      <c r="H59" s="57">
        <v>302</v>
      </c>
      <c r="I59" s="57" t="s">
        <v>352</v>
      </c>
      <c r="J59" s="57">
        <v>2023</v>
      </c>
      <c r="K59" s="57">
        <v>10</v>
      </c>
      <c r="L59" s="57">
        <v>8</v>
      </c>
      <c r="M59" s="61">
        <f>COUNTIFS(D:D,D59,J:J,J59,K:K,K59)</f>
        <v>11</v>
      </c>
      <c r="N59" s="61">
        <f t="shared" si="1"/>
        <v>0.0909090909090909</v>
      </c>
      <c r="O59" s="62"/>
      <c r="U59" s="63"/>
      <c r="V59" s="63"/>
      <c r="W59" s="63"/>
      <c r="X59" s="63"/>
      <c r="Y59" s="81">
        <f t="shared" si="4"/>
        <v>0</v>
      </c>
      <c r="Z59" s="82">
        <f t="shared" si="5"/>
        <v>0</v>
      </c>
    </row>
    <row r="60" ht="54" spans="1:26">
      <c r="A60" s="57" t="s">
        <v>9</v>
      </c>
      <c r="B60" s="58" t="s">
        <v>72</v>
      </c>
      <c r="C60" s="57">
        <v>6</v>
      </c>
      <c r="D60" s="57" t="s">
        <v>32</v>
      </c>
      <c r="E60" s="57" t="s">
        <v>33</v>
      </c>
      <c r="F60" s="57">
        <v>0</v>
      </c>
      <c r="G60" s="57">
        <v>1</v>
      </c>
      <c r="H60" s="57">
        <v>403</v>
      </c>
      <c r="I60" s="57" t="s">
        <v>373</v>
      </c>
      <c r="J60" s="57">
        <v>2023</v>
      </c>
      <c r="K60" s="57">
        <v>10</v>
      </c>
      <c r="L60" s="57">
        <v>8</v>
      </c>
      <c r="M60" s="61">
        <f>COUNTIFS(D:D,D60,J:J,J60,K:K,K60)</f>
        <v>11</v>
      </c>
      <c r="N60" s="61">
        <f t="shared" si="1"/>
        <v>0.0909090909090909</v>
      </c>
      <c r="O60" s="62"/>
      <c r="U60" s="63"/>
      <c r="V60" s="63"/>
      <c r="W60" s="63"/>
      <c r="X60" s="63"/>
      <c r="Y60" s="81">
        <f t="shared" si="4"/>
        <v>0</v>
      </c>
      <c r="Z60" s="82">
        <f t="shared" si="5"/>
        <v>0</v>
      </c>
    </row>
    <row r="61" ht="54" spans="1:26">
      <c r="A61" s="57" t="s">
        <v>9</v>
      </c>
      <c r="B61" s="58" t="s">
        <v>72</v>
      </c>
      <c r="C61" s="57">
        <v>6</v>
      </c>
      <c r="D61" s="57" t="s">
        <v>32</v>
      </c>
      <c r="E61" s="57" t="s">
        <v>33</v>
      </c>
      <c r="F61" s="57">
        <v>0</v>
      </c>
      <c r="G61" s="57">
        <v>1</v>
      </c>
      <c r="H61" s="57">
        <v>404</v>
      </c>
      <c r="I61" s="57" t="s">
        <v>353</v>
      </c>
      <c r="J61" s="57">
        <v>2023</v>
      </c>
      <c r="K61" s="57">
        <v>10</v>
      </c>
      <c r="L61" s="57">
        <v>8</v>
      </c>
      <c r="M61" s="61">
        <f t="shared" ref="M61:M119" si="6">COUNTIFS(D:D,D61,J:J,J61,K:K,K61)</f>
        <v>11</v>
      </c>
      <c r="N61" s="61">
        <f t="shared" ref="N61:N116" si="7">1/M61</f>
        <v>0.0909090909090909</v>
      </c>
      <c r="O61" s="62"/>
      <c r="U61" s="63"/>
      <c r="V61" s="63"/>
      <c r="W61" s="63"/>
      <c r="X61" s="63"/>
      <c r="Y61" s="81">
        <f t="shared" si="4"/>
        <v>0</v>
      </c>
      <c r="Z61" s="82">
        <f t="shared" si="5"/>
        <v>0</v>
      </c>
    </row>
    <row r="62" ht="54" spans="1:26">
      <c r="A62" s="57" t="s">
        <v>9</v>
      </c>
      <c r="B62" s="58" t="s">
        <v>72</v>
      </c>
      <c r="C62" s="57">
        <v>6</v>
      </c>
      <c r="D62" s="57" t="s">
        <v>32</v>
      </c>
      <c r="E62" s="57" t="s">
        <v>33</v>
      </c>
      <c r="F62" s="57">
        <v>0</v>
      </c>
      <c r="G62" s="57">
        <v>1</v>
      </c>
      <c r="H62" s="57">
        <v>405</v>
      </c>
      <c r="I62" s="57" t="s">
        <v>354</v>
      </c>
      <c r="J62" s="57">
        <v>2023</v>
      </c>
      <c r="K62" s="57">
        <v>10</v>
      </c>
      <c r="L62" s="57">
        <v>8</v>
      </c>
      <c r="M62" s="61">
        <f t="shared" si="6"/>
        <v>11</v>
      </c>
      <c r="N62" s="61">
        <f t="shared" si="7"/>
        <v>0.0909090909090909</v>
      </c>
      <c r="O62" s="62"/>
      <c r="U62" s="63"/>
      <c r="V62" s="63"/>
      <c r="W62" s="63"/>
      <c r="X62" s="63"/>
      <c r="Y62" s="81">
        <f t="shared" si="4"/>
        <v>0</v>
      </c>
      <c r="Z62" s="82">
        <f t="shared" si="5"/>
        <v>0</v>
      </c>
    </row>
    <row r="63" ht="54" spans="1:26">
      <c r="A63" s="57" t="s">
        <v>9</v>
      </c>
      <c r="B63" s="58" t="s">
        <v>72</v>
      </c>
      <c r="C63" s="57">
        <v>6</v>
      </c>
      <c r="D63" s="57" t="s">
        <v>32</v>
      </c>
      <c r="E63" s="57" t="s">
        <v>33</v>
      </c>
      <c r="F63" s="57">
        <v>1</v>
      </c>
      <c r="G63" s="57">
        <v>1</v>
      </c>
      <c r="H63" s="57">
        <v>4503</v>
      </c>
      <c r="I63" s="57" t="s">
        <v>355</v>
      </c>
      <c r="J63" s="57">
        <v>2023</v>
      </c>
      <c r="K63" s="57">
        <v>10</v>
      </c>
      <c r="L63" s="57">
        <v>8</v>
      </c>
      <c r="M63" s="61">
        <f t="shared" si="6"/>
        <v>11</v>
      </c>
      <c r="N63" s="61">
        <f t="shared" si="7"/>
        <v>0.0909090909090909</v>
      </c>
      <c r="O63" s="62"/>
      <c r="U63" s="63"/>
      <c r="V63" s="63"/>
      <c r="W63" s="63"/>
      <c r="X63" s="63"/>
      <c r="Y63" s="81">
        <f t="shared" si="4"/>
        <v>0</v>
      </c>
      <c r="Z63" s="82">
        <f t="shared" si="5"/>
        <v>0</v>
      </c>
    </row>
    <row r="64" ht="54" spans="1:26">
      <c r="A64" s="57" t="s">
        <v>9</v>
      </c>
      <c r="B64" s="58" t="s">
        <v>72</v>
      </c>
      <c r="C64" s="57">
        <v>6</v>
      </c>
      <c r="D64" s="57" t="s">
        <v>32</v>
      </c>
      <c r="E64" s="57" t="s">
        <v>33</v>
      </c>
      <c r="F64" s="57">
        <v>1</v>
      </c>
      <c r="G64" s="57">
        <v>1</v>
      </c>
      <c r="H64" s="57">
        <v>4505</v>
      </c>
      <c r="I64" s="57" t="s">
        <v>360</v>
      </c>
      <c r="J64" s="57">
        <v>2023</v>
      </c>
      <c r="K64" s="57">
        <v>10</v>
      </c>
      <c r="L64" s="57">
        <v>8</v>
      </c>
      <c r="M64" s="61">
        <f t="shared" si="6"/>
        <v>11</v>
      </c>
      <c r="N64" s="61">
        <f t="shared" si="7"/>
        <v>0.0909090909090909</v>
      </c>
      <c r="O64" s="62"/>
      <c r="U64" s="63"/>
      <c r="V64" s="63"/>
      <c r="W64" s="63"/>
      <c r="X64" s="63"/>
      <c r="Y64" s="81">
        <f t="shared" si="4"/>
        <v>0</v>
      </c>
      <c r="Z64" s="82">
        <f t="shared" si="5"/>
        <v>0</v>
      </c>
    </row>
    <row r="65" ht="54" spans="1:26">
      <c r="A65" s="57" t="s">
        <v>9</v>
      </c>
      <c r="B65" s="58" t="s">
        <v>72</v>
      </c>
      <c r="C65" s="57">
        <v>6</v>
      </c>
      <c r="D65" s="57" t="s">
        <v>32</v>
      </c>
      <c r="E65" s="57" t="s">
        <v>33</v>
      </c>
      <c r="F65" s="57">
        <v>1</v>
      </c>
      <c r="G65" s="57">
        <v>1</v>
      </c>
      <c r="H65" s="57">
        <v>4507</v>
      </c>
      <c r="I65" s="57" t="s">
        <v>361</v>
      </c>
      <c r="J65" s="57">
        <v>2023</v>
      </c>
      <c r="K65" s="57">
        <v>10</v>
      </c>
      <c r="L65" s="57">
        <v>8</v>
      </c>
      <c r="M65" s="61">
        <f t="shared" si="6"/>
        <v>11</v>
      </c>
      <c r="N65" s="61">
        <f t="shared" si="7"/>
        <v>0.0909090909090909</v>
      </c>
      <c r="O65" s="62"/>
      <c r="U65" s="63"/>
      <c r="V65" s="63"/>
      <c r="W65" s="63"/>
      <c r="X65" s="63"/>
      <c r="Y65" s="81">
        <f t="shared" si="4"/>
        <v>0</v>
      </c>
      <c r="Z65" s="82">
        <f t="shared" si="5"/>
        <v>0</v>
      </c>
    </row>
    <row r="66" ht="54" spans="1:26">
      <c r="A66" s="57" t="s">
        <v>9</v>
      </c>
      <c r="B66" s="58" t="s">
        <v>72</v>
      </c>
      <c r="C66" s="57">
        <v>6</v>
      </c>
      <c r="D66" s="57" t="s">
        <v>32</v>
      </c>
      <c r="E66" s="57" t="s">
        <v>33</v>
      </c>
      <c r="F66" s="57">
        <v>0</v>
      </c>
      <c r="G66" s="57">
        <v>1</v>
      </c>
      <c r="H66" s="57">
        <v>4700</v>
      </c>
      <c r="I66" s="57" t="s">
        <v>374</v>
      </c>
      <c r="J66" s="57">
        <v>2023</v>
      </c>
      <c r="K66" s="57">
        <v>10</v>
      </c>
      <c r="L66" s="57">
        <v>8</v>
      </c>
      <c r="M66" s="61">
        <f t="shared" si="6"/>
        <v>11</v>
      </c>
      <c r="N66" s="61">
        <f t="shared" si="7"/>
        <v>0.0909090909090909</v>
      </c>
      <c r="O66" s="62"/>
      <c r="U66" s="63"/>
      <c r="V66" s="63"/>
      <c r="W66" s="63"/>
      <c r="X66" s="63"/>
      <c r="Y66" s="81">
        <f t="shared" si="4"/>
        <v>0</v>
      </c>
      <c r="Z66" s="82">
        <f t="shared" si="5"/>
        <v>0</v>
      </c>
    </row>
    <row r="67" ht="54" spans="1:26">
      <c r="A67" s="57" t="s">
        <v>9</v>
      </c>
      <c r="B67" s="58" t="s">
        <v>72</v>
      </c>
      <c r="C67" s="57">
        <v>6</v>
      </c>
      <c r="D67" s="57" t="s">
        <v>32</v>
      </c>
      <c r="E67" s="57" t="s">
        <v>33</v>
      </c>
      <c r="F67" s="57">
        <v>0</v>
      </c>
      <c r="G67" s="57">
        <v>1</v>
      </c>
      <c r="H67" s="57">
        <v>100</v>
      </c>
      <c r="I67" s="57" t="s">
        <v>380</v>
      </c>
      <c r="J67" s="57">
        <v>2023</v>
      </c>
      <c r="K67" s="57">
        <v>9</v>
      </c>
      <c r="L67" s="57">
        <v>22</v>
      </c>
      <c r="M67" s="61">
        <f t="shared" si="6"/>
        <v>5</v>
      </c>
      <c r="N67" s="61">
        <f t="shared" si="7"/>
        <v>0.2</v>
      </c>
      <c r="O67" s="62"/>
      <c r="U67" s="63"/>
      <c r="V67" s="63"/>
      <c r="W67" s="63"/>
      <c r="X67" s="63"/>
      <c r="Y67" s="81">
        <f t="shared" si="4"/>
        <v>0</v>
      </c>
      <c r="Z67" s="82">
        <f t="shared" si="5"/>
        <v>0</v>
      </c>
    </row>
    <row r="68" ht="54" spans="1:26">
      <c r="A68" s="57" t="s">
        <v>9</v>
      </c>
      <c r="B68" s="58" t="s">
        <v>72</v>
      </c>
      <c r="C68" s="57">
        <v>6</v>
      </c>
      <c r="D68" s="57" t="s">
        <v>32</v>
      </c>
      <c r="E68" s="57" t="s">
        <v>33</v>
      </c>
      <c r="F68" s="57">
        <v>0</v>
      </c>
      <c r="G68" s="57">
        <v>1</v>
      </c>
      <c r="H68" s="57">
        <v>101</v>
      </c>
      <c r="I68" s="57" t="s">
        <v>363</v>
      </c>
      <c r="J68" s="57">
        <v>2023</v>
      </c>
      <c r="K68" s="57">
        <v>9</v>
      </c>
      <c r="L68" s="57">
        <v>22</v>
      </c>
      <c r="M68" s="61">
        <f t="shared" si="6"/>
        <v>5</v>
      </c>
      <c r="N68" s="61">
        <f t="shared" si="7"/>
        <v>0.2</v>
      </c>
      <c r="O68" s="62"/>
      <c r="U68" s="63"/>
      <c r="V68" s="63"/>
      <c r="W68" s="63"/>
      <c r="X68" s="63"/>
      <c r="Y68" s="81">
        <f t="shared" si="4"/>
        <v>0</v>
      </c>
      <c r="Z68" s="82">
        <f t="shared" si="5"/>
        <v>0</v>
      </c>
    </row>
    <row r="69" ht="54" spans="1:26">
      <c r="A69" s="57" t="s">
        <v>9</v>
      </c>
      <c r="B69" s="58" t="s">
        <v>72</v>
      </c>
      <c r="C69" s="57">
        <v>6</v>
      </c>
      <c r="D69" s="57" t="s">
        <v>32</v>
      </c>
      <c r="E69" s="57" t="s">
        <v>33</v>
      </c>
      <c r="F69" s="57">
        <v>0</v>
      </c>
      <c r="G69" s="57">
        <v>1</v>
      </c>
      <c r="H69" s="57">
        <v>102</v>
      </c>
      <c r="I69" s="57" t="s">
        <v>364</v>
      </c>
      <c r="J69" s="57">
        <v>2023</v>
      </c>
      <c r="K69" s="57">
        <v>9</v>
      </c>
      <c r="L69" s="57">
        <v>22</v>
      </c>
      <c r="M69" s="61">
        <f t="shared" si="6"/>
        <v>5</v>
      </c>
      <c r="N69" s="61">
        <f t="shared" si="7"/>
        <v>0.2</v>
      </c>
      <c r="O69" s="62"/>
      <c r="U69" s="63"/>
      <c r="V69" s="63"/>
      <c r="W69" s="63"/>
      <c r="X69" s="63"/>
      <c r="Y69" s="81">
        <f t="shared" si="4"/>
        <v>0</v>
      </c>
      <c r="Z69" s="82">
        <f t="shared" si="5"/>
        <v>0</v>
      </c>
    </row>
    <row r="70" ht="54" spans="1:26">
      <c r="A70" s="57" t="s">
        <v>9</v>
      </c>
      <c r="B70" s="58" t="s">
        <v>72</v>
      </c>
      <c r="C70" s="57">
        <v>6</v>
      </c>
      <c r="D70" s="57" t="s">
        <v>32</v>
      </c>
      <c r="E70" s="57" t="s">
        <v>33</v>
      </c>
      <c r="F70" s="57">
        <v>0</v>
      </c>
      <c r="G70" s="57">
        <v>1</v>
      </c>
      <c r="H70" s="57">
        <v>103</v>
      </c>
      <c r="I70" s="57" t="s">
        <v>367</v>
      </c>
      <c r="J70" s="57">
        <v>2023</v>
      </c>
      <c r="K70" s="57">
        <v>9</v>
      </c>
      <c r="L70" s="57">
        <v>22</v>
      </c>
      <c r="M70" s="61">
        <f t="shared" si="6"/>
        <v>5</v>
      </c>
      <c r="N70" s="61">
        <f t="shared" si="7"/>
        <v>0.2</v>
      </c>
      <c r="O70" s="62"/>
      <c r="U70" s="63"/>
      <c r="V70" s="63"/>
      <c r="W70" s="63"/>
      <c r="X70" s="63"/>
      <c r="Y70" s="81">
        <f t="shared" si="4"/>
        <v>0</v>
      </c>
      <c r="Z70" s="82">
        <f t="shared" si="5"/>
        <v>0</v>
      </c>
    </row>
    <row r="71" ht="54" spans="1:26">
      <c r="A71" s="57" t="s">
        <v>9</v>
      </c>
      <c r="B71" s="58" t="s">
        <v>72</v>
      </c>
      <c r="C71" s="57">
        <v>6</v>
      </c>
      <c r="D71" s="57" t="s">
        <v>32</v>
      </c>
      <c r="E71" s="57" t="s">
        <v>33</v>
      </c>
      <c r="F71" s="57">
        <v>0</v>
      </c>
      <c r="G71" s="57">
        <v>1</v>
      </c>
      <c r="H71" s="57">
        <v>200</v>
      </c>
      <c r="I71" s="57" t="s">
        <v>371</v>
      </c>
      <c r="J71" s="57">
        <v>2023</v>
      </c>
      <c r="K71" s="57">
        <v>9</v>
      </c>
      <c r="L71" s="57">
        <v>22</v>
      </c>
      <c r="M71" s="61">
        <f t="shared" si="6"/>
        <v>5</v>
      </c>
      <c r="N71" s="61">
        <f t="shared" si="7"/>
        <v>0.2</v>
      </c>
      <c r="O71" s="62"/>
      <c r="U71" s="63"/>
      <c r="V71" s="63"/>
      <c r="W71" s="63"/>
      <c r="X71" s="63"/>
      <c r="Y71" s="81">
        <f t="shared" si="4"/>
        <v>0</v>
      </c>
      <c r="Z71" s="82">
        <f t="shared" si="5"/>
        <v>0</v>
      </c>
    </row>
    <row r="72" ht="81" spans="1:26">
      <c r="A72" s="57" t="s">
        <v>9</v>
      </c>
      <c r="B72" s="58" t="s">
        <v>91</v>
      </c>
      <c r="C72" s="57">
        <v>6</v>
      </c>
      <c r="D72" s="57" t="s">
        <v>34</v>
      </c>
      <c r="E72" s="57" t="s">
        <v>35</v>
      </c>
      <c r="F72" s="57">
        <v>0</v>
      </c>
      <c r="G72" s="57">
        <v>1</v>
      </c>
      <c r="H72" s="57">
        <v>100</v>
      </c>
      <c r="I72" s="57" t="s">
        <v>380</v>
      </c>
      <c r="J72" s="57">
        <v>2023</v>
      </c>
      <c r="K72" s="57">
        <v>10</v>
      </c>
      <c r="L72" s="57">
        <v>16</v>
      </c>
      <c r="M72" s="61">
        <f t="shared" si="6"/>
        <v>10</v>
      </c>
      <c r="N72" s="61">
        <f t="shared" si="7"/>
        <v>0.1</v>
      </c>
      <c r="O72" s="62"/>
      <c r="U72" s="63"/>
      <c r="V72" s="63"/>
      <c r="W72" s="63"/>
      <c r="X72" s="63"/>
      <c r="Y72" s="81">
        <f t="shared" si="4"/>
        <v>0</v>
      </c>
      <c r="Z72" s="82">
        <f t="shared" si="5"/>
        <v>0</v>
      </c>
    </row>
    <row r="73" ht="81" spans="1:26">
      <c r="A73" s="57" t="s">
        <v>9</v>
      </c>
      <c r="B73" s="58" t="s">
        <v>91</v>
      </c>
      <c r="C73" s="57">
        <v>6</v>
      </c>
      <c r="D73" s="57" t="s">
        <v>34</v>
      </c>
      <c r="E73" s="57" t="s">
        <v>35</v>
      </c>
      <c r="F73" s="57">
        <v>0</v>
      </c>
      <c r="G73" s="57">
        <v>1</v>
      </c>
      <c r="H73" s="57">
        <v>101</v>
      </c>
      <c r="I73" s="57" t="s">
        <v>363</v>
      </c>
      <c r="J73" s="57">
        <v>2023</v>
      </c>
      <c r="K73" s="57">
        <v>10</v>
      </c>
      <c r="L73" s="57">
        <v>18</v>
      </c>
      <c r="M73" s="61">
        <f t="shared" si="6"/>
        <v>10</v>
      </c>
      <c r="N73" s="61">
        <f t="shared" si="7"/>
        <v>0.1</v>
      </c>
      <c r="O73" s="62"/>
      <c r="U73" s="63"/>
      <c r="V73" s="63"/>
      <c r="W73" s="63"/>
      <c r="X73" s="63"/>
      <c r="Y73" s="81">
        <f t="shared" si="4"/>
        <v>0</v>
      </c>
      <c r="Z73" s="82">
        <f t="shared" si="5"/>
        <v>0</v>
      </c>
    </row>
    <row r="74" ht="81" spans="1:26">
      <c r="A74" s="57" t="s">
        <v>9</v>
      </c>
      <c r="B74" s="58" t="s">
        <v>91</v>
      </c>
      <c r="C74" s="57">
        <v>6</v>
      </c>
      <c r="D74" s="57" t="s">
        <v>34</v>
      </c>
      <c r="E74" s="57" t="s">
        <v>35</v>
      </c>
      <c r="F74" s="57">
        <v>0</v>
      </c>
      <c r="G74" s="57">
        <v>1</v>
      </c>
      <c r="H74" s="57">
        <v>200</v>
      </c>
      <c r="I74" s="57" t="s">
        <v>371</v>
      </c>
      <c r="J74" s="57">
        <v>2023</v>
      </c>
      <c r="K74" s="57">
        <v>10</v>
      </c>
      <c r="L74" s="57">
        <v>16</v>
      </c>
      <c r="M74" s="61">
        <f t="shared" si="6"/>
        <v>10</v>
      </c>
      <c r="N74" s="61">
        <f t="shared" si="7"/>
        <v>0.1</v>
      </c>
      <c r="O74" s="62"/>
      <c r="U74" s="63"/>
      <c r="V74" s="63"/>
      <c r="W74" s="63"/>
      <c r="X74" s="63"/>
      <c r="Y74" s="81">
        <f t="shared" si="4"/>
        <v>0</v>
      </c>
      <c r="Z74" s="82">
        <f t="shared" si="5"/>
        <v>0</v>
      </c>
    </row>
    <row r="75" ht="81" spans="1:26">
      <c r="A75" s="57" t="s">
        <v>9</v>
      </c>
      <c r="B75" s="58" t="s">
        <v>91</v>
      </c>
      <c r="C75" s="57">
        <v>6</v>
      </c>
      <c r="D75" s="57" t="s">
        <v>34</v>
      </c>
      <c r="E75" s="57" t="s">
        <v>35</v>
      </c>
      <c r="F75" s="57">
        <v>0</v>
      </c>
      <c r="G75" s="57">
        <v>1</v>
      </c>
      <c r="H75" s="57">
        <v>201</v>
      </c>
      <c r="I75" s="57" t="s">
        <v>372</v>
      </c>
      <c r="J75" s="57">
        <v>2023</v>
      </c>
      <c r="K75" s="57">
        <v>10</v>
      </c>
      <c r="L75" s="57">
        <v>17</v>
      </c>
      <c r="M75" s="61">
        <f t="shared" si="6"/>
        <v>10</v>
      </c>
      <c r="N75" s="61">
        <f t="shared" si="7"/>
        <v>0.1</v>
      </c>
      <c r="O75" s="62"/>
      <c r="U75" s="63"/>
      <c r="V75" s="63"/>
      <c r="W75" s="63"/>
      <c r="X75" s="63"/>
      <c r="Y75" s="81">
        <f t="shared" si="4"/>
        <v>0</v>
      </c>
      <c r="Z75" s="82">
        <f t="shared" si="5"/>
        <v>0</v>
      </c>
    </row>
    <row r="76" ht="81" spans="1:26">
      <c r="A76" s="57" t="s">
        <v>9</v>
      </c>
      <c r="B76" s="58" t="s">
        <v>91</v>
      </c>
      <c r="C76" s="57">
        <v>6</v>
      </c>
      <c r="D76" s="57" t="s">
        <v>34</v>
      </c>
      <c r="E76" s="57" t="s">
        <v>35</v>
      </c>
      <c r="F76" s="57">
        <v>0</v>
      </c>
      <c r="G76" s="57">
        <v>1</v>
      </c>
      <c r="H76" s="57">
        <v>202</v>
      </c>
      <c r="I76" s="57" t="s">
        <v>350</v>
      </c>
      <c r="J76" s="57">
        <v>2023</v>
      </c>
      <c r="K76" s="57">
        <v>10</v>
      </c>
      <c r="L76" s="57">
        <v>18</v>
      </c>
      <c r="M76" s="61">
        <f t="shared" si="6"/>
        <v>10</v>
      </c>
      <c r="N76" s="61">
        <f t="shared" si="7"/>
        <v>0.1</v>
      </c>
      <c r="O76" s="62"/>
      <c r="U76" s="63"/>
      <c r="V76" s="63"/>
      <c r="W76" s="63"/>
      <c r="X76" s="63"/>
      <c r="Y76" s="81">
        <f t="shared" si="4"/>
        <v>0</v>
      </c>
      <c r="Z76" s="82">
        <f t="shared" si="5"/>
        <v>0</v>
      </c>
    </row>
    <row r="77" ht="81" spans="1:26">
      <c r="A77" s="57" t="s">
        <v>9</v>
      </c>
      <c r="B77" s="58" t="s">
        <v>91</v>
      </c>
      <c r="C77" s="57">
        <v>6</v>
      </c>
      <c r="D77" s="57" t="s">
        <v>34</v>
      </c>
      <c r="E77" s="57" t="s">
        <v>35</v>
      </c>
      <c r="F77" s="57">
        <v>0</v>
      </c>
      <c r="G77" s="57">
        <v>1</v>
      </c>
      <c r="H77" s="57">
        <v>301</v>
      </c>
      <c r="I77" s="57" t="s">
        <v>351</v>
      </c>
      <c r="J77" s="57">
        <v>2023</v>
      </c>
      <c r="K77" s="57">
        <v>10</v>
      </c>
      <c r="L77" s="57">
        <v>18</v>
      </c>
      <c r="M77" s="61">
        <f t="shared" si="6"/>
        <v>10</v>
      </c>
      <c r="N77" s="61">
        <f t="shared" si="7"/>
        <v>0.1</v>
      </c>
      <c r="O77" s="62"/>
      <c r="U77" s="63"/>
      <c r="V77" s="63"/>
      <c r="W77" s="63"/>
      <c r="X77" s="63"/>
      <c r="Y77" s="81">
        <f t="shared" si="4"/>
        <v>0</v>
      </c>
      <c r="Z77" s="82">
        <f t="shared" si="5"/>
        <v>0</v>
      </c>
    </row>
    <row r="78" ht="81" spans="1:26">
      <c r="A78" s="57" t="s">
        <v>9</v>
      </c>
      <c r="B78" s="58" t="s">
        <v>91</v>
      </c>
      <c r="C78" s="57">
        <v>6</v>
      </c>
      <c r="D78" s="57" t="s">
        <v>34</v>
      </c>
      <c r="E78" s="57" t="s">
        <v>35</v>
      </c>
      <c r="F78" s="57">
        <v>0</v>
      </c>
      <c r="G78" s="57">
        <v>1</v>
      </c>
      <c r="H78" s="57">
        <v>403</v>
      </c>
      <c r="I78" s="57" t="s">
        <v>373</v>
      </c>
      <c r="J78" s="57">
        <v>2023</v>
      </c>
      <c r="K78" s="57">
        <v>10</v>
      </c>
      <c r="L78" s="57">
        <v>18</v>
      </c>
      <c r="M78" s="61">
        <f t="shared" si="6"/>
        <v>10</v>
      </c>
      <c r="N78" s="61">
        <f t="shared" si="7"/>
        <v>0.1</v>
      </c>
      <c r="O78" s="62"/>
      <c r="U78" s="63"/>
      <c r="V78" s="63"/>
      <c r="W78" s="63"/>
      <c r="X78" s="63"/>
      <c r="Y78" s="81">
        <f t="shared" si="4"/>
        <v>0</v>
      </c>
      <c r="Z78" s="82">
        <f t="shared" si="5"/>
        <v>0</v>
      </c>
    </row>
    <row r="79" ht="81" spans="1:26">
      <c r="A79" s="57" t="s">
        <v>9</v>
      </c>
      <c r="B79" s="58" t="s">
        <v>91</v>
      </c>
      <c r="C79" s="57">
        <v>6</v>
      </c>
      <c r="D79" s="57" t="s">
        <v>34</v>
      </c>
      <c r="E79" s="57" t="s">
        <v>35</v>
      </c>
      <c r="F79" s="57">
        <v>0</v>
      </c>
      <c r="G79" s="57">
        <v>1</v>
      </c>
      <c r="H79" s="57">
        <v>404</v>
      </c>
      <c r="I79" s="57" t="s">
        <v>353</v>
      </c>
      <c r="J79" s="57">
        <v>2023</v>
      </c>
      <c r="K79" s="57">
        <v>10</v>
      </c>
      <c r="L79" s="57">
        <v>18</v>
      </c>
      <c r="M79" s="61">
        <f t="shared" si="6"/>
        <v>10</v>
      </c>
      <c r="N79" s="61">
        <f t="shared" si="7"/>
        <v>0.1</v>
      </c>
      <c r="O79" s="62"/>
      <c r="U79" s="63"/>
      <c r="V79" s="63"/>
      <c r="W79" s="63"/>
      <c r="X79" s="63"/>
      <c r="Y79" s="81">
        <f t="shared" si="4"/>
        <v>0</v>
      </c>
      <c r="Z79" s="82">
        <f t="shared" si="5"/>
        <v>0</v>
      </c>
    </row>
    <row r="80" ht="81" spans="1:26">
      <c r="A80" s="57" t="s">
        <v>9</v>
      </c>
      <c r="B80" s="58" t="s">
        <v>91</v>
      </c>
      <c r="C80" s="57">
        <v>6</v>
      </c>
      <c r="D80" s="57" t="s">
        <v>34</v>
      </c>
      <c r="E80" s="57" t="s">
        <v>35</v>
      </c>
      <c r="F80" s="57">
        <v>1</v>
      </c>
      <c r="G80" s="57">
        <v>1</v>
      </c>
      <c r="H80" s="57">
        <v>4503</v>
      </c>
      <c r="I80" s="57" t="s">
        <v>355</v>
      </c>
      <c r="J80" s="57">
        <v>2023</v>
      </c>
      <c r="K80" s="57">
        <v>10</v>
      </c>
      <c r="L80" s="57">
        <v>19</v>
      </c>
      <c r="M80" s="61">
        <f t="shared" si="6"/>
        <v>10</v>
      </c>
      <c r="N80" s="61">
        <f t="shared" si="7"/>
        <v>0.1</v>
      </c>
      <c r="O80" s="62"/>
      <c r="U80" s="63"/>
      <c r="V80" s="63"/>
      <c r="W80" s="63"/>
      <c r="X80" s="63"/>
      <c r="Y80" s="81">
        <f t="shared" ref="Y80:Y111" si="8">R82/R$8</f>
        <v>0</v>
      </c>
      <c r="Z80" s="82">
        <f t="shared" ref="Z80:Z111" si="9">(X80-W80)/Q$8</f>
        <v>0</v>
      </c>
    </row>
    <row r="81" ht="81" spans="1:26">
      <c r="A81" s="57" t="s">
        <v>9</v>
      </c>
      <c r="B81" s="58" t="s">
        <v>91</v>
      </c>
      <c r="C81" s="57">
        <v>6</v>
      </c>
      <c r="D81" s="57" t="s">
        <v>34</v>
      </c>
      <c r="E81" s="57" t="s">
        <v>35</v>
      </c>
      <c r="F81" s="57">
        <v>0</v>
      </c>
      <c r="G81" s="57">
        <v>1</v>
      </c>
      <c r="H81" s="57">
        <v>4700</v>
      </c>
      <c r="I81" s="57" t="s">
        <v>374</v>
      </c>
      <c r="J81" s="57">
        <v>2023</v>
      </c>
      <c r="K81" s="57">
        <v>10</v>
      </c>
      <c r="L81" s="57">
        <v>18</v>
      </c>
      <c r="M81" s="61">
        <f t="shared" si="6"/>
        <v>10</v>
      </c>
      <c r="N81" s="61">
        <f t="shared" si="7"/>
        <v>0.1</v>
      </c>
      <c r="O81" s="62"/>
      <c r="U81" s="63"/>
      <c r="V81" s="63"/>
      <c r="W81" s="63"/>
      <c r="X81" s="63"/>
      <c r="Y81" s="81">
        <f t="shared" si="8"/>
        <v>0</v>
      </c>
      <c r="Z81" s="82">
        <f t="shared" si="9"/>
        <v>0</v>
      </c>
    </row>
    <row r="82" ht="27" spans="1:26">
      <c r="A82" s="57" t="s">
        <v>9</v>
      </c>
      <c r="B82" s="58" t="s">
        <v>2</v>
      </c>
      <c r="C82" s="57">
        <v>6</v>
      </c>
      <c r="D82" s="57" t="s">
        <v>36</v>
      </c>
      <c r="E82" s="57" t="s">
        <v>37</v>
      </c>
      <c r="F82" s="57">
        <v>0</v>
      </c>
      <c r="G82" s="57">
        <v>1</v>
      </c>
      <c r="H82" s="57">
        <v>100</v>
      </c>
      <c r="I82" s="57" t="s">
        <v>380</v>
      </c>
      <c r="J82" s="57">
        <v>2023</v>
      </c>
      <c r="K82" s="57">
        <v>10</v>
      </c>
      <c r="L82" s="57">
        <v>17</v>
      </c>
      <c r="M82" s="61">
        <f t="shared" si="6"/>
        <v>17</v>
      </c>
      <c r="N82" s="61">
        <f t="shared" si="7"/>
        <v>0.0588235294117647</v>
      </c>
      <c r="O82" s="62"/>
      <c r="U82" s="63"/>
      <c r="V82" s="63"/>
      <c r="W82" s="63"/>
      <c r="X82" s="63"/>
      <c r="Y82" s="81">
        <f t="shared" si="8"/>
        <v>0</v>
      </c>
      <c r="Z82" s="82">
        <f t="shared" si="9"/>
        <v>0</v>
      </c>
    </row>
    <row r="83" ht="27" spans="1:26">
      <c r="A83" s="57" t="s">
        <v>9</v>
      </c>
      <c r="B83" s="58" t="s">
        <v>2</v>
      </c>
      <c r="C83" s="57">
        <v>6</v>
      </c>
      <c r="D83" s="57" t="s">
        <v>36</v>
      </c>
      <c r="E83" s="57" t="s">
        <v>37</v>
      </c>
      <c r="F83" s="57">
        <v>0</v>
      </c>
      <c r="G83" s="57">
        <v>1</v>
      </c>
      <c r="H83" s="57">
        <v>101</v>
      </c>
      <c r="I83" s="57" t="s">
        <v>363</v>
      </c>
      <c r="J83" s="57">
        <v>2023</v>
      </c>
      <c r="K83" s="57">
        <v>10</v>
      </c>
      <c r="L83" s="57">
        <v>17</v>
      </c>
      <c r="M83" s="61">
        <f t="shared" si="6"/>
        <v>17</v>
      </c>
      <c r="N83" s="61">
        <f t="shared" si="7"/>
        <v>0.0588235294117647</v>
      </c>
      <c r="O83" s="62"/>
      <c r="U83" s="63"/>
      <c r="V83" s="63"/>
      <c r="W83" s="63"/>
      <c r="X83" s="63"/>
      <c r="Y83" s="81">
        <f t="shared" si="8"/>
        <v>0</v>
      </c>
      <c r="Z83" s="82">
        <f t="shared" si="9"/>
        <v>0</v>
      </c>
    </row>
    <row r="84" ht="27" spans="1:26">
      <c r="A84" s="57" t="s">
        <v>9</v>
      </c>
      <c r="B84" s="58" t="s">
        <v>2</v>
      </c>
      <c r="C84" s="57">
        <v>6</v>
      </c>
      <c r="D84" s="57" t="s">
        <v>36</v>
      </c>
      <c r="E84" s="57" t="s">
        <v>37</v>
      </c>
      <c r="F84" s="57">
        <v>0</v>
      </c>
      <c r="G84" s="57">
        <v>1</v>
      </c>
      <c r="H84" s="57">
        <v>102</v>
      </c>
      <c r="I84" s="57" t="s">
        <v>364</v>
      </c>
      <c r="J84" s="57">
        <v>2023</v>
      </c>
      <c r="K84" s="57">
        <v>10</v>
      </c>
      <c r="L84" s="57">
        <v>17</v>
      </c>
      <c r="M84" s="61">
        <f t="shared" si="6"/>
        <v>17</v>
      </c>
      <c r="N84" s="61">
        <f t="shared" si="7"/>
        <v>0.0588235294117647</v>
      </c>
      <c r="O84" s="62"/>
      <c r="U84" s="63"/>
      <c r="V84" s="63"/>
      <c r="W84" s="63"/>
      <c r="X84" s="63"/>
      <c r="Y84" s="81">
        <f t="shared" si="8"/>
        <v>0</v>
      </c>
      <c r="Z84" s="82">
        <f t="shared" si="9"/>
        <v>0</v>
      </c>
    </row>
    <row r="85" ht="27" spans="1:26">
      <c r="A85" s="57" t="s">
        <v>9</v>
      </c>
      <c r="B85" s="58" t="s">
        <v>2</v>
      </c>
      <c r="C85" s="57">
        <v>6</v>
      </c>
      <c r="D85" s="57" t="s">
        <v>36</v>
      </c>
      <c r="E85" s="57" t="s">
        <v>37</v>
      </c>
      <c r="F85" s="57">
        <v>0</v>
      </c>
      <c r="G85" s="57">
        <v>1</v>
      </c>
      <c r="H85" s="57">
        <v>103</v>
      </c>
      <c r="I85" s="57" t="s">
        <v>367</v>
      </c>
      <c r="J85" s="57">
        <v>2023</v>
      </c>
      <c r="K85" s="57">
        <v>10</v>
      </c>
      <c r="L85" s="57">
        <v>17</v>
      </c>
      <c r="M85" s="61">
        <f t="shared" si="6"/>
        <v>17</v>
      </c>
      <c r="N85" s="61">
        <f t="shared" si="7"/>
        <v>0.0588235294117647</v>
      </c>
      <c r="O85" s="62"/>
      <c r="U85" s="63"/>
      <c r="V85" s="63"/>
      <c r="W85" s="63"/>
      <c r="X85" s="63"/>
      <c r="Y85" s="81">
        <f t="shared" si="8"/>
        <v>0</v>
      </c>
      <c r="Z85" s="82">
        <f t="shared" si="9"/>
        <v>0</v>
      </c>
    </row>
    <row r="86" ht="27" spans="1:26">
      <c r="A86" s="57" t="s">
        <v>9</v>
      </c>
      <c r="B86" s="58" t="s">
        <v>2</v>
      </c>
      <c r="C86" s="57">
        <v>6</v>
      </c>
      <c r="D86" s="57" t="s">
        <v>36</v>
      </c>
      <c r="E86" s="57" t="s">
        <v>37</v>
      </c>
      <c r="F86" s="57">
        <v>0</v>
      </c>
      <c r="G86" s="57">
        <v>1</v>
      </c>
      <c r="H86" s="57">
        <v>200</v>
      </c>
      <c r="I86" s="57" t="s">
        <v>371</v>
      </c>
      <c r="J86" s="57">
        <v>2023</v>
      </c>
      <c r="K86" s="57">
        <v>10</v>
      </c>
      <c r="L86" s="57">
        <v>17</v>
      </c>
      <c r="M86" s="61">
        <f t="shared" si="6"/>
        <v>17</v>
      </c>
      <c r="N86" s="61">
        <f t="shared" si="7"/>
        <v>0.0588235294117647</v>
      </c>
      <c r="O86" s="62"/>
      <c r="U86" s="63"/>
      <c r="V86" s="63"/>
      <c r="W86" s="63"/>
      <c r="X86" s="63"/>
      <c r="Y86" s="81">
        <f t="shared" si="8"/>
        <v>0</v>
      </c>
      <c r="Z86" s="82">
        <f t="shared" si="9"/>
        <v>0</v>
      </c>
    </row>
    <row r="87" ht="27" spans="1:26">
      <c r="A87" s="57" t="s">
        <v>9</v>
      </c>
      <c r="B87" s="58" t="s">
        <v>2</v>
      </c>
      <c r="C87" s="57">
        <v>6</v>
      </c>
      <c r="D87" s="57" t="s">
        <v>36</v>
      </c>
      <c r="E87" s="57" t="s">
        <v>37</v>
      </c>
      <c r="F87" s="57">
        <v>0</v>
      </c>
      <c r="G87" s="57">
        <v>1</v>
      </c>
      <c r="H87" s="57">
        <v>201</v>
      </c>
      <c r="I87" s="57" t="s">
        <v>372</v>
      </c>
      <c r="J87" s="57">
        <v>2023</v>
      </c>
      <c r="K87" s="57">
        <v>10</v>
      </c>
      <c r="L87" s="57">
        <v>17</v>
      </c>
      <c r="M87" s="61">
        <f t="shared" si="6"/>
        <v>17</v>
      </c>
      <c r="N87" s="61">
        <f t="shared" si="7"/>
        <v>0.0588235294117647</v>
      </c>
      <c r="O87" s="62"/>
      <c r="U87" s="63"/>
      <c r="V87" s="63"/>
      <c r="W87" s="63"/>
      <c r="X87" s="63"/>
      <c r="Y87" s="81">
        <f t="shared" si="8"/>
        <v>0</v>
      </c>
      <c r="Z87" s="82">
        <f t="shared" si="9"/>
        <v>0</v>
      </c>
    </row>
    <row r="88" ht="27" spans="1:26">
      <c r="A88" s="57" t="s">
        <v>9</v>
      </c>
      <c r="B88" s="58" t="s">
        <v>2</v>
      </c>
      <c r="C88" s="57">
        <v>6</v>
      </c>
      <c r="D88" s="57" t="s">
        <v>36</v>
      </c>
      <c r="E88" s="57" t="s">
        <v>37</v>
      </c>
      <c r="F88" s="57">
        <v>0</v>
      </c>
      <c r="G88" s="57">
        <v>1</v>
      </c>
      <c r="H88" s="57">
        <v>202</v>
      </c>
      <c r="I88" s="57" t="s">
        <v>350</v>
      </c>
      <c r="J88" s="57">
        <v>2023</v>
      </c>
      <c r="K88" s="57">
        <v>10</v>
      </c>
      <c r="L88" s="57">
        <v>17</v>
      </c>
      <c r="M88" s="61">
        <f t="shared" si="6"/>
        <v>17</v>
      </c>
      <c r="N88" s="61">
        <f t="shared" si="7"/>
        <v>0.0588235294117647</v>
      </c>
      <c r="O88" s="62"/>
      <c r="U88" s="63"/>
      <c r="V88" s="63"/>
      <c r="W88" s="63"/>
      <c r="X88" s="63"/>
      <c r="Y88" s="81">
        <f t="shared" si="8"/>
        <v>0</v>
      </c>
      <c r="Z88" s="82">
        <f t="shared" si="9"/>
        <v>0</v>
      </c>
    </row>
    <row r="89" ht="27" spans="1:26">
      <c r="A89" s="57" t="s">
        <v>9</v>
      </c>
      <c r="B89" s="58" t="s">
        <v>2</v>
      </c>
      <c r="C89" s="57">
        <v>6</v>
      </c>
      <c r="D89" s="57" t="s">
        <v>36</v>
      </c>
      <c r="E89" s="57" t="s">
        <v>37</v>
      </c>
      <c r="F89" s="57">
        <v>0</v>
      </c>
      <c r="G89" s="57">
        <v>1</v>
      </c>
      <c r="H89" s="57">
        <v>301</v>
      </c>
      <c r="I89" s="57" t="s">
        <v>351</v>
      </c>
      <c r="J89" s="57">
        <v>2023</v>
      </c>
      <c r="K89" s="57">
        <v>10</v>
      </c>
      <c r="L89" s="57">
        <v>17</v>
      </c>
      <c r="M89" s="61">
        <f t="shared" si="6"/>
        <v>17</v>
      </c>
      <c r="N89" s="61">
        <f t="shared" si="7"/>
        <v>0.0588235294117647</v>
      </c>
      <c r="O89" s="62"/>
      <c r="U89" s="63"/>
      <c r="V89" s="63"/>
      <c r="W89" s="63"/>
      <c r="X89" s="63"/>
      <c r="Y89" s="81">
        <f t="shared" si="8"/>
        <v>0</v>
      </c>
      <c r="Z89" s="82">
        <f t="shared" si="9"/>
        <v>0</v>
      </c>
    </row>
    <row r="90" ht="27" spans="1:26">
      <c r="A90" s="57" t="s">
        <v>9</v>
      </c>
      <c r="B90" s="58" t="s">
        <v>2</v>
      </c>
      <c r="C90" s="57">
        <v>6</v>
      </c>
      <c r="D90" s="57" t="s">
        <v>36</v>
      </c>
      <c r="E90" s="57" t="s">
        <v>37</v>
      </c>
      <c r="F90" s="57">
        <v>0</v>
      </c>
      <c r="G90" s="57">
        <v>1</v>
      </c>
      <c r="H90" s="57">
        <v>302</v>
      </c>
      <c r="I90" s="57" t="s">
        <v>352</v>
      </c>
      <c r="J90" s="57">
        <v>2023</v>
      </c>
      <c r="K90" s="57">
        <v>10</v>
      </c>
      <c r="L90" s="57">
        <v>17</v>
      </c>
      <c r="M90" s="61">
        <f t="shared" si="6"/>
        <v>17</v>
      </c>
      <c r="N90" s="61">
        <f t="shared" si="7"/>
        <v>0.0588235294117647</v>
      </c>
      <c r="O90" s="62"/>
      <c r="U90" s="63"/>
      <c r="V90" s="63"/>
      <c r="W90" s="63"/>
      <c r="X90" s="63"/>
      <c r="Y90" s="81">
        <f t="shared" si="8"/>
        <v>0</v>
      </c>
      <c r="Z90" s="82">
        <f t="shared" si="9"/>
        <v>0</v>
      </c>
    </row>
    <row r="91" ht="27" spans="1:26">
      <c r="A91" s="57" t="s">
        <v>9</v>
      </c>
      <c r="B91" s="58" t="s">
        <v>2</v>
      </c>
      <c r="C91" s="57">
        <v>6</v>
      </c>
      <c r="D91" s="57" t="s">
        <v>36</v>
      </c>
      <c r="E91" s="57" t="s">
        <v>37</v>
      </c>
      <c r="F91" s="57">
        <v>0</v>
      </c>
      <c r="G91" s="57">
        <v>1</v>
      </c>
      <c r="H91" s="57">
        <v>403</v>
      </c>
      <c r="I91" s="57" t="s">
        <v>373</v>
      </c>
      <c r="J91" s="57">
        <v>2023</v>
      </c>
      <c r="K91" s="57">
        <v>10</v>
      </c>
      <c r="L91" s="57">
        <v>17</v>
      </c>
      <c r="M91" s="61">
        <f t="shared" si="6"/>
        <v>17</v>
      </c>
      <c r="N91" s="61">
        <f t="shared" si="7"/>
        <v>0.0588235294117647</v>
      </c>
      <c r="O91" s="62"/>
      <c r="U91" s="63"/>
      <c r="V91" s="63"/>
      <c r="W91" s="63"/>
      <c r="X91" s="63"/>
      <c r="Y91" s="81">
        <f t="shared" si="8"/>
        <v>0</v>
      </c>
      <c r="Z91" s="82">
        <f t="shared" si="9"/>
        <v>0</v>
      </c>
    </row>
    <row r="92" ht="27" spans="1:26">
      <c r="A92" s="57" t="s">
        <v>9</v>
      </c>
      <c r="B92" s="58" t="s">
        <v>2</v>
      </c>
      <c r="C92" s="57">
        <v>6</v>
      </c>
      <c r="D92" s="57" t="s">
        <v>36</v>
      </c>
      <c r="E92" s="57" t="s">
        <v>37</v>
      </c>
      <c r="F92" s="57">
        <v>0</v>
      </c>
      <c r="G92" s="57">
        <v>1</v>
      </c>
      <c r="H92" s="57">
        <v>404</v>
      </c>
      <c r="I92" s="57" t="s">
        <v>353</v>
      </c>
      <c r="J92" s="57">
        <v>2023</v>
      </c>
      <c r="K92" s="57">
        <v>10</v>
      </c>
      <c r="L92" s="57">
        <v>17</v>
      </c>
      <c r="M92" s="61">
        <f t="shared" si="6"/>
        <v>17</v>
      </c>
      <c r="N92" s="61">
        <f t="shared" si="7"/>
        <v>0.0588235294117647</v>
      </c>
      <c r="O92" s="62"/>
      <c r="U92" s="63"/>
      <c r="V92" s="63"/>
      <c r="W92" s="63"/>
      <c r="X92" s="63"/>
      <c r="Y92" s="81">
        <f t="shared" si="8"/>
        <v>0</v>
      </c>
      <c r="Z92" s="82">
        <f t="shared" si="9"/>
        <v>0</v>
      </c>
    </row>
    <row r="93" ht="27" spans="1:26">
      <c r="A93" s="57" t="s">
        <v>9</v>
      </c>
      <c r="B93" s="58" t="s">
        <v>2</v>
      </c>
      <c r="C93" s="57">
        <v>6</v>
      </c>
      <c r="D93" s="57" t="s">
        <v>36</v>
      </c>
      <c r="E93" s="57" t="s">
        <v>37</v>
      </c>
      <c r="F93" s="57">
        <v>0</v>
      </c>
      <c r="G93" s="57">
        <v>1</v>
      </c>
      <c r="H93" s="57">
        <v>405</v>
      </c>
      <c r="I93" s="57" t="s">
        <v>354</v>
      </c>
      <c r="J93" s="57">
        <v>2023</v>
      </c>
      <c r="K93" s="57">
        <v>10</v>
      </c>
      <c r="L93" s="57">
        <v>17</v>
      </c>
      <c r="M93" s="61">
        <f t="shared" si="6"/>
        <v>17</v>
      </c>
      <c r="N93" s="61">
        <f t="shared" si="7"/>
        <v>0.0588235294117647</v>
      </c>
      <c r="O93" s="62"/>
      <c r="U93" s="63"/>
      <c r="V93" s="63"/>
      <c r="W93" s="63"/>
      <c r="X93" s="63"/>
      <c r="Y93" s="81">
        <f t="shared" si="8"/>
        <v>0</v>
      </c>
      <c r="Z93" s="82">
        <f t="shared" si="9"/>
        <v>0</v>
      </c>
    </row>
    <row r="94" ht="27" spans="1:26">
      <c r="A94" s="57" t="s">
        <v>9</v>
      </c>
      <c r="B94" s="58" t="s">
        <v>2</v>
      </c>
      <c r="C94" s="57">
        <v>6</v>
      </c>
      <c r="D94" s="57" t="s">
        <v>36</v>
      </c>
      <c r="E94" s="57" t="s">
        <v>37</v>
      </c>
      <c r="F94" s="57">
        <v>1</v>
      </c>
      <c r="G94" s="57">
        <v>1</v>
      </c>
      <c r="H94" s="57">
        <v>4503</v>
      </c>
      <c r="I94" s="57" t="s">
        <v>355</v>
      </c>
      <c r="J94" s="57">
        <v>2023</v>
      </c>
      <c r="K94" s="57">
        <v>10</v>
      </c>
      <c r="L94" s="57">
        <v>17</v>
      </c>
      <c r="M94" s="61">
        <f t="shared" si="6"/>
        <v>17</v>
      </c>
      <c r="N94" s="61">
        <f t="shared" si="7"/>
        <v>0.0588235294117647</v>
      </c>
      <c r="O94" s="62"/>
      <c r="U94" s="63"/>
      <c r="V94" s="63"/>
      <c r="W94" s="63"/>
      <c r="X94" s="63"/>
      <c r="Y94" s="81">
        <f t="shared" si="8"/>
        <v>0</v>
      </c>
      <c r="Z94" s="82">
        <f t="shared" si="9"/>
        <v>0</v>
      </c>
    </row>
    <row r="95" ht="27" spans="1:26">
      <c r="A95" s="57" t="s">
        <v>9</v>
      </c>
      <c r="B95" s="58" t="s">
        <v>2</v>
      </c>
      <c r="C95" s="57">
        <v>6</v>
      </c>
      <c r="D95" s="57" t="s">
        <v>36</v>
      </c>
      <c r="E95" s="57" t="s">
        <v>37</v>
      </c>
      <c r="F95" s="57">
        <v>1</v>
      </c>
      <c r="G95" s="57">
        <v>1</v>
      </c>
      <c r="H95" s="57">
        <v>4504</v>
      </c>
      <c r="I95" s="57" t="s">
        <v>359</v>
      </c>
      <c r="J95" s="57">
        <v>2023</v>
      </c>
      <c r="K95" s="57">
        <v>10</v>
      </c>
      <c r="L95" s="57">
        <v>17</v>
      </c>
      <c r="M95" s="61">
        <f t="shared" si="6"/>
        <v>17</v>
      </c>
      <c r="N95" s="61">
        <f t="shared" si="7"/>
        <v>0.0588235294117647</v>
      </c>
      <c r="O95" s="62"/>
      <c r="U95" s="63"/>
      <c r="V95" s="63"/>
      <c r="W95" s="63"/>
      <c r="X95" s="63"/>
      <c r="Y95" s="81">
        <f t="shared" si="8"/>
        <v>0</v>
      </c>
      <c r="Z95" s="82">
        <f t="shared" si="9"/>
        <v>0</v>
      </c>
    </row>
    <row r="96" ht="27" spans="1:26">
      <c r="A96" s="57" t="s">
        <v>9</v>
      </c>
      <c r="B96" s="58" t="s">
        <v>2</v>
      </c>
      <c r="C96" s="57">
        <v>6</v>
      </c>
      <c r="D96" s="57" t="s">
        <v>36</v>
      </c>
      <c r="E96" s="57" t="s">
        <v>37</v>
      </c>
      <c r="F96" s="57">
        <v>1</v>
      </c>
      <c r="G96" s="57">
        <v>1</v>
      </c>
      <c r="H96" s="57">
        <v>4505</v>
      </c>
      <c r="I96" s="57" t="s">
        <v>360</v>
      </c>
      <c r="J96" s="57">
        <v>2023</v>
      </c>
      <c r="K96" s="57">
        <v>10</v>
      </c>
      <c r="L96" s="57">
        <v>17</v>
      </c>
      <c r="M96" s="61">
        <f t="shared" si="6"/>
        <v>17</v>
      </c>
      <c r="N96" s="61">
        <f t="shared" si="7"/>
        <v>0.0588235294117647</v>
      </c>
      <c r="O96" s="62"/>
      <c r="U96" s="63"/>
      <c r="V96" s="63"/>
      <c r="W96" s="63"/>
      <c r="X96" s="63"/>
      <c r="Y96" s="81">
        <f t="shared" si="8"/>
        <v>0</v>
      </c>
      <c r="Z96" s="82">
        <f t="shared" si="9"/>
        <v>0</v>
      </c>
    </row>
    <row r="97" ht="27" spans="1:26">
      <c r="A97" s="57" t="s">
        <v>9</v>
      </c>
      <c r="B97" s="58" t="s">
        <v>2</v>
      </c>
      <c r="C97" s="57">
        <v>6</v>
      </c>
      <c r="D97" s="57" t="s">
        <v>36</v>
      </c>
      <c r="E97" s="57" t="s">
        <v>37</v>
      </c>
      <c r="F97" s="57">
        <v>1</v>
      </c>
      <c r="G97" s="57">
        <v>1</v>
      </c>
      <c r="H97" s="57">
        <v>4507</v>
      </c>
      <c r="I97" s="57" t="s">
        <v>361</v>
      </c>
      <c r="J97" s="57">
        <v>2023</v>
      </c>
      <c r="K97" s="57">
        <v>10</v>
      </c>
      <c r="L97" s="57">
        <v>17</v>
      </c>
      <c r="M97" s="61">
        <f t="shared" si="6"/>
        <v>17</v>
      </c>
      <c r="N97" s="61">
        <f t="shared" si="7"/>
        <v>0.0588235294117647</v>
      </c>
      <c r="O97" s="62"/>
      <c r="U97" s="63"/>
      <c r="V97" s="63"/>
      <c r="W97" s="63"/>
      <c r="X97" s="63"/>
      <c r="Y97" s="81">
        <f t="shared" si="8"/>
        <v>0</v>
      </c>
      <c r="Z97" s="82">
        <f t="shared" si="9"/>
        <v>0</v>
      </c>
    </row>
    <row r="98" ht="27" spans="1:26">
      <c r="A98" s="57" t="s">
        <v>9</v>
      </c>
      <c r="B98" s="58" t="s">
        <v>2</v>
      </c>
      <c r="C98" s="57">
        <v>6</v>
      </c>
      <c r="D98" s="57" t="s">
        <v>36</v>
      </c>
      <c r="E98" s="57" t="s">
        <v>37</v>
      </c>
      <c r="F98" s="57">
        <v>0</v>
      </c>
      <c r="G98" s="57">
        <v>1</v>
      </c>
      <c r="H98" s="57">
        <v>4700</v>
      </c>
      <c r="I98" s="57" t="s">
        <v>374</v>
      </c>
      <c r="J98" s="57">
        <v>2023</v>
      </c>
      <c r="K98" s="57">
        <v>10</v>
      </c>
      <c r="L98" s="57">
        <v>17</v>
      </c>
      <c r="M98" s="61">
        <f t="shared" si="6"/>
        <v>17</v>
      </c>
      <c r="N98" s="61">
        <f t="shared" si="7"/>
        <v>0.0588235294117647</v>
      </c>
      <c r="O98" s="62"/>
      <c r="U98" s="63"/>
      <c r="V98" s="63"/>
      <c r="W98" s="63"/>
      <c r="X98" s="63"/>
      <c r="Y98" s="81">
        <f t="shared" si="8"/>
        <v>0</v>
      </c>
      <c r="Z98" s="82">
        <f t="shared" si="9"/>
        <v>0</v>
      </c>
    </row>
    <row r="99" ht="108" spans="1:26">
      <c r="A99" s="57" t="s">
        <v>9</v>
      </c>
      <c r="B99" s="58" t="s">
        <v>384</v>
      </c>
      <c r="C99" s="57">
        <v>6</v>
      </c>
      <c r="D99" s="57" t="s">
        <v>38</v>
      </c>
      <c r="E99" s="57" t="s">
        <v>39</v>
      </c>
      <c r="F99" s="57">
        <v>0</v>
      </c>
      <c r="G99" s="57">
        <v>1</v>
      </c>
      <c r="H99" s="57">
        <v>100</v>
      </c>
      <c r="I99" s="57" t="s">
        <v>380</v>
      </c>
      <c r="J99" s="57">
        <v>2023</v>
      </c>
      <c r="K99" s="57">
        <v>10</v>
      </c>
      <c r="L99" s="57">
        <v>13</v>
      </c>
      <c r="M99" s="61">
        <f t="shared" si="6"/>
        <v>20</v>
      </c>
      <c r="N99" s="61">
        <f t="shared" si="7"/>
        <v>0.05</v>
      </c>
      <c r="O99" s="62"/>
      <c r="U99" s="63"/>
      <c r="V99" s="63"/>
      <c r="W99" s="63"/>
      <c r="X99" s="63"/>
      <c r="Y99" s="81">
        <f t="shared" si="8"/>
        <v>0</v>
      </c>
      <c r="Z99" s="82">
        <f t="shared" si="9"/>
        <v>0</v>
      </c>
    </row>
    <row r="100" ht="108" spans="1:26">
      <c r="A100" s="57" t="s">
        <v>9</v>
      </c>
      <c r="B100" s="58" t="s">
        <v>384</v>
      </c>
      <c r="C100" s="57">
        <v>6</v>
      </c>
      <c r="D100" s="57" t="s">
        <v>38</v>
      </c>
      <c r="E100" s="57" t="s">
        <v>39</v>
      </c>
      <c r="F100" s="57">
        <v>0</v>
      </c>
      <c r="G100" s="57">
        <v>1</v>
      </c>
      <c r="H100" s="57">
        <v>101</v>
      </c>
      <c r="I100" s="57" t="s">
        <v>363</v>
      </c>
      <c r="J100" s="57">
        <v>2023</v>
      </c>
      <c r="K100" s="57">
        <v>10</v>
      </c>
      <c r="L100" s="57">
        <v>13</v>
      </c>
      <c r="M100" s="61">
        <f t="shared" si="6"/>
        <v>20</v>
      </c>
      <c r="N100" s="61">
        <f t="shared" si="7"/>
        <v>0.05</v>
      </c>
      <c r="O100" s="62"/>
      <c r="U100" s="63"/>
      <c r="V100" s="63"/>
      <c r="W100" s="63"/>
      <c r="X100" s="63"/>
      <c r="Y100" s="81">
        <f t="shared" si="8"/>
        <v>0</v>
      </c>
      <c r="Z100" s="82">
        <f t="shared" si="9"/>
        <v>0</v>
      </c>
    </row>
    <row r="101" ht="108" spans="1:26">
      <c r="A101" s="57" t="s">
        <v>9</v>
      </c>
      <c r="B101" s="58" t="s">
        <v>384</v>
      </c>
      <c r="C101" s="57">
        <v>6</v>
      </c>
      <c r="D101" s="57" t="s">
        <v>38</v>
      </c>
      <c r="E101" s="57" t="s">
        <v>39</v>
      </c>
      <c r="F101" s="57">
        <v>0</v>
      </c>
      <c r="G101" s="57">
        <v>1</v>
      </c>
      <c r="H101" s="57">
        <v>102</v>
      </c>
      <c r="I101" s="57" t="s">
        <v>364</v>
      </c>
      <c r="J101" s="57">
        <v>2023</v>
      </c>
      <c r="K101" s="57">
        <v>10</v>
      </c>
      <c r="L101" s="57">
        <v>19</v>
      </c>
      <c r="M101" s="61">
        <f t="shared" si="6"/>
        <v>20</v>
      </c>
      <c r="N101" s="61">
        <f t="shared" si="7"/>
        <v>0.05</v>
      </c>
      <c r="O101" s="62"/>
      <c r="U101" s="63"/>
      <c r="V101" s="63"/>
      <c r="W101" s="63"/>
      <c r="X101" s="63"/>
      <c r="Y101" s="81">
        <f t="shared" si="8"/>
        <v>0</v>
      </c>
      <c r="Z101" s="82">
        <f t="shared" si="9"/>
        <v>0</v>
      </c>
    </row>
    <row r="102" ht="108" spans="1:26">
      <c r="A102" s="57" t="s">
        <v>9</v>
      </c>
      <c r="B102" s="58" t="s">
        <v>384</v>
      </c>
      <c r="C102" s="57">
        <v>6</v>
      </c>
      <c r="D102" s="57" t="s">
        <v>38</v>
      </c>
      <c r="E102" s="57" t="s">
        <v>39</v>
      </c>
      <c r="F102" s="57">
        <v>0</v>
      </c>
      <c r="G102" s="57">
        <v>1</v>
      </c>
      <c r="H102" s="57">
        <v>103</v>
      </c>
      <c r="I102" s="57" t="s">
        <v>367</v>
      </c>
      <c r="J102" s="57">
        <v>2023</v>
      </c>
      <c r="K102" s="57">
        <v>10</v>
      </c>
      <c r="L102" s="57">
        <v>13</v>
      </c>
      <c r="M102" s="61">
        <f t="shared" si="6"/>
        <v>20</v>
      </c>
      <c r="N102" s="61">
        <f t="shared" si="7"/>
        <v>0.05</v>
      </c>
      <c r="O102" s="62"/>
      <c r="U102" s="63"/>
      <c r="V102" s="63"/>
      <c r="W102" s="63"/>
      <c r="X102" s="63"/>
      <c r="Y102" s="81">
        <f t="shared" si="8"/>
        <v>0</v>
      </c>
      <c r="Z102" s="82">
        <f t="shared" si="9"/>
        <v>0</v>
      </c>
    </row>
    <row r="103" ht="108" spans="1:26">
      <c r="A103" s="57" t="s">
        <v>9</v>
      </c>
      <c r="B103" s="58" t="s">
        <v>384</v>
      </c>
      <c r="C103" s="57">
        <v>6</v>
      </c>
      <c r="D103" s="57" t="s">
        <v>38</v>
      </c>
      <c r="E103" s="57" t="s">
        <v>39</v>
      </c>
      <c r="F103" s="57">
        <v>0</v>
      </c>
      <c r="G103" s="57">
        <v>1</v>
      </c>
      <c r="H103" s="57">
        <v>200</v>
      </c>
      <c r="I103" s="57" t="s">
        <v>371</v>
      </c>
      <c r="J103" s="57">
        <v>2023</v>
      </c>
      <c r="K103" s="57">
        <v>10</v>
      </c>
      <c r="L103" s="57">
        <v>13</v>
      </c>
      <c r="M103" s="61">
        <f t="shared" si="6"/>
        <v>20</v>
      </c>
      <c r="N103" s="61">
        <f t="shared" si="7"/>
        <v>0.05</v>
      </c>
      <c r="O103" s="62"/>
      <c r="U103" s="63"/>
      <c r="V103" s="63"/>
      <c r="W103" s="63"/>
      <c r="X103" s="63"/>
      <c r="Y103" s="81">
        <f t="shared" si="8"/>
        <v>0</v>
      </c>
      <c r="Z103" s="82">
        <f t="shared" si="9"/>
        <v>0</v>
      </c>
    </row>
    <row r="104" ht="108" spans="1:26">
      <c r="A104" s="57" t="s">
        <v>9</v>
      </c>
      <c r="B104" s="58" t="s">
        <v>384</v>
      </c>
      <c r="C104" s="57">
        <v>6</v>
      </c>
      <c r="D104" s="57" t="s">
        <v>38</v>
      </c>
      <c r="E104" s="57" t="s">
        <v>39</v>
      </c>
      <c r="F104" s="57">
        <v>0</v>
      </c>
      <c r="G104" s="57">
        <v>1</v>
      </c>
      <c r="H104" s="57">
        <v>201</v>
      </c>
      <c r="I104" s="57" t="s">
        <v>372</v>
      </c>
      <c r="J104" s="57">
        <v>2023</v>
      </c>
      <c r="K104" s="57">
        <v>10</v>
      </c>
      <c r="L104" s="57">
        <v>13</v>
      </c>
      <c r="M104" s="61">
        <f t="shared" si="6"/>
        <v>20</v>
      </c>
      <c r="N104" s="61">
        <f t="shared" si="7"/>
        <v>0.05</v>
      </c>
      <c r="O104" s="62"/>
      <c r="U104" s="63"/>
      <c r="V104" s="63"/>
      <c r="W104" s="63"/>
      <c r="X104" s="63"/>
      <c r="Y104" s="81">
        <f t="shared" si="8"/>
        <v>0</v>
      </c>
      <c r="Z104" s="82">
        <f t="shared" si="9"/>
        <v>0</v>
      </c>
    </row>
    <row r="105" ht="108" spans="1:26">
      <c r="A105" s="57" t="s">
        <v>9</v>
      </c>
      <c r="B105" s="58" t="s">
        <v>384</v>
      </c>
      <c r="C105" s="57">
        <v>6</v>
      </c>
      <c r="D105" s="57" t="s">
        <v>38</v>
      </c>
      <c r="E105" s="57" t="s">
        <v>39</v>
      </c>
      <c r="F105" s="57">
        <v>0</v>
      </c>
      <c r="G105" s="57">
        <v>1</v>
      </c>
      <c r="H105" s="57">
        <v>202</v>
      </c>
      <c r="I105" s="57" t="s">
        <v>350</v>
      </c>
      <c r="J105" s="57">
        <v>2023</v>
      </c>
      <c r="K105" s="57">
        <v>10</v>
      </c>
      <c r="L105" s="57">
        <v>13</v>
      </c>
      <c r="M105" s="61">
        <f t="shared" si="6"/>
        <v>20</v>
      </c>
      <c r="N105" s="61">
        <f t="shared" si="7"/>
        <v>0.05</v>
      </c>
      <c r="O105" s="62"/>
      <c r="U105" s="63"/>
      <c r="V105" s="63"/>
      <c r="W105" s="63"/>
      <c r="X105" s="63"/>
      <c r="Y105" s="81">
        <f t="shared" si="8"/>
        <v>0</v>
      </c>
      <c r="Z105" s="82">
        <f t="shared" si="9"/>
        <v>0</v>
      </c>
    </row>
    <row r="106" ht="108" spans="1:26">
      <c r="A106" s="57" t="s">
        <v>9</v>
      </c>
      <c r="B106" s="58" t="s">
        <v>384</v>
      </c>
      <c r="C106" s="57">
        <v>6</v>
      </c>
      <c r="D106" s="57" t="s">
        <v>38</v>
      </c>
      <c r="E106" s="57" t="s">
        <v>39</v>
      </c>
      <c r="F106" s="57">
        <v>0</v>
      </c>
      <c r="G106" s="57">
        <v>1</v>
      </c>
      <c r="H106" s="57">
        <v>301</v>
      </c>
      <c r="I106" s="57" t="s">
        <v>351</v>
      </c>
      <c r="J106" s="57">
        <v>2023</v>
      </c>
      <c r="K106" s="57">
        <v>10</v>
      </c>
      <c r="L106" s="57">
        <v>19</v>
      </c>
      <c r="M106" s="61">
        <f t="shared" si="6"/>
        <v>20</v>
      </c>
      <c r="N106" s="61">
        <f t="shared" si="7"/>
        <v>0.05</v>
      </c>
      <c r="O106" s="62"/>
      <c r="U106" s="63"/>
      <c r="V106" s="63"/>
      <c r="W106" s="63"/>
      <c r="X106" s="63"/>
      <c r="Y106" s="81">
        <f t="shared" si="8"/>
        <v>0</v>
      </c>
      <c r="Z106" s="82">
        <f t="shared" si="9"/>
        <v>0</v>
      </c>
    </row>
    <row r="107" ht="108" spans="1:26">
      <c r="A107" s="57" t="s">
        <v>9</v>
      </c>
      <c r="B107" s="58" t="s">
        <v>384</v>
      </c>
      <c r="C107" s="57">
        <v>6</v>
      </c>
      <c r="D107" s="57" t="s">
        <v>38</v>
      </c>
      <c r="E107" s="57" t="s">
        <v>39</v>
      </c>
      <c r="F107" s="57">
        <v>0</v>
      </c>
      <c r="G107" s="57">
        <v>1</v>
      </c>
      <c r="H107" s="57">
        <v>302</v>
      </c>
      <c r="I107" s="57" t="s">
        <v>352</v>
      </c>
      <c r="J107" s="57">
        <v>2023</v>
      </c>
      <c r="K107" s="57">
        <v>10</v>
      </c>
      <c r="L107" s="57">
        <v>19</v>
      </c>
      <c r="M107" s="61">
        <f t="shared" si="6"/>
        <v>20</v>
      </c>
      <c r="N107" s="61">
        <f t="shared" si="7"/>
        <v>0.05</v>
      </c>
      <c r="O107" s="62"/>
      <c r="U107" s="63"/>
      <c r="V107" s="63"/>
      <c r="W107" s="63"/>
      <c r="X107" s="63"/>
      <c r="Y107" s="81">
        <f t="shared" si="8"/>
        <v>0</v>
      </c>
      <c r="Z107" s="82">
        <f t="shared" si="9"/>
        <v>0</v>
      </c>
    </row>
    <row r="108" ht="108" spans="1:26">
      <c r="A108" s="57" t="s">
        <v>9</v>
      </c>
      <c r="B108" s="58" t="s">
        <v>384</v>
      </c>
      <c r="C108" s="57">
        <v>6</v>
      </c>
      <c r="D108" s="57" t="s">
        <v>38</v>
      </c>
      <c r="E108" s="57" t="s">
        <v>39</v>
      </c>
      <c r="F108" s="57">
        <v>0</v>
      </c>
      <c r="G108" s="57">
        <v>1</v>
      </c>
      <c r="H108" s="57">
        <v>403</v>
      </c>
      <c r="I108" s="57" t="s">
        <v>373</v>
      </c>
      <c r="J108" s="57">
        <v>2023</v>
      </c>
      <c r="K108" s="57">
        <v>10</v>
      </c>
      <c r="L108" s="57">
        <v>13</v>
      </c>
      <c r="M108" s="61">
        <f t="shared" si="6"/>
        <v>20</v>
      </c>
      <c r="N108" s="61">
        <f t="shared" si="7"/>
        <v>0.05</v>
      </c>
      <c r="O108" s="62"/>
      <c r="U108" s="63"/>
      <c r="V108" s="63"/>
      <c r="W108" s="63"/>
      <c r="X108" s="63"/>
      <c r="Y108" s="81">
        <f t="shared" si="8"/>
        <v>0</v>
      </c>
      <c r="Z108" s="82">
        <f t="shared" si="9"/>
        <v>0</v>
      </c>
    </row>
    <row r="109" ht="108" spans="1:26">
      <c r="A109" s="57" t="s">
        <v>9</v>
      </c>
      <c r="B109" s="58" t="s">
        <v>384</v>
      </c>
      <c r="C109" s="57">
        <v>6</v>
      </c>
      <c r="D109" s="57" t="s">
        <v>38</v>
      </c>
      <c r="E109" s="57" t="s">
        <v>39</v>
      </c>
      <c r="F109" s="57">
        <v>0</v>
      </c>
      <c r="G109" s="57">
        <v>1</v>
      </c>
      <c r="H109" s="57">
        <v>404</v>
      </c>
      <c r="I109" s="57" t="s">
        <v>353</v>
      </c>
      <c r="J109" s="57">
        <v>2023</v>
      </c>
      <c r="K109" s="57">
        <v>10</v>
      </c>
      <c r="L109" s="57">
        <v>13</v>
      </c>
      <c r="M109" s="61">
        <f t="shared" si="6"/>
        <v>20</v>
      </c>
      <c r="N109" s="61">
        <f t="shared" si="7"/>
        <v>0.05</v>
      </c>
      <c r="O109" s="62"/>
      <c r="U109" s="63"/>
      <c r="V109" s="63"/>
      <c r="W109" s="63"/>
      <c r="X109" s="63"/>
      <c r="Y109" s="81">
        <f t="shared" si="8"/>
        <v>0</v>
      </c>
      <c r="Z109" s="82">
        <f t="shared" si="9"/>
        <v>0</v>
      </c>
    </row>
    <row r="110" ht="108" spans="1:26">
      <c r="A110" s="57" t="s">
        <v>9</v>
      </c>
      <c r="B110" s="58" t="s">
        <v>384</v>
      </c>
      <c r="C110" s="57">
        <v>6</v>
      </c>
      <c r="D110" s="57" t="s">
        <v>38</v>
      </c>
      <c r="E110" s="57" t="s">
        <v>39</v>
      </c>
      <c r="F110" s="57">
        <v>0</v>
      </c>
      <c r="G110" s="57">
        <v>1</v>
      </c>
      <c r="H110" s="57">
        <v>405</v>
      </c>
      <c r="I110" s="57" t="s">
        <v>354</v>
      </c>
      <c r="J110" s="57">
        <v>2023</v>
      </c>
      <c r="K110" s="57">
        <v>10</v>
      </c>
      <c r="L110" s="57">
        <v>13</v>
      </c>
      <c r="M110" s="61">
        <f t="shared" si="6"/>
        <v>20</v>
      </c>
      <c r="N110" s="61">
        <f t="shared" si="7"/>
        <v>0.05</v>
      </c>
      <c r="O110" s="62"/>
      <c r="U110" s="63"/>
      <c r="V110" s="63"/>
      <c r="W110" s="63"/>
      <c r="X110" s="63"/>
      <c r="Y110" s="81">
        <f t="shared" si="8"/>
        <v>0</v>
      </c>
      <c r="Z110" s="82">
        <f t="shared" si="9"/>
        <v>0</v>
      </c>
    </row>
    <row r="111" ht="108" spans="1:26">
      <c r="A111" s="57" t="s">
        <v>9</v>
      </c>
      <c r="B111" s="58" t="s">
        <v>384</v>
      </c>
      <c r="C111" s="57">
        <v>6</v>
      </c>
      <c r="D111" s="57" t="s">
        <v>38</v>
      </c>
      <c r="E111" s="57" t="s">
        <v>39</v>
      </c>
      <c r="F111" s="57">
        <v>1</v>
      </c>
      <c r="G111" s="57">
        <v>1</v>
      </c>
      <c r="H111" s="57">
        <v>4503</v>
      </c>
      <c r="I111" s="57" t="s">
        <v>355</v>
      </c>
      <c r="J111" s="57">
        <v>2023</v>
      </c>
      <c r="K111" s="57">
        <v>10</v>
      </c>
      <c r="L111" s="57">
        <v>19</v>
      </c>
      <c r="M111" s="61">
        <f t="shared" si="6"/>
        <v>20</v>
      </c>
      <c r="N111" s="61">
        <f t="shared" si="7"/>
        <v>0.05</v>
      </c>
      <c r="O111" s="62"/>
      <c r="U111" s="63"/>
      <c r="V111" s="63"/>
      <c r="W111" s="63"/>
      <c r="X111" s="63"/>
      <c r="Y111" s="81">
        <f t="shared" si="8"/>
        <v>0</v>
      </c>
      <c r="Z111" s="82">
        <f t="shared" si="9"/>
        <v>0</v>
      </c>
    </row>
    <row r="112" ht="108" spans="1:26">
      <c r="A112" s="57" t="s">
        <v>9</v>
      </c>
      <c r="B112" s="58" t="s">
        <v>384</v>
      </c>
      <c r="C112" s="57">
        <v>6</v>
      </c>
      <c r="D112" s="57" t="s">
        <v>38</v>
      </c>
      <c r="E112" s="57" t="s">
        <v>39</v>
      </c>
      <c r="F112" s="57">
        <v>1</v>
      </c>
      <c r="G112" s="57">
        <v>1</v>
      </c>
      <c r="H112" s="57">
        <v>4504</v>
      </c>
      <c r="I112" s="57" t="s">
        <v>359</v>
      </c>
      <c r="J112" s="57">
        <v>2023</v>
      </c>
      <c r="K112" s="57">
        <v>10</v>
      </c>
      <c r="L112" s="57">
        <v>13</v>
      </c>
      <c r="M112" s="61">
        <f t="shared" si="6"/>
        <v>20</v>
      </c>
      <c r="N112" s="61">
        <f t="shared" si="7"/>
        <v>0.05</v>
      </c>
      <c r="O112" s="62"/>
      <c r="U112" s="63"/>
      <c r="V112" s="63"/>
      <c r="W112" s="63"/>
      <c r="X112" s="63"/>
      <c r="Y112" s="81">
        <f t="shared" ref="Y112:Y143" si="10">R114/R$8</f>
        <v>0</v>
      </c>
      <c r="Z112" s="82">
        <f t="shared" ref="Z112:Z143" si="11">(X112-W112)/Q$8</f>
        <v>0</v>
      </c>
    </row>
    <row r="113" ht="108" spans="1:26">
      <c r="A113" s="57" t="s">
        <v>9</v>
      </c>
      <c r="B113" s="58" t="s">
        <v>384</v>
      </c>
      <c r="C113" s="57">
        <v>6</v>
      </c>
      <c r="D113" s="57" t="s">
        <v>38</v>
      </c>
      <c r="E113" s="57" t="s">
        <v>39</v>
      </c>
      <c r="F113" s="57">
        <v>1</v>
      </c>
      <c r="G113" s="57">
        <v>1</v>
      </c>
      <c r="H113" s="57">
        <v>4505</v>
      </c>
      <c r="I113" s="57" t="s">
        <v>360</v>
      </c>
      <c r="J113" s="57">
        <v>2023</v>
      </c>
      <c r="K113" s="57">
        <v>10</v>
      </c>
      <c r="L113" s="57">
        <v>13</v>
      </c>
      <c r="M113" s="61">
        <f t="shared" si="6"/>
        <v>20</v>
      </c>
      <c r="N113" s="61">
        <f t="shared" si="7"/>
        <v>0.05</v>
      </c>
      <c r="O113" s="62"/>
      <c r="T113" s="83" t="s">
        <v>385</v>
      </c>
      <c r="U113" s="83"/>
      <c r="V113" s="63"/>
      <c r="W113" s="63"/>
      <c r="X113" s="63"/>
      <c r="Y113" s="81">
        <f t="shared" si="10"/>
        <v>0</v>
      </c>
      <c r="Z113" s="82">
        <f t="shared" si="11"/>
        <v>0</v>
      </c>
    </row>
    <row r="114" ht="108" spans="1:26">
      <c r="A114" s="57" t="s">
        <v>9</v>
      </c>
      <c r="B114" s="58" t="s">
        <v>384</v>
      </c>
      <c r="C114" s="57">
        <v>6</v>
      </c>
      <c r="D114" s="57" t="s">
        <v>38</v>
      </c>
      <c r="E114" s="57" t="s">
        <v>39</v>
      </c>
      <c r="F114" s="57">
        <v>1</v>
      </c>
      <c r="G114" s="57">
        <v>1</v>
      </c>
      <c r="H114" s="57">
        <v>4507</v>
      </c>
      <c r="I114" s="57" t="s">
        <v>361</v>
      </c>
      <c r="J114" s="57">
        <v>2023</v>
      </c>
      <c r="K114" s="57">
        <v>10</v>
      </c>
      <c r="L114" s="57">
        <v>19</v>
      </c>
      <c r="M114" s="61">
        <f t="shared" si="6"/>
        <v>20</v>
      </c>
      <c r="N114" s="61">
        <f t="shared" si="7"/>
        <v>0.05</v>
      </c>
      <c r="O114" s="62"/>
      <c r="T114" s="83" t="s">
        <v>385</v>
      </c>
      <c r="U114" s="83"/>
      <c r="V114" s="63"/>
      <c r="W114" s="63"/>
      <c r="X114" s="63"/>
      <c r="Y114" s="81">
        <f t="shared" si="10"/>
        <v>0</v>
      </c>
      <c r="Z114" s="82">
        <f t="shared" si="11"/>
        <v>0</v>
      </c>
    </row>
    <row r="115" ht="108" spans="1:26">
      <c r="A115" s="57" t="s">
        <v>9</v>
      </c>
      <c r="B115" s="58" t="s">
        <v>384</v>
      </c>
      <c r="C115" s="57">
        <v>6</v>
      </c>
      <c r="D115" s="57" t="s">
        <v>38</v>
      </c>
      <c r="E115" s="57" t="s">
        <v>39</v>
      </c>
      <c r="F115" s="57">
        <v>0</v>
      </c>
      <c r="G115" s="57">
        <v>1</v>
      </c>
      <c r="H115" s="57">
        <v>4700</v>
      </c>
      <c r="I115" s="57" t="s">
        <v>374</v>
      </c>
      <c r="J115" s="57">
        <v>2023</v>
      </c>
      <c r="K115" s="57">
        <v>10</v>
      </c>
      <c r="L115" s="57">
        <v>13</v>
      </c>
      <c r="M115" s="61">
        <f t="shared" si="6"/>
        <v>20</v>
      </c>
      <c r="N115" s="61">
        <f t="shared" si="7"/>
        <v>0.05</v>
      </c>
      <c r="O115" s="62"/>
      <c r="T115" s="83" t="s">
        <v>385</v>
      </c>
      <c r="U115" s="83"/>
      <c r="V115" s="63"/>
      <c r="W115" s="63"/>
      <c r="X115" s="63"/>
      <c r="Y115" s="81">
        <f t="shared" si="10"/>
        <v>0</v>
      </c>
      <c r="Z115" s="82">
        <f t="shared" si="11"/>
        <v>0</v>
      </c>
    </row>
    <row r="116" ht="108" spans="1:26">
      <c r="A116" s="57" t="s">
        <v>9</v>
      </c>
      <c r="B116" s="58" t="s">
        <v>384</v>
      </c>
      <c r="C116" s="57">
        <v>6</v>
      </c>
      <c r="D116" s="57" t="s">
        <v>38</v>
      </c>
      <c r="E116" s="57" t="s">
        <v>39</v>
      </c>
      <c r="F116" s="57">
        <v>0</v>
      </c>
      <c r="G116" s="57">
        <v>0</v>
      </c>
      <c r="H116" s="57">
        <v>4701</v>
      </c>
      <c r="I116" s="57" t="s">
        <v>378</v>
      </c>
      <c r="J116" s="57">
        <v>2023</v>
      </c>
      <c r="K116" s="57">
        <v>10</v>
      </c>
      <c r="L116" s="57">
        <v>13</v>
      </c>
      <c r="M116" s="61">
        <f t="shared" si="6"/>
        <v>20</v>
      </c>
      <c r="N116" s="61">
        <f t="shared" si="7"/>
        <v>0.05</v>
      </c>
      <c r="O116" s="62"/>
      <c r="T116" s="83" t="s">
        <v>385</v>
      </c>
      <c r="U116" s="83"/>
      <c r="V116" s="63"/>
      <c r="W116" s="63"/>
      <c r="X116" s="63"/>
      <c r="Y116" s="81">
        <f t="shared" si="10"/>
        <v>0</v>
      </c>
      <c r="Z116" s="82">
        <f t="shared" si="11"/>
        <v>0</v>
      </c>
    </row>
    <row r="117" ht="108" spans="1:26">
      <c r="A117" s="57" t="s">
        <v>9</v>
      </c>
      <c r="B117" s="58" t="s">
        <v>384</v>
      </c>
      <c r="C117" s="57">
        <v>6</v>
      </c>
      <c r="D117" s="57" t="s">
        <v>38</v>
      </c>
      <c r="E117" s="57" t="s">
        <v>39</v>
      </c>
      <c r="F117" s="57">
        <v>0</v>
      </c>
      <c r="G117" s="57">
        <v>0</v>
      </c>
      <c r="H117" s="57">
        <v>4702</v>
      </c>
      <c r="I117" s="57" t="s">
        <v>379</v>
      </c>
      <c r="J117" s="57">
        <v>2023</v>
      </c>
      <c r="K117" s="57">
        <v>10</v>
      </c>
      <c r="L117" s="57">
        <v>13</v>
      </c>
      <c r="M117" s="61">
        <f t="shared" si="6"/>
        <v>20</v>
      </c>
      <c r="N117" s="61">
        <f t="shared" ref="N117:N180" si="12">1/M117</f>
        <v>0.05</v>
      </c>
      <c r="O117" s="62"/>
      <c r="T117" s="83" t="s">
        <v>385</v>
      </c>
      <c r="U117" s="83"/>
      <c r="V117" s="63"/>
      <c r="W117" s="63"/>
      <c r="X117" s="63"/>
      <c r="Y117" s="81">
        <f t="shared" si="10"/>
        <v>0</v>
      </c>
      <c r="Z117" s="82">
        <f t="shared" si="11"/>
        <v>0</v>
      </c>
    </row>
    <row r="118" ht="108" spans="1:26">
      <c r="A118" s="57" t="s">
        <v>9</v>
      </c>
      <c r="B118" s="58" t="s">
        <v>384</v>
      </c>
      <c r="C118" s="57">
        <v>6</v>
      </c>
      <c r="D118" s="57" t="s">
        <v>38</v>
      </c>
      <c r="E118" s="57" t="s">
        <v>39</v>
      </c>
      <c r="F118" s="57">
        <v>0</v>
      </c>
      <c r="G118" s="57">
        <v>0</v>
      </c>
      <c r="H118" s="57">
        <v>4703</v>
      </c>
      <c r="I118" s="57" t="s">
        <v>386</v>
      </c>
      <c r="J118" s="57">
        <v>2023</v>
      </c>
      <c r="K118" s="57">
        <v>10</v>
      </c>
      <c r="L118" s="57">
        <v>13</v>
      </c>
      <c r="M118" s="61">
        <f t="shared" si="6"/>
        <v>20</v>
      </c>
      <c r="N118" s="61">
        <f t="shared" si="12"/>
        <v>0.05</v>
      </c>
      <c r="O118" s="62"/>
      <c r="T118" s="83" t="s">
        <v>385</v>
      </c>
      <c r="U118" s="83"/>
      <c r="V118" s="63"/>
      <c r="W118" s="63"/>
      <c r="X118" s="63"/>
      <c r="Y118" s="81">
        <f t="shared" si="10"/>
        <v>0</v>
      </c>
      <c r="Z118" s="82">
        <f t="shared" si="11"/>
        <v>0</v>
      </c>
    </row>
    <row r="119" ht="27" spans="1:26">
      <c r="A119" s="57" t="s">
        <v>9</v>
      </c>
      <c r="B119" s="58" t="s">
        <v>2</v>
      </c>
      <c r="C119" s="57">
        <v>6</v>
      </c>
      <c r="D119" s="57" t="s">
        <v>42</v>
      </c>
      <c r="E119" s="57" t="s">
        <v>43</v>
      </c>
      <c r="F119" s="57">
        <v>0</v>
      </c>
      <c r="G119" s="57">
        <v>1</v>
      </c>
      <c r="H119" s="57">
        <v>100</v>
      </c>
      <c r="I119" s="57" t="s">
        <v>362</v>
      </c>
      <c r="J119" s="57">
        <v>2023</v>
      </c>
      <c r="K119" s="57">
        <v>10</v>
      </c>
      <c r="L119" s="57">
        <v>12</v>
      </c>
      <c r="M119" s="61">
        <f t="shared" si="6"/>
        <v>18</v>
      </c>
      <c r="N119" s="61">
        <f t="shared" si="12"/>
        <v>0.0555555555555556</v>
      </c>
      <c r="O119" s="62"/>
      <c r="T119" s="83" t="s">
        <v>385</v>
      </c>
      <c r="U119" s="83"/>
      <c r="V119" s="63"/>
      <c r="W119" s="63"/>
      <c r="X119" s="63"/>
      <c r="Y119" s="81">
        <f t="shared" si="10"/>
        <v>0</v>
      </c>
      <c r="Z119" s="82">
        <f t="shared" si="11"/>
        <v>0</v>
      </c>
    </row>
    <row r="120" ht="27" spans="1:26">
      <c r="A120" s="57" t="s">
        <v>9</v>
      </c>
      <c r="B120" s="58" t="s">
        <v>2</v>
      </c>
      <c r="C120" s="57">
        <v>6</v>
      </c>
      <c r="D120" s="57" t="s">
        <v>42</v>
      </c>
      <c r="E120" s="57" t="s">
        <v>43</v>
      </c>
      <c r="F120" s="57">
        <v>0</v>
      </c>
      <c r="G120" s="57">
        <v>1</v>
      </c>
      <c r="H120" s="57">
        <v>101</v>
      </c>
      <c r="I120" s="57" t="s">
        <v>363</v>
      </c>
      <c r="J120" s="57">
        <v>2023</v>
      </c>
      <c r="K120" s="57">
        <v>10</v>
      </c>
      <c r="L120" s="57">
        <v>13</v>
      </c>
      <c r="M120" s="61">
        <f t="shared" ref="M120:M183" si="13">COUNTIFS(D:D,D120,J:J,J120,K:K,K120)</f>
        <v>18</v>
      </c>
      <c r="N120" s="61">
        <f t="shared" si="12"/>
        <v>0.0555555555555556</v>
      </c>
      <c r="O120" s="62"/>
      <c r="T120" s="83" t="s">
        <v>385</v>
      </c>
      <c r="U120" s="83"/>
      <c r="V120" s="63"/>
      <c r="W120" s="63"/>
      <c r="X120" s="63"/>
      <c r="Y120" s="81">
        <f t="shared" si="10"/>
        <v>0</v>
      </c>
      <c r="Z120" s="82">
        <f t="shared" si="11"/>
        <v>0</v>
      </c>
    </row>
    <row r="121" ht="27" spans="1:26">
      <c r="A121" s="57" t="s">
        <v>9</v>
      </c>
      <c r="B121" s="58" t="s">
        <v>2</v>
      </c>
      <c r="C121" s="57">
        <v>6</v>
      </c>
      <c r="D121" s="57" t="s">
        <v>42</v>
      </c>
      <c r="E121" s="57" t="s">
        <v>43</v>
      </c>
      <c r="F121" s="57">
        <v>0</v>
      </c>
      <c r="G121" s="57">
        <v>1</v>
      </c>
      <c r="H121" s="57">
        <v>102</v>
      </c>
      <c r="I121" s="57" t="s">
        <v>364</v>
      </c>
      <c r="J121" s="57">
        <v>2023</v>
      </c>
      <c r="K121" s="57">
        <v>10</v>
      </c>
      <c r="L121" s="57">
        <v>13</v>
      </c>
      <c r="M121" s="61">
        <f t="shared" si="13"/>
        <v>18</v>
      </c>
      <c r="N121" s="61">
        <f t="shared" si="12"/>
        <v>0.0555555555555556</v>
      </c>
      <c r="O121" s="62"/>
      <c r="T121" s="83" t="s">
        <v>385</v>
      </c>
      <c r="U121" s="83"/>
      <c r="V121" s="63"/>
      <c r="W121" s="63"/>
      <c r="X121" s="63"/>
      <c r="Y121" s="81">
        <f t="shared" si="10"/>
        <v>0</v>
      </c>
      <c r="Z121" s="82">
        <f t="shared" si="11"/>
        <v>0</v>
      </c>
    </row>
    <row r="122" ht="27" spans="1:26">
      <c r="A122" s="57" t="s">
        <v>9</v>
      </c>
      <c r="B122" s="58" t="s">
        <v>2</v>
      </c>
      <c r="C122" s="57">
        <v>6</v>
      </c>
      <c r="D122" s="57" t="s">
        <v>42</v>
      </c>
      <c r="E122" s="57" t="s">
        <v>43</v>
      </c>
      <c r="F122" s="57">
        <v>0</v>
      </c>
      <c r="G122" s="57">
        <v>1</v>
      </c>
      <c r="H122" s="57">
        <v>103</v>
      </c>
      <c r="I122" s="57" t="s">
        <v>367</v>
      </c>
      <c r="J122" s="57">
        <v>2023</v>
      </c>
      <c r="K122" s="57">
        <v>10</v>
      </c>
      <c r="L122" s="57">
        <v>17</v>
      </c>
      <c r="M122" s="61">
        <f t="shared" si="13"/>
        <v>18</v>
      </c>
      <c r="N122" s="61">
        <f t="shared" si="12"/>
        <v>0.0555555555555556</v>
      </c>
      <c r="O122" s="62"/>
      <c r="T122" s="83" t="s">
        <v>385</v>
      </c>
      <c r="U122" s="83"/>
      <c r="V122" s="63"/>
      <c r="W122" s="63"/>
      <c r="X122" s="63"/>
      <c r="Y122" s="81">
        <f t="shared" si="10"/>
        <v>0</v>
      </c>
      <c r="Z122" s="82">
        <f t="shared" si="11"/>
        <v>0</v>
      </c>
    </row>
    <row r="123" ht="27" spans="1:26">
      <c r="A123" s="57" t="s">
        <v>9</v>
      </c>
      <c r="B123" s="58" t="s">
        <v>2</v>
      </c>
      <c r="C123" s="57">
        <v>6</v>
      </c>
      <c r="D123" s="57" t="s">
        <v>42</v>
      </c>
      <c r="E123" s="57" t="s">
        <v>43</v>
      </c>
      <c r="F123" s="57">
        <v>0</v>
      </c>
      <c r="G123" s="57">
        <v>1</v>
      </c>
      <c r="H123" s="57">
        <v>200</v>
      </c>
      <c r="I123" s="57" t="s">
        <v>371</v>
      </c>
      <c r="J123" s="57">
        <v>2023</v>
      </c>
      <c r="K123" s="57">
        <v>10</v>
      </c>
      <c r="L123" s="57">
        <v>12</v>
      </c>
      <c r="M123" s="61">
        <f t="shared" si="13"/>
        <v>18</v>
      </c>
      <c r="N123" s="61">
        <f t="shared" si="12"/>
        <v>0.0555555555555556</v>
      </c>
      <c r="O123" s="62"/>
      <c r="T123" s="83" t="s">
        <v>385</v>
      </c>
      <c r="U123" s="83"/>
      <c r="V123" s="63"/>
      <c r="W123" s="63"/>
      <c r="X123" s="63"/>
      <c r="Y123" s="81">
        <f t="shared" si="10"/>
        <v>0</v>
      </c>
      <c r="Z123" s="82">
        <f t="shared" si="11"/>
        <v>0</v>
      </c>
    </row>
    <row r="124" ht="27" spans="1:26">
      <c r="A124" s="57" t="s">
        <v>9</v>
      </c>
      <c r="B124" s="58" t="s">
        <v>2</v>
      </c>
      <c r="C124" s="57">
        <v>6</v>
      </c>
      <c r="D124" s="57" t="s">
        <v>42</v>
      </c>
      <c r="E124" s="57" t="s">
        <v>43</v>
      </c>
      <c r="F124" s="57">
        <v>0</v>
      </c>
      <c r="G124" s="57">
        <v>1</v>
      </c>
      <c r="H124" s="57">
        <v>201</v>
      </c>
      <c r="I124" s="57" t="s">
        <v>372</v>
      </c>
      <c r="J124" s="57">
        <v>2023</v>
      </c>
      <c r="K124" s="57">
        <v>10</v>
      </c>
      <c r="L124" s="57">
        <v>12</v>
      </c>
      <c r="M124" s="61">
        <f t="shared" si="13"/>
        <v>18</v>
      </c>
      <c r="N124" s="61">
        <f t="shared" si="12"/>
        <v>0.0555555555555556</v>
      </c>
      <c r="O124" s="62"/>
      <c r="T124" s="83" t="s">
        <v>385</v>
      </c>
      <c r="U124" s="83"/>
      <c r="V124" s="63"/>
      <c r="W124" s="63"/>
      <c r="X124" s="63"/>
      <c r="Y124" s="81">
        <f t="shared" si="10"/>
        <v>0</v>
      </c>
      <c r="Z124" s="82">
        <f t="shared" si="11"/>
        <v>0</v>
      </c>
    </row>
    <row r="125" ht="27" spans="1:26">
      <c r="A125" s="57" t="s">
        <v>9</v>
      </c>
      <c r="B125" s="58" t="s">
        <v>2</v>
      </c>
      <c r="C125" s="57">
        <v>6</v>
      </c>
      <c r="D125" s="57" t="s">
        <v>42</v>
      </c>
      <c r="E125" s="57" t="s">
        <v>43</v>
      </c>
      <c r="F125" s="57">
        <v>0</v>
      </c>
      <c r="G125" s="57">
        <v>1</v>
      </c>
      <c r="H125" s="57">
        <v>202</v>
      </c>
      <c r="I125" s="57" t="s">
        <v>350</v>
      </c>
      <c r="J125" s="57">
        <v>2023</v>
      </c>
      <c r="K125" s="57">
        <v>10</v>
      </c>
      <c r="L125" s="57">
        <v>13</v>
      </c>
      <c r="M125" s="61">
        <f t="shared" si="13"/>
        <v>18</v>
      </c>
      <c r="N125" s="61">
        <f t="shared" si="12"/>
        <v>0.0555555555555556</v>
      </c>
      <c r="O125" s="62"/>
      <c r="T125" s="83" t="s">
        <v>385</v>
      </c>
      <c r="U125" s="83"/>
      <c r="V125" s="63"/>
      <c r="W125" s="63"/>
      <c r="X125" s="63"/>
      <c r="Y125" s="81">
        <f t="shared" si="10"/>
        <v>0</v>
      </c>
      <c r="Z125" s="82">
        <f t="shared" si="11"/>
        <v>0</v>
      </c>
    </row>
    <row r="126" ht="27" spans="1:26">
      <c r="A126" s="57" t="s">
        <v>9</v>
      </c>
      <c r="B126" s="58" t="s">
        <v>2</v>
      </c>
      <c r="C126" s="57">
        <v>6</v>
      </c>
      <c r="D126" s="57" t="s">
        <v>42</v>
      </c>
      <c r="E126" s="57" t="s">
        <v>43</v>
      </c>
      <c r="F126" s="57">
        <v>0</v>
      </c>
      <c r="G126" s="57">
        <v>1</v>
      </c>
      <c r="H126" s="57">
        <v>301</v>
      </c>
      <c r="I126" s="57" t="s">
        <v>351</v>
      </c>
      <c r="J126" s="57">
        <v>2023</v>
      </c>
      <c r="K126" s="57">
        <v>10</v>
      </c>
      <c r="L126" s="57">
        <v>13</v>
      </c>
      <c r="M126" s="61">
        <f t="shared" si="13"/>
        <v>18</v>
      </c>
      <c r="N126" s="61">
        <f t="shared" si="12"/>
        <v>0.0555555555555556</v>
      </c>
      <c r="O126" s="62"/>
      <c r="T126" s="83" t="s">
        <v>385</v>
      </c>
      <c r="U126" s="83"/>
      <c r="V126" s="63"/>
      <c r="W126" s="63"/>
      <c r="X126" s="63"/>
      <c r="Y126" s="81">
        <f t="shared" si="10"/>
        <v>0</v>
      </c>
      <c r="Z126" s="82">
        <f t="shared" si="11"/>
        <v>0</v>
      </c>
    </row>
    <row r="127" ht="27" spans="1:26">
      <c r="A127" s="57" t="s">
        <v>9</v>
      </c>
      <c r="B127" s="58" t="s">
        <v>2</v>
      </c>
      <c r="C127" s="57">
        <v>6</v>
      </c>
      <c r="D127" s="57" t="s">
        <v>42</v>
      </c>
      <c r="E127" s="57" t="s">
        <v>43</v>
      </c>
      <c r="F127" s="57">
        <v>0</v>
      </c>
      <c r="G127" s="57">
        <v>1</v>
      </c>
      <c r="H127" s="57">
        <v>302</v>
      </c>
      <c r="I127" s="57" t="s">
        <v>352</v>
      </c>
      <c r="J127" s="57">
        <v>2023</v>
      </c>
      <c r="K127" s="57">
        <v>10</v>
      </c>
      <c r="L127" s="57">
        <v>13</v>
      </c>
      <c r="M127" s="61">
        <f t="shared" si="13"/>
        <v>18</v>
      </c>
      <c r="N127" s="61">
        <f t="shared" si="12"/>
        <v>0.0555555555555556</v>
      </c>
      <c r="O127" s="62"/>
      <c r="T127" s="83" t="s">
        <v>385</v>
      </c>
      <c r="U127" s="83"/>
      <c r="V127" s="63"/>
      <c r="W127" s="63"/>
      <c r="X127" s="63"/>
      <c r="Y127" s="81">
        <f t="shared" si="10"/>
        <v>0</v>
      </c>
      <c r="Z127" s="82">
        <f t="shared" si="11"/>
        <v>0</v>
      </c>
    </row>
    <row r="128" ht="27" spans="1:26">
      <c r="A128" s="57" t="s">
        <v>9</v>
      </c>
      <c r="B128" s="58" t="s">
        <v>2</v>
      </c>
      <c r="C128" s="57">
        <v>6</v>
      </c>
      <c r="D128" s="57" t="s">
        <v>42</v>
      </c>
      <c r="E128" s="57" t="s">
        <v>43</v>
      </c>
      <c r="F128" s="57">
        <v>0</v>
      </c>
      <c r="G128" s="57">
        <v>1</v>
      </c>
      <c r="H128" s="57">
        <v>403</v>
      </c>
      <c r="I128" s="57" t="s">
        <v>373</v>
      </c>
      <c r="J128" s="57">
        <v>2023</v>
      </c>
      <c r="K128" s="57">
        <v>10</v>
      </c>
      <c r="L128" s="57">
        <v>13</v>
      </c>
      <c r="M128" s="61">
        <f t="shared" si="13"/>
        <v>18</v>
      </c>
      <c r="N128" s="61">
        <f t="shared" si="12"/>
        <v>0.0555555555555556</v>
      </c>
      <c r="O128" s="62"/>
      <c r="T128" s="83" t="s">
        <v>385</v>
      </c>
      <c r="U128" s="83"/>
      <c r="V128" s="63"/>
      <c r="W128" s="63"/>
      <c r="X128" s="63"/>
      <c r="Y128" s="81">
        <f t="shared" si="10"/>
        <v>0</v>
      </c>
      <c r="Z128" s="82">
        <f t="shared" si="11"/>
        <v>0</v>
      </c>
    </row>
    <row r="129" ht="27" spans="1:26">
      <c r="A129" s="57" t="s">
        <v>9</v>
      </c>
      <c r="B129" s="58" t="s">
        <v>2</v>
      </c>
      <c r="C129" s="57">
        <v>6</v>
      </c>
      <c r="D129" s="57" t="s">
        <v>42</v>
      </c>
      <c r="E129" s="57" t="s">
        <v>43</v>
      </c>
      <c r="F129" s="57">
        <v>0</v>
      </c>
      <c r="G129" s="57">
        <v>1</v>
      </c>
      <c r="H129" s="57">
        <v>404</v>
      </c>
      <c r="I129" s="57" t="s">
        <v>353</v>
      </c>
      <c r="J129" s="57">
        <v>2023</v>
      </c>
      <c r="K129" s="57">
        <v>10</v>
      </c>
      <c r="L129" s="57">
        <v>12</v>
      </c>
      <c r="M129" s="61">
        <f t="shared" si="13"/>
        <v>18</v>
      </c>
      <c r="N129" s="61">
        <f t="shared" si="12"/>
        <v>0.0555555555555556</v>
      </c>
      <c r="O129" s="62"/>
      <c r="T129" s="83" t="s">
        <v>385</v>
      </c>
      <c r="U129" s="83"/>
      <c r="V129" s="63"/>
      <c r="W129" s="63"/>
      <c r="X129" s="63"/>
      <c r="Y129" s="81">
        <f t="shared" si="10"/>
        <v>0</v>
      </c>
      <c r="Z129" s="82">
        <f t="shared" si="11"/>
        <v>0</v>
      </c>
    </row>
    <row r="130" ht="27" spans="1:26">
      <c r="A130" s="57" t="s">
        <v>9</v>
      </c>
      <c r="B130" s="58" t="s">
        <v>2</v>
      </c>
      <c r="C130" s="57">
        <v>6</v>
      </c>
      <c r="D130" s="57" t="s">
        <v>42</v>
      </c>
      <c r="E130" s="57" t="s">
        <v>43</v>
      </c>
      <c r="F130" s="57">
        <v>0</v>
      </c>
      <c r="G130" s="57">
        <v>1</v>
      </c>
      <c r="H130" s="57">
        <v>405</v>
      </c>
      <c r="I130" s="57" t="s">
        <v>354</v>
      </c>
      <c r="J130" s="57">
        <v>2023</v>
      </c>
      <c r="K130" s="57">
        <v>10</v>
      </c>
      <c r="L130" s="57">
        <v>13</v>
      </c>
      <c r="M130" s="61">
        <f t="shared" si="13"/>
        <v>18</v>
      </c>
      <c r="N130" s="61">
        <f t="shared" si="12"/>
        <v>0.0555555555555556</v>
      </c>
      <c r="O130" s="62"/>
      <c r="T130" s="83" t="s">
        <v>385</v>
      </c>
      <c r="U130" s="83"/>
      <c r="V130" s="63"/>
      <c r="W130" s="63"/>
      <c r="X130" s="63"/>
      <c r="Y130" s="81">
        <f t="shared" si="10"/>
        <v>0</v>
      </c>
      <c r="Z130" s="82">
        <f t="shared" si="11"/>
        <v>0</v>
      </c>
    </row>
    <row r="131" ht="27" spans="1:26">
      <c r="A131" s="57" t="s">
        <v>9</v>
      </c>
      <c r="B131" s="58" t="s">
        <v>2</v>
      </c>
      <c r="C131" s="57">
        <v>6</v>
      </c>
      <c r="D131" s="57" t="s">
        <v>42</v>
      </c>
      <c r="E131" s="57" t="s">
        <v>43</v>
      </c>
      <c r="F131" s="57">
        <v>1</v>
      </c>
      <c r="G131" s="57">
        <v>1</v>
      </c>
      <c r="H131" s="57">
        <v>4503</v>
      </c>
      <c r="I131" s="57" t="s">
        <v>355</v>
      </c>
      <c r="J131" s="57">
        <v>2023</v>
      </c>
      <c r="K131" s="57">
        <v>10</v>
      </c>
      <c r="L131" s="57">
        <v>13</v>
      </c>
      <c r="M131" s="61">
        <f t="shared" si="13"/>
        <v>18</v>
      </c>
      <c r="N131" s="61">
        <f t="shared" si="12"/>
        <v>0.0555555555555556</v>
      </c>
      <c r="O131" s="62"/>
      <c r="T131" s="83" t="s">
        <v>385</v>
      </c>
      <c r="U131" s="83"/>
      <c r="V131" s="63"/>
      <c r="W131" s="63"/>
      <c r="X131" s="63"/>
      <c r="Y131" s="81">
        <f t="shared" si="10"/>
        <v>0</v>
      </c>
      <c r="Z131" s="82">
        <f t="shared" si="11"/>
        <v>0</v>
      </c>
    </row>
    <row r="132" ht="27" spans="1:26">
      <c r="A132" s="57" t="s">
        <v>9</v>
      </c>
      <c r="B132" s="58" t="s">
        <v>2</v>
      </c>
      <c r="C132" s="57">
        <v>6</v>
      </c>
      <c r="D132" s="57" t="s">
        <v>42</v>
      </c>
      <c r="E132" s="57" t="s">
        <v>43</v>
      </c>
      <c r="F132" s="57">
        <v>1</v>
      </c>
      <c r="G132" s="57">
        <v>1</v>
      </c>
      <c r="H132" s="57">
        <v>4504</v>
      </c>
      <c r="I132" s="57" t="s">
        <v>359</v>
      </c>
      <c r="J132" s="57">
        <v>2023</v>
      </c>
      <c r="K132" s="57">
        <v>10</v>
      </c>
      <c r="L132" s="57">
        <v>16</v>
      </c>
      <c r="M132" s="61">
        <f t="shared" si="13"/>
        <v>18</v>
      </c>
      <c r="N132" s="61">
        <f t="shared" si="12"/>
        <v>0.0555555555555556</v>
      </c>
      <c r="O132" s="62"/>
      <c r="T132" s="83" t="s">
        <v>385</v>
      </c>
      <c r="U132" s="83"/>
      <c r="V132" s="63"/>
      <c r="W132" s="63"/>
      <c r="X132" s="63"/>
      <c r="Y132" s="81">
        <f t="shared" si="10"/>
        <v>0</v>
      </c>
      <c r="Z132" s="82">
        <f t="shared" si="11"/>
        <v>0</v>
      </c>
    </row>
    <row r="133" ht="27" spans="1:26">
      <c r="A133" s="57" t="s">
        <v>9</v>
      </c>
      <c r="B133" s="58" t="s">
        <v>2</v>
      </c>
      <c r="C133" s="57">
        <v>6</v>
      </c>
      <c r="D133" s="57" t="s">
        <v>42</v>
      </c>
      <c r="E133" s="57" t="s">
        <v>43</v>
      </c>
      <c r="F133" s="57">
        <v>1</v>
      </c>
      <c r="G133" s="57">
        <v>1</v>
      </c>
      <c r="H133" s="57">
        <v>4505</v>
      </c>
      <c r="I133" s="57" t="s">
        <v>360</v>
      </c>
      <c r="J133" s="57">
        <v>2023</v>
      </c>
      <c r="K133" s="57">
        <v>10</v>
      </c>
      <c r="L133" s="57">
        <v>13</v>
      </c>
      <c r="M133" s="61">
        <f t="shared" si="13"/>
        <v>18</v>
      </c>
      <c r="N133" s="61">
        <f t="shared" si="12"/>
        <v>0.0555555555555556</v>
      </c>
      <c r="O133" s="62"/>
      <c r="T133" s="83" t="s">
        <v>385</v>
      </c>
      <c r="U133" s="83"/>
      <c r="V133" s="63"/>
      <c r="W133" s="63"/>
      <c r="X133" s="63"/>
      <c r="Y133" s="81">
        <f t="shared" si="10"/>
        <v>0</v>
      </c>
      <c r="Z133" s="82">
        <f t="shared" si="11"/>
        <v>0</v>
      </c>
    </row>
    <row r="134" ht="27" spans="1:26">
      <c r="A134" s="57" t="s">
        <v>9</v>
      </c>
      <c r="B134" s="58" t="s">
        <v>2</v>
      </c>
      <c r="C134" s="57">
        <v>6</v>
      </c>
      <c r="D134" s="57" t="s">
        <v>42</v>
      </c>
      <c r="E134" s="57" t="s">
        <v>43</v>
      </c>
      <c r="F134" s="57">
        <v>1</v>
      </c>
      <c r="G134" s="57">
        <v>1</v>
      </c>
      <c r="H134" s="57">
        <v>4507</v>
      </c>
      <c r="I134" s="57" t="s">
        <v>361</v>
      </c>
      <c r="J134" s="57">
        <v>2023</v>
      </c>
      <c r="K134" s="57">
        <v>10</v>
      </c>
      <c r="L134" s="57">
        <v>13</v>
      </c>
      <c r="M134" s="61">
        <f t="shared" si="13"/>
        <v>18</v>
      </c>
      <c r="N134" s="61">
        <f t="shared" si="12"/>
        <v>0.0555555555555556</v>
      </c>
      <c r="O134" s="62"/>
      <c r="T134" s="83" t="s">
        <v>385</v>
      </c>
      <c r="U134" s="83"/>
      <c r="V134" s="63"/>
      <c r="W134" s="63"/>
      <c r="X134" s="63"/>
      <c r="Y134" s="81">
        <f t="shared" si="10"/>
        <v>0</v>
      </c>
      <c r="Z134" s="82">
        <f t="shared" si="11"/>
        <v>0</v>
      </c>
    </row>
    <row r="135" ht="27" spans="1:26">
      <c r="A135" s="57" t="s">
        <v>9</v>
      </c>
      <c r="B135" s="58" t="s">
        <v>2</v>
      </c>
      <c r="C135" s="57">
        <v>6</v>
      </c>
      <c r="D135" s="57" t="s">
        <v>42</v>
      </c>
      <c r="E135" s="57" t="s">
        <v>43</v>
      </c>
      <c r="F135" s="57">
        <v>0</v>
      </c>
      <c r="G135" s="57">
        <v>1</v>
      </c>
      <c r="H135" s="57">
        <v>4700</v>
      </c>
      <c r="I135" s="57" t="s">
        <v>374</v>
      </c>
      <c r="J135" s="57">
        <v>2023</v>
      </c>
      <c r="K135" s="57">
        <v>10</v>
      </c>
      <c r="L135" s="57">
        <v>12</v>
      </c>
      <c r="M135" s="61">
        <f t="shared" si="13"/>
        <v>18</v>
      </c>
      <c r="N135" s="61">
        <f t="shared" si="12"/>
        <v>0.0555555555555556</v>
      </c>
      <c r="O135" s="62"/>
      <c r="T135" s="83" t="s">
        <v>385</v>
      </c>
      <c r="U135" s="83"/>
      <c r="V135" s="63"/>
      <c r="W135" s="63"/>
      <c r="X135" s="63"/>
      <c r="Y135" s="81">
        <f t="shared" si="10"/>
        <v>0</v>
      </c>
      <c r="Z135" s="82">
        <f t="shared" si="11"/>
        <v>0</v>
      </c>
    </row>
    <row r="136" ht="27" spans="1:26">
      <c r="A136" s="57" t="s">
        <v>9</v>
      </c>
      <c r="B136" s="58" t="s">
        <v>2</v>
      </c>
      <c r="C136" s="57">
        <v>6</v>
      </c>
      <c r="D136" s="57" t="s">
        <v>42</v>
      </c>
      <c r="E136" s="57" t="s">
        <v>43</v>
      </c>
      <c r="F136" s="57">
        <v>0</v>
      </c>
      <c r="G136" s="57">
        <v>0</v>
      </c>
      <c r="H136" s="57">
        <v>4703</v>
      </c>
      <c r="I136" s="57" t="s">
        <v>386</v>
      </c>
      <c r="J136" s="57">
        <v>2023</v>
      </c>
      <c r="K136" s="57">
        <v>10</v>
      </c>
      <c r="L136" s="57">
        <v>23</v>
      </c>
      <c r="M136" s="61">
        <f t="shared" si="13"/>
        <v>18</v>
      </c>
      <c r="N136" s="61">
        <f t="shared" si="12"/>
        <v>0.0555555555555556</v>
      </c>
      <c r="O136" s="62"/>
      <c r="T136" s="83" t="s">
        <v>385</v>
      </c>
      <c r="U136" s="83"/>
      <c r="V136" s="63"/>
      <c r="W136" s="63"/>
      <c r="X136" s="63"/>
      <c r="Y136" s="81">
        <f t="shared" si="10"/>
        <v>0</v>
      </c>
      <c r="Z136" s="82">
        <f t="shared" si="11"/>
        <v>0</v>
      </c>
    </row>
    <row r="137" ht="27" spans="1:26">
      <c r="A137" s="57" t="s">
        <v>9</v>
      </c>
      <c r="B137" s="58" t="s">
        <v>2</v>
      </c>
      <c r="C137" s="57">
        <v>6</v>
      </c>
      <c r="D137" s="57" t="s">
        <v>44</v>
      </c>
      <c r="E137" s="57" t="s">
        <v>45</v>
      </c>
      <c r="F137" s="57">
        <v>0</v>
      </c>
      <c r="G137" s="57">
        <v>1</v>
      </c>
      <c r="H137" s="57">
        <v>100</v>
      </c>
      <c r="I137" s="57" t="s">
        <v>380</v>
      </c>
      <c r="J137" s="57">
        <v>2023</v>
      </c>
      <c r="K137" s="57">
        <v>10</v>
      </c>
      <c r="L137" s="57">
        <v>13</v>
      </c>
      <c r="M137" s="61">
        <f t="shared" si="13"/>
        <v>17</v>
      </c>
      <c r="N137" s="61">
        <f t="shared" si="12"/>
        <v>0.0588235294117647</v>
      </c>
      <c r="O137" s="62"/>
      <c r="T137" s="83" t="s">
        <v>385</v>
      </c>
      <c r="U137" s="83"/>
      <c r="V137" s="63"/>
      <c r="W137" s="63"/>
      <c r="X137" s="63"/>
      <c r="Y137" s="81">
        <f t="shared" si="10"/>
        <v>0</v>
      </c>
      <c r="Z137" s="82">
        <f t="shared" si="11"/>
        <v>0</v>
      </c>
    </row>
    <row r="138" ht="27" spans="1:26">
      <c r="A138" s="57" t="s">
        <v>9</v>
      </c>
      <c r="B138" s="58" t="s">
        <v>2</v>
      </c>
      <c r="C138" s="57">
        <v>6</v>
      </c>
      <c r="D138" s="57" t="s">
        <v>44</v>
      </c>
      <c r="E138" s="57" t="s">
        <v>45</v>
      </c>
      <c r="F138" s="57">
        <v>0</v>
      </c>
      <c r="G138" s="57">
        <v>1</v>
      </c>
      <c r="H138" s="57">
        <v>101</v>
      </c>
      <c r="I138" s="57" t="s">
        <v>363</v>
      </c>
      <c r="J138" s="57">
        <v>2023</v>
      </c>
      <c r="K138" s="57">
        <v>10</v>
      </c>
      <c r="L138" s="57">
        <v>13</v>
      </c>
      <c r="M138" s="61">
        <f t="shared" si="13"/>
        <v>17</v>
      </c>
      <c r="N138" s="61">
        <f t="shared" si="12"/>
        <v>0.0588235294117647</v>
      </c>
      <c r="O138" s="62"/>
      <c r="T138" s="83" t="s">
        <v>385</v>
      </c>
      <c r="U138" s="83"/>
      <c r="V138" s="63"/>
      <c r="W138" s="63"/>
      <c r="X138" s="63"/>
      <c r="Y138" s="81">
        <f t="shared" si="10"/>
        <v>0</v>
      </c>
      <c r="Z138" s="82">
        <f t="shared" si="11"/>
        <v>0</v>
      </c>
    </row>
    <row r="139" ht="27" spans="1:26">
      <c r="A139" s="57" t="s">
        <v>9</v>
      </c>
      <c r="B139" s="58" t="s">
        <v>2</v>
      </c>
      <c r="C139" s="57">
        <v>6</v>
      </c>
      <c r="D139" s="57" t="s">
        <v>44</v>
      </c>
      <c r="E139" s="57" t="s">
        <v>45</v>
      </c>
      <c r="F139" s="57">
        <v>0</v>
      </c>
      <c r="G139" s="57">
        <v>1</v>
      </c>
      <c r="H139" s="57">
        <v>102</v>
      </c>
      <c r="I139" s="57" t="s">
        <v>364</v>
      </c>
      <c r="J139" s="57">
        <v>2023</v>
      </c>
      <c r="K139" s="57">
        <v>10</v>
      </c>
      <c r="L139" s="57">
        <v>13</v>
      </c>
      <c r="M139" s="61">
        <f t="shared" si="13"/>
        <v>17</v>
      </c>
      <c r="N139" s="61">
        <f t="shared" si="12"/>
        <v>0.0588235294117647</v>
      </c>
      <c r="O139" s="62"/>
      <c r="T139" s="83" t="s">
        <v>385</v>
      </c>
      <c r="U139" s="83"/>
      <c r="V139" s="63"/>
      <c r="W139" s="63"/>
      <c r="X139" s="63"/>
      <c r="Y139" s="81">
        <f t="shared" si="10"/>
        <v>0</v>
      </c>
      <c r="Z139" s="82">
        <f t="shared" si="11"/>
        <v>0</v>
      </c>
    </row>
    <row r="140" ht="27" spans="1:26">
      <c r="A140" s="57" t="s">
        <v>9</v>
      </c>
      <c r="B140" s="58" t="s">
        <v>2</v>
      </c>
      <c r="C140" s="57">
        <v>6</v>
      </c>
      <c r="D140" s="57" t="s">
        <v>44</v>
      </c>
      <c r="E140" s="57" t="s">
        <v>45</v>
      </c>
      <c r="F140" s="57">
        <v>0</v>
      </c>
      <c r="G140" s="57">
        <v>1</v>
      </c>
      <c r="H140" s="57">
        <v>103</v>
      </c>
      <c r="I140" s="57" t="s">
        <v>367</v>
      </c>
      <c r="J140" s="57">
        <v>2023</v>
      </c>
      <c r="K140" s="57">
        <v>10</v>
      </c>
      <c r="L140" s="57">
        <v>13</v>
      </c>
      <c r="M140" s="61">
        <f t="shared" si="13"/>
        <v>17</v>
      </c>
      <c r="N140" s="61">
        <f t="shared" si="12"/>
        <v>0.0588235294117647</v>
      </c>
      <c r="O140" s="62"/>
      <c r="T140" s="83" t="s">
        <v>385</v>
      </c>
      <c r="U140" s="83"/>
      <c r="V140" s="63"/>
      <c r="W140" s="63"/>
      <c r="X140" s="63"/>
      <c r="Y140" s="81">
        <f t="shared" si="10"/>
        <v>0</v>
      </c>
      <c r="Z140" s="82">
        <f t="shared" si="11"/>
        <v>0</v>
      </c>
    </row>
    <row r="141" ht="27" spans="1:26">
      <c r="A141" s="57" t="s">
        <v>9</v>
      </c>
      <c r="B141" s="58" t="s">
        <v>2</v>
      </c>
      <c r="C141" s="57">
        <v>6</v>
      </c>
      <c r="D141" s="57" t="s">
        <v>44</v>
      </c>
      <c r="E141" s="57" t="s">
        <v>45</v>
      </c>
      <c r="F141" s="57">
        <v>0</v>
      </c>
      <c r="G141" s="57">
        <v>1</v>
      </c>
      <c r="H141" s="57">
        <v>200</v>
      </c>
      <c r="I141" s="57" t="s">
        <v>371</v>
      </c>
      <c r="J141" s="57">
        <v>2023</v>
      </c>
      <c r="K141" s="57">
        <v>10</v>
      </c>
      <c r="L141" s="57">
        <v>13</v>
      </c>
      <c r="M141" s="61">
        <f t="shared" si="13"/>
        <v>17</v>
      </c>
      <c r="N141" s="61">
        <f t="shared" si="12"/>
        <v>0.0588235294117647</v>
      </c>
      <c r="O141" s="62"/>
      <c r="T141" s="83" t="s">
        <v>385</v>
      </c>
      <c r="U141" s="83"/>
      <c r="V141" s="63"/>
      <c r="W141" s="63"/>
      <c r="X141" s="63"/>
      <c r="Y141" s="81">
        <f t="shared" si="10"/>
        <v>0</v>
      </c>
      <c r="Z141" s="82">
        <f t="shared" si="11"/>
        <v>0</v>
      </c>
    </row>
    <row r="142" ht="27" spans="1:26">
      <c r="A142" s="57" t="s">
        <v>9</v>
      </c>
      <c r="B142" s="58" t="s">
        <v>2</v>
      </c>
      <c r="C142" s="57">
        <v>6</v>
      </c>
      <c r="D142" s="57" t="s">
        <v>44</v>
      </c>
      <c r="E142" s="57" t="s">
        <v>45</v>
      </c>
      <c r="F142" s="57">
        <v>0</v>
      </c>
      <c r="G142" s="57">
        <v>1</v>
      </c>
      <c r="H142" s="57">
        <v>201</v>
      </c>
      <c r="I142" s="57" t="s">
        <v>372</v>
      </c>
      <c r="J142" s="57">
        <v>2023</v>
      </c>
      <c r="K142" s="57">
        <v>10</v>
      </c>
      <c r="L142" s="57">
        <v>13</v>
      </c>
      <c r="M142" s="61">
        <f t="shared" si="13"/>
        <v>17</v>
      </c>
      <c r="N142" s="61">
        <f t="shared" si="12"/>
        <v>0.0588235294117647</v>
      </c>
      <c r="O142" s="62"/>
      <c r="T142" s="83" t="s">
        <v>385</v>
      </c>
      <c r="U142" s="83"/>
      <c r="V142" s="63"/>
      <c r="W142" s="63"/>
      <c r="X142" s="63"/>
      <c r="Y142" s="81">
        <f t="shared" si="10"/>
        <v>0</v>
      </c>
      <c r="Z142" s="82">
        <f t="shared" si="11"/>
        <v>0</v>
      </c>
    </row>
    <row r="143" ht="27" spans="1:26">
      <c r="A143" s="57" t="s">
        <v>9</v>
      </c>
      <c r="B143" s="58" t="s">
        <v>2</v>
      </c>
      <c r="C143" s="57">
        <v>6</v>
      </c>
      <c r="D143" s="57" t="s">
        <v>44</v>
      </c>
      <c r="E143" s="57" t="s">
        <v>45</v>
      </c>
      <c r="F143" s="57">
        <v>0</v>
      </c>
      <c r="G143" s="57">
        <v>1</v>
      </c>
      <c r="H143" s="57">
        <v>202</v>
      </c>
      <c r="I143" s="57" t="s">
        <v>350</v>
      </c>
      <c r="J143" s="57">
        <v>2023</v>
      </c>
      <c r="K143" s="57">
        <v>10</v>
      </c>
      <c r="L143" s="57">
        <v>13</v>
      </c>
      <c r="M143" s="61">
        <f t="shared" si="13"/>
        <v>17</v>
      </c>
      <c r="N143" s="61">
        <f t="shared" si="12"/>
        <v>0.0588235294117647</v>
      </c>
      <c r="O143" s="62"/>
      <c r="T143" s="83" t="s">
        <v>385</v>
      </c>
      <c r="U143" s="83"/>
      <c r="V143" s="63"/>
      <c r="W143" s="63"/>
      <c r="X143" s="63"/>
      <c r="Y143" s="81">
        <f t="shared" si="10"/>
        <v>0</v>
      </c>
      <c r="Z143" s="82">
        <f t="shared" si="11"/>
        <v>0</v>
      </c>
    </row>
    <row r="144" ht="27" spans="1:26">
      <c r="A144" s="57" t="s">
        <v>9</v>
      </c>
      <c r="B144" s="58" t="s">
        <v>2</v>
      </c>
      <c r="C144" s="57">
        <v>6</v>
      </c>
      <c r="D144" s="57" t="s">
        <v>44</v>
      </c>
      <c r="E144" s="57" t="s">
        <v>45</v>
      </c>
      <c r="F144" s="57">
        <v>0</v>
      </c>
      <c r="G144" s="57">
        <v>1</v>
      </c>
      <c r="H144" s="57">
        <v>301</v>
      </c>
      <c r="I144" s="57" t="s">
        <v>351</v>
      </c>
      <c r="J144" s="57">
        <v>2023</v>
      </c>
      <c r="K144" s="57">
        <v>10</v>
      </c>
      <c r="L144" s="57">
        <v>13</v>
      </c>
      <c r="M144" s="61">
        <f t="shared" si="13"/>
        <v>17</v>
      </c>
      <c r="N144" s="61">
        <f t="shared" si="12"/>
        <v>0.0588235294117647</v>
      </c>
      <c r="O144" s="62"/>
      <c r="T144" s="83" t="s">
        <v>385</v>
      </c>
      <c r="U144" s="83"/>
      <c r="V144" s="63"/>
      <c r="W144" s="63"/>
      <c r="X144" s="63"/>
      <c r="Y144" s="81">
        <f t="shared" ref="Y144:Y159" si="14">R146/R$8</f>
        <v>0</v>
      </c>
      <c r="Z144" s="82">
        <f t="shared" ref="Z144:Z159" si="15">(X144-W144)/Q$8</f>
        <v>0</v>
      </c>
    </row>
    <row r="145" ht="27" spans="1:26">
      <c r="A145" s="57" t="s">
        <v>9</v>
      </c>
      <c r="B145" s="58" t="s">
        <v>2</v>
      </c>
      <c r="C145" s="57">
        <v>6</v>
      </c>
      <c r="D145" s="57" t="s">
        <v>44</v>
      </c>
      <c r="E145" s="57" t="s">
        <v>45</v>
      </c>
      <c r="F145" s="57">
        <v>0</v>
      </c>
      <c r="G145" s="57">
        <v>1</v>
      </c>
      <c r="H145" s="57">
        <v>302</v>
      </c>
      <c r="I145" s="57" t="s">
        <v>352</v>
      </c>
      <c r="J145" s="57">
        <v>2023</v>
      </c>
      <c r="K145" s="57">
        <v>10</v>
      </c>
      <c r="L145" s="57">
        <v>13</v>
      </c>
      <c r="M145" s="61">
        <f t="shared" si="13"/>
        <v>17</v>
      </c>
      <c r="N145" s="61">
        <f t="shared" si="12"/>
        <v>0.0588235294117647</v>
      </c>
      <c r="O145" s="62"/>
      <c r="T145" s="83" t="s">
        <v>385</v>
      </c>
      <c r="U145" s="83"/>
      <c r="V145" s="63"/>
      <c r="W145" s="63"/>
      <c r="X145" s="63"/>
      <c r="Y145" s="81">
        <f t="shared" si="14"/>
        <v>0</v>
      </c>
      <c r="Z145" s="82">
        <f t="shared" si="15"/>
        <v>0</v>
      </c>
    </row>
    <row r="146" ht="27" spans="1:26">
      <c r="A146" s="57" t="s">
        <v>9</v>
      </c>
      <c r="B146" s="58" t="s">
        <v>2</v>
      </c>
      <c r="C146" s="57">
        <v>6</v>
      </c>
      <c r="D146" s="57" t="s">
        <v>44</v>
      </c>
      <c r="E146" s="57" t="s">
        <v>45</v>
      </c>
      <c r="F146" s="57">
        <v>0</v>
      </c>
      <c r="G146" s="57">
        <v>1</v>
      </c>
      <c r="H146" s="57">
        <v>403</v>
      </c>
      <c r="I146" s="57" t="s">
        <v>373</v>
      </c>
      <c r="J146" s="57">
        <v>2023</v>
      </c>
      <c r="K146" s="57">
        <v>10</v>
      </c>
      <c r="L146" s="57">
        <v>13</v>
      </c>
      <c r="M146" s="61">
        <f t="shared" si="13"/>
        <v>17</v>
      </c>
      <c r="N146" s="61">
        <f t="shared" si="12"/>
        <v>0.0588235294117647</v>
      </c>
      <c r="O146" s="62"/>
      <c r="T146" s="83" t="s">
        <v>385</v>
      </c>
      <c r="U146" s="83"/>
      <c r="V146" s="77"/>
      <c r="W146" s="77"/>
      <c r="X146" s="77"/>
      <c r="Y146" s="81">
        <f t="shared" si="14"/>
        <v>0</v>
      </c>
      <c r="Z146" s="82">
        <f t="shared" si="15"/>
        <v>0</v>
      </c>
    </row>
    <row r="147" ht="27" spans="1:26">
      <c r="A147" s="57" t="s">
        <v>9</v>
      </c>
      <c r="B147" s="58" t="s">
        <v>2</v>
      </c>
      <c r="C147" s="57">
        <v>6</v>
      </c>
      <c r="D147" s="57" t="s">
        <v>44</v>
      </c>
      <c r="E147" s="57" t="s">
        <v>45</v>
      </c>
      <c r="F147" s="57">
        <v>0</v>
      </c>
      <c r="G147" s="57">
        <v>1</v>
      </c>
      <c r="H147" s="57">
        <v>404</v>
      </c>
      <c r="I147" s="57" t="s">
        <v>353</v>
      </c>
      <c r="J147" s="57">
        <v>2023</v>
      </c>
      <c r="K147" s="57">
        <v>10</v>
      </c>
      <c r="L147" s="57">
        <v>13</v>
      </c>
      <c r="M147" s="61">
        <f t="shared" si="13"/>
        <v>17</v>
      </c>
      <c r="N147" s="61">
        <f t="shared" si="12"/>
        <v>0.0588235294117647</v>
      </c>
      <c r="O147" s="62"/>
      <c r="T147" s="83" t="s">
        <v>385</v>
      </c>
      <c r="U147" s="83"/>
      <c r="V147" s="77"/>
      <c r="W147" s="77"/>
      <c r="X147" s="77"/>
      <c r="Y147" s="81">
        <f t="shared" si="14"/>
        <v>0</v>
      </c>
      <c r="Z147" s="82">
        <f t="shared" si="15"/>
        <v>0</v>
      </c>
    </row>
    <row r="148" ht="27" spans="1:26">
      <c r="A148" s="57" t="s">
        <v>9</v>
      </c>
      <c r="B148" s="58" t="s">
        <v>2</v>
      </c>
      <c r="C148" s="57">
        <v>6</v>
      </c>
      <c r="D148" s="57" t="s">
        <v>44</v>
      </c>
      <c r="E148" s="57" t="s">
        <v>45</v>
      </c>
      <c r="F148" s="57">
        <v>0</v>
      </c>
      <c r="G148" s="57">
        <v>1</v>
      </c>
      <c r="H148" s="57">
        <v>405</v>
      </c>
      <c r="I148" s="57" t="s">
        <v>354</v>
      </c>
      <c r="J148" s="57">
        <v>2023</v>
      </c>
      <c r="K148" s="57">
        <v>10</v>
      </c>
      <c r="L148" s="57">
        <v>13</v>
      </c>
      <c r="M148" s="61">
        <f t="shared" si="13"/>
        <v>17</v>
      </c>
      <c r="N148" s="61">
        <f t="shared" si="12"/>
        <v>0.0588235294117647</v>
      </c>
      <c r="O148" s="62"/>
      <c r="T148" s="83" t="s">
        <v>385</v>
      </c>
      <c r="U148" s="83"/>
      <c r="V148" s="63"/>
      <c r="W148" s="63"/>
      <c r="X148" s="63"/>
      <c r="Y148" s="81">
        <f t="shared" si="14"/>
        <v>0</v>
      </c>
      <c r="Z148" s="82">
        <f t="shared" si="15"/>
        <v>0</v>
      </c>
    </row>
    <row r="149" ht="27" spans="1:26">
      <c r="A149" s="57" t="s">
        <v>9</v>
      </c>
      <c r="B149" s="58" t="s">
        <v>2</v>
      </c>
      <c r="C149" s="57">
        <v>6</v>
      </c>
      <c r="D149" s="57" t="s">
        <v>44</v>
      </c>
      <c r="E149" s="57" t="s">
        <v>45</v>
      </c>
      <c r="F149" s="57">
        <v>1</v>
      </c>
      <c r="G149" s="57">
        <v>1</v>
      </c>
      <c r="H149" s="57">
        <v>4503</v>
      </c>
      <c r="I149" s="57" t="s">
        <v>355</v>
      </c>
      <c r="J149" s="57">
        <v>2023</v>
      </c>
      <c r="K149" s="57">
        <v>10</v>
      </c>
      <c r="L149" s="57">
        <v>13</v>
      </c>
      <c r="M149" s="61">
        <f t="shared" si="13"/>
        <v>17</v>
      </c>
      <c r="N149" s="61">
        <f t="shared" si="12"/>
        <v>0.0588235294117647</v>
      </c>
      <c r="O149" s="62"/>
      <c r="T149" s="83" t="s">
        <v>385</v>
      </c>
      <c r="U149" s="83"/>
      <c r="V149" s="63"/>
      <c r="W149" s="63"/>
      <c r="X149" s="63"/>
      <c r="Y149" s="81">
        <f t="shared" si="14"/>
        <v>0</v>
      </c>
      <c r="Z149" s="82">
        <f t="shared" si="15"/>
        <v>0</v>
      </c>
    </row>
    <row r="150" ht="27" spans="1:26">
      <c r="A150" s="57" t="s">
        <v>9</v>
      </c>
      <c r="B150" s="58" t="s">
        <v>2</v>
      </c>
      <c r="C150" s="57">
        <v>6</v>
      </c>
      <c r="D150" s="57" t="s">
        <v>44</v>
      </c>
      <c r="E150" s="57" t="s">
        <v>45</v>
      </c>
      <c r="F150" s="57">
        <v>1</v>
      </c>
      <c r="G150" s="57">
        <v>1</v>
      </c>
      <c r="H150" s="57">
        <v>4504</v>
      </c>
      <c r="I150" s="57" t="s">
        <v>359</v>
      </c>
      <c r="J150" s="57">
        <v>2023</v>
      </c>
      <c r="K150" s="57">
        <v>10</v>
      </c>
      <c r="L150" s="57">
        <v>13</v>
      </c>
      <c r="M150" s="61">
        <f t="shared" si="13"/>
        <v>17</v>
      </c>
      <c r="N150" s="61">
        <f t="shared" si="12"/>
        <v>0.0588235294117647</v>
      </c>
      <c r="O150" s="62"/>
      <c r="T150" s="83" t="s">
        <v>385</v>
      </c>
      <c r="U150" s="83"/>
      <c r="V150" s="63"/>
      <c r="W150" s="63"/>
      <c r="X150" s="63"/>
      <c r="Y150" s="81">
        <f t="shared" si="14"/>
        <v>0</v>
      </c>
      <c r="Z150" s="82">
        <f t="shared" si="15"/>
        <v>0</v>
      </c>
    </row>
    <row r="151" ht="27" spans="1:26">
      <c r="A151" s="57" t="s">
        <v>9</v>
      </c>
      <c r="B151" s="58" t="s">
        <v>2</v>
      </c>
      <c r="C151" s="57">
        <v>6</v>
      </c>
      <c r="D151" s="57" t="s">
        <v>44</v>
      </c>
      <c r="E151" s="57" t="s">
        <v>45</v>
      </c>
      <c r="F151" s="57">
        <v>1</v>
      </c>
      <c r="G151" s="57">
        <v>1</v>
      </c>
      <c r="H151" s="57">
        <v>4505</v>
      </c>
      <c r="I151" s="57" t="s">
        <v>360</v>
      </c>
      <c r="J151" s="57">
        <v>2023</v>
      </c>
      <c r="K151" s="57">
        <v>10</v>
      </c>
      <c r="L151" s="57">
        <v>13</v>
      </c>
      <c r="M151" s="61">
        <f t="shared" si="13"/>
        <v>17</v>
      </c>
      <c r="N151" s="61">
        <f t="shared" si="12"/>
        <v>0.0588235294117647</v>
      </c>
      <c r="O151" s="62"/>
      <c r="T151" s="83" t="s">
        <v>385</v>
      </c>
      <c r="U151" s="83"/>
      <c r="V151" s="63"/>
      <c r="W151" s="63"/>
      <c r="X151" s="63"/>
      <c r="Y151" s="81">
        <f t="shared" si="14"/>
        <v>0</v>
      </c>
      <c r="Z151" s="82">
        <f t="shared" si="15"/>
        <v>0</v>
      </c>
    </row>
    <row r="152" ht="27" spans="1:26">
      <c r="A152" s="57" t="s">
        <v>9</v>
      </c>
      <c r="B152" s="58" t="s">
        <v>2</v>
      </c>
      <c r="C152" s="57">
        <v>6</v>
      </c>
      <c r="D152" s="57" t="s">
        <v>44</v>
      </c>
      <c r="E152" s="57" t="s">
        <v>45</v>
      </c>
      <c r="F152" s="57">
        <v>1</v>
      </c>
      <c r="G152" s="57">
        <v>1</v>
      </c>
      <c r="H152" s="57">
        <v>4507</v>
      </c>
      <c r="I152" s="57" t="s">
        <v>361</v>
      </c>
      <c r="J152" s="57">
        <v>2023</v>
      </c>
      <c r="K152" s="57">
        <v>10</v>
      </c>
      <c r="L152" s="57">
        <v>13</v>
      </c>
      <c r="M152" s="61">
        <f t="shared" si="13"/>
        <v>17</v>
      </c>
      <c r="N152" s="61">
        <f t="shared" si="12"/>
        <v>0.0588235294117647</v>
      </c>
      <c r="O152" s="62"/>
      <c r="T152" s="83" t="s">
        <v>385</v>
      </c>
      <c r="U152" s="83"/>
      <c r="V152" s="63"/>
      <c r="W152" s="63"/>
      <c r="X152" s="63"/>
      <c r="Y152" s="81">
        <f t="shared" si="14"/>
        <v>0</v>
      </c>
      <c r="Z152" s="82">
        <f t="shared" si="15"/>
        <v>0</v>
      </c>
    </row>
    <row r="153" ht="27" spans="1:26">
      <c r="A153" s="57" t="s">
        <v>9</v>
      </c>
      <c r="B153" s="58" t="s">
        <v>2</v>
      </c>
      <c r="C153" s="57">
        <v>6</v>
      </c>
      <c r="D153" s="57" t="s">
        <v>44</v>
      </c>
      <c r="E153" s="57" t="s">
        <v>45</v>
      </c>
      <c r="F153" s="57">
        <v>0</v>
      </c>
      <c r="G153" s="57">
        <v>1</v>
      </c>
      <c r="H153" s="57">
        <v>4700</v>
      </c>
      <c r="I153" s="57" t="s">
        <v>374</v>
      </c>
      <c r="J153" s="57">
        <v>2023</v>
      </c>
      <c r="K153" s="57">
        <v>10</v>
      </c>
      <c r="L153" s="57">
        <v>13</v>
      </c>
      <c r="M153" s="61">
        <f t="shared" si="13"/>
        <v>17</v>
      </c>
      <c r="N153" s="61">
        <f t="shared" si="12"/>
        <v>0.0588235294117647</v>
      </c>
      <c r="O153" s="62"/>
      <c r="T153" s="83" t="s">
        <v>385</v>
      </c>
      <c r="U153" s="83"/>
      <c r="V153" s="63"/>
      <c r="W153" s="63"/>
      <c r="X153" s="63"/>
      <c r="Y153" s="81">
        <f t="shared" si="14"/>
        <v>0</v>
      </c>
      <c r="Z153" s="82">
        <f t="shared" si="15"/>
        <v>0</v>
      </c>
    </row>
    <row r="154" ht="27" spans="1:26">
      <c r="A154" s="57" t="s">
        <v>9</v>
      </c>
      <c r="B154" s="58" t="s">
        <v>2</v>
      </c>
      <c r="C154" s="57">
        <v>6</v>
      </c>
      <c r="D154" s="57" t="s">
        <v>46</v>
      </c>
      <c r="E154" s="57" t="s">
        <v>47</v>
      </c>
      <c r="F154" s="57">
        <v>0</v>
      </c>
      <c r="G154" s="57">
        <v>1</v>
      </c>
      <c r="H154" s="57">
        <v>100</v>
      </c>
      <c r="I154" s="57" t="s">
        <v>362</v>
      </c>
      <c r="J154" s="57">
        <v>2023</v>
      </c>
      <c r="K154" s="57">
        <v>10</v>
      </c>
      <c r="L154" s="57">
        <v>23</v>
      </c>
      <c r="M154" s="61">
        <f t="shared" si="13"/>
        <v>1</v>
      </c>
      <c r="N154" s="61">
        <f t="shared" si="12"/>
        <v>1</v>
      </c>
      <c r="O154" s="62"/>
      <c r="T154" s="83" t="s">
        <v>385</v>
      </c>
      <c r="U154" s="83"/>
      <c r="V154" s="63"/>
      <c r="W154" s="63"/>
      <c r="X154" s="63"/>
      <c r="Y154" s="81">
        <f t="shared" si="14"/>
        <v>0</v>
      </c>
      <c r="Z154" s="82">
        <f t="shared" si="15"/>
        <v>0</v>
      </c>
    </row>
    <row r="155" ht="54" spans="1:26">
      <c r="A155" s="57" t="s">
        <v>9</v>
      </c>
      <c r="B155" s="58" t="s">
        <v>72</v>
      </c>
      <c r="C155" s="57">
        <v>6</v>
      </c>
      <c r="D155" s="57" t="s">
        <v>50</v>
      </c>
      <c r="E155" s="57" t="s">
        <v>51</v>
      </c>
      <c r="F155" s="57">
        <v>0</v>
      </c>
      <c r="G155" s="57">
        <v>1</v>
      </c>
      <c r="H155" s="57">
        <v>100</v>
      </c>
      <c r="I155" s="57" t="s">
        <v>362</v>
      </c>
      <c r="J155" s="57">
        <v>2023</v>
      </c>
      <c r="K155" s="57">
        <v>10</v>
      </c>
      <c r="L155" s="57">
        <v>12</v>
      </c>
      <c r="M155" s="61">
        <f t="shared" si="13"/>
        <v>17</v>
      </c>
      <c r="N155" s="61">
        <f t="shared" si="12"/>
        <v>0.0588235294117647</v>
      </c>
      <c r="O155" s="62"/>
      <c r="T155" s="83" t="s">
        <v>385</v>
      </c>
      <c r="U155" s="83"/>
      <c r="V155" s="63"/>
      <c r="W155" s="63"/>
      <c r="X155" s="63"/>
      <c r="Y155" s="81">
        <f t="shared" si="14"/>
        <v>0</v>
      </c>
      <c r="Z155" s="82">
        <f t="shared" si="15"/>
        <v>0</v>
      </c>
    </row>
    <row r="156" ht="54" spans="1:26">
      <c r="A156" s="57" t="s">
        <v>9</v>
      </c>
      <c r="B156" s="58" t="s">
        <v>72</v>
      </c>
      <c r="C156" s="57">
        <v>6</v>
      </c>
      <c r="D156" s="57" t="s">
        <v>50</v>
      </c>
      <c r="E156" s="57" t="s">
        <v>51</v>
      </c>
      <c r="F156" s="57">
        <v>0</v>
      </c>
      <c r="G156" s="57">
        <v>1</v>
      </c>
      <c r="H156" s="57">
        <v>101</v>
      </c>
      <c r="I156" s="57" t="s">
        <v>363</v>
      </c>
      <c r="J156" s="57">
        <v>2023</v>
      </c>
      <c r="K156" s="57">
        <v>10</v>
      </c>
      <c r="L156" s="57">
        <v>16</v>
      </c>
      <c r="M156" s="61">
        <f t="shared" si="13"/>
        <v>17</v>
      </c>
      <c r="N156" s="61">
        <f t="shared" si="12"/>
        <v>0.0588235294117647</v>
      </c>
      <c r="O156" s="62"/>
      <c r="T156" s="83" t="s">
        <v>385</v>
      </c>
      <c r="U156" s="83"/>
      <c r="V156" s="63"/>
      <c r="W156" s="63"/>
      <c r="X156" s="63"/>
      <c r="Y156" s="81">
        <f t="shared" si="14"/>
        <v>0</v>
      </c>
      <c r="Z156" s="82">
        <f t="shared" si="15"/>
        <v>0</v>
      </c>
    </row>
    <row r="157" ht="54" spans="1:26">
      <c r="A157" s="57" t="s">
        <v>9</v>
      </c>
      <c r="B157" s="58" t="s">
        <v>72</v>
      </c>
      <c r="C157" s="57">
        <v>6</v>
      </c>
      <c r="D157" s="57" t="s">
        <v>50</v>
      </c>
      <c r="E157" s="57" t="s">
        <v>51</v>
      </c>
      <c r="F157" s="57">
        <v>0</v>
      </c>
      <c r="G157" s="57">
        <v>1</v>
      </c>
      <c r="H157" s="57">
        <v>102</v>
      </c>
      <c r="I157" s="57" t="s">
        <v>364</v>
      </c>
      <c r="J157" s="57">
        <v>2023</v>
      </c>
      <c r="K157" s="57">
        <v>10</v>
      </c>
      <c r="L157" s="57">
        <v>16</v>
      </c>
      <c r="M157" s="61">
        <f t="shared" si="13"/>
        <v>17</v>
      </c>
      <c r="N157" s="61">
        <f t="shared" si="12"/>
        <v>0.0588235294117647</v>
      </c>
      <c r="O157" s="62"/>
      <c r="T157" s="83" t="s">
        <v>385</v>
      </c>
      <c r="U157" s="83"/>
      <c r="V157" s="63"/>
      <c r="W157" s="63"/>
      <c r="X157" s="63"/>
      <c r="Y157" s="81">
        <f t="shared" si="14"/>
        <v>0</v>
      </c>
      <c r="Z157" s="82">
        <f t="shared" si="15"/>
        <v>0</v>
      </c>
    </row>
    <row r="158" ht="54" spans="1:26">
      <c r="A158" s="57" t="s">
        <v>9</v>
      </c>
      <c r="B158" s="58" t="s">
        <v>72</v>
      </c>
      <c r="C158" s="57">
        <v>6</v>
      </c>
      <c r="D158" s="57" t="s">
        <v>50</v>
      </c>
      <c r="E158" s="57" t="s">
        <v>51</v>
      </c>
      <c r="F158" s="57">
        <v>0</v>
      </c>
      <c r="G158" s="57">
        <v>1</v>
      </c>
      <c r="H158" s="57">
        <v>103</v>
      </c>
      <c r="I158" s="57" t="s">
        <v>367</v>
      </c>
      <c r="J158" s="57">
        <v>2023</v>
      </c>
      <c r="K158" s="57">
        <v>10</v>
      </c>
      <c r="L158" s="57">
        <v>12</v>
      </c>
      <c r="M158" s="61">
        <f t="shared" si="13"/>
        <v>17</v>
      </c>
      <c r="N158" s="61">
        <f t="shared" si="12"/>
        <v>0.0588235294117647</v>
      </c>
      <c r="O158" s="62"/>
      <c r="T158" s="83" t="s">
        <v>385</v>
      </c>
      <c r="U158" s="83"/>
      <c r="V158" s="63"/>
      <c r="W158" s="63"/>
      <c r="X158" s="63"/>
      <c r="Y158" s="81">
        <f t="shared" si="14"/>
        <v>0</v>
      </c>
      <c r="Z158" s="82">
        <f t="shared" si="15"/>
        <v>0</v>
      </c>
    </row>
    <row r="159" ht="54" spans="1:26">
      <c r="A159" s="57" t="s">
        <v>9</v>
      </c>
      <c r="B159" s="58" t="s">
        <v>72</v>
      </c>
      <c r="C159" s="57">
        <v>6</v>
      </c>
      <c r="D159" s="57" t="s">
        <v>50</v>
      </c>
      <c r="E159" s="57" t="s">
        <v>51</v>
      </c>
      <c r="F159" s="57">
        <v>0</v>
      </c>
      <c r="G159" s="57">
        <v>1</v>
      </c>
      <c r="H159" s="57">
        <v>200</v>
      </c>
      <c r="I159" s="57" t="s">
        <v>371</v>
      </c>
      <c r="J159" s="57">
        <v>2023</v>
      </c>
      <c r="K159" s="57">
        <v>10</v>
      </c>
      <c r="L159" s="57">
        <v>12</v>
      </c>
      <c r="M159" s="61">
        <f t="shared" si="13"/>
        <v>17</v>
      </c>
      <c r="N159" s="61">
        <f t="shared" si="12"/>
        <v>0.0588235294117647</v>
      </c>
      <c r="O159" s="62"/>
      <c r="T159" s="83" t="s">
        <v>385</v>
      </c>
      <c r="U159" s="83"/>
      <c r="V159" s="77"/>
      <c r="W159" s="77"/>
      <c r="X159" s="77"/>
      <c r="Y159" s="81">
        <f t="shared" si="14"/>
        <v>0</v>
      </c>
      <c r="Z159" s="82">
        <f t="shared" si="15"/>
        <v>0</v>
      </c>
    </row>
    <row r="160" ht="54" spans="1:15">
      <c r="A160" s="57" t="s">
        <v>9</v>
      </c>
      <c r="B160" s="58" t="s">
        <v>72</v>
      </c>
      <c r="C160" s="57">
        <v>6</v>
      </c>
      <c r="D160" s="57" t="s">
        <v>50</v>
      </c>
      <c r="E160" s="57" t="s">
        <v>51</v>
      </c>
      <c r="F160" s="57">
        <v>0</v>
      </c>
      <c r="G160" s="57">
        <v>1</v>
      </c>
      <c r="H160" s="57">
        <v>201</v>
      </c>
      <c r="I160" s="57" t="s">
        <v>372</v>
      </c>
      <c r="J160" s="57">
        <v>2023</v>
      </c>
      <c r="K160" s="57">
        <v>10</v>
      </c>
      <c r="L160" s="57">
        <v>12</v>
      </c>
      <c r="M160" s="61">
        <f t="shared" si="13"/>
        <v>17</v>
      </c>
      <c r="N160" s="61">
        <f t="shared" si="12"/>
        <v>0.0588235294117647</v>
      </c>
      <c r="O160" s="62"/>
    </row>
    <row r="161" ht="54" spans="1:15">
      <c r="A161" s="57" t="s">
        <v>9</v>
      </c>
      <c r="B161" s="58" t="s">
        <v>72</v>
      </c>
      <c r="C161" s="57">
        <v>6</v>
      </c>
      <c r="D161" s="57" t="s">
        <v>50</v>
      </c>
      <c r="E161" s="57" t="s">
        <v>51</v>
      </c>
      <c r="F161" s="57">
        <v>0</v>
      </c>
      <c r="G161" s="57">
        <v>1</v>
      </c>
      <c r="H161" s="57">
        <v>202</v>
      </c>
      <c r="I161" s="57" t="s">
        <v>350</v>
      </c>
      <c r="J161" s="57">
        <v>2023</v>
      </c>
      <c r="K161" s="57">
        <v>10</v>
      </c>
      <c r="L161" s="57">
        <v>16</v>
      </c>
      <c r="M161" s="61">
        <f t="shared" si="13"/>
        <v>17</v>
      </c>
      <c r="N161" s="61">
        <f t="shared" si="12"/>
        <v>0.0588235294117647</v>
      </c>
      <c r="O161" s="62"/>
    </row>
    <row r="162" ht="54" spans="1:15">
      <c r="A162" s="57" t="s">
        <v>9</v>
      </c>
      <c r="B162" s="58" t="s">
        <v>72</v>
      </c>
      <c r="C162" s="57">
        <v>6</v>
      </c>
      <c r="D162" s="57" t="s">
        <v>50</v>
      </c>
      <c r="E162" s="57" t="s">
        <v>51</v>
      </c>
      <c r="F162" s="57">
        <v>0</v>
      </c>
      <c r="G162" s="57">
        <v>1</v>
      </c>
      <c r="H162" s="57">
        <v>301</v>
      </c>
      <c r="I162" s="57" t="s">
        <v>351</v>
      </c>
      <c r="J162" s="57">
        <v>2023</v>
      </c>
      <c r="K162" s="57">
        <v>10</v>
      </c>
      <c r="L162" s="57">
        <v>23</v>
      </c>
      <c r="M162" s="61">
        <f t="shared" si="13"/>
        <v>17</v>
      </c>
      <c r="N162" s="61">
        <f t="shared" si="12"/>
        <v>0.0588235294117647</v>
      </c>
      <c r="O162" s="62"/>
    </row>
    <row r="163" ht="54" spans="1:15">
      <c r="A163" s="57" t="s">
        <v>9</v>
      </c>
      <c r="B163" s="58" t="s">
        <v>72</v>
      </c>
      <c r="C163" s="57">
        <v>6</v>
      </c>
      <c r="D163" s="57" t="s">
        <v>50</v>
      </c>
      <c r="E163" s="57" t="s">
        <v>51</v>
      </c>
      <c r="F163" s="57">
        <v>0</v>
      </c>
      <c r="G163" s="57">
        <v>1</v>
      </c>
      <c r="H163" s="57">
        <v>302</v>
      </c>
      <c r="I163" s="57" t="s">
        <v>352</v>
      </c>
      <c r="J163" s="57">
        <v>2023</v>
      </c>
      <c r="K163" s="57">
        <v>10</v>
      </c>
      <c r="L163" s="57">
        <v>16</v>
      </c>
      <c r="M163" s="61">
        <f t="shared" si="13"/>
        <v>17</v>
      </c>
      <c r="N163" s="61">
        <f t="shared" si="12"/>
        <v>0.0588235294117647</v>
      </c>
      <c r="O163" s="62"/>
    </row>
    <row r="164" ht="54" spans="1:15">
      <c r="A164" s="57" t="s">
        <v>9</v>
      </c>
      <c r="B164" s="58" t="s">
        <v>72</v>
      </c>
      <c r="C164" s="57">
        <v>6</v>
      </c>
      <c r="D164" s="57" t="s">
        <v>50</v>
      </c>
      <c r="E164" s="57" t="s">
        <v>51</v>
      </c>
      <c r="F164" s="57">
        <v>0</v>
      </c>
      <c r="G164" s="57">
        <v>1</v>
      </c>
      <c r="H164" s="57">
        <v>403</v>
      </c>
      <c r="I164" s="57" t="s">
        <v>373</v>
      </c>
      <c r="J164" s="57">
        <v>2023</v>
      </c>
      <c r="K164" s="57">
        <v>10</v>
      </c>
      <c r="L164" s="57">
        <v>13</v>
      </c>
      <c r="M164" s="61">
        <f t="shared" si="13"/>
        <v>17</v>
      </c>
      <c r="N164" s="61">
        <f t="shared" si="12"/>
        <v>0.0588235294117647</v>
      </c>
      <c r="O164" s="62"/>
    </row>
    <row r="165" ht="54" spans="1:15">
      <c r="A165" s="57" t="s">
        <v>9</v>
      </c>
      <c r="B165" s="58" t="s">
        <v>72</v>
      </c>
      <c r="C165" s="57">
        <v>6</v>
      </c>
      <c r="D165" s="57" t="s">
        <v>50</v>
      </c>
      <c r="E165" s="57" t="s">
        <v>51</v>
      </c>
      <c r="F165" s="57">
        <v>0</v>
      </c>
      <c r="G165" s="57">
        <v>1</v>
      </c>
      <c r="H165" s="57">
        <v>404</v>
      </c>
      <c r="I165" s="57" t="s">
        <v>353</v>
      </c>
      <c r="J165" s="57">
        <v>2023</v>
      </c>
      <c r="K165" s="57">
        <v>10</v>
      </c>
      <c r="L165" s="57">
        <v>13</v>
      </c>
      <c r="M165" s="61">
        <f t="shared" si="13"/>
        <v>17</v>
      </c>
      <c r="N165" s="61">
        <f t="shared" si="12"/>
        <v>0.0588235294117647</v>
      </c>
      <c r="O165" s="62"/>
    </row>
    <row r="166" ht="54" spans="1:15">
      <c r="A166" s="57" t="s">
        <v>9</v>
      </c>
      <c r="B166" s="58" t="s">
        <v>72</v>
      </c>
      <c r="C166" s="57">
        <v>6</v>
      </c>
      <c r="D166" s="57" t="s">
        <v>50</v>
      </c>
      <c r="E166" s="57" t="s">
        <v>51</v>
      </c>
      <c r="F166" s="57">
        <v>0</v>
      </c>
      <c r="G166" s="57">
        <v>1</v>
      </c>
      <c r="H166" s="57">
        <v>405</v>
      </c>
      <c r="I166" s="57" t="s">
        <v>354</v>
      </c>
      <c r="J166" s="57">
        <v>2023</v>
      </c>
      <c r="K166" s="57">
        <v>10</v>
      </c>
      <c r="L166" s="57">
        <v>12</v>
      </c>
      <c r="M166" s="61">
        <f t="shared" si="13"/>
        <v>17</v>
      </c>
      <c r="N166" s="61">
        <f t="shared" si="12"/>
        <v>0.0588235294117647</v>
      </c>
      <c r="O166" s="62"/>
    </row>
    <row r="167" ht="54" spans="1:15">
      <c r="A167" s="57" t="s">
        <v>9</v>
      </c>
      <c r="B167" s="58" t="s">
        <v>72</v>
      </c>
      <c r="C167" s="57">
        <v>6</v>
      </c>
      <c r="D167" s="57" t="s">
        <v>50</v>
      </c>
      <c r="E167" s="57" t="s">
        <v>51</v>
      </c>
      <c r="F167" s="57">
        <v>1</v>
      </c>
      <c r="G167" s="57">
        <v>1</v>
      </c>
      <c r="H167" s="57">
        <v>4503</v>
      </c>
      <c r="I167" s="57" t="s">
        <v>355</v>
      </c>
      <c r="J167" s="57">
        <v>2023</v>
      </c>
      <c r="K167" s="57">
        <v>10</v>
      </c>
      <c r="L167" s="57">
        <v>12</v>
      </c>
      <c r="M167" s="61">
        <f t="shared" si="13"/>
        <v>17</v>
      </c>
      <c r="N167" s="61">
        <f t="shared" si="12"/>
        <v>0.0588235294117647</v>
      </c>
      <c r="O167" s="62"/>
    </row>
    <row r="168" ht="54" spans="1:15">
      <c r="A168" s="57" t="s">
        <v>9</v>
      </c>
      <c r="B168" s="58" t="s">
        <v>72</v>
      </c>
      <c r="C168" s="57">
        <v>6</v>
      </c>
      <c r="D168" s="57" t="s">
        <v>50</v>
      </c>
      <c r="E168" s="57" t="s">
        <v>51</v>
      </c>
      <c r="F168" s="57">
        <v>1</v>
      </c>
      <c r="G168" s="57">
        <v>1</v>
      </c>
      <c r="H168" s="57">
        <v>4504</v>
      </c>
      <c r="I168" s="57" t="s">
        <v>359</v>
      </c>
      <c r="J168" s="57">
        <v>2023</v>
      </c>
      <c r="K168" s="57">
        <v>10</v>
      </c>
      <c r="L168" s="57">
        <v>12</v>
      </c>
      <c r="M168" s="61">
        <f t="shared" si="13"/>
        <v>17</v>
      </c>
      <c r="N168" s="61">
        <f t="shared" si="12"/>
        <v>0.0588235294117647</v>
      </c>
      <c r="O168" s="62"/>
    </row>
    <row r="169" ht="54" spans="1:15">
      <c r="A169" s="57" t="s">
        <v>9</v>
      </c>
      <c r="B169" s="58" t="s">
        <v>72</v>
      </c>
      <c r="C169" s="57">
        <v>6</v>
      </c>
      <c r="D169" s="57" t="s">
        <v>50</v>
      </c>
      <c r="E169" s="57" t="s">
        <v>51</v>
      </c>
      <c r="F169" s="57">
        <v>1</v>
      </c>
      <c r="G169" s="57">
        <v>1</v>
      </c>
      <c r="H169" s="57">
        <v>4505</v>
      </c>
      <c r="I169" s="57" t="s">
        <v>360</v>
      </c>
      <c r="J169" s="57">
        <v>2023</v>
      </c>
      <c r="K169" s="57">
        <v>10</v>
      </c>
      <c r="L169" s="57">
        <v>12</v>
      </c>
      <c r="M169" s="61">
        <f t="shared" si="13"/>
        <v>17</v>
      </c>
      <c r="N169" s="61">
        <f t="shared" si="12"/>
        <v>0.0588235294117647</v>
      </c>
      <c r="O169" s="62"/>
    </row>
    <row r="170" ht="54" spans="1:15">
      <c r="A170" s="57" t="s">
        <v>9</v>
      </c>
      <c r="B170" s="58" t="s">
        <v>72</v>
      </c>
      <c r="C170" s="57">
        <v>6</v>
      </c>
      <c r="D170" s="57" t="s">
        <v>50</v>
      </c>
      <c r="E170" s="57" t="s">
        <v>51</v>
      </c>
      <c r="F170" s="57">
        <v>1</v>
      </c>
      <c r="G170" s="57">
        <v>1</v>
      </c>
      <c r="H170" s="57">
        <v>4507</v>
      </c>
      <c r="I170" s="57" t="s">
        <v>361</v>
      </c>
      <c r="J170" s="57">
        <v>2023</v>
      </c>
      <c r="K170" s="57">
        <v>10</v>
      </c>
      <c r="L170" s="57">
        <v>12</v>
      </c>
      <c r="M170" s="61">
        <f t="shared" si="13"/>
        <v>17</v>
      </c>
      <c r="N170" s="61">
        <f t="shared" si="12"/>
        <v>0.0588235294117647</v>
      </c>
      <c r="O170" s="62"/>
    </row>
    <row r="171" ht="54" spans="1:15">
      <c r="A171" s="57" t="s">
        <v>9</v>
      </c>
      <c r="B171" s="58" t="s">
        <v>72</v>
      </c>
      <c r="C171" s="57">
        <v>6</v>
      </c>
      <c r="D171" s="57" t="s">
        <v>50</v>
      </c>
      <c r="E171" s="57" t="s">
        <v>51</v>
      </c>
      <c r="F171" s="57">
        <v>0</v>
      </c>
      <c r="G171" s="57">
        <v>1</v>
      </c>
      <c r="H171" s="57">
        <v>4700</v>
      </c>
      <c r="I171" s="57" t="s">
        <v>374</v>
      </c>
      <c r="J171" s="57">
        <v>2023</v>
      </c>
      <c r="K171" s="57">
        <v>10</v>
      </c>
      <c r="L171" s="57">
        <v>16</v>
      </c>
      <c r="M171" s="61">
        <f t="shared" si="13"/>
        <v>17</v>
      </c>
      <c r="N171" s="61">
        <f t="shared" si="12"/>
        <v>0.0588235294117647</v>
      </c>
      <c r="O171" s="62"/>
    </row>
    <row r="172" ht="54" spans="1:15">
      <c r="A172" s="57" t="s">
        <v>9</v>
      </c>
      <c r="B172" s="58" t="s">
        <v>72</v>
      </c>
      <c r="C172" s="57">
        <v>6</v>
      </c>
      <c r="D172" s="57" t="s">
        <v>52</v>
      </c>
      <c r="E172" s="57" t="s">
        <v>53</v>
      </c>
      <c r="F172" s="57">
        <v>0</v>
      </c>
      <c r="G172" s="57">
        <v>1</v>
      </c>
      <c r="H172" s="57">
        <v>100</v>
      </c>
      <c r="I172" s="57" t="s">
        <v>362</v>
      </c>
      <c r="J172" s="57">
        <v>2023</v>
      </c>
      <c r="K172" s="57">
        <v>10</v>
      </c>
      <c r="L172" s="57">
        <v>12</v>
      </c>
      <c r="M172" s="61">
        <f t="shared" si="13"/>
        <v>23</v>
      </c>
      <c r="N172" s="61">
        <f t="shared" si="12"/>
        <v>0.0434782608695652</v>
      </c>
      <c r="O172" s="62"/>
    </row>
    <row r="173" ht="54" spans="1:15">
      <c r="A173" s="57" t="s">
        <v>9</v>
      </c>
      <c r="B173" s="58" t="s">
        <v>72</v>
      </c>
      <c r="C173" s="57">
        <v>6</v>
      </c>
      <c r="D173" s="57" t="s">
        <v>52</v>
      </c>
      <c r="E173" s="57" t="s">
        <v>53</v>
      </c>
      <c r="F173" s="57">
        <v>0</v>
      </c>
      <c r="G173" s="57">
        <v>1</v>
      </c>
      <c r="H173" s="57">
        <v>101</v>
      </c>
      <c r="I173" s="57" t="s">
        <v>363</v>
      </c>
      <c r="J173" s="57">
        <v>2023</v>
      </c>
      <c r="K173" s="57">
        <v>10</v>
      </c>
      <c r="L173" s="57">
        <v>12</v>
      </c>
      <c r="M173" s="61">
        <f t="shared" si="13"/>
        <v>23</v>
      </c>
      <c r="N173" s="61">
        <f t="shared" si="12"/>
        <v>0.0434782608695652</v>
      </c>
      <c r="O173" s="62"/>
    </row>
    <row r="174" ht="54" spans="1:15">
      <c r="A174" s="57" t="s">
        <v>9</v>
      </c>
      <c r="B174" s="58" t="s">
        <v>72</v>
      </c>
      <c r="C174" s="57">
        <v>6</v>
      </c>
      <c r="D174" s="57" t="s">
        <v>52</v>
      </c>
      <c r="E174" s="57" t="s">
        <v>53</v>
      </c>
      <c r="F174" s="57">
        <v>0</v>
      </c>
      <c r="G174" s="57">
        <v>1</v>
      </c>
      <c r="H174" s="57">
        <v>102</v>
      </c>
      <c r="I174" s="57" t="s">
        <v>364</v>
      </c>
      <c r="J174" s="57">
        <v>2023</v>
      </c>
      <c r="K174" s="57">
        <v>10</v>
      </c>
      <c r="L174" s="57">
        <v>12</v>
      </c>
      <c r="M174" s="61">
        <f t="shared" si="13"/>
        <v>23</v>
      </c>
      <c r="N174" s="61">
        <f t="shared" si="12"/>
        <v>0.0434782608695652</v>
      </c>
      <c r="O174" s="62"/>
    </row>
    <row r="175" ht="54" spans="1:15">
      <c r="A175" s="57" t="s">
        <v>9</v>
      </c>
      <c r="B175" s="58" t="s">
        <v>72</v>
      </c>
      <c r="C175" s="57">
        <v>6</v>
      </c>
      <c r="D175" s="57" t="s">
        <v>52</v>
      </c>
      <c r="E175" s="57" t="s">
        <v>53</v>
      </c>
      <c r="F175" s="57">
        <v>0</v>
      </c>
      <c r="G175" s="57">
        <v>1</v>
      </c>
      <c r="H175" s="57">
        <v>103</v>
      </c>
      <c r="I175" s="57" t="s">
        <v>367</v>
      </c>
      <c r="J175" s="57">
        <v>2023</v>
      </c>
      <c r="K175" s="57">
        <v>10</v>
      </c>
      <c r="L175" s="57">
        <v>12</v>
      </c>
      <c r="M175" s="61">
        <f t="shared" si="13"/>
        <v>23</v>
      </c>
      <c r="N175" s="61">
        <f t="shared" si="12"/>
        <v>0.0434782608695652</v>
      </c>
      <c r="O175" s="62"/>
    </row>
    <row r="176" ht="54" spans="1:15">
      <c r="A176" s="57" t="s">
        <v>9</v>
      </c>
      <c r="B176" s="58" t="s">
        <v>72</v>
      </c>
      <c r="C176" s="57">
        <v>6</v>
      </c>
      <c r="D176" s="57" t="s">
        <v>52</v>
      </c>
      <c r="E176" s="57" t="s">
        <v>53</v>
      </c>
      <c r="F176" s="57">
        <v>0</v>
      </c>
      <c r="G176" s="57">
        <v>0</v>
      </c>
      <c r="H176" s="57">
        <v>104</v>
      </c>
      <c r="I176" s="57" t="s">
        <v>387</v>
      </c>
      <c r="J176" s="57">
        <v>2023</v>
      </c>
      <c r="K176" s="57">
        <v>10</v>
      </c>
      <c r="L176" s="57">
        <v>12</v>
      </c>
      <c r="M176" s="61">
        <f t="shared" si="13"/>
        <v>23</v>
      </c>
      <c r="N176" s="61">
        <f t="shared" si="12"/>
        <v>0.0434782608695652</v>
      </c>
      <c r="O176" s="62"/>
    </row>
    <row r="177" ht="54" spans="1:15">
      <c r="A177" s="57" t="s">
        <v>9</v>
      </c>
      <c r="B177" s="58" t="s">
        <v>72</v>
      </c>
      <c r="C177" s="57">
        <v>6</v>
      </c>
      <c r="D177" s="57" t="s">
        <v>52</v>
      </c>
      <c r="E177" s="57" t="s">
        <v>53</v>
      </c>
      <c r="F177" s="57">
        <v>0</v>
      </c>
      <c r="G177" s="57">
        <v>1</v>
      </c>
      <c r="H177" s="57">
        <v>200</v>
      </c>
      <c r="I177" s="57" t="s">
        <v>371</v>
      </c>
      <c r="J177" s="57">
        <v>2023</v>
      </c>
      <c r="K177" s="57">
        <v>10</v>
      </c>
      <c r="L177" s="57">
        <v>12</v>
      </c>
      <c r="M177" s="61">
        <f t="shared" si="13"/>
        <v>23</v>
      </c>
      <c r="N177" s="61">
        <f t="shared" si="12"/>
        <v>0.0434782608695652</v>
      </c>
      <c r="O177" s="62"/>
    </row>
    <row r="178" ht="54" spans="1:15">
      <c r="A178" s="57" t="s">
        <v>9</v>
      </c>
      <c r="B178" s="58" t="s">
        <v>72</v>
      </c>
      <c r="C178" s="57">
        <v>6</v>
      </c>
      <c r="D178" s="57" t="s">
        <v>52</v>
      </c>
      <c r="E178" s="57" t="s">
        <v>53</v>
      </c>
      <c r="F178" s="57">
        <v>0</v>
      </c>
      <c r="G178" s="57">
        <v>1</v>
      </c>
      <c r="H178" s="57">
        <v>201</v>
      </c>
      <c r="I178" s="57" t="s">
        <v>372</v>
      </c>
      <c r="J178" s="57">
        <v>2023</v>
      </c>
      <c r="K178" s="57">
        <v>10</v>
      </c>
      <c r="L178" s="57">
        <v>12</v>
      </c>
      <c r="M178" s="61">
        <f t="shared" si="13"/>
        <v>23</v>
      </c>
      <c r="N178" s="61">
        <f t="shared" si="12"/>
        <v>0.0434782608695652</v>
      </c>
      <c r="O178" s="62"/>
    </row>
    <row r="179" ht="54" spans="1:15">
      <c r="A179" s="57" t="s">
        <v>9</v>
      </c>
      <c r="B179" s="58" t="s">
        <v>72</v>
      </c>
      <c r="C179" s="57">
        <v>6</v>
      </c>
      <c r="D179" s="57" t="s">
        <v>52</v>
      </c>
      <c r="E179" s="57" t="s">
        <v>53</v>
      </c>
      <c r="F179" s="57">
        <v>0</v>
      </c>
      <c r="G179" s="57">
        <v>1</v>
      </c>
      <c r="H179" s="57">
        <v>202</v>
      </c>
      <c r="I179" s="57" t="s">
        <v>350</v>
      </c>
      <c r="J179" s="57">
        <v>2023</v>
      </c>
      <c r="K179" s="57">
        <v>10</v>
      </c>
      <c r="L179" s="57">
        <v>12</v>
      </c>
      <c r="M179" s="61">
        <f t="shared" si="13"/>
        <v>23</v>
      </c>
      <c r="N179" s="61">
        <f t="shared" si="12"/>
        <v>0.0434782608695652</v>
      </c>
      <c r="O179" s="62"/>
    </row>
    <row r="180" ht="54" spans="1:15">
      <c r="A180" s="57" t="s">
        <v>9</v>
      </c>
      <c r="B180" s="58" t="s">
        <v>72</v>
      </c>
      <c r="C180" s="57">
        <v>6</v>
      </c>
      <c r="D180" s="57" t="s">
        <v>52</v>
      </c>
      <c r="E180" s="57" t="s">
        <v>53</v>
      </c>
      <c r="F180" s="57">
        <v>0</v>
      </c>
      <c r="G180" s="57">
        <v>0</v>
      </c>
      <c r="H180" s="57">
        <v>300</v>
      </c>
      <c r="I180" s="57" t="s">
        <v>381</v>
      </c>
      <c r="J180" s="57">
        <v>2023</v>
      </c>
      <c r="K180" s="57">
        <v>10</v>
      </c>
      <c r="L180" s="57">
        <v>12</v>
      </c>
      <c r="M180" s="61">
        <f t="shared" si="13"/>
        <v>23</v>
      </c>
      <c r="N180" s="61">
        <f t="shared" si="12"/>
        <v>0.0434782608695652</v>
      </c>
      <c r="O180" s="62"/>
    </row>
    <row r="181" ht="54" spans="1:15">
      <c r="A181" s="57" t="s">
        <v>9</v>
      </c>
      <c r="B181" s="58" t="s">
        <v>72</v>
      </c>
      <c r="C181" s="57">
        <v>6</v>
      </c>
      <c r="D181" s="57" t="s">
        <v>52</v>
      </c>
      <c r="E181" s="57" t="s">
        <v>53</v>
      </c>
      <c r="F181" s="57">
        <v>0</v>
      </c>
      <c r="G181" s="57">
        <v>1</v>
      </c>
      <c r="H181" s="57">
        <v>301</v>
      </c>
      <c r="I181" s="57" t="s">
        <v>351</v>
      </c>
      <c r="J181" s="57">
        <v>2023</v>
      </c>
      <c r="K181" s="57">
        <v>10</v>
      </c>
      <c r="L181" s="57">
        <v>12</v>
      </c>
      <c r="M181" s="61">
        <f t="shared" si="13"/>
        <v>23</v>
      </c>
      <c r="N181" s="61">
        <f t="shared" ref="N181:N244" si="16">1/M181</f>
        <v>0.0434782608695652</v>
      </c>
      <c r="O181" s="62"/>
    </row>
    <row r="182" ht="54" spans="1:15">
      <c r="A182" s="57" t="s">
        <v>9</v>
      </c>
      <c r="B182" s="58" t="s">
        <v>72</v>
      </c>
      <c r="C182" s="57">
        <v>6</v>
      </c>
      <c r="D182" s="57" t="s">
        <v>52</v>
      </c>
      <c r="E182" s="57" t="s">
        <v>53</v>
      </c>
      <c r="F182" s="57">
        <v>0</v>
      </c>
      <c r="G182" s="57">
        <v>1</v>
      </c>
      <c r="H182" s="57">
        <v>302</v>
      </c>
      <c r="I182" s="57" t="s">
        <v>352</v>
      </c>
      <c r="J182" s="57">
        <v>2023</v>
      </c>
      <c r="K182" s="57">
        <v>10</v>
      </c>
      <c r="L182" s="57">
        <v>12</v>
      </c>
      <c r="M182" s="61">
        <f t="shared" si="13"/>
        <v>23</v>
      </c>
      <c r="N182" s="61">
        <f t="shared" si="16"/>
        <v>0.0434782608695652</v>
      </c>
      <c r="O182" s="62"/>
    </row>
    <row r="183" ht="54" spans="1:15">
      <c r="A183" s="57" t="s">
        <v>9</v>
      </c>
      <c r="B183" s="58" t="s">
        <v>72</v>
      </c>
      <c r="C183" s="57">
        <v>6</v>
      </c>
      <c r="D183" s="57" t="s">
        <v>52</v>
      </c>
      <c r="E183" s="57" t="s">
        <v>53</v>
      </c>
      <c r="F183" s="57">
        <v>0</v>
      </c>
      <c r="G183" s="57">
        <v>0</v>
      </c>
      <c r="H183" s="57">
        <v>303</v>
      </c>
      <c r="I183" s="57" t="s">
        <v>382</v>
      </c>
      <c r="J183" s="57">
        <v>2023</v>
      </c>
      <c r="K183" s="57">
        <v>10</v>
      </c>
      <c r="L183" s="57">
        <v>13</v>
      </c>
      <c r="M183" s="61">
        <f t="shared" si="13"/>
        <v>23</v>
      </c>
      <c r="N183" s="61">
        <f t="shared" si="16"/>
        <v>0.0434782608695652</v>
      </c>
      <c r="O183" s="62"/>
    </row>
    <row r="184" ht="54" spans="1:15">
      <c r="A184" s="57" t="s">
        <v>9</v>
      </c>
      <c r="B184" s="58" t="s">
        <v>72</v>
      </c>
      <c r="C184" s="57">
        <v>6</v>
      </c>
      <c r="D184" s="57" t="s">
        <v>52</v>
      </c>
      <c r="E184" s="57" t="s">
        <v>53</v>
      </c>
      <c r="F184" s="57">
        <v>0</v>
      </c>
      <c r="G184" s="57">
        <v>1</v>
      </c>
      <c r="H184" s="57">
        <v>403</v>
      </c>
      <c r="I184" s="57" t="s">
        <v>373</v>
      </c>
      <c r="J184" s="57">
        <v>2023</v>
      </c>
      <c r="K184" s="57">
        <v>10</v>
      </c>
      <c r="L184" s="57">
        <v>12</v>
      </c>
      <c r="M184" s="61">
        <f t="shared" ref="M184:M247" si="17">COUNTIFS(D:D,D184,J:J,J184,K:K,K184)</f>
        <v>23</v>
      </c>
      <c r="N184" s="61">
        <f t="shared" si="16"/>
        <v>0.0434782608695652</v>
      </c>
      <c r="O184" s="62"/>
    </row>
    <row r="185" ht="54" spans="1:15">
      <c r="A185" s="57" t="s">
        <v>9</v>
      </c>
      <c r="B185" s="58" t="s">
        <v>72</v>
      </c>
      <c r="C185" s="57">
        <v>6</v>
      </c>
      <c r="D185" s="57" t="s">
        <v>52</v>
      </c>
      <c r="E185" s="57" t="s">
        <v>53</v>
      </c>
      <c r="F185" s="57">
        <v>0</v>
      </c>
      <c r="G185" s="57">
        <v>1</v>
      </c>
      <c r="H185" s="57">
        <v>404</v>
      </c>
      <c r="I185" s="57" t="s">
        <v>353</v>
      </c>
      <c r="J185" s="57">
        <v>2023</v>
      </c>
      <c r="K185" s="57">
        <v>10</v>
      </c>
      <c r="L185" s="57">
        <v>12</v>
      </c>
      <c r="M185" s="61">
        <f t="shared" si="17"/>
        <v>23</v>
      </c>
      <c r="N185" s="61">
        <f t="shared" si="16"/>
        <v>0.0434782608695652</v>
      </c>
      <c r="O185" s="62"/>
    </row>
    <row r="186" ht="54" spans="1:15">
      <c r="A186" s="57" t="s">
        <v>9</v>
      </c>
      <c r="B186" s="58" t="s">
        <v>72</v>
      </c>
      <c r="C186" s="57">
        <v>6</v>
      </c>
      <c r="D186" s="57" t="s">
        <v>52</v>
      </c>
      <c r="E186" s="57" t="s">
        <v>53</v>
      </c>
      <c r="F186" s="57">
        <v>0</v>
      </c>
      <c r="G186" s="57">
        <v>1</v>
      </c>
      <c r="H186" s="57">
        <v>405</v>
      </c>
      <c r="I186" s="57" t="s">
        <v>354</v>
      </c>
      <c r="J186" s="57">
        <v>2023</v>
      </c>
      <c r="K186" s="57">
        <v>10</v>
      </c>
      <c r="L186" s="57">
        <v>12</v>
      </c>
      <c r="M186" s="61">
        <f t="shared" si="17"/>
        <v>23</v>
      </c>
      <c r="N186" s="61">
        <f t="shared" si="16"/>
        <v>0.0434782608695652</v>
      </c>
      <c r="O186" s="62"/>
    </row>
    <row r="187" ht="54" spans="1:15">
      <c r="A187" s="57" t="s">
        <v>9</v>
      </c>
      <c r="B187" s="58" t="s">
        <v>72</v>
      </c>
      <c r="C187" s="57">
        <v>6</v>
      </c>
      <c r="D187" s="57" t="s">
        <v>52</v>
      </c>
      <c r="E187" s="57" t="s">
        <v>53</v>
      </c>
      <c r="F187" s="57">
        <v>1</v>
      </c>
      <c r="G187" s="57">
        <v>1</v>
      </c>
      <c r="H187" s="57">
        <v>4503</v>
      </c>
      <c r="I187" s="57" t="s">
        <v>355</v>
      </c>
      <c r="J187" s="57">
        <v>2023</v>
      </c>
      <c r="K187" s="57">
        <v>10</v>
      </c>
      <c r="L187" s="57">
        <v>12</v>
      </c>
      <c r="M187" s="61">
        <f t="shared" si="17"/>
        <v>23</v>
      </c>
      <c r="N187" s="61">
        <f t="shared" si="16"/>
        <v>0.0434782608695652</v>
      </c>
      <c r="O187" s="62"/>
    </row>
    <row r="188" ht="54" spans="1:15">
      <c r="A188" s="57" t="s">
        <v>9</v>
      </c>
      <c r="B188" s="58" t="s">
        <v>72</v>
      </c>
      <c r="C188" s="57">
        <v>6</v>
      </c>
      <c r="D188" s="57" t="s">
        <v>52</v>
      </c>
      <c r="E188" s="57" t="s">
        <v>53</v>
      </c>
      <c r="F188" s="57">
        <v>1</v>
      </c>
      <c r="G188" s="57">
        <v>1</v>
      </c>
      <c r="H188" s="57">
        <v>4504</v>
      </c>
      <c r="I188" s="57" t="s">
        <v>359</v>
      </c>
      <c r="J188" s="57">
        <v>2023</v>
      </c>
      <c r="K188" s="57">
        <v>10</v>
      </c>
      <c r="L188" s="57">
        <v>12</v>
      </c>
      <c r="M188" s="61">
        <f t="shared" si="17"/>
        <v>23</v>
      </c>
      <c r="N188" s="61">
        <f t="shared" si="16"/>
        <v>0.0434782608695652</v>
      </c>
      <c r="O188" s="62"/>
    </row>
    <row r="189" ht="54" spans="1:15">
      <c r="A189" s="57" t="s">
        <v>9</v>
      </c>
      <c r="B189" s="58" t="s">
        <v>72</v>
      </c>
      <c r="C189" s="57">
        <v>6</v>
      </c>
      <c r="D189" s="57" t="s">
        <v>52</v>
      </c>
      <c r="E189" s="57" t="s">
        <v>53</v>
      </c>
      <c r="F189" s="57">
        <v>1</v>
      </c>
      <c r="G189" s="57">
        <v>1</v>
      </c>
      <c r="H189" s="57">
        <v>4505</v>
      </c>
      <c r="I189" s="57" t="s">
        <v>360</v>
      </c>
      <c r="J189" s="57">
        <v>2023</v>
      </c>
      <c r="K189" s="57">
        <v>10</v>
      </c>
      <c r="L189" s="57">
        <v>12</v>
      </c>
      <c r="M189" s="61">
        <f t="shared" si="17"/>
        <v>23</v>
      </c>
      <c r="N189" s="61">
        <f t="shared" si="16"/>
        <v>0.0434782608695652</v>
      </c>
      <c r="O189" s="62"/>
    </row>
    <row r="190" ht="54" spans="1:15">
      <c r="A190" s="57" t="s">
        <v>9</v>
      </c>
      <c r="B190" s="58" t="s">
        <v>72</v>
      </c>
      <c r="C190" s="57">
        <v>6</v>
      </c>
      <c r="D190" s="57" t="s">
        <v>52</v>
      </c>
      <c r="E190" s="57" t="s">
        <v>53</v>
      </c>
      <c r="F190" s="57">
        <v>1</v>
      </c>
      <c r="G190" s="57">
        <v>1</v>
      </c>
      <c r="H190" s="57">
        <v>4507</v>
      </c>
      <c r="I190" s="57" t="s">
        <v>361</v>
      </c>
      <c r="J190" s="57">
        <v>2023</v>
      </c>
      <c r="K190" s="57">
        <v>10</v>
      </c>
      <c r="L190" s="57">
        <v>12</v>
      </c>
      <c r="M190" s="61">
        <f t="shared" si="17"/>
        <v>23</v>
      </c>
      <c r="N190" s="61">
        <f t="shared" si="16"/>
        <v>0.0434782608695652</v>
      </c>
      <c r="O190" s="62"/>
    </row>
    <row r="191" ht="54" spans="1:15">
      <c r="A191" s="57" t="s">
        <v>9</v>
      </c>
      <c r="B191" s="58" t="s">
        <v>72</v>
      </c>
      <c r="C191" s="57">
        <v>6</v>
      </c>
      <c r="D191" s="57" t="s">
        <v>52</v>
      </c>
      <c r="E191" s="57" t="s">
        <v>53</v>
      </c>
      <c r="F191" s="57">
        <v>0</v>
      </c>
      <c r="G191" s="57">
        <v>1</v>
      </c>
      <c r="H191" s="57">
        <v>4700</v>
      </c>
      <c r="I191" s="57" t="s">
        <v>374</v>
      </c>
      <c r="J191" s="57">
        <v>2023</v>
      </c>
      <c r="K191" s="57">
        <v>10</v>
      </c>
      <c r="L191" s="57">
        <v>12</v>
      </c>
      <c r="M191" s="61">
        <f t="shared" si="17"/>
        <v>23</v>
      </c>
      <c r="N191" s="61">
        <f t="shared" si="16"/>
        <v>0.0434782608695652</v>
      </c>
      <c r="O191" s="62"/>
    </row>
    <row r="192" ht="54" spans="1:15">
      <c r="A192" s="57" t="s">
        <v>9</v>
      </c>
      <c r="B192" s="58" t="s">
        <v>72</v>
      </c>
      <c r="C192" s="57">
        <v>6</v>
      </c>
      <c r="D192" s="57" t="s">
        <v>52</v>
      </c>
      <c r="E192" s="57" t="s">
        <v>53</v>
      </c>
      <c r="F192" s="57">
        <v>0</v>
      </c>
      <c r="G192" s="57">
        <v>0</v>
      </c>
      <c r="H192" s="57">
        <v>4701</v>
      </c>
      <c r="I192" s="57" t="s">
        <v>378</v>
      </c>
      <c r="J192" s="57">
        <v>2023</v>
      </c>
      <c r="K192" s="57">
        <v>10</v>
      </c>
      <c r="L192" s="57">
        <v>12</v>
      </c>
      <c r="M192" s="61">
        <f t="shared" si="17"/>
        <v>23</v>
      </c>
      <c r="N192" s="61">
        <f t="shared" si="16"/>
        <v>0.0434782608695652</v>
      </c>
      <c r="O192" s="62"/>
    </row>
    <row r="193" ht="54" spans="1:15">
      <c r="A193" s="57" t="s">
        <v>9</v>
      </c>
      <c r="B193" s="58" t="s">
        <v>72</v>
      </c>
      <c r="C193" s="57">
        <v>6</v>
      </c>
      <c r="D193" s="57" t="s">
        <v>52</v>
      </c>
      <c r="E193" s="57" t="s">
        <v>53</v>
      </c>
      <c r="F193" s="57">
        <v>0</v>
      </c>
      <c r="G193" s="57">
        <v>0</v>
      </c>
      <c r="H193" s="57">
        <v>4702</v>
      </c>
      <c r="I193" s="57" t="s">
        <v>379</v>
      </c>
      <c r="J193" s="57">
        <v>2023</v>
      </c>
      <c r="K193" s="57">
        <v>10</v>
      </c>
      <c r="L193" s="57">
        <v>12</v>
      </c>
      <c r="M193" s="61">
        <f t="shared" si="17"/>
        <v>23</v>
      </c>
      <c r="N193" s="61">
        <f t="shared" si="16"/>
        <v>0.0434782608695652</v>
      </c>
      <c r="O193" s="62"/>
    </row>
    <row r="194" ht="54" spans="1:15">
      <c r="A194" s="57" t="s">
        <v>9</v>
      </c>
      <c r="B194" s="58" t="s">
        <v>72</v>
      </c>
      <c r="C194" s="57">
        <v>6</v>
      </c>
      <c r="D194" s="57" t="s">
        <v>52</v>
      </c>
      <c r="E194" s="57" t="s">
        <v>53</v>
      </c>
      <c r="F194" s="57">
        <v>0</v>
      </c>
      <c r="G194" s="57">
        <v>0</v>
      </c>
      <c r="H194" s="57">
        <v>4703</v>
      </c>
      <c r="I194" s="57" t="s">
        <v>386</v>
      </c>
      <c r="J194" s="57">
        <v>2023</v>
      </c>
      <c r="K194" s="57">
        <v>10</v>
      </c>
      <c r="L194" s="57">
        <v>12</v>
      </c>
      <c r="M194" s="61">
        <f t="shared" si="17"/>
        <v>23</v>
      </c>
      <c r="N194" s="61">
        <f t="shared" si="16"/>
        <v>0.0434782608695652</v>
      </c>
      <c r="O194" s="62"/>
    </row>
    <row r="195" ht="54" spans="1:15">
      <c r="A195" s="57" t="s">
        <v>9</v>
      </c>
      <c r="B195" s="58" t="s">
        <v>72</v>
      </c>
      <c r="C195" s="57">
        <v>6</v>
      </c>
      <c r="D195" s="57" t="s">
        <v>62</v>
      </c>
      <c r="E195" s="57" t="s">
        <v>63</v>
      </c>
      <c r="F195" s="57">
        <v>0</v>
      </c>
      <c r="G195" s="57">
        <v>1</v>
      </c>
      <c r="H195" s="57">
        <v>100</v>
      </c>
      <c r="I195" s="57" t="s">
        <v>380</v>
      </c>
      <c r="J195" s="57">
        <v>2023</v>
      </c>
      <c r="K195" s="57">
        <v>10</v>
      </c>
      <c r="L195" s="57">
        <v>11</v>
      </c>
      <c r="M195" s="61">
        <f t="shared" si="17"/>
        <v>17</v>
      </c>
      <c r="N195" s="61">
        <f t="shared" si="16"/>
        <v>0.0588235294117647</v>
      </c>
      <c r="O195" s="62"/>
    </row>
    <row r="196" ht="54" spans="1:15">
      <c r="A196" s="57" t="s">
        <v>9</v>
      </c>
      <c r="B196" s="58" t="s">
        <v>72</v>
      </c>
      <c r="C196" s="57">
        <v>6</v>
      </c>
      <c r="D196" s="57" t="s">
        <v>62</v>
      </c>
      <c r="E196" s="57" t="s">
        <v>63</v>
      </c>
      <c r="F196" s="57">
        <v>0</v>
      </c>
      <c r="G196" s="57">
        <v>1</v>
      </c>
      <c r="H196" s="57">
        <v>101</v>
      </c>
      <c r="I196" s="57" t="s">
        <v>363</v>
      </c>
      <c r="J196" s="57">
        <v>2023</v>
      </c>
      <c r="K196" s="57">
        <v>10</v>
      </c>
      <c r="L196" s="57">
        <v>16</v>
      </c>
      <c r="M196" s="61">
        <f t="shared" si="17"/>
        <v>17</v>
      </c>
      <c r="N196" s="61">
        <f t="shared" si="16"/>
        <v>0.0588235294117647</v>
      </c>
      <c r="O196" s="62"/>
    </row>
    <row r="197" ht="54" spans="1:15">
      <c r="A197" s="57" t="s">
        <v>9</v>
      </c>
      <c r="B197" s="58" t="s">
        <v>72</v>
      </c>
      <c r="C197" s="57">
        <v>6</v>
      </c>
      <c r="D197" s="57" t="s">
        <v>62</v>
      </c>
      <c r="E197" s="57" t="s">
        <v>63</v>
      </c>
      <c r="F197" s="57">
        <v>0</v>
      </c>
      <c r="G197" s="57">
        <v>1</v>
      </c>
      <c r="H197" s="57">
        <v>102</v>
      </c>
      <c r="I197" s="57" t="s">
        <v>364</v>
      </c>
      <c r="J197" s="57">
        <v>2023</v>
      </c>
      <c r="K197" s="57">
        <v>10</v>
      </c>
      <c r="L197" s="57">
        <v>16</v>
      </c>
      <c r="M197" s="61">
        <f t="shared" si="17"/>
        <v>17</v>
      </c>
      <c r="N197" s="61">
        <f t="shared" si="16"/>
        <v>0.0588235294117647</v>
      </c>
      <c r="O197" s="62"/>
    </row>
    <row r="198" ht="54" spans="1:15">
      <c r="A198" s="57" t="s">
        <v>9</v>
      </c>
      <c r="B198" s="58" t="s">
        <v>72</v>
      </c>
      <c r="C198" s="57">
        <v>6</v>
      </c>
      <c r="D198" s="57" t="s">
        <v>62</v>
      </c>
      <c r="E198" s="57" t="s">
        <v>63</v>
      </c>
      <c r="F198" s="57">
        <v>0</v>
      </c>
      <c r="G198" s="57">
        <v>1</v>
      </c>
      <c r="H198" s="57">
        <v>103</v>
      </c>
      <c r="I198" s="57" t="s">
        <v>367</v>
      </c>
      <c r="J198" s="57">
        <v>2023</v>
      </c>
      <c r="K198" s="57">
        <v>10</v>
      </c>
      <c r="L198" s="57">
        <v>16</v>
      </c>
      <c r="M198" s="61">
        <f t="shared" si="17"/>
        <v>17</v>
      </c>
      <c r="N198" s="61">
        <f t="shared" si="16"/>
        <v>0.0588235294117647</v>
      </c>
      <c r="O198" s="62"/>
    </row>
    <row r="199" ht="54" spans="1:15">
      <c r="A199" s="57" t="s">
        <v>9</v>
      </c>
      <c r="B199" s="58" t="s">
        <v>72</v>
      </c>
      <c r="C199" s="57">
        <v>6</v>
      </c>
      <c r="D199" s="57" t="s">
        <v>62</v>
      </c>
      <c r="E199" s="57" t="s">
        <v>63</v>
      </c>
      <c r="F199" s="57">
        <v>0</v>
      </c>
      <c r="G199" s="57">
        <v>1</v>
      </c>
      <c r="H199" s="57">
        <v>200</v>
      </c>
      <c r="I199" s="57" t="s">
        <v>371</v>
      </c>
      <c r="J199" s="57">
        <v>2023</v>
      </c>
      <c r="K199" s="57">
        <v>10</v>
      </c>
      <c r="L199" s="57">
        <v>16</v>
      </c>
      <c r="M199" s="61">
        <f t="shared" si="17"/>
        <v>17</v>
      </c>
      <c r="N199" s="61">
        <f t="shared" si="16"/>
        <v>0.0588235294117647</v>
      </c>
      <c r="O199" s="62"/>
    </row>
    <row r="200" ht="54" spans="1:15">
      <c r="A200" s="57" t="s">
        <v>9</v>
      </c>
      <c r="B200" s="58" t="s">
        <v>72</v>
      </c>
      <c r="C200" s="57">
        <v>6</v>
      </c>
      <c r="D200" s="57" t="s">
        <v>62</v>
      </c>
      <c r="E200" s="57" t="s">
        <v>63</v>
      </c>
      <c r="F200" s="57">
        <v>0</v>
      </c>
      <c r="G200" s="57">
        <v>1</v>
      </c>
      <c r="H200" s="57">
        <v>201</v>
      </c>
      <c r="I200" s="57" t="s">
        <v>372</v>
      </c>
      <c r="J200" s="57">
        <v>2023</v>
      </c>
      <c r="K200" s="57">
        <v>10</v>
      </c>
      <c r="L200" s="57">
        <v>16</v>
      </c>
      <c r="M200" s="61">
        <f t="shared" si="17"/>
        <v>17</v>
      </c>
      <c r="N200" s="61">
        <f t="shared" si="16"/>
        <v>0.0588235294117647</v>
      </c>
      <c r="O200" s="62"/>
    </row>
    <row r="201" ht="54" spans="1:15">
      <c r="A201" s="57" t="s">
        <v>9</v>
      </c>
      <c r="B201" s="58" t="s">
        <v>72</v>
      </c>
      <c r="C201" s="57">
        <v>6</v>
      </c>
      <c r="D201" s="57" t="s">
        <v>62</v>
      </c>
      <c r="E201" s="57" t="s">
        <v>63</v>
      </c>
      <c r="F201" s="57">
        <v>0</v>
      </c>
      <c r="G201" s="57">
        <v>1</v>
      </c>
      <c r="H201" s="57">
        <v>202</v>
      </c>
      <c r="I201" s="57" t="s">
        <v>350</v>
      </c>
      <c r="J201" s="57">
        <v>2023</v>
      </c>
      <c r="K201" s="57">
        <v>10</v>
      </c>
      <c r="L201" s="57">
        <v>16</v>
      </c>
      <c r="M201" s="61">
        <f t="shared" si="17"/>
        <v>17</v>
      </c>
      <c r="N201" s="61">
        <f t="shared" si="16"/>
        <v>0.0588235294117647</v>
      </c>
      <c r="O201" s="62"/>
    </row>
    <row r="202" ht="54" spans="1:15">
      <c r="A202" s="57" t="s">
        <v>9</v>
      </c>
      <c r="B202" s="58" t="s">
        <v>72</v>
      </c>
      <c r="C202" s="57">
        <v>6</v>
      </c>
      <c r="D202" s="57" t="s">
        <v>62</v>
      </c>
      <c r="E202" s="57" t="s">
        <v>63</v>
      </c>
      <c r="F202" s="57">
        <v>0</v>
      </c>
      <c r="G202" s="57">
        <v>1</v>
      </c>
      <c r="H202" s="57">
        <v>301</v>
      </c>
      <c r="I202" s="57" t="s">
        <v>351</v>
      </c>
      <c r="J202" s="57">
        <v>2023</v>
      </c>
      <c r="K202" s="57">
        <v>10</v>
      </c>
      <c r="L202" s="57">
        <v>16</v>
      </c>
      <c r="M202" s="61">
        <f t="shared" si="17"/>
        <v>17</v>
      </c>
      <c r="N202" s="61">
        <f t="shared" si="16"/>
        <v>0.0588235294117647</v>
      </c>
      <c r="O202" s="62"/>
    </row>
    <row r="203" ht="54" spans="1:15">
      <c r="A203" s="57" t="s">
        <v>9</v>
      </c>
      <c r="B203" s="58" t="s">
        <v>72</v>
      </c>
      <c r="C203" s="57">
        <v>6</v>
      </c>
      <c r="D203" s="57" t="s">
        <v>62</v>
      </c>
      <c r="E203" s="57" t="s">
        <v>63</v>
      </c>
      <c r="F203" s="57">
        <v>0</v>
      </c>
      <c r="G203" s="57">
        <v>1</v>
      </c>
      <c r="H203" s="57">
        <v>302</v>
      </c>
      <c r="I203" s="57" t="s">
        <v>352</v>
      </c>
      <c r="J203" s="57">
        <v>2023</v>
      </c>
      <c r="K203" s="57">
        <v>10</v>
      </c>
      <c r="L203" s="57">
        <v>16</v>
      </c>
      <c r="M203" s="61">
        <f t="shared" si="17"/>
        <v>17</v>
      </c>
      <c r="N203" s="61">
        <f t="shared" si="16"/>
        <v>0.0588235294117647</v>
      </c>
      <c r="O203" s="62"/>
    </row>
    <row r="204" ht="54" spans="1:15">
      <c r="A204" s="57" t="s">
        <v>9</v>
      </c>
      <c r="B204" s="58" t="s">
        <v>72</v>
      </c>
      <c r="C204" s="57">
        <v>6</v>
      </c>
      <c r="D204" s="57" t="s">
        <v>62</v>
      </c>
      <c r="E204" s="57" t="s">
        <v>63</v>
      </c>
      <c r="F204" s="57">
        <v>0</v>
      </c>
      <c r="G204" s="57">
        <v>1</v>
      </c>
      <c r="H204" s="57">
        <v>403</v>
      </c>
      <c r="I204" s="57" t="s">
        <v>373</v>
      </c>
      <c r="J204" s="57">
        <v>2023</v>
      </c>
      <c r="K204" s="57">
        <v>10</v>
      </c>
      <c r="L204" s="57">
        <v>16</v>
      </c>
      <c r="M204" s="61">
        <f t="shared" si="17"/>
        <v>17</v>
      </c>
      <c r="N204" s="61">
        <f t="shared" si="16"/>
        <v>0.0588235294117647</v>
      </c>
      <c r="O204" s="62"/>
    </row>
    <row r="205" ht="54" spans="1:15">
      <c r="A205" s="57" t="s">
        <v>9</v>
      </c>
      <c r="B205" s="58" t="s">
        <v>72</v>
      </c>
      <c r="C205" s="57">
        <v>6</v>
      </c>
      <c r="D205" s="57" t="s">
        <v>62</v>
      </c>
      <c r="E205" s="57" t="s">
        <v>63</v>
      </c>
      <c r="F205" s="57">
        <v>0</v>
      </c>
      <c r="G205" s="57">
        <v>1</v>
      </c>
      <c r="H205" s="57">
        <v>404</v>
      </c>
      <c r="I205" s="57" t="s">
        <v>353</v>
      </c>
      <c r="J205" s="57">
        <v>2023</v>
      </c>
      <c r="K205" s="57">
        <v>10</v>
      </c>
      <c r="L205" s="57">
        <v>16</v>
      </c>
      <c r="M205" s="61">
        <f t="shared" si="17"/>
        <v>17</v>
      </c>
      <c r="N205" s="61">
        <f t="shared" si="16"/>
        <v>0.0588235294117647</v>
      </c>
      <c r="O205" s="62"/>
    </row>
    <row r="206" ht="54" spans="1:15">
      <c r="A206" s="57" t="s">
        <v>9</v>
      </c>
      <c r="B206" s="58" t="s">
        <v>72</v>
      </c>
      <c r="C206" s="57">
        <v>6</v>
      </c>
      <c r="D206" s="57" t="s">
        <v>62</v>
      </c>
      <c r="E206" s="57" t="s">
        <v>63</v>
      </c>
      <c r="F206" s="57">
        <v>0</v>
      </c>
      <c r="G206" s="57">
        <v>1</v>
      </c>
      <c r="H206" s="57">
        <v>405</v>
      </c>
      <c r="I206" s="57" t="s">
        <v>354</v>
      </c>
      <c r="J206" s="57">
        <v>2023</v>
      </c>
      <c r="K206" s="57">
        <v>10</v>
      </c>
      <c r="L206" s="57">
        <v>16</v>
      </c>
      <c r="M206" s="61">
        <f t="shared" si="17"/>
        <v>17</v>
      </c>
      <c r="N206" s="61">
        <f t="shared" si="16"/>
        <v>0.0588235294117647</v>
      </c>
      <c r="O206" s="62"/>
    </row>
    <row r="207" ht="54" spans="1:15">
      <c r="A207" s="57" t="s">
        <v>9</v>
      </c>
      <c r="B207" s="58" t="s">
        <v>72</v>
      </c>
      <c r="C207" s="57">
        <v>6</v>
      </c>
      <c r="D207" s="57" t="s">
        <v>62</v>
      </c>
      <c r="E207" s="57" t="s">
        <v>63</v>
      </c>
      <c r="F207" s="57">
        <v>1</v>
      </c>
      <c r="G207" s="57">
        <v>1</v>
      </c>
      <c r="H207" s="57">
        <v>4503</v>
      </c>
      <c r="I207" s="57" t="s">
        <v>355</v>
      </c>
      <c r="J207" s="57">
        <v>2023</v>
      </c>
      <c r="K207" s="57">
        <v>10</v>
      </c>
      <c r="L207" s="57">
        <v>16</v>
      </c>
      <c r="M207" s="61">
        <f t="shared" si="17"/>
        <v>17</v>
      </c>
      <c r="N207" s="61">
        <f t="shared" si="16"/>
        <v>0.0588235294117647</v>
      </c>
      <c r="O207" s="62"/>
    </row>
    <row r="208" ht="54" spans="1:15">
      <c r="A208" s="57" t="s">
        <v>9</v>
      </c>
      <c r="B208" s="58" t="s">
        <v>72</v>
      </c>
      <c r="C208" s="57">
        <v>6</v>
      </c>
      <c r="D208" s="57" t="s">
        <v>62</v>
      </c>
      <c r="E208" s="57" t="s">
        <v>63</v>
      </c>
      <c r="F208" s="57">
        <v>1</v>
      </c>
      <c r="G208" s="57">
        <v>1</v>
      </c>
      <c r="H208" s="57">
        <v>4504</v>
      </c>
      <c r="I208" s="57" t="s">
        <v>359</v>
      </c>
      <c r="J208" s="57">
        <v>2023</v>
      </c>
      <c r="K208" s="57">
        <v>10</v>
      </c>
      <c r="L208" s="57">
        <v>16</v>
      </c>
      <c r="M208" s="61">
        <f t="shared" si="17"/>
        <v>17</v>
      </c>
      <c r="N208" s="61">
        <f t="shared" si="16"/>
        <v>0.0588235294117647</v>
      </c>
      <c r="O208" s="62"/>
    </row>
    <row r="209" ht="54" spans="1:15">
      <c r="A209" s="57" t="s">
        <v>9</v>
      </c>
      <c r="B209" s="58" t="s">
        <v>72</v>
      </c>
      <c r="C209" s="57">
        <v>6</v>
      </c>
      <c r="D209" s="57" t="s">
        <v>62</v>
      </c>
      <c r="E209" s="57" t="s">
        <v>63</v>
      </c>
      <c r="F209" s="57">
        <v>1</v>
      </c>
      <c r="G209" s="57">
        <v>1</v>
      </c>
      <c r="H209" s="57">
        <v>4505</v>
      </c>
      <c r="I209" s="57" t="s">
        <v>360</v>
      </c>
      <c r="J209" s="57">
        <v>2023</v>
      </c>
      <c r="K209" s="57">
        <v>10</v>
      </c>
      <c r="L209" s="57">
        <v>16</v>
      </c>
      <c r="M209" s="61">
        <f t="shared" si="17"/>
        <v>17</v>
      </c>
      <c r="N209" s="61">
        <f t="shared" si="16"/>
        <v>0.0588235294117647</v>
      </c>
      <c r="O209" s="62"/>
    </row>
    <row r="210" ht="54" spans="1:15">
      <c r="A210" s="57" t="s">
        <v>9</v>
      </c>
      <c r="B210" s="58" t="s">
        <v>72</v>
      </c>
      <c r="C210" s="57">
        <v>6</v>
      </c>
      <c r="D210" s="57" t="s">
        <v>62</v>
      </c>
      <c r="E210" s="57" t="s">
        <v>63</v>
      </c>
      <c r="F210" s="57">
        <v>1</v>
      </c>
      <c r="G210" s="57">
        <v>1</v>
      </c>
      <c r="H210" s="57">
        <v>4507</v>
      </c>
      <c r="I210" s="57" t="s">
        <v>361</v>
      </c>
      <c r="J210" s="57">
        <v>2023</v>
      </c>
      <c r="K210" s="57">
        <v>10</v>
      </c>
      <c r="L210" s="57">
        <v>16</v>
      </c>
      <c r="M210" s="61">
        <f t="shared" si="17"/>
        <v>17</v>
      </c>
      <c r="N210" s="61">
        <f t="shared" si="16"/>
        <v>0.0588235294117647</v>
      </c>
      <c r="O210" s="62"/>
    </row>
    <row r="211" ht="54" spans="1:15">
      <c r="A211" s="57" t="s">
        <v>9</v>
      </c>
      <c r="B211" s="58" t="s">
        <v>72</v>
      </c>
      <c r="C211" s="57">
        <v>6</v>
      </c>
      <c r="D211" s="57" t="s">
        <v>62</v>
      </c>
      <c r="E211" s="57" t="s">
        <v>63</v>
      </c>
      <c r="F211" s="57">
        <v>0</v>
      </c>
      <c r="G211" s="57">
        <v>1</v>
      </c>
      <c r="H211" s="57">
        <v>4700</v>
      </c>
      <c r="I211" s="57" t="s">
        <v>374</v>
      </c>
      <c r="J211" s="57">
        <v>2023</v>
      </c>
      <c r="K211" s="57">
        <v>10</v>
      </c>
      <c r="L211" s="57">
        <v>16</v>
      </c>
      <c r="M211" s="61">
        <f t="shared" si="17"/>
        <v>17</v>
      </c>
      <c r="N211" s="61">
        <f t="shared" si="16"/>
        <v>0.0588235294117647</v>
      </c>
      <c r="O211" s="62"/>
    </row>
    <row r="212" ht="27" spans="1:15">
      <c r="A212" s="57" t="s">
        <v>9</v>
      </c>
      <c r="B212" s="58" t="s">
        <v>2</v>
      </c>
      <c r="C212" s="57">
        <v>6</v>
      </c>
      <c r="D212" s="57" t="s">
        <v>66</v>
      </c>
      <c r="E212" s="57" t="s">
        <v>67</v>
      </c>
      <c r="F212" s="57">
        <v>0</v>
      </c>
      <c r="G212" s="57">
        <v>1</v>
      </c>
      <c r="H212" s="57">
        <v>100</v>
      </c>
      <c r="I212" s="57" t="s">
        <v>380</v>
      </c>
      <c r="J212" s="57">
        <v>2023</v>
      </c>
      <c r="K212" s="57">
        <v>10</v>
      </c>
      <c r="L212" s="57">
        <v>17</v>
      </c>
      <c r="M212" s="61">
        <f t="shared" si="17"/>
        <v>12</v>
      </c>
      <c r="N212" s="61">
        <f t="shared" si="16"/>
        <v>0.0833333333333333</v>
      </c>
      <c r="O212" s="62"/>
    </row>
    <row r="213" ht="27" spans="1:15">
      <c r="A213" s="57" t="s">
        <v>9</v>
      </c>
      <c r="B213" s="58" t="s">
        <v>2</v>
      </c>
      <c r="C213" s="57">
        <v>6</v>
      </c>
      <c r="D213" s="57" t="s">
        <v>66</v>
      </c>
      <c r="E213" s="57" t="s">
        <v>67</v>
      </c>
      <c r="F213" s="57">
        <v>0</v>
      </c>
      <c r="G213" s="57">
        <v>1</v>
      </c>
      <c r="H213" s="57">
        <v>101</v>
      </c>
      <c r="I213" s="57" t="s">
        <v>363</v>
      </c>
      <c r="J213" s="57">
        <v>2023</v>
      </c>
      <c r="K213" s="57">
        <v>10</v>
      </c>
      <c r="L213" s="57">
        <v>17</v>
      </c>
      <c r="M213" s="61">
        <f t="shared" si="17"/>
        <v>12</v>
      </c>
      <c r="N213" s="61">
        <f t="shared" si="16"/>
        <v>0.0833333333333333</v>
      </c>
      <c r="O213" s="62"/>
    </row>
    <row r="214" ht="27" spans="1:15">
      <c r="A214" s="57" t="s">
        <v>9</v>
      </c>
      <c r="B214" s="58" t="s">
        <v>2</v>
      </c>
      <c r="C214" s="57">
        <v>6</v>
      </c>
      <c r="D214" s="57" t="s">
        <v>66</v>
      </c>
      <c r="E214" s="57" t="s">
        <v>67</v>
      </c>
      <c r="F214" s="57">
        <v>0</v>
      </c>
      <c r="G214" s="57">
        <v>1</v>
      </c>
      <c r="H214" s="57">
        <v>102</v>
      </c>
      <c r="I214" s="57" t="s">
        <v>364</v>
      </c>
      <c r="J214" s="57">
        <v>2023</v>
      </c>
      <c r="K214" s="57">
        <v>10</v>
      </c>
      <c r="L214" s="57">
        <v>23</v>
      </c>
      <c r="M214" s="61">
        <f t="shared" si="17"/>
        <v>12</v>
      </c>
      <c r="N214" s="61">
        <f t="shared" si="16"/>
        <v>0.0833333333333333</v>
      </c>
      <c r="O214" s="62"/>
    </row>
    <row r="215" ht="27" spans="1:15">
      <c r="A215" s="57" t="s">
        <v>9</v>
      </c>
      <c r="B215" s="58" t="s">
        <v>2</v>
      </c>
      <c r="C215" s="57">
        <v>6</v>
      </c>
      <c r="D215" s="57" t="s">
        <v>66</v>
      </c>
      <c r="E215" s="57" t="s">
        <v>67</v>
      </c>
      <c r="F215" s="57">
        <v>0</v>
      </c>
      <c r="G215" s="57">
        <v>1</v>
      </c>
      <c r="H215" s="57">
        <v>103</v>
      </c>
      <c r="I215" s="57" t="s">
        <v>367</v>
      </c>
      <c r="J215" s="57">
        <v>2023</v>
      </c>
      <c r="K215" s="57">
        <v>10</v>
      </c>
      <c r="L215" s="57">
        <v>17</v>
      </c>
      <c r="M215" s="61">
        <f t="shared" si="17"/>
        <v>12</v>
      </c>
      <c r="N215" s="61">
        <f t="shared" si="16"/>
        <v>0.0833333333333333</v>
      </c>
      <c r="O215" s="62"/>
    </row>
    <row r="216" ht="27" spans="1:15">
      <c r="A216" s="57" t="s">
        <v>9</v>
      </c>
      <c r="B216" s="58" t="s">
        <v>2</v>
      </c>
      <c r="C216" s="57">
        <v>6</v>
      </c>
      <c r="D216" s="57" t="s">
        <v>66</v>
      </c>
      <c r="E216" s="57" t="s">
        <v>67</v>
      </c>
      <c r="F216" s="57">
        <v>0</v>
      </c>
      <c r="G216" s="57">
        <v>1</v>
      </c>
      <c r="H216" s="57">
        <v>200</v>
      </c>
      <c r="I216" s="57" t="s">
        <v>371</v>
      </c>
      <c r="J216" s="57">
        <v>2023</v>
      </c>
      <c r="K216" s="57">
        <v>10</v>
      </c>
      <c r="L216" s="57">
        <v>17</v>
      </c>
      <c r="M216" s="61">
        <f t="shared" si="17"/>
        <v>12</v>
      </c>
      <c r="N216" s="61">
        <f t="shared" si="16"/>
        <v>0.0833333333333333</v>
      </c>
      <c r="O216" s="62"/>
    </row>
    <row r="217" ht="27" spans="1:15">
      <c r="A217" s="57" t="s">
        <v>9</v>
      </c>
      <c r="B217" s="58" t="s">
        <v>2</v>
      </c>
      <c r="C217" s="57">
        <v>6</v>
      </c>
      <c r="D217" s="57" t="s">
        <v>66</v>
      </c>
      <c r="E217" s="57" t="s">
        <v>67</v>
      </c>
      <c r="F217" s="57">
        <v>0</v>
      </c>
      <c r="G217" s="57">
        <v>1</v>
      </c>
      <c r="H217" s="57">
        <v>201</v>
      </c>
      <c r="I217" s="57" t="s">
        <v>372</v>
      </c>
      <c r="J217" s="57">
        <v>2023</v>
      </c>
      <c r="K217" s="57">
        <v>10</v>
      </c>
      <c r="L217" s="57">
        <v>17</v>
      </c>
      <c r="M217" s="61">
        <f t="shared" si="17"/>
        <v>12</v>
      </c>
      <c r="N217" s="61">
        <f t="shared" si="16"/>
        <v>0.0833333333333333</v>
      </c>
      <c r="O217" s="62"/>
    </row>
    <row r="218" ht="27" spans="1:15">
      <c r="A218" s="57" t="s">
        <v>9</v>
      </c>
      <c r="B218" s="58" t="s">
        <v>2</v>
      </c>
      <c r="C218" s="57">
        <v>6</v>
      </c>
      <c r="D218" s="57" t="s">
        <v>66</v>
      </c>
      <c r="E218" s="57" t="s">
        <v>67</v>
      </c>
      <c r="F218" s="57">
        <v>0</v>
      </c>
      <c r="G218" s="57">
        <v>1</v>
      </c>
      <c r="H218" s="57">
        <v>202</v>
      </c>
      <c r="I218" s="57" t="s">
        <v>350</v>
      </c>
      <c r="J218" s="57">
        <v>2023</v>
      </c>
      <c r="K218" s="57">
        <v>10</v>
      </c>
      <c r="L218" s="57">
        <v>17</v>
      </c>
      <c r="M218" s="61">
        <f t="shared" si="17"/>
        <v>12</v>
      </c>
      <c r="N218" s="61">
        <f t="shared" si="16"/>
        <v>0.0833333333333333</v>
      </c>
      <c r="O218" s="62"/>
    </row>
    <row r="219" ht="27" spans="1:15">
      <c r="A219" s="57" t="s">
        <v>9</v>
      </c>
      <c r="B219" s="58" t="s">
        <v>2</v>
      </c>
      <c r="C219" s="57">
        <v>6</v>
      </c>
      <c r="D219" s="57" t="s">
        <v>66</v>
      </c>
      <c r="E219" s="57" t="s">
        <v>67</v>
      </c>
      <c r="F219" s="57">
        <v>0</v>
      </c>
      <c r="G219" s="57">
        <v>1</v>
      </c>
      <c r="H219" s="57">
        <v>302</v>
      </c>
      <c r="I219" s="57" t="s">
        <v>352</v>
      </c>
      <c r="J219" s="57">
        <v>2023</v>
      </c>
      <c r="K219" s="57">
        <v>10</v>
      </c>
      <c r="L219" s="57">
        <v>23</v>
      </c>
      <c r="M219" s="61">
        <f t="shared" si="17"/>
        <v>12</v>
      </c>
      <c r="N219" s="61">
        <f t="shared" si="16"/>
        <v>0.0833333333333333</v>
      </c>
      <c r="O219" s="62"/>
    </row>
    <row r="220" ht="27" spans="1:15">
      <c r="A220" s="57" t="s">
        <v>9</v>
      </c>
      <c r="B220" s="58" t="s">
        <v>2</v>
      </c>
      <c r="C220" s="57">
        <v>6</v>
      </c>
      <c r="D220" s="57" t="s">
        <v>66</v>
      </c>
      <c r="E220" s="57" t="s">
        <v>67</v>
      </c>
      <c r="F220" s="57">
        <v>0</v>
      </c>
      <c r="G220" s="57">
        <v>1</v>
      </c>
      <c r="H220" s="57">
        <v>403</v>
      </c>
      <c r="I220" s="57" t="s">
        <v>373</v>
      </c>
      <c r="J220" s="57">
        <v>2023</v>
      </c>
      <c r="K220" s="57">
        <v>10</v>
      </c>
      <c r="L220" s="57">
        <v>17</v>
      </c>
      <c r="M220" s="61">
        <f t="shared" si="17"/>
        <v>12</v>
      </c>
      <c r="N220" s="61">
        <f t="shared" si="16"/>
        <v>0.0833333333333333</v>
      </c>
      <c r="O220" s="62"/>
    </row>
    <row r="221" ht="27" spans="1:15">
      <c r="A221" s="57" t="s">
        <v>9</v>
      </c>
      <c r="B221" s="58" t="s">
        <v>2</v>
      </c>
      <c r="C221" s="57">
        <v>6</v>
      </c>
      <c r="D221" s="57" t="s">
        <v>66</v>
      </c>
      <c r="E221" s="57" t="s">
        <v>67</v>
      </c>
      <c r="F221" s="57">
        <v>0</v>
      </c>
      <c r="G221" s="57">
        <v>1</v>
      </c>
      <c r="H221" s="57">
        <v>404</v>
      </c>
      <c r="I221" s="57" t="s">
        <v>353</v>
      </c>
      <c r="J221" s="57">
        <v>2023</v>
      </c>
      <c r="K221" s="57">
        <v>10</v>
      </c>
      <c r="L221" s="57">
        <v>23</v>
      </c>
      <c r="M221" s="61">
        <f t="shared" si="17"/>
        <v>12</v>
      </c>
      <c r="N221" s="61">
        <f t="shared" si="16"/>
        <v>0.0833333333333333</v>
      </c>
      <c r="O221" s="62"/>
    </row>
    <row r="222" ht="27" spans="1:15">
      <c r="A222" s="57" t="s">
        <v>9</v>
      </c>
      <c r="B222" s="58" t="s">
        <v>2</v>
      </c>
      <c r="C222" s="57">
        <v>6</v>
      </c>
      <c r="D222" s="57" t="s">
        <v>66</v>
      </c>
      <c r="E222" s="57" t="s">
        <v>67</v>
      </c>
      <c r="F222" s="57">
        <v>0</v>
      </c>
      <c r="G222" s="57">
        <v>1</v>
      </c>
      <c r="H222" s="57">
        <v>4700</v>
      </c>
      <c r="I222" s="57" t="s">
        <v>374</v>
      </c>
      <c r="J222" s="57">
        <v>2023</v>
      </c>
      <c r="K222" s="57">
        <v>10</v>
      </c>
      <c r="L222" s="57">
        <v>23</v>
      </c>
      <c r="M222" s="61">
        <f t="shared" si="17"/>
        <v>12</v>
      </c>
      <c r="N222" s="61">
        <f t="shared" si="16"/>
        <v>0.0833333333333333</v>
      </c>
      <c r="O222" s="62"/>
    </row>
    <row r="223" ht="27" spans="1:15">
      <c r="A223" s="57" t="s">
        <v>9</v>
      </c>
      <c r="B223" s="58" t="s">
        <v>2</v>
      </c>
      <c r="C223" s="57">
        <v>6</v>
      </c>
      <c r="D223" s="57" t="s">
        <v>66</v>
      </c>
      <c r="E223" s="57" t="s">
        <v>67</v>
      </c>
      <c r="F223" s="57">
        <v>0</v>
      </c>
      <c r="G223" s="57">
        <v>0</v>
      </c>
      <c r="H223" s="57">
        <v>4702</v>
      </c>
      <c r="I223" s="57" t="s">
        <v>379</v>
      </c>
      <c r="J223" s="57">
        <v>2023</v>
      </c>
      <c r="K223" s="57">
        <v>10</v>
      </c>
      <c r="L223" s="57">
        <v>17</v>
      </c>
      <c r="M223" s="61">
        <f t="shared" si="17"/>
        <v>12</v>
      </c>
      <c r="N223" s="61">
        <f t="shared" si="16"/>
        <v>0.0833333333333333</v>
      </c>
      <c r="O223" s="62"/>
    </row>
    <row r="224" ht="27" spans="1:15">
      <c r="A224" s="57" t="s">
        <v>9</v>
      </c>
      <c r="B224" s="58" t="s">
        <v>2</v>
      </c>
      <c r="C224" s="57">
        <v>6</v>
      </c>
      <c r="D224" s="57" t="s">
        <v>68</v>
      </c>
      <c r="E224" s="57" t="s">
        <v>69</v>
      </c>
      <c r="F224" s="57">
        <v>0</v>
      </c>
      <c r="G224" s="57">
        <v>1</v>
      </c>
      <c r="H224" s="57">
        <v>100</v>
      </c>
      <c r="I224" s="57" t="s">
        <v>380</v>
      </c>
      <c r="J224" s="57">
        <v>2023</v>
      </c>
      <c r="K224" s="57">
        <v>10</v>
      </c>
      <c r="L224" s="57">
        <v>16</v>
      </c>
      <c r="M224" s="61">
        <f t="shared" si="17"/>
        <v>17</v>
      </c>
      <c r="N224" s="61">
        <f t="shared" si="16"/>
        <v>0.0588235294117647</v>
      </c>
      <c r="O224" s="62"/>
    </row>
    <row r="225" ht="27" spans="1:15">
      <c r="A225" s="57" t="s">
        <v>9</v>
      </c>
      <c r="B225" s="58" t="s">
        <v>2</v>
      </c>
      <c r="C225" s="57">
        <v>6</v>
      </c>
      <c r="D225" s="57" t="s">
        <v>68</v>
      </c>
      <c r="E225" s="57" t="s">
        <v>69</v>
      </c>
      <c r="F225" s="57">
        <v>0</v>
      </c>
      <c r="G225" s="57">
        <v>1</v>
      </c>
      <c r="H225" s="57">
        <v>101</v>
      </c>
      <c r="I225" s="57" t="s">
        <v>363</v>
      </c>
      <c r="J225" s="57">
        <v>2023</v>
      </c>
      <c r="K225" s="57">
        <v>10</v>
      </c>
      <c r="L225" s="57">
        <v>16</v>
      </c>
      <c r="M225" s="61">
        <f t="shared" si="17"/>
        <v>17</v>
      </c>
      <c r="N225" s="61">
        <f t="shared" si="16"/>
        <v>0.0588235294117647</v>
      </c>
      <c r="O225" s="62"/>
    </row>
    <row r="226" ht="27" spans="1:15">
      <c r="A226" s="57" t="s">
        <v>9</v>
      </c>
      <c r="B226" s="58" t="s">
        <v>2</v>
      </c>
      <c r="C226" s="57">
        <v>6</v>
      </c>
      <c r="D226" s="57" t="s">
        <v>68</v>
      </c>
      <c r="E226" s="57" t="s">
        <v>69</v>
      </c>
      <c r="F226" s="57">
        <v>0</v>
      </c>
      <c r="G226" s="57">
        <v>1</v>
      </c>
      <c r="H226" s="57">
        <v>102</v>
      </c>
      <c r="I226" s="57" t="s">
        <v>364</v>
      </c>
      <c r="J226" s="57">
        <v>2023</v>
      </c>
      <c r="K226" s="57">
        <v>10</v>
      </c>
      <c r="L226" s="57">
        <v>16</v>
      </c>
      <c r="M226" s="61">
        <f t="shared" si="17"/>
        <v>17</v>
      </c>
      <c r="N226" s="61">
        <f t="shared" si="16"/>
        <v>0.0588235294117647</v>
      </c>
      <c r="O226" s="62"/>
    </row>
    <row r="227" ht="27" spans="1:15">
      <c r="A227" s="57" t="s">
        <v>9</v>
      </c>
      <c r="B227" s="58" t="s">
        <v>2</v>
      </c>
      <c r="C227" s="57">
        <v>6</v>
      </c>
      <c r="D227" s="57" t="s">
        <v>68</v>
      </c>
      <c r="E227" s="57" t="s">
        <v>69</v>
      </c>
      <c r="F227" s="57">
        <v>0</v>
      </c>
      <c r="G227" s="57">
        <v>1</v>
      </c>
      <c r="H227" s="57">
        <v>103</v>
      </c>
      <c r="I227" s="57" t="s">
        <v>367</v>
      </c>
      <c r="J227" s="57">
        <v>2023</v>
      </c>
      <c r="K227" s="57">
        <v>10</v>
      </c>
      <c r="L227" s="57">
        <v>17</v>
      </c>
      <c r="M227" s="61">
        <f t="shared" si="17"/>
        <v>17</v>
      </c>
      <c r="N227" s="61">
        <f t="shared" si="16"/>
        <v>0.0588235294117647</v>
      </c>
      <c r="O227" s="62"/>
    </row>
    <row r="228" ht="27" spans="1:15">
      <c r="A228" s="57" t="s">
        <v>9</v>
      </c>
      <c r="B228" s="58" t="s">
        <v>2</v>
      </c>
      <c r="C228" s="57">
        <v>6</v>
      </c>
      <c r="D228" s="57" t="s">
        <v>68</v>
      </c>
      <c r="E228" s="57" t="s">
        <v>69</v>
      </c>
      <c r="F228" s="57">
        <v>0</v>
      </c>
      <c r="G228" s="57">
        <v>1</v>
      </c>
      <c r="H228" s="57">
        <v>200</v>
      </c>
      <c r="I228" s="57" t="s">
        <v>371</v>
      </c>
      <c r="J228" s="57">
        <v>2023</v>
      </c>
      <c r="K228" s="57">
        <v>10</v>
      </c>
      <c r="L228" s="57">
        <v>16</v>
      </c>
      <c r="M228" s="61">
        <f t="shared" si="17"/>
        <v>17</v>
      </c>
      <c r="N228" s="61">
        <f t="shared" si="16"/>
        <v>0.0588235294117647</v>
      </c>
      <c r="O228" s="62"/>
    </row>
    <row r="229" ht="27" spans="1:15">
      <c r="A229" s="57" t="s">
        <v>9</v>
      </c>
      <c r="B229" s="58" t="s">
        <v>2</v>
      </c>
      <c r="C229" s="57">
        <v>6</v>
      </c>
      <c r="D229" s="57" t="s">
        <v>68</v>
      </c>
      <c r="E229" s="57" t="s">
        <v>69</v>
      </c>
      <c r="F229" s="57">
        <v>0</v>
      </c>
      <c r="G229" s="57">
        <v>1</v>
      </c>
      <c r="H229" s="57">
        <v>201</v>
      </c>
      <c r="I229" s="57" t="s">
        <v>372</v>
      </c>
      <c r="J229" s="57">
        <v>2023</v>
      </c>
      <c r="K229" s="57">
        <v>10</v>
      </c>
      <c r="L229" s="57">
        <v>16</v>
      </c>
      <c r="M229" s="61">
        <f t="shared" si="17"/>
        <v>17</v>
      </c>
      <c r="N229" s="61">
        <f t="shared" si="16"/>
        <v>0.0588235294117647</v>
      </c>
      <c r="O229" s="62"/>
    </row>
    <row r="230" ht="27" spans="1:15">
      <c r="A230" s="57" t="s">
        <v>9</v>
      </c>
      <c r="B230" s="58" t="s">
        <v>2</v>
      </c>
      <c r="C230" s="57">
        <v>6</v>
      </c>
      <c r="D230" s="57" t="s">
        <v>68</v>
      </c>
      <c r="E230" s="57" t="s">
        <v>69</v>
      </c>
      <c r="F230" s="57">
        <v>0</v>
      </c>
      <c r="G230" s="57">
        <v>1</v>
      </c>
      <c r="H230" s="57">
        <v>202</v>
      </c>
      <c r="I230" s="57" t="s">
        <v>350</v>
      </c>
      <c r="J230" s="57">
        <v>2023</v>
      </c>
      <c r="K230" s="57">
        <v>10</v>
      </c>
      <c r="L230" s="57">
        <v>16</v>
      </c>
      <c r="M230" s="61">
        <f t="shared" si="17"/>
        <v>17</v>
      </c>
      <c r="N230" s="61">
        <f t="shared" si="16"/>
        <v>0.0588235294117647</v>
      </c>
      <c r="O230" s="62"/>
    </row>
    <row r="231" ht="27" spans="1:15">
      <c r="A231" s="57" t="s">
        <v>9</v>
      </c>
      <c r="B231" s="58" t="s">
        <v>2</v>
      </c>
      <c r="C231" s="57">
        <v>6</v>
      </c>
      <c r="D231" s="57" t="s">
        <v>68</v>
      </c>
      <c r="E231" s="57" t="s">
        <v>69</v>
      </c>
      <c r="F231" s="57">
        <v>0</v>
      </c>
      <c r="G231" s="57">
        <v>1</v>
      </c>
      <c r="H231" s="57">
        <v>301</v>
      </c>
      <c r="I231" s="57" t="s">
        <v>351</v>
      </c>
      <c r="J231" s="57">
        <v>2023</v>
      </c>
      <c r="K231" s="57">
        <v>10</v>
      </c>
      <c r="L231" s="57">
        <v>16</v>
      </c>
      <c r="M231" s="61">
        <f t="shared" si="17"/>
        <v>17</v>
      </c>
      <c r="N231" s="61">
        <f t="shared" si="16"/>
        <v>0.0588235294117647</v>
      </c>
      <c r="O231" s="62"/>
    </row>
    <row r="232" ht="27" spans="1:15">
      <c r="A232" s="57" t="s">
        <v>9</v>
      </c>
      <c r="B232" s="58" t="s">
        <v>2</v>
      </c>
      <c r="C232" s="57">
        <v>6</v>
      </c>
      <c r="D232" s="57" t="s">
        <v>68</v>
      </c>
      <c r="E232" s="57" t="s">
        <v>69</v>
      </c>
      <c r="F232" s="57">
        <v>0</v>
      </c>
      <c r="G232" s="57">
        <v>1</v>
      </c>
      <c r="H232" s="57">
        <v>302</v>
      </c>
      <c r="I232" s="57" t="s">
        <v>352</v>
      </c>
      <c r="J232" s="57">
        <v>2023</v>
      </c>
      <c r="K232" s="57">
        <v>10</v>
      </c>
      <c r="L232" s="57">
        <v>16</v>
      </c>
      <c r="M232" s="61">
        <f t="shared" si="17"/>
        <v>17</v>
      </c>
      <c r="N232" s="61">
        <f t="shared" si="16"/>
        <v>0.0588235294117647</v>
      </c>
      <c r="O232" s="62"/>
    </row>
    <row r="233" ht="27" spans="1:15">
      <c r="A233" s="57" t="s">
        <v>9</v>
      </c>
      <c r="B233" s="58" t="s">
        <v>2</v>
      </c>
      <c r="C233" s="57">
        <v>6</v>
      </c>
      <c r="D233" s="57" t="s">
        <v>68</v>
      </c>
      <c r="E233" s="57" t="s">
        <v>69</v>
      </c>
      <c r="F233" s="57">
        <v>0</v>
      </c>
      <c r="G233" s="57">
        <v>1</v>
      </c>
      <c r="H233" s="57">
        <v>403</v>
      </c>
      <c r="I233" s="57" t="s">
        <v>373</v>
      </c>
      <c r="J233" s="57">
        <v>2023</v>
      </c>
      <c r="K233" s="57">
        <v>10</v>
      </c>
      <c r="L233" s="57">
        <v>16</v>
      </c>
      <c r="M233" s="61">
        <f t="shared" si="17"/>
        <v>17</v>
      </c>
      <c r="N233" s="61">
        <f t="shared" si="16"/>
        <v>0.0588235294117647</v>
      </c>
      <c r="O233" s="62"/>
    </row>
    <row r="234" ht="27" spans="1:15">
      <c r="A234" s="57" t="s">
        <v>9</v>
      </c>
      <c r="B234" s="58" t="s">
        <v>2</v>
      </c>
      <c r="C234" s="57">
        <v>6</v>
      </c>
      <c r="D234" s="57" t="s">
        <v>68</v>
      </c>
      <c r="E234" s="57" t="s">
        <v>69</v>
      </c>
      <c r="F234" s="57">
        <v>0</v>
      </c>
      <c r="G234" s="57">
        <v>1</v>
      </c>
      <c r="H234" s="57">
        <v>404</v>
      </c>
      <c r="I234" s="57" t="s">
        <v>353</v>
      </c>
      <c r="J234" s="57">
        <v>2023</v>
      </c>
      <c r="K234" s="57">
        <v>10</v>
      </c>
      <c r="L234" s="57">
        <v>16</v>
      </c>
      <c r="M234" s="61">
        <f t="shared" si="17"/>
        <v>17</v>
      </c>
      <c r="N234" s="61">
        <f t="shared" si="16"/>
        <v>0.0588235294117647</v>
      </c>
      <c r="O234" s="62"/>
    </row>
    <row r="235" ht="27" spans="1:15">
      <c r="A235" s="57" t="s">
        <v>9</v>
      </c>
      <c r="B235" s="58" t="s">
        <v>2</v>
      </c>
      <c r="C235" s="57">
        <v>6</v>
      </c>
      <c r="D235" s="57" t="s">
        <v>68</v>
      </c>
      <c r="E235" s="57" t="s">
        <v>69</v>
      </c>
      <c r="F235" s="57">
        <v>0</v>
      </c>
      <c r="G235" s="57">
        <v>1</v>
      </c>
      <c r="H235" s="57">
        <v>405</v>
      </c>
      <c r="I235" s="57" t="s">
        <v>354</v>
      </c>
      <c r="J235" s="57">
        <v>2023</v>
      </c>
      <c r="K235" s="57">
        <v>10</v>
      </c>
      <c r="L235" s="57">
        <v>16</v>
      </c>
      <c r="M235" s="61">
        <f t="shared" si="17"/>
        <v>17</v>
      </c>
      <c r="N235" s="61">
        <f t="shared" si="16"/>
        <v>0.0588235294117647</v>
      </c>
      <c r="O235" s="62"/>
    </row>
    <row r="236" ht="27" spans="1:15">
      <c r="A236" s="57" t="s">
        <v>9</v>
      </c>
      <c r="B236" s="58" t="s">
        <v>2</v>
      </c>
      <c r="C236" s="57">
        <v>6</v>
      </c>
      <c r="D236" s="57" t="s">
        <v>68</v>
      </c>
      <c r="E236" s="57" t="s">
        <v>69</v>
      </c>
      <c r="F236" s="57">
        <v>1</v>
      </c>
      <c r="G236" s="57">
        <v>1</v>
      </c>
      <c r="H236" s="57">
        <v>4503</v>
      </c>
      <c r="I236" s="57" t="s">
        <v>355</v>
      </c>
      <c r="J236" s="57">
        <v>2023</v>
      </c>
      <c r="K236" s="57">
        <v>10</v>
      </c>
      <c r="L236" s="57">
        <v>16</v>
      </c>
      <c r="M236" s="61">
        <f t="shared" si="17"/>
        <v>17</v>
      </c>
      <c r="N236" s="61">
        <f t="shared" si="16"/>
        <v>0.0588235294117647</v>
      </c>
      <c r="O236" s="62"/>
    </row>
    <row r="237" ht="27" spans="1:15">
      <c r="A237" s="57" t="s">
        <v>9</v>
      </c>
      <c r="B237" s="58" t="s">
        <v>2</v>
      </c>
      <c r="C237" s="57">
        <v>6</v>
      </c>
      <c r="D237" s="57" t="s">
        <v>68</v>
      </c>
      <c r="E237" s="57" t="s">
        <v>69</v>
      </c>
      <c r="F237" s="57">
        <v>1</v>
      </c>
      <c r="G237" s="57">
        <v>1</v>
      </c>
      <c r="H237" s="57">
        <v>4504</v>
      </c>
      <c r="I237" s="57" t="s">
        <v>359</v>
      </c>
      <c r="J237" s="57">
        <v>2023</v>
      </c>
      <c r="K237" s="57">
        <v>10</v>
      </c>
      <c r="L237" s="57">
        <v>16</v>
      </c>
      <c r="M237" s="61">
        <f t="shared" si="17"/>
        <v>17</v>
      </c>
      <c r="N237" s="61">
        <f t="shared" si="16"/>
        <v>0.0588235294117647</v>
      </c>
      <c r="O237" s="62"/>
    </row>
    <row r="238" ht="27" spans="1:15">
      <c r="A238" s="57" t="s">
        <v>9</v>
      </c>
      <c r="B238" s="58" t="s">
        <v>2</v>
      </c>
      <c r="C238" s="57">
        <v>6</v>
      </c>
      <c r="D238" s="57" t="s">
        <v>68</v>
      </c>
      <c r="E238" s="57" t="s">
        <v>69</v>
      </c>
      <c r="F238" s="57">
        <v>1</v>
      </c>
      <c r="G238" s="57">
        <v>1</v>
      </c>
      <c r="H238" s="57">
        <v>4505</v>
      </c>
      <c r="I238" s="57" t="s">
        <v>360</v>
      </c>
      <c r="J238" s="57">
        <v>2023</v>
      </c>
      <c r="K238" s="57">
        <v>10</v>
      </c>
      <c r="L238" s="57">
        <v>16</v>
      </c>
      <c r="M238" s="61">
        <f t="shared" si="17"/>
        <v>17</v>
      </c>
      <c r="N238" s="61">
        <f t="shared" si="16"/>
        <v>0.0588235294117647</v>
      </c>
      <c r="O238" s="62"/>
    </row>
    <row r="239" ht="27" spans="1:15">
      <c r="A239" s="57" t="s">
        <v>9</v>
      </c>
      <c r="B239" s="58" t="s">
        <v>2</v>
      </c>
      <c r="C239" s="57">
        <v>6</v>
      </c>
      <c r="D239" s="57" t="s">
        <v>68</v>
      </c>
      <c r="E239" s="57" t="s">
        <v>69</v>
      </c>
      <c r="F239" s="57">
        <v>1</v>
      </c>
      <c r="G239" s="57">
        <v>1</v>
      </c>
      <c r="H239" s="57">
        <v>4507</v>
      </c>
      <c r="I239" s="57" t="s">
        <v>361</v>
      </c>
      <c r="J239" s="57">
        <v>2023</v>
      </c>
      <c r="K239" s="57">
        <v>10</v>
      </c>
      <c r="L239" s="57">
        <v>16</v>
      </c>
      <c r="M239" s="61">
        <f t="shared" si="17"/>
        <v>17</v>
      </c>
      <c r="N239" s="61">
        <f t="shared" si="16"/>
        <v>0.0588235294117647</v>
      </c>
      <c r="O239" s="62"/>
    </row>
    <row r="240" ht="27" spans="1:15">
      <c r="A240" s="57" t="s">
        <v>9</v>
      </c>
      <c r="B240" s="58" t="s">
        <v>2</v>
      </c>
      <c r="C240" s="57">
        <v>6</v>
      </c>
      <c r="D240" s="57" t="s">
        <v>68</v>
      </c>
      <c r="E240" s="57" t="s">
        <v>69</v>
      </c>
      <c r="F240" s="57">
        <v>0</v>
      </c>
      <c r="G240" s="57">
        <v>1</v>
      </c>
      <c r="H240" s="57">
        <v>4700</v>
      </c>
      <c r="I240" s="57" t="s">
        <v>374</v>
      </c>
      <c r="J240" s="57">
        <v>2023</v>
      </c>
      <c r="K240" s="57">
        <v>10</v>
      </c>
      <c r="L240" s="57">
        <v>16</v>
      </c>
      <c r="M240" s="61">
        <f t="shared" si="17"/>
        <v>17</v>
      </c>
      <c r="N240" s="61">
        <f t="shared" si="16"/>
        <v>0.0588235294117647</v>
      </c>
      <c r="O240" s="62"/>
    </row>
    <row r="241" ht="54" spans="1:15">
      <c r="A241" s="57" t="s">
        <v>9</v>
      </c>
      <c r="B241" s="58" t="s">
        <v>72</v>
      </c>
      <c r="C241" s="57">
        <v>6</v>
      </c>
      <c r="D241" s="57" t="s">
        <v>70</v>
      </c>
      <c r="E241" s="57" t="s">
        <v>71</v>
      </c>
      <c r="F241" s="57">
        <v>0</v>
      </c>
      <c r="G241" s="57">
        <v>1</v>
      </c>
      <c r="H241" s="57">
        <v>202</v>
      </c>
      <c r="I241" s="57" t="s">
        <v>350</v>
      </c>
      <c r="J241" s="57">
        <v>2023</v>
      </c>
      <c r="K241" s="57">
        <v>10</v>
      </c>
      <c r="L241" s="57">
        <v>11</v>
      </c>
      <c r="M241" s="61">
        <f t="shared" si="17"/>
        <v>3</v>
      </c>
      <c r="N241" s="61">
        <f t="shared" si="16"/>
        <v>0.333333333333333</v>
      </c>
      <c r="O241" s="62"/>
    </row>
    <row r="242" ht="54" spans="1:15">
      <c r="A242" s="57" t="s">
        <v>9</v>
      </c>
      <c r="B242" s="58" t="s">
        <v>72</v>
      </c>
      <c r="C242" s="57">
        <v>6</v>
      </c>
      <c r="D242" s="57" t="s">
        <v>70</v>
      </c>
      <c r="E242" s="57" t="s">
        <v>71</v>
      </c>
      <c r="F242" s="57">
        <v>0</v>
      </c>
      <c r="G242" s="57">
        <v>1</v>
      </c>
      <c r="H242" s="57">
        <v>404</v>
      </c>
      <c r="I242" s="57" t="s">
        <v>353</v>
      </c>
      <c r="J242" s="57">
        <v>2023</v>
      </c>
      <c r="K242" s="57">
        <v>10</v>
      </c>
      <c r="L242" s="57">
        <v>11</v>
      </c>
      <c r="M242" s="61">
        <f t="shared" si="17"/>
        <v>3</v>
      </c>
      <c r="N242" s="61">
        <f t="shared" si="16"/>
        <v>0.333333333333333</v>
      </c>
      <c r="O242" s="62"/>
    </row>
    <row r="243" ht="54" spans="1:15">
      <c r="A243" s="57" t="s">
        <v>9</v>
      </c>
      <c r="B243" s="58" t="s">
        <v>72</v>
      </c>
      <c r="C243" s="57">
        <v>6</v>
      </c>
      <c r="D243" s="57" t="s">
        <v>70</v>
      </c>
      <c r="E243" s="57" t="s">
        <v>71</v>
      </c>
      <c r="F243" s="57">
        <v>1</v>
      </c>
      <c r="G243" s="57">
        <v>1</v>
      </c>
      <c r="H243" s="57">
        <v>4504</v>
      </c>
      <c r="I243" s="57" t="s">
        <v>359</v>
      </c>
      <c r="J243" s="57">
        <v>2023</v>
      </c>
      <c r="K243" s="57">
        <v>10</v>
      </c>
      <c r="L243" s="57">
        <v>11</v>
      </c>
      <c r="M243" s="61">
        <f t="shared" si="17"/>
        <v>3</v>
      </c>
      <c r="N243" s="61">
        <f t="shared" si="16"/>
        <v>0.333333333333333</v>
      </c>
      <c r="O243" s="62"/>
    </row>
    <row r="244" ht="54" spans="1:15">
      <c r="A244" s="57" t="s">
        <v>9</v>
      </c>
      <c r="B244" s="58" t="s">
        <v>72</v>
      </c>
      <c r="C244" s="57">
        <v>6</v>
      </c>
      <c r="D244" s="57" t="s">
        <v>70</v>
      </c>
      <c r="E244" s="57" t="s">
        <v>71</v>
      </c>
      <c r="F244" s="57">
        <v>0</v>
      </c>
      <c r="G244" s="57">
        <v>1</v>
      </c>
      <c r="H244" s="57">
        <v>100</v>
      </c>
      <c r="I244" s="57" t="s">
        <v>362</v>
      </c>
      <c r="J244" s="57">
        <v>2023</v>
      </c>
      <c r="K244" s="57">
        <v>9</v>
      </c>
      <c r="L244" s="57">
        <v>6</v>
      </c>
      <c r="M244" s="61">
        <f t="shared" si="17"/>
        <v>11</v>
      </c>
      <c r="N244" s="61">
        <f t="shared" si="16"/>
        <v>0.0909090909090909</v>
      </c>
      <c r="O244" s="62"/>
    </row>
    <row r="245" ht="54" spans="1:15">
      <c r="A245" s="57" t="s">
        <v>9</v>
      </c>
      <c r="B245" s="58" t="s">
        <v>72</v>
      </c>
      <c r="C245" s="57">
        <v>6</v>
      </c>
      <c r="D245" s="57" t="s">
        <v>70</v>
      </c>
      <c r="E245" s="57" t="s">
        <v>71</v>
      </c>
      <c r="F245" s="57">
        <v>0</v>
      </c>
      <c r="G245" s="57">
        <v>1</v>
      </c>
      <c r="H245" s="57">
        <v>101</v>
      </c>
      <c r="I245" s="57" t="s">
        <v>363</v>
      </c>
      <c r="J245" s="57">
        <v>2023</v>
      </c>
      <c r="K245" s="57">
        <v>9</v>
      </c>
      <c r="L245" s="57">
        <v>6</v>
      </c>
      <c r="M245" s="61">
        <f t="shared" si="17"/>
        <v>11</v>
      </c>
      <c r="N245" s="61">
        <f t="shared" ref="N245:N308" si="18">1/M245</f>
        <v>0.0909090909090909</v>
      </c>
      <c r="O245" s="62"/>
    </row>
    <row r="246" ht="54" spans="1:15">
      <c r="A246" s="57" t="s">
        <v>9</v>
      </c>
      <c r="B246" s="58" t="s">
        <v>72</v>
      </c>
      <c r="C246" s="57">
        <v>6</v>
      </c>
      <c r="D246" s="57" t="s">
        <v>70</v>
      </c>
      <c r="E246" s="57" t="s">
        <v>71</v>
      </c>
      <c r="F246" s="57">
        <v>0</v>
      </c>
      <c r="G246" s="57">
        <v>1</v>
      </c>
      <c r="H246" s="57">
        <v>102</v>
      </c>
      <c r="I246" s="57" t="s">
        <v>364</v>
      </c>
      <c r="J246" s="57">
        <v>2023</v>
      </c>
      <c r="K246" s="57">
        <v>9</v>
      </c>
      <c r="L246" s="57">
        <v>6</v>
      </c>
      <c r="M246" s="61">
        <f t="shared" si="17"/>
        <v>11</v>
      </c>
      <c r="N246" s="61">
        <f t="shared" si="18"/>
        <v>0.0909090909090909</v>
      </c>
      <c r="O246" s="62"/>
    </row>
    <row r="247" ht="54" spans="1:15">
      <c r="A247" s="57" t="s">
        <v>9</v>
      </c>
      <c r="B247" s="58" t="s">
        <v>72</v>
      </c>
      <c r="C247" s="57">
        <v>6</v>
      </c>
      <c r="D247" s="57" t="s">
        <v>70</v>
      </c>
      <c r="E247" s="57" t="s">
        <v>71</v>
      </c>
      <c r="F247" s="57">
        <v>0</v>
      </c>
      <c r="G247" s="57">
        <v>1</v>
      </c>
      <c r="H247" s="57">
        <v>103</v>
      </c>
      <c r="I247" s="57" t="s">
        <v>367</v>
      </c>
      <c r="J247" s="57">
        <v>2023</v>
      </c>
      <c r="K247" s="57">
        <v>9</v>
      </c>
      <c r="L247" s="57">
        <v>6</v>
      </c>
      <c r="M247" s="61">
        <f t="shared" si="17"/>
        <v>11</v>
      </c>
      <c r="N247" s="61">
        <f t="shared" si="18"/>
        <v>0.0909090909090909</v>
      </c>
      <c r="O247" s="62"/>
    </row>
    <row r="248" ht="54" spans="1:15">
      <c r="A248" s="57" t="s">
        <v>9</v>
      </c>
      <c r="B248" s="58" t="s">
        <v>72</v>
      </c>
      <c r="C248" s="57">
        <v>6</v>
      </c>
      <c r="D248" s="57" t="s">
        <v>70</v>
      </c>
      <c r="E248" s="57" t="s">
        <v>71</v>
      </c>
      <c r="F248" s="57">
        <v>0</v>
      </c>
      <c r="G248" s="57">
        <v>1</v>
      </c>
      <c r="H248" s="57">
        <v>200</v>
      </c>
      <c r="I248" s="57" t="s">
        <v>371</v>
      </c>
      <c r="J248" s="57">
        <v>2023</v>
      </c>
      <c r="K248" s="57">
        <v>9</v>
      </c>
      <c r="L248" s="57">
        <v>6</v>
      </c>
      <c r="M248" s="61">
        <f t="shared" ref="M248:M311" si="19">COUNTIFS(D:D,D248,J:J,J248,K:K,K248)</f>
        <v>11</v>
      </c>
      <c r="N248" s="61">
        <f t="shared" si="18"/>
        <v>0.0909090909090909</v>
      </c>
      <c r="O248" s="62"/>
    </row>
    <row r="249" ht="54" spans="1:15">
      <c r="A249" s="57" t="s">
        <v>9</v>
      </c>
      <c r="B249" s="58" t="s">
        <v>72</v>
      </c>
      <c r="C249" s="57">
        <v>6</v>
      </c>
      <c r="D249" s="57" t="s">
        <v>70</v>
      </c>
      <c r="E249" s="57" t="s">
        <v>71</v>
      </c>
      <c r="F249" s="57">
        <v>0</v>
      </c>
      <c r="G249" s="57">
        <v>1</v>
      </c>
      <c r="H249" s="57">
        <v>201</v>
      </c>
      <c r="I249" s="57" t="s">
        <v>372</v>
      </c>
      <c r="J249" s="57">
        <v>2023</v>
      </c>
      <c r="K249" s="57">
        <v>9</v>
      </c>
      <c r="L249" s="57">
        <v>6</v>
      </c>
      <c r="M249" s="61">
        <f t="shared" si="19"/>
        <v>11</v>
      </c>
      <c r="N249" s="61">
        <f t="shared" si="18"/>
        <v>0.0909090909090909</v>
      </c>
      <c r="O249" s="62"/>
    </row>
    <row r="250" ht="54" spans="1:15">
      <c r="A250" s="57" t="s">
        <v>9</v>
      </c>
      <c r="B250" s="58" t="s">
        <v>72</v>
      </c>
      <c r="C250" s="57">
        <v>6</v>
      </c>
      <c r="D250" s="57" t="s">
        <v>70</v>
      </c>
      <c r="E250" s="57" t="s">
        <v>71</v>
      </c>
      <c r="F250" s="57">
        <v>0</v>
      </c>
      <c r="G250" s="57">
        <v>1</v>
      </c>
      <c r="H250" s="57">
        <v>403</v>
      </c>
      <c r="I250" s="57" t="s">
        <v>373</v>
      </c>
      <c r="J250" s="57">
        <v>2023</v>
      </c>
      <c r="K250" s="57">
        <v>9</v>
      </c>
      <c r="L250" s="57">
        <v>6</v>
      </c>
      <c r="M250" s="61">
        <f t="shared" si="19"/>
        <v>11</v>
      </c>
      <c r="N250" s="61">
        <f t="shared" si="18"/>
        <v>0.0909090909090909</v>
      </c>
      <c r="O250" s="62"/>
    </row>
    <row r="251" ht="54" spans="1:15">
      <c r="A251" s="57" t="s">
        <v>9</v>
      </c>
      <c r="B251" s="58" t="s">
        <v>72</v>
      </c>
      <c r="C251" s="57">
        <v>6</v>
      </c>
      <c r="D251" s="57" t="s">
        <v>70</v>
      </c>
      <c r="E251" s="57" t="s">
        <v>71</v>
      </c>
      <c r="F251" s="57">
        <v>0</v>
      </c>
      <c r="G251" s="57">
        <v>1</v>
      </c>
      <c r="H251" s="57">
        <v>4700</v>
      </c>
      <c r="I251" s="57" t="s">
        <v>374</v>
      </c>
      <c r="J251" s="57">
        <v>2023</v>
      </c>
      <c r="K251" s="57">
        <v>9</v>
      </c>
      <c r="L251" s="57">
        <v>6</v>
      </c>
      <c r="M251" s="61">
        <f t="shared" si="19"/>
        <v>11</v>
      </c>
      <c r="N251" s="61">
        <f t="shared" si="18"/>
        <v>0.0909090909090909</v>
      </c>
      <c r="O251" s="62"/>
    </row>
    <row r="252" ht="54" spans="1:15">
      <c r="A252" s="57" t="s">
        <v>9</v>
      </c>
      <c r="B252" s="58" t="s">
        <v>72</v>
      </c>
      <c r="C252" s="57">
        <v>6</v>
      </c>
      <c r="D252" s="57" t="s">
        <v>70</v>
      </c>
      <c r="E252" s="57" t="s">
        <v>71</v>
      </c>
      <c r="F252" s="57">
        <v>0</v>
      </c>
      <c r="G252" s="57">
        <v>0</v>
      </c>
      <c r="H252" s="57">
        <v>4701</v>
      </c>
      <c r="I252" s="57" t="s">
        <v>378</v>
      </c>
      <c r="J252" s="57">
        <v>2023</v>
      </c>
      <c r="K252" s="57">
        <v>9</v>
      </c>
      <c r="L252" s="57">
        <v>6</v>
      </c>
      <c r="M252" s="61">
        <f t="shared" si="19"/>
        <v>11</v>
      </c>
      <c r="N252" s="61">
        <f t="shared" si="18"/>
        <v>0.0909090909090909</v>
      </c>
      <c r="O252" s="62"/>
    </row>
    <row r="253" ht="54" spans="1:15">
      <c r="A253" s="57" t="s">
        <v>9</v>
      </c>
      <c r="B253" s="58" t="s">
        <v>72</v>
      </c>
      <c r="C253" s="57">
        <v>6</v>
      </c>
      <c r="D253" s="57" t="s">
        <v>70</v>
      </c>
      <c r="E253" s="57" t="s">
        <v>71</v>
      </c>
      <c r="F253" s="57">
        <v>0</v>
      </c>
      <c r="G253" s="57">
        <v>0</v>
      </c>
      <c r="H253" s="57">
        <v>4702</v>
      </c>
      <c r="I253" s="57" t="s">
        <v>379</v>
      </c>
      <c r="J253" s="57">
        <v>2023</v>
      </c>
      <c r="K253" s="57">
        <v>9</v>
      </c>
      <c r="L253" s="57">
        <v>6</v>
      </c>
      <c r="M253" s="61">
        <f t="shared" si="19"/>
        <v>11</v>
      </c>
      <c r="N253" s="61">
        <f t="shared" si="18"/>
        <v>0.0909090909090909</v>
      </c>
      <c r="O253" s="62"/>
    </row>
    <row r="254" ht="54" spans="1:15">
      <c r="A254" s="57" t="s">
        <v>9</v>
      </c>
      <c r="B254" s="58" t="s">
        <v>72</v>
      </c>
      <c r="C254" s="57">
        <v>6</v>
      </c>
      <c r="D254" s="57" t="s">
        <v>70</v>
      </c>
      <c r="E254" s="57" t="s">
        <v>71</v>
      </c>
      <c r="F254" s="57">
        <v>0</v>
      </c>
      <c r="G254" s="57">
        <v>0</v>
      </c>
      <c r="H254" s="57">
        <v>4703</v>
      </c>
      <c r="I254" s="57" t="s">
        <v>386</v>
      </c>
      <c r="J254" s="57">
        <v>2023</v>
      </c>
      <c r="K254" s="57">
        <v>9</v>
      </c>
      <c r="L254" s="57">
        <v>6</v>
      </c>
      <c r="M254" s="61">
        <f t="shared" si="19"/>
        <v>11</v>
      </c>
      <c r="N254" s="61">
        <f t="shared" si="18"/>
        <v>0.0909090909090909</v>
      </c>
      <c r="O254" s="62"/>
    </row>
    <row r="255" ht="27" spans="1:15">
      <c r="A255" s="57" t="s">
        <v>9</v>
      </c>
      <c r="B255" s="58" t="s">
        <v>2</v>
      </c>
      <c r="C255" s="57">
        <v>6</v>
      </c>
      <c r="D255" s="57" t="s">
        <v>75</v>
      </c>
      <c r="E255" s="57" t="s">
        <v>76</v>
      </c>
      <c r="F255" s="57">
        <v>0</v>
      </c>
      <c r="G255" s="57">
        <v>1</v>
      </c>
      <c r="H255" s="57">
        <v>100</v>
      </c>
      <c r="I255" s="57" t="s">
        <v>380</v>
      </c>
      <c r="J255" s="57">
        <v>2023</v>
      </c>
      <c r="K255" s="57">
        <v>10</v>
      </c>
      <c r="L255" s="57">
        <v>10</v>
      </c>
      <c r="M255" s="61">
        <f t="shared" si="19"/>
        <v>4</v>
      </c>
      <c r="N255" s="61">
        <f t="shared" si="18"/>
        <v>0.25</v>
      </c>
      <c r="O255" s="62"/>
    </row>
    <row r="256" ht="27" spans="1:15">
      <c r="A256" s="57" t="s">
        <v>9</v>
      </c>
      <c r="B256" s="58" t="s">
        <v>2</v>
      </c>
      <c r="C256" s="57">
        <v>6</v>
      </c>
      <c r="D256" s="57" t="s">
        <v>75</v>
      </c>
      <c r="E256" s="57" t="s">
        <v>76</v>
      </c>
      <c r="F256" s="57">
        <v>0</v>
      </c>
      <c r="G256" s="57">
        <v>1</v>
      </c>
      <c r="H256" s="57">
        <v>302</v>
      </c>
      <c r="I256" s="57" t="s">
        <v>352</v>
      </c>
      <c r="J256" s="57">
        <v>2023</v>
      </c>
      <c r="K256" s="57">
        <v>10</v>
      </c>
      <c r="L256" s="57">
        <v>10</v>
      </c>
      <c r="M256" s="61">
        <f t="shared" si="19"/>
        <v>4</v>
      </c>
      <c r="N256" s="61">
        <f t="shared" si="18"/>
        <v>0.25</v>
      </c>
      <c r="O256" s="62"/>
    </row>
    <row r="257" ht="27" spans="1:15">
      <c r="A257" s="57" t="s">
        <v>9</v>
      </c>
      <c r="B257" s="58" t="s">
        <v>2</v>
      </c>
      <c r="C257" s="57">
        <v>6</v>
      </c>
      <c r="D257" s="57" t="s">
        <v>75</v>
      </c>
      <c r="E257" s="57" t="s">
        <v>76</v>
      </c>
      <c r="F257" s="57">
        <v>0</v>
      </c>
      <c r="G257" s="57">
        <v>1</v>
      </c>
      <c r="H257" s="57">
        <v>403</v>
      </c>
      <c r="I257" s="57" t="s">
        <v>373</v>
      </c>
      <c r="J257" s="57">
        <v>2023</v>
      </c>
      <c r="K257" s="57">
        <v>10</v>
      </c>
      <c r="L257" s="57">
        <v>8</v>
      </c>
      <c r="M257" s="61">
        <f t="shared" si="19"/>
        <v>4</v>
      </c>
      <c r="N257" s="61">
        <f t="shared" si="18"/>
        <v>0.25</v>
      </c>
      <c r="O257" s="62"/>
    </row>
    <row r="258" ht="27" spans="1:15">
      <c r="A258" s="57" t="s">
        <v>9</v>
      </c>
      <c r="B258" s="58" t="s">
        <v>2</v>
      </c>
      <c r="C258" s="57">
        <v>6</v>
      </c>
      <c r="D258" s="57" t="s">
        <v>75</v>
      </c>
      <c r="E258" s="57" t="s">
        <v>76</v>
      </c>
      <c r="F258" s="57">
        <v>0</v>
      </c>
      <c r="G258" s="57">
        <v>1</v>
      </c>
      <c r="H258" s="57">
        <v>404</v>
      </c>
      <c r="I258" s="57" t="s">
        <v>353</v>
      </c>
      <c r="J258" s="57">
        <v>2023</v>
      </c>
      <c r="K258" s="57">
        <v>10</v>
      </c>
      <c r="L258" s="57">
        <v>8</v>
      </c>
      <c r="M258" s="61">
        <f t="shared" si="19"/>
        <v>4</v>
      </c>
      <c r="N258" s="61">
        <f t="shared" si="18"/>
        <v>0.25</v>
      </c>
      <c r="O258" s="62"/>
    </row>
    <row r="259" ht="54" spans="1:15">
      <c r="A259" s="57" t="s">
        <v>9</v>
      </c>
      <c r="B259" s="58" t="s">
        <v>388</v>
      </c>
      <c r="C259" s="57">
        <v>6</v>
      </c>
      <c r="D259" s="57" t="s">
        <v>79</v>
      </c>
      <c r="E259" s="57" t="s">
        <v>80</v>
      </c>
      <c r="F259" s="57">
        <v>0</v>
      </c>
      <c r="G259" s="57">
        <v>1</v>
      </c>
      <c r="H259" s="57">
        <v>100</v>
      </c>
      <c r="I259" s="57" t="s">
        <v>362</v>
      </c>
      <c r="J259" s="57">
        <v>2023</v>
      </c>
      <c r="K259" s="57">
        <v>10</v>
      </c>
      <c r="L259" s="57">
        <v>16</v>
      </c>
      <c r="M259" s="61">
        <f t="shared" si="19"/>
        <v>1</v>
      </c>
      <c r="N259" s="61">
        <f t="shared" si="18"/>
        <v>1</v>
      </c>
      <c r="O259" s="62"/>
    </row>
    <row r="260" ht="27" spans="1:15">
      <c r="A260" s="57" t="s">
        <v>9</v>
      </c>
      <c r="B260" s="58" t="s">
        <v>2</v>
      </c>
      <c r="C260" s="57">
        <v>6</v>
      </c>
      <c r="D260" s="57" t="s">
        <v>85</v>
      </c>
      <c r="E260" s="57" t="s">
        <v>86</v>
      </c>
      <c r="F260" s="57">
        <v>0</v>
      </c>
      <c r="G260" s="57">
        <v>1</v>
      </c>
      <c r="H260" s="57">
        <v>100</v>
      </c>
      <c r="I260" s="57" t="s">
        <v>380</v>
      </c>
      <c r="J260" s="57">
        <v>2023</v>
      </c>
      <c r="K260" s="57">
        <v>10</v>
      </c>
      <c r="L260" s="57">
        <v>16</v>
      </c>
      <c r="M260" s="61">
        <f t="shared" si="19"/>
        <v>2</v>
      </c>
      <c r="N260" s="61">
        <f t="shared" si="18"/>
        <v>0.5</v>
      </c>
      <c r="O260" s="62"/>
    </row>
    <row r="261" ht="27" spans="1:15">
      <c r="A261" s="57" t="s">
        <v>9</v>
      </c>
      <c r="B261" s="58" t="s">
        <v>2</v>
      </c>
      <c r="C261" s="57">
        <v>6</v>
      </c>
      <c r="D261" s="57" t="s">
        <v>85</v>
      </c>
      <c r="E261" s="57" t="s">
        <v>86</v>
      </c>
      <c r="F261" s="57">
        <v>0</v>
      </c>
      <c r="G261" s="57">
        <v>1</v>
      </c>
      <c r="H261" s="57">
        <v>200</v>
      </c>
      <c r="I261" s="57" t="s">
        <v>371</v>
      </c>
      <c r="J261" s="57">
        <v>2023</v>
      </c>
      <c r="K261" s="57">
        <v>10</v>
      </c>
      <c r="L261" s="57">
        <v>16</v>
      </c>
      <c r="M261" s="61">
        <f t="shared" si="19"/>
        <v>2</v>
      </c>
      <c r="N261" s="61">
        <f t="shared" si="18"/>
        <v>0.5</v>
      </c>
      <c r="O261" s="62"/>
    </row>
    <row r="262" ht="27" spans="1:15">
      <c r="A262" s="57" t="s">
        <v>9</v>
      </c>
      <c r="B262" s="58" t="s">
        <v>2</v>
      </c>
      <c r="C262" s="57">
        <v>6</v>
      </c>
      <c r="D262" s="57" t="s">
        <v>87</v>
      </c>
      <c r="E262" s="57" t="s">
        <v>88</v>
      </c>
      <c r="F262" s="57">
        <v>0</v>
      </c>
      <c r="G262" s="57">
        <v>1</v>
      </c>
      <c r="H262" s="57">
        <v>100</v>
      </c>
      <c r="I262" s="57" t="s">
        <v>380</v>
      </c>
      <c r="J262" s="57">
        <v>2023</v>
      </c>
      <c r="K262" s="57">
        <v>10</v>
      </c>
      <c r="L262" s="57">
        <v>13</v>
      </c>
      <c r="M262" s="61">
        <f t="shared" si="19"/>
        <v>17</v>
      </c>
      <c r="N262" s="61">
        <f t="shared" si="18"/>
        <v>0.0588235294117647</v>
      </c>
      <c r="O262" s="62"/>
    </row>
    <row r="263" ht="27" spans="1:15">
      <c r="A263" s="57" t="s">
        <v>9</v>
      </c>
      <c r="B263" s="58" t="s">
        <v>2</v>
      </c>
      <c r="C263" s="57">
        <v>6</v>
      </c>
      <c r="D263" s="57" t="s">
        <v>87</v>
      </c>
      <c r="E263" s="57" t="s">
        <v>88</v>
      </c>
      <c r="F263" s="57">
        <v>0</v>
      </c>
      <c r="G263" s="57">
        <v>1</v>
      </c>
      <c r="H263" s="57">
        <v>101</v>
      </c>
      <c r="I263" s="57" t="s">
        <v>363</v>
      </c>
      <c r="J263" s="57">
        <v>2023</v>
      </c>
      <c r="K263" s="57">
        <v>10</v>
      </c>
      <c r="L263" s="57">
        <v>13</v>
      </c>
      <c r="M263" s="61">
        <f t="shared" si="19"/>
        <v>17</v>
      </c>
      <c r="N263" s="61">
        <f t="shared" si="18"/>
        <v>0.0588235294117647</v>
      </c>
      <c r="O263" s="62"/>
    </row>
    <row r="264" ht="27" spans="1:15">
      <c r="A264" s="57" t="s">
        <v>9</v>
      </c>
      <c r="B264" s="58" t="s">
        <v>2</v>
      </c>
      <c r="C264" s="57">
        <v>6</v>
      </c>
      <c r="D264" s="57" t="s">
        <v>87</v>
      </c>
      <c r="E264" s="57" t="s">
        <v>88</v>
      </c>
      <c r="F264" s="57">
        <v>0</v>
      </c>
      <c r="G264" s="57">
        <v>1</v>
      </c>
      <c r="H264" s="57">
        <v>102</v>
      </c>
      <c r="I264" s="57" t="s">
        <v>364</v>
      </c>
      <c r="J264" s="57">
        <v>2023</v>
      </c>
      <c r="K264" s="57">
        <v>10</v>
      </c>
      <c r="L264" s="57">
        <v>18</v>
      </c>
      <c r="M264" s="61">
        <f t="shared" si="19"/>
        <v>17</v>
      </c>
      <c r="N264" s="61">
        <f t="shared" si="18"/>
        <v>0.0588235294117647</v>
      </c>
      <c r="O264" s="62"/>
    </row>
    <row r="265" ht="27" spans="1:15">
      <c r="A265" s="57" t="s">
        <v>9</v>
      </c>
      <c r="B265" s="58" t="s">
        <v>2</v>
      </c>
      <c r="C265" s="57">
        <v>6</v>
      </c>
      <c r="D265" s="57" t="s">
        <v>87</v>
      </c>
      <c r="E265" s="57" t="s">
        <v>88</v>
      </c>
      <c r="F265" s="57">
        <v>0</v>
      </c>
      <c r="G265" s="57">
        <v>1</v>
      </c>
      <c r="H265" s="57">
        <v>103</v>
      </c>
      <c r="I265" s="57" t="s">
        <v>367</v>
      </c>
      <c r="J265" s="57">
        <v>2023</v>
      </c>
      <c r="K265" s="57">
        <v>10</v>
      </c>
      <c r="L265" s="57">
        <v>18</v>
      </c>
      <c r="M265" s="61">
        <f t="shared" si="19"/>
        <v>17</v>
      </c>
      <c r="N265" s="61">
        <f t="shared" si="18"/>
        <v>0.0588235294117647</v>
      </c>
      <c r="O265" s="62"/>
    </row>
    <row r="266" ht="27" spans="1:15">
      <c r="A266" s="57" t="s">
        <v>9</v>
      </c>
      <c r="B266" s="58" t="s">
        <v>2</v>
      </c>
      <c r="C266" s="57">
        <v>6</v>
      </c>
      <c r="D266" s="57" t="s">
        <v>87</v>
      </c>
      <c r="E266" s="57" t="s">
        <v>88</v>
      </c>
      <c r="F266" s="57">
        <v>0</v>
      </c>
      <c r="G266" s="57">
        <v>1</v>
      </c>
      <c r="H266" s="57">
        <v>200</v>
      </c>
      <c r="I266" s="57" t="s">
        <v>371</v>
      </c>
      <c r="J266" s="57">
        <v>2023</v>
      </c>
      <c r="K266" s="57">
        <v>10</v>
      </c>
      <c r="L266" s="57">
        <v>13</v>
      </c>
      <c r="M266" s="61">
        <f t="shared" si="19"/>
        <v>17</v>
      </c>
      <c r="N266" s="61">
        <f t="shared" si="18"/>
        <v>0.0588235294117647</v>
      </c>
      <c r="O266" s="62"/>
    </row>
    <row r="267" ht="27" spans="1:15">
      <c r="A267" s="57" t="s">
        <v>9</v>
      </c>
      <c r="B267" s="58" t="s">
        <v>2</v>
      </c>
      <c r="C267" s="57">
        <v>6</v>
      </c>
      <c r="D267" s="57" t="s">
        <v>87</v>
      </c>
      <c r="E267" s="57" t="s">
        <v>88</v>
      </c>
      <c r="F267" s="57">
        <v>0</v>
      </c>
      <c r="G267" s="57">
        <v>1</v>
      </c>
      <c r="H267" s="57">
        <v>201</v>
      </c>
      <c r="I267" s="57" t="s">
        <v>372</v>
      </c>
      <c r="J267" s="57">
        <v>2023</v>
      </c>
      <c r="K267" s="57">
        <v>10</v>
      </c>
      <c r="L267" s="57">
        <v>18</v>
      </c>
      <c r="M267" s="61">
        <f t="shared" si="19"/>
        <v>17</v>
      </c>
      <c r="N267" s="61">
        <f t="shared" si="18"/>
        <v>0.0588235294117647</v>
      </c>
      <c r="O267" s="62"/>
    </row>
    <row r="268" ht="27" spans="1:15">
      <c r="A268" s="57" t="s">
        <v>9</v>
      </c>
      <c r="B268" s="58" t="s">
        <v>2</v>
      </c>
      <c r="C268" s="57">
        <v>6</v>
      </c>
      <c r="D268" s="57" t="s">
        <v>87</v>
      </c>
      <c r="E268" s="57" t="s">
        <v>88</v>
      </c>
      <c r="F268" s="57">
        <v>0</v>
      </c>
      <c r="G268" s="57">
        <v>1</v>
      </c>
      <c r="H268" s="57">
        <v>202</v>
      </c>
      <c r="I268" s="57" t="s">
        <v>350</v>
      </c>
      <c r="J268" s="57">
        <v>2023</v>
      </c>
      <c r="K268" s="57">
        <v>10</v>
      </c>
      <c r="L268" s="57">
        <v>18</v>
      </c>
      <c r="M268" s="61">
        <f t="shared" si="19"/>
        <v>17</v>
      </c>
      <c r="N268" s="61">
        <f t="shared" si="18"/>
        <v>0.0588235294117647</v>
      </c>
      <c r="O268" s="62"/>
    </row>
    <row r="269" ht="27" spans="1:15">
      <c r="A269" s="57" t="s">
        <v>9</v>
      </c>
      <c r="B269" s="58" t="s">
        <v>2</v>
      </c>
      <c r="C269" s="57">
        <v>6</v>
      </c>
      <c r="D269" s="57" t="s">
        <v>87</v>
      </c>
      <c r="E269" s="57" t="s">
        <v>88</v>
      </c>
      <c r="F269" s="57">
        <v>0</v>
      </c>
      <c r="G269" s="57">
        <v>1</v>
      </c>
      <c r="H269" s="57">
        <v>301</v>
      </c>
      <c r="I269" s="57" t="s">
        <v>351</v>
      </c>
      <c r="J269" s="57">
        <v>2023</v>
      </c>
      <c r="K269" s="57">
        <v>10</v>
      </c>
      <c r="L269" s="57">
        <v>18</v>
      </c>
      <c r="M269" s="61">
        <f t="shared" si="19"/>
        <v>17</v>
      </c>
      <c r="N269" s="61">
        <f t="shared" si="18"/>
        <v>0.0588235294117647</v>
      </c>
      <c r="O269" s="62"/>
    </row>
    <row r="270" ht="27" spans="1:15">
      <c r="A270" s="57" t="s">
        <v>9</v>
      </c>
      <c r="B270" s="58" t="s">
        <v>2</v>
      </c>
      <c r="C270" s="57">
        <v>6</v>
      </c>
      <c r="D270" s="57" t="s">
        <v>87</v>
      </c>
      <c r="E270" s="57" t="s">
        <v>88</v>
      </c>
      <c r="F270" s="57">
        <v>0</v>
      </c>
      <c r="G270" s="57">
        <v>1</v>
      </c>
      <c r="H270" s="57">
        <v>302</v>
      </c>
      <c r="I270" s="57" t="s">
        <v>352</v>
      </c>
      <c r="J270" s="57">
        <v>2023</v>
      </c>
      <c r="K270" s="57">
        <v>10</v>
      </c>
      <c r="L270" s="57">
        <v>18</v>
      </c>
      <c r="M270" s="61">
        <f t="shared" si="19"/>
        <v>17</v>
      </c>
      <c r="N270" s="61">
        <f t="shared" si="18"/>
        <v>0.0588235294117647</v>
      </c>
      <c r="O270" s="62"/>
    </row>
    <row r="271" ht="27" spans="1:15">
      <c r="A271" s="57" t="s">
        <v>9</v>
      </c>
      <c r="B271" s="58" t="s">
        <v>2</v>
      </c>
      <c r="C271" s="57">
        <v>6</v>
      </c>
      <c r="D271" s="57" t="s">
        <v>87</v>
      </c>
      <c r="E271" s="57" t="s">
        <v>88</v>
      </c>
      <c r="F271" s="57">
        <v>0</v>
      </c>
      <c r="G271" s="57">
        <v>1</v>
      </c>
      <c r="H271" s="57">
        <v>403</v>
      </c>
      <c r="I271" s="57" t="s">
        <v>373</v>
      </c>
      <c r="J271" s="57">
        <v>2023</v>
      </c>
      <c r="K271" s="57">
        <v>10</v>
      </c>
      <c r="L271" s="57">
        <v>18</v>
      </c>
      <c r="M271" s="61">
        <f t="shared" si="19"/>
        <v>17</v>
      </c>
      <c r="N271" s="61">
        <f t="shared" si="18"/>
        <v>0.0588235294117647</v>
      </c>
      <c r="O271" s="62"/>
    </row>
    <row r="272" ht="27" spans="1:15">
      <c r="A272" s="57" t="s">
        <v>9</v>
      </c>
      <c r="B272" s="58" t="s">
        <v>2</v>
      </c>
      <c r="C272" s="57">
        <v>6</v>
      </c>
      <c r="D272" s="57" t="s">
        <v>87</v>
      </c>
      <c r="E272" s="57" t="s">
        <v>88</v>
      </c>
      <c r="F272" s="57">
        <v>0</v>
      </c>
      <c r="G272" s="57">
        <v>1</v>
      </c>
      <c r="H272" s="57">
        <v>404</v>
      </c>
      <c r="I272" s="57" t="s">
        <v>353</v>
      </c>
      <c r="J272" s="57">
        <v>2023</v>
      </c>
      <c r="K272" s="57">
        <v>10</v>
      </c>
      <c r="L272" s="57">
        <v>18</v>
      </c>
      <c r="M272" s="61">
        <f t="shared" si="19"/>
        <v>17</v>
      </c>
      <c r="N272" s="61">
        <f t="shared" si="18"/>
        <v>0.0588235294117647</v>
      </c>
      <c r="O272" s="62"/>
    </row>
    <row r="273" ht="27" spans="1:15">
      <c r="A273" s="57" t="s">
        <v>9</v>
      </c>
      <c r="B273" s="58" t="s">
        <v>2</v>
      </c>
      <c r="C273" s="57">
        <v>6</v>
      </c>
      <c r="D273" s="57" t="s">
        <v>87</v>
      </c>
      <c r="E273" s="57" t="s">
        <v>88</v>
      </c>
      <c r="F273" s="57">
        <v>0</v>
      </c>
      <c r="G273" s="57">
        <v>1</v>
      </c>
      <c r="H273" s="57">
        <v>405</v>
      </c>
      <c r="I273" s="57" t="s">
        <v>354</v>
      </c>
      <c r="J273" s="57">
        <v>2023</v>
      </c>
      <c r="K273" s="57">
        <v>10</v>
      </c>
      <c r="L273" s="57">
        <v>18</v>
      </c>
      <c r="M273" s="61">
        <f t="shared" si="19"/>
        <v>17</v>
      </c>
      <c r="N273" s="61">
        <f t="shared" si="18"/>
        <v>0.0588235294117647</v>
      </c>
      <c r="O273" s="62"/>
    </row>
    <row r="274" ht="27" spans="1:15">
      <c r="A274" s="57" t="s">
        <v>9</v>
      </c>
      <c r="B274" s="58" t="s">
        <v>2</v>
      </c>
      <c r="C274" s="57">
        <v>6</v>
      </c>
      <c r="D274" s="57" t="s">
        <v>87</v>
      </c>
      <c r="E274" s="57" t="s">
        <v>88</v>
      </c>
      <c r="F274" s="57">
        <v>1</v>
      </c>
      <c r="G274" s="57">
        <v>1</v>
      </c>
      <c r="H274" s="57">
        <v>4503</v>
      </c>
      <c r="I274" s="57" t="s">
        <v>355</v>
      </c>
      <c r="J274" s="57">
        <v>2023</v>
      </c>
      <c r="K274" s="57">
        <v>10</v>
      </c>
      <c r="L274" s="57">
        <v>17</v>
      </c>
      <c r="M274" s="61">
        <f t="shared" si="19"/>
        <v>17</v>
      </c>
      <c r="N274" s="61">
        <f t="shared" si="18"/>
        <v>0.0588235294117647</v>
      </c>
      <c r="O274" s="62"/>
    </row>
    <row r="275" ht="27" spans="1:15">
      <c r="A275" s="57" t="s">
        <v>9</v>
      </c>
      <c r="B275" s="58" t="s">
        <v>2</v>
      </c>
      <c r="C275" s="57">
        <v>6</v>
      </c>
      <c r="D275" s="57" t="s">
        <v>87</v>
      </c>
      <c r="E275" s="57" t="s">
        <v>88</v>
      </c>
      <c r="F275" s="57">
        <v>1</v>
      </c>
      <c r="G275" s="57">
        <v>1</v>
      </c>
      <c r="H275" s="57">
        <v>4504</v>
      </c>
      <c r="I275" s="57" t="s">
        <v>359</v>
      </c>
      <c r="J275" s="57">
        <v>2023</v>
      </c>
      <c r="K275" s="57">
        <v>10</v>
      </c>
      <c r="L275" s="57">
        <v>17</v>
      </c>
      <c r="M275" s="61">
        <f t="shared" si="19"/>
        <v>17</v>
      </c>
      <c r="N275" s="61">
        <f t="shared" si="18"/>
        <v>0.0588235294117647</v>
      </c>
      <c r="O275" s="62"/>
    </row>
    <row r="276" ht="27" spans="1:15">
      <c r="A276" s="57" t="s">
        <v>9</v>
      </c>
      <c r="B276" s="58" t="s">
        <v>2</v>
      </c>
      <c r="C276" s="57">
        <v>6</v>
      </c>
      <c r="D276" s="57" t="s">
        <v>87</v>
      </c>
      <c r="E276" s="57" t="s">
        <v>88</v>
      </c>
      <c r="F276" s="57">
        <v>1</v>
      </c>
      <c r="G276" s="57">
        <v>1</v>
      </c>
      <c r="H276" s="57">
        <v>4505</v>
      </c>
      <c r="I276" s="57" t="s">
        <v>360</v>
      </c>
      <c r="J276" s="57">
        <v>2023</v>
      </c>
      <c r="K276" s="57">
        <v>10</v>
      </c>
      <c r="L276" s="57">
        <v>17</v>
      </c>
      <c r="M276" s="61">
        <f t="shared" si="19"/>
        <v>17</v>
      </c>
      <c r="N276" s="61">
        <f t="shared" si="18"/>
        <v>0.0588235294117647</v>
      </c>
      <c r="O276" s="62"/>
    </row>
    <row r="277" ht="27" spans="1:15">
      <c r="A277" s="57" t="s">
        <v>9</v>
      </c>
      <c r="B277" s="58" t="s">
        <v>2</v>
      </c>
      <c r="C277" s="57">
        <v>6</v>
      </c>
      <c r="D277" s="57" t="s">
        <v>87</v>
      </c>
      <c r="E277" s="57" t="s">
        <v>88</v>
      </c>
      <c r="F277" s="57">
        <v>1</v>
      </c>
      <c r="G277" s="57">
        <v>1</v>
      </c>
      <c r="H277" s="57">
        <v>4507</v>
      </c>
      <c r="I277" s="57" t="s">
        <v>361</v>
      </c>
      <c r="J277" s="57">
        <v>2023</v>
      </c>
      <c r="K277" s="57">
        <v>10</v>
      </c>
      <c r="L277" s="57">
        <v>17</v>
      </c>
      <c r="M277" s="61">
        <f t="shared" si="19"/>
        <v>17</v>
      </c>
      <c r="N277" s="61">
        <f t="shared" si="18"/>
        <v>0.0588235294117647</v>
      </c>
      <c r="O277" s="62"/>
    </row>
    <row r="278" ht="27" spans="1:15">
      <c r="A278" s="57" t="s">
        <v>9</v>
      </c>
      <c r="B278" s="58" t="s">
        <v>2</v>
      </c>
      <c r="C278" s="57">
        <v>6</v>
      </c>
      <c r="D278" s="57" t="s">
        <v>87</v>
      </c>
      <c r="E278" s="57" t="s">
        <v>88</v>
      </c>
      <c r="F278" s="57">
        <v>0</v>
      </c>
      <c r="G278" s="57">
        <v>1</v>
      </c>
      <c r="H278" s="57">
        <v>4700</v>
      </c>
      <c r="I278" s="57" t="s">
        <v>374</v>
      </c>
      <c r="J278" s="57">
        <v>2023</v>
      </c>
      <c r="K278" s="57">
        <v>10</v>
      </c>
      <c r="L278" s="57">
        <v>18</v>
      </c>
      <c r="M278" s="61">
        <f t="shared" si="19"/>
        <v>17</v>
      </c>
      <c r="N278" s="61">
        <f t="shared" si="18"/>
        <v>0.0588235294117647</v>
      </c>
      <c r="O278" s="62"/>
    </row>
    <row r="279" ht="81" spans="1:15">
      <c r="A279" s="57" t="s">
        <v>9</v>
      </c>
      <c r="B279" s="58" t="s">
        <v>91</v>
      </c>
      <c r="C279" s="57">
        <v>6</v>
      </c>
      <c r="D279" s="57" t="s">
        <v>89</v>
      </c>
      <c r="E279" s="57" t="s">
        <v>90</v>
      </c>
      <c r="F279" s="57">
        <v>0</v>
      </c>
      <c r="G279" s="57">
        <v>1</v>
      </c>
      <c r="H279" s="57">
        <v>202</v>
      </c>
      <c r="I279" s="57" t="s">
        <v>350</v>
      </c>
      <c r="J279" s="57">
        <v>2023</v>
      </c>
      <c r="K279" s="57">
        <v>10</v>
      </c>
      <c r="L279" s="57">
        <v>11</v>
      </c>
      <c r="M279" s="61">
        <f t="shared" si="19"/>
        <v>9</v>
      </c>
      <c r="N279" s="61">
        <f t="shared" si="18"/>
        <v>0.111111111111111</v>
      </c>
      <c r="O279" s="62"/>
    </row>
    <row r="280" ht="81" spans="1:15">
      <c r="A280" s="57" t="s">
        <v>9</v>
      </c>
      <c r="B280" s="58" t="s">
        <v>91</v>
      </c>
      <c r="C280" s="57">
        <v>6</v>
      </c>
      <c r="D280" s="57" t="s">
        <v>89</v>
      </c>
      <c r="E280" s="57" t="s">
        <v>90</v>
      </c>
      <c r="F280" s="57">
        <v>0</v>
      </c>
      <c r="G280" s="57">
        <v>1</v>
      </c>
      <c r="H280" s="57">
        <v>301</v>
      </c>
      <c r="I280" s="57" t="s">
        <v>351</v>
      </c>
      <c r="J280" s="57">
        <v>2023</v>
      </c>
      <c r="K280" s="57">
        <v>10</v>
      </c>
      <c r="L280" s="57">
        <v>11</v>
      </c>
      <c r="M280" s="61">
        <f t="shared" si="19"/>
        <v>9</v>
      </c>
      <c r="N280" s="61">
        <f t="shared" si="18"/>
        <v>0.111111111111111</v>
      </c>
      <c r="O280" s="62"/>
    </row>
    <row r="281" ht="81" spans="1:15">
      <c r="A281" s="57" t="s">
        <v>9</v>
      </c>
      <c r="B281" s="58" t="s">
        <v>91</v>
      </c>
      <c r="C281" s="57">
        <v>6</v>
      </c>
      <c r="D281" s="57" t="s">
        <v>89</v>
      </c>
      <c r="E281" s="57" t="s">
        <v>90</v>
      </c>
      <c r="F281" s="57">
        <v>0</v>
      </c>
      <c r="G281" s="57">
        <v>1</v>
      </c>
      <c r="H281" s="57">
        <v>302</v>
      </c>
      <c r="I281" s="57" t="s">
        <v>352</v>
      </c>
      <c r="J281" s="57">
        <v>2023</v>
      </c>
      <c r="K281" s="57">
        <v>10</v>
      </c>
      <c r="L281" s="57">
        <v>11</v>
      </c>
      <c r="M281" s="61">
        <f>COUNTIFS(D:D,D281,J:J,J281,K:K,K281)</f>
        <v>9</v>
      </c>
      <c r="N281" s="61">
        <f t="shared" si="18"/>
        <v>0.111111111111111</v>
      </c>
      <c r="O281" s="62"/>
    </row>
    <row r="282" ht="81" spans="1:15">
      <c r="A282" s="57" t="s">
        <v>9</v>
      </c>
      <c r="B282" s="58" t="s">
        <v>91</v>
      </c>
      <c r="C282" s="57">
        <v>6</v>
      </c>
      <c r="D282" s="57" t="s">
        <v>89</v>
      </c>
      <c r="E282" s="57" t="s">
        <v>90</v>
      </c>
      <c r="F282" s="57">
        <v>0</v>
      </c>
      <c r="G282" s="57">
        <v>1</v>
      </c>
      <c r="H282" s="57">
        <v>404</v>
      </c>
      <c r="I282" s="57" t="s">
        <v>353</v>
      </c>
      <c r="J282" s="57">
        <v>2023</v>
      </c>
      <c r="K282" s="57">
        <v>10</v>
      </c>
      <c r="L282" s="57">
        <v>11</v>
      </c>
      <c r="M282" s="61">
        <f>COUNTIFS(D:D,D282,J:J,J282,K:K,K282)</f>
        <v>9</v>
      </c>
      <c r="N282" s="61">
        <f t="shared" si="18"/>
        <v>0.111111111111111</v>
      </c>
      <c r="O282" s="62"/>
    </row>
    <row r="283" ht="81" spans="1:15">
      <c r="A283" s="57" t="s">
        <v>9</v>
      </c>
      <c r="B283" s="58" t="s">
        <v>91</v>
      </c>
      <c r="C283" s="57">
        <v>6</v>
      </c>
      <c r="D283" s="57" t="s">
        <v>89</v>
      </c>
      <c r="E283" s="57" t="s">
        <v>90</v>
      </c>
      <c r="F283" s="57">
        <v>0</v>
      </c>
      <c r="G283" s="57">
        <v>1</v>
      </c>
      <c r="H283" s="57">
        <v>405</v>
      </c>
      <c r="I283" s="57" t="s">
        <v>354</v>
      </c>
      <c r="J283" s="57">
        <v>2023</v>
      </c>
      <c r="K283" s="57">
        <v>10</v>
      </c>
      <c r="L283" s="57">
        <v>11</v>
      </c>
      <c r="M283" s="61">
        <f>COUNTIFS(D:D,D283,J:J,J283,K:K,K283)</f>
        <v>9</v>
      </c>
      <c r="N283" s="61">
        <f t="shared" si="18"/>
        <v>0.111111111111111</v>
      </c>
      <c r="O283" s="62"/>
    </row>
    <row r="284" ht="81" spans="1:15">
      <c r="A284" s="57" t="s">
        <v>9</v>
      </c>
      <c r="B284" s="58" t="s">
        <v>91</v>
      </c>
      <c r="C284" s="57">
        <v>6</v>
      </c>
      <c r="D284" s="57" t="s">
        <v>89</v>
      </c>
      <c r="E284" s="57" t="s">
        <v>90</v>
      </c>
      <c r="F284" s="57">
        <v>1</v>
      </c>
      <c r="G284" s="57">
        <v>1</v>
      </c>
      <c r="H284" s="57">
        <v>4503</v>
      </c>
      <c r="I284" s="57" t="s">
        <v>355</v>
      </c>
      <c r="J284" s="57">
        <v>2023</v>
      </c>
      <c r="K284" s="57">
        <v>10</v>
      </c>
      <c r="L284" s="57">
        <v>11</v>
      </c>
      <c r="M284" s="61">
        <f>COUNTIFS(D:D,D284,J:J,J284,K:K,K284)</f>
        <v>9</v>
      </c>
      <c r="N284" s="61">
        <f t="shared" si="18"/>
        <v>0.111111111111111</v>
      </c>
      <c r="O284" s="62"/>
    </row>
    <row r="285" ht="81" spans="1:15">
      <c r="A285" s="57" t="s">
        <v>9</v>
      </c>
      <c r="B285" s="58" t="s">
        <v>91</v>
      </c>
      <c r="C285" s="57">
        <v>6</v>
      </c>
      <c r="D285" s="57" t="s">
        <v>89</v>
      </c>
      <c r="E285" s="57" t="s">
        <v>90</v>
      </c>
      <c r="F285" s="57">
        <v>1</v>
      </c>
      <c r="G285" s="57">
        <v>1</v>
      </c>
      <c r="H285" s="57">
        <v>4504</v>
      </c>
      <c r="I285" s="57" t="s">
        <v>359</v>
      </c>
      <c r="J285" s="57">
        <v>2023</v>
      </c>
      <c r="K285" s="57">
        <v>10</v>
      </c>
      <c r="L285" s="57">
        <v>11</v>
      </c>
      <c r="M285" s="61">
        <f>COUNTIFS(D:D,D285,J:J,J285,K:K,K285)</f>
        <v>9</v>
      </c>
      <c r="N285" s="61">
        <f t="shared" si="18"/>
        <v>0.111111111111111</v>
      </c>
      <c r="O285" s="62"/>
    </row>
    <row r="286" ht="81" spans="1:15">
      <c r="A286" s="57" t="s">
        <v>9</v>
      </c>
      <c r="B286" s="58" t="s">
        <v>91</v>
      </c>
      <c r="C286" s="57">
        <v>6</v>
      </c>
      <c r="D286" s="57" t="s">
        <v>89</v>
      </c>
      <c r="E286" s="57" t="s">
        <v>90</v>
      </c>
      <c r="F286" s="57">
        <v>1</v>
      </c>
      <c r="G286" s="57">
        <v>1</v>
      </c>
      <c r="H286" s="57">
        <v>4505</v>
      </c>
      <c r="I286" s="57" t="s">
        <v>360</v>
      </c>
      <c r="J286" s="57">
        <v>2023</v>
      </c>
      <c r="K286" s="57">
        <v>10</v>
      </c>
      <c r="L286" s="57">
        <v>11</v>
      </c>
      <c r="M286" s="61">
        <f>COUNTIFS(D:D,D286,J:J,J286,K:K,K286)</f>
        <v>9</v>
      </c>
      <c r="N286" s="61">
        <f t="shared" si="18"/>
        <v>0.111111111111111</v>
      </c>
      <c r="O286" s="62"/>
    </row>
    <row r="287" ht="81" spans="1:15">
      <c r="A287" s="57" t="s">
        <v>9</v>
      </c>
      <c r="B287" s="58" t="s">
        <v>91</v>
      </c>
      <c r="C287" s="57">
        <v>6</v>
      </c>
      <c r="D287" s="57" t="s">
        <v>89</v>
      </c>
      <c r="E287" s="57" t="s">
        <v>90</v>
      </c>
      <c r="F287" s="57">
        <v>1</v>
      </c>
      <c r="G287" s="57">
        <v>1</v>
      </c>
      <c r="H287" s="57">
        <v>4507</v>
      </c>
      <c r="I287" s="57" t="s">
        <v>361</v>
      </c>
      <c r="J287" s="57">
        <v>2023</v>
      </c>
      <c r="K287" s="57">
        <v>10</v>
      </c>
      <c r="L287" s="57">
        <v>11</v>
      </c>
      <c r="M287" s="61">
        <f>COUNTIFS(D:D,D287,J:J,J287,K:K,K287)</f>
        <v>9</v>
      </c>
      <c r="N287" s="61">
        <f t="shared" si="18"/>
        <v>0.111111111111111</v>
      </c>
      <c r="O287" s="62"/>
    </row>
    <row r="288" ht="81" spans="1:15">
      <c r="A288" s="57" t="s">
        <v>9</v>
      </c>
      <c r="B288" s="58" t="s">
        <v>91</v>
      </c>
      <c r="C288" s="57">
        <v>6</v>
      </c>
      <c r="D288" s="57" t="s">
        <v>89</v>
      </c>
      <c r="E288" s="57" t="s">
        <v>90</v>
      </c>
      <c r="F288" s="57">
        <v>0</v>
      </c>
      <c r="G288" s="57">
        <v>1</v>
      </c>
      <c r="H288" s="57">
        <v>100</v>
      </c>
      <c r="I288" s="57" t="s">
        <v>362</v>
      </c>
      <c r="J288" s="57">
        <v>2023</v>
      </c>
      <c r="K288" s="57">
        <v>9</v>
      </c>
      <c r="L288" s="57">
        <v>6</v>
      </c>
      <c r="M288" s="61">
        <f>COUNTIFS(D:D,D288,J:J,J288,K:K,K288)</f>
        <v>8</v>
      </c>
      <c r="N288" s="61">
        <f t="shared" si="18"/>
        <v>0.125</v>
      </c>
      <c r="O288" s="62"/>
    </row>
    <row r="289" ht="81" spans="1:15">
      <c r="A289" s="57" t="s">
        <v>9</v>
      </c>
      <c r="B289" s="58" t="s">
        <v>91</v>
      </c>
      <c r="C289" s="57">
        <v>6</v>
      </c>
      <c r="D289" s="57" t="s">
        <v>89</v>
      </c>
      <c r="E289" s="57" t="s">
        <v>90</v>
      </c>
      <c r="F289" s="57">
        <v>0</v>
      </c>
      <c r="G289" s="57">
        <v>1</v>
      </c>
      <c r="H289" s="57">
        <v>101</v>
      </c>
      <c r="I289" s="57" t="s">
        <v>363</v>
      </c>
      <c r="J289" s="57">
        <v>2023</v>
      </c>
      <c r="K289" s="57">
        <v>9</v>
      </c>
      <c r="L289" s="57">
        <v>7</v>
      </c>
      <c r="M289" s="61">
        <f>COUNTIFS(D:D,D289,J:J,J289,K:K,K289)</f>
        <v>8</v>
      </c>
      <c r="N289" s="61">
        <f t="shared" si="18"/>
        <v>0.125</v>
      </c>
      <c r="O289" s="62"/>
    </row>
    <row r="290" ht="81" spans="1:15">
      <c r="A290" s="57" t="s">
        <v>9</v>
      </c>
      <c r="B290" s="58" t="s">
        <v>91</v>
      </c>
      <c r="C290" s="57">
        <v>6</v>
      </c>
      <c r="D290" s="57" t="s">
        <v>89</v>
      </c>
      <c r="E290" s="57" t="s">
        <v>90</v>
      </c>
      <c r="F290" s="57">
        <v>0</v>
      </c>
      <c r="G290" s="57">
        <v>1</v>
      </c>
      <c r="H290" s="57">
        <v>102</v>
      </c>
      <c r="I290" s="57" t="s">
        <v>364</v>
      </c>
      <c r="J290" s="57">
        <v>2023</v>
      </c>
      <c r="K290" s="57">
        <v>9</v>
      </c>
      <c r="L290" s="57">
        <v>7</v>
      </c>
      <c r="M290" s="61">
        <f>COUNTIFS(D:D,D290,J:J,J290,K:K,K290)</f>
        <v>8</v>
      </c>
      <c r="N290" s="61">
        <f t="shared" si="18"/>
        <v>0.125</v>
      </c>
      <c r="O290" s="62"/>
    </row>
    <row r="291" ht="81" spans="1:15">
      <c r="A291" s="57" t="s">
        <v>9</v>
      </c>
      <c r="B291" s="58" t="s">
        <v>91</v>
      </c>
      <c r="C291" s="57">
        <v>6</v>
      </c>
      <c r="D291" s="57" t="s">
        <v>89</v>
      </c>
      <c r="E291" s="57" t="s">
        <v>90</v>
      </c>
      <c r="F291" s="57">
        <v>0</v>
      </c>
      <c r="G291" s="57">
        <v>1</v>
      </c>
      <c r="H291" s="57">
        <v>103</v>
      </c>
      <c r="I291" s="57" t="s">
        <v>367</v>
      </c>
      <c r="J291" s="57">
        <v>2023</v>
      </c>
      <c r="K291" s="57">
        <v>9</v>
      </c>
      <c r="L291" s="57">
        <v>7</v>
      </c>
      <c r="M291" s="61">
        <f>COUNTIFS(D:D,D291,J:J,J291,K:K,K291)</f>
        <v>8</v>
      </c>
      <c r="N291" s="61">
        <f t="shared" si="18"/>
        <v>0.125</v>
      </c>
      <c r="O291" s="62"/>
    </row>
    <row r="292" ht="81" spans="1:15">
      <c r="A292" s="57" t="s">
        <v>9</v>
      </c>
      <c r="B292" s="58" t="s">
        <v>91</v>
      </c>
      <c r="C292" s="57">
        <v>6</v>
      </c>
      <c r="D292" s="57" t="s">
        <v>89</v>
      </c>
      <c r="E292" s="57" t="s">
        <v>90</v>
      </c>
      <c r="F292" s="57">
        <v>0</v>
      </c>
      <c r="G292" s="57">
        <v>1</v>
      </c>
      <c r="H292" s="57">
        <v>200</v>
      </c>
      <c r="I292" s="57" t="s">
        <v>371</v>
      </c>
      <c r="J292" s="57">
        <v>2023</v>
      </c>
      <c r="K292" s="57">
        <v>9</v>
      </c>
      <c r="L292" s="57">
        <v>13</v>
      </c>
      <c r="M292" s="61">
        <f>COUNTIFS(D:D,D292,J:J,J292,K:K,K292)</f>
        <v>8</v>
      </c>
      <c r="N292" s="61">
        <f t="shared" si="18"/>
        <v>0.125</v>
      </c>
      <c r="O292" s="62"/>
    </row>
    <row r="293" ht="81" spans="1:15">
      <c r="A293" s="57" t="s">
        <v>9</v>
      </c>
      <c r="B293" s="58" t="s">
        <v>91</v>
      </c>
      <c r="C293" s="57">
        <v>6</v>
      </c>
      <c r="D293" s="57" t="s">
        <v>89</v>
      </c>
      <c r="E293" s="57" t="s">
        <v>90</v>
      </c>
      <c r="F293" s="57">
        <v>0</v>
      </c>
      <c r="G293" s="57">
        <v>1</v>
      </c>
      <c r="H293" s="57">
        <v>201</v>
      </c>
      <c r="I293" s="57" t="s">
        <v>372</v>
      </c>
      <c r="J293" s="57">
        <v>2023</v>
      </c>
      <c r="K293" s="57">
        <v>9</v>
      </c>
      <c r="L293" s="57">
        <v>13</v>
      </c>
      <c r="M293" s="61">
        <f>COUNTIFS(D:D,D293,J:J,J293,K:K,K293)</f>
        <v>8</v>
      </c>
      <c r="N293" s="61">
        <f t="shared" si="18"/>
        <v>0.125</v>
      </c>
      <c r="O293" s="62"/>
    </row>
    <row r="294" ht="81" spans="1:15">
      <c r="A294" s="57" t="s">
        <v>9</v>
      </c>
      <c r="B294" s="58" t="s">
        <v>91</v>
      </c>
      <c r="C294" s="57">
        <v>6</v>
      </c>
      <c r="D294" s="57" t="s">
        <v>89</v>
      </c>
      <c r="E294" s="57" t="s">
        <v>90</v>
      </c>
      <c r="F294" s="57">
        <v>0</v>
      </c>
      <c r="G294" s="57">
        <v>1</v>
      </c>
      <c r="H294" s="57">
        <v>403</v>
      </c>
      <c r="I294" s="57" t="s">
        <v>373</v>
      </c>
      <c r="J294" s="57">
        <v>2023</v>
      </c>
      <c r="K294" s="57">
        <v>9</v>
      </c>
      <c r="L294" s="57">
        <v>13</v>
      </c>
      <c r="M294" s="61">
        <f>COUNTIFS(D:D,D294,J:J,J294,K:K,K294)</f>
        <v>8</v>
      </c>
      <c r="N294" s="61">
        <f t="shared" si="18"/>
        <v>0.125</v>
      </c>
      <c r="O294" s="62"/>
    </row>
    <row r="295" ht="81" spans="1:15">
      <c r="A295" s="57" t="s">
        <v>9</v>
      </c>
      <c r="B295" s="58" t="s">
        <v>91</v>
      </c>
      <c r="C295" s="57">
        <v>6</v>
      </c>
      <c r="D295" s="57" t="s">
        <v>89</v>
      </c>
      <c r="E295" s="57" t="s">
        <v>90</v>
      </c>
      <c r="F295" s="57">
        <v>0</v>
      </c>
      <c r="G295" s="57">
        <v>1</v>
      </c>
      <c r="H295" s="57">
        <v>4700</v>
      </c>
      <c r="I295" s="57" t="s">
        <v>374</v>
      </c>
      <c r="J295" s="57">
        <v>2023</v>
      </c>
      <c r="K295" s="57">
        <v>9</v>
      </c>
      <c r="L295" s="57">
        <v>7</v>
      </c>
      <c r="M295" s="61">
        <f>COUNTIFS(D:D,D295,J:J,J295,K:K,K295)</f>
        <v>8</v>
      </c>
      <c r="N295" s="61">
        <f t="shared" si="18"/>
        <v>0.125</v>
      </c>
      <c r="O295" s="62"/>
    </row>
    <row r="296" ht="27" spans="1:15">
      <c r="A296" s="57" t="s">
        <v>9</v>
      </c>
      <c r="B296" s="58" t="s">
        <v>2</v>
      </c>
      <c r="C296" s="57">
        <v>6</v>
      </c>
      <c r="D296" s="57" t="s">
        <v>94</v>
      </c>
      <c r="E296" s="57" t="s">
        <v>95</v>
      </c>
      <c r="F296" s="57">
        <v>0</v>
      </c>
      <c r="G296" s="57">
        <v>1</v>
      </c>
      <c r="H296" s="57">
        <v>100</v>
      </c>
      <c r="I296" s="57" t="s">
        <v>362</v>
      </c>
      <c r="J296" s="57">
        <v>2023</v>
      </c>
      <c r="K296" s="57">
        <v>10</v>
      </c>
      <c r="L296" s="57">
        <v>11</v>
      </c>
      <c r="M296" s="61">
        <f>COUNTIFS(D:D,D296,J:J,J296,K:K,K296)</f>
        <v>1</v>
      </c>
      <c r="N296" s="61">
        <f t="shared" si="18"/>
        <v>1</v>
      </c>
      <c r="O296" s="62"/>
    </row>
    <row r="297" ht="54" spans="1:15">
      <c r="A297" s="57" t="s">
        <v>9</v>
      </c>
      <c r="B297" s="58" t="s">
        <v>72</v>
      </c>
      <c r="C297" s="57">
        <v>6</v>
      </c>
      <c r="D297" s="57" t="s">
        <v>96</v>
      </c>
      <c r="E297" s="57" t="s">
        <v>97</v>
      </c>
      <c r="F297" s="57">
        <v>0</v>
      </c>
      <c r="G297" s="57">
        <v>1</v>
      </c>
      <c r="H297" s="57">
        <v>100</v>
      </c>
      <c r="I297" s="57" t="s">
        <v>380</v>
      </c>
      <c r="J297" s="57">
        <v>2023</v>
      </c>
      <c r="K297" s="57">
        <v>10</v>
      </c>
      <c r="L297" s="57">
        <v>13</v>
      </c>
      <c r="M297" s="61">
        <f>COUNTIFS(D:D,D297,J:J,J297,K:K,K297)</f>
        <v>19</v>
      </c>
      <c r="N297" s="61">
        <f t="shared" si="18"/>
        <v>0.0526315789473684</v>
      </c>
      <c r="O297" s="62"/>
    </row>
    <row r="298" ht="54" spans="1:15">
      <c r="A298" s="57" t="s">
        <v>9</v>
      </c>
      <c r="B298" s="58" t="s">
        <v>72</v>
      </c>
      <c r="C298" s="57">
        <v>6</v>
      </c>
      <c r="D298" s="57" t="s">
        <v>96</v>
      </c>
      <c r="E298" s="57" t="s">
        <v>97</v>
      </c>
      <c r="F298" s="57">
        <v>0</v>
      </c>
      <c r="G298" s="57">
        <v>1</v>
      </c>
      <c r="H298" s="57">
        <v>101</v>
      </c>
      <c r="I298" s="57" t="s">
        <v>363</v>
      </c>
      <c r="J298" s="57">
        <v>2023</v>
      </c>
      <c r="K298" s="57">
        <v>10</v>
      </c>
      <c r="L298" s="57">
        <v>13</v>
      </c>
      <c r="M298" s="61">
        <f>COUNTIFS(D:D,D298,J:J,J298,K:K,K298)</f>
        <v>19</v>
      </c>
      <c r="N298" s="61">
        <f t="shared" si="18"/>
        <v>0.0526315789473684</v>
      </c>
      <c r="O298" s="62"/>
    </row>
    <row r="299" ht="54" spans="1:15">
      <c r="A299" s="57" t="s">
        <v>9</v>
      </c>
      <c r="B299" s="58" t="s">
        <v>72</v>
      </c>
      <c r="C299" s="57">
        <v>6</v>
      </c>
      <c r="D299" s="57" t="s">
        <v>96</v>
      </c>
      <c r="E299" s="57" t="s">
        <v>97</v>
      </c>
      <c r="F299" s="57">
        <v>0</v>
      </c>
      <c r="G299" s="57">
        <v>1</v>
      </c>
      <c r="H299" s="57">
        <v>102</v>
      </c>
      <c r="I299" s="57" t="s">
        <v>364</v>
      </c>
      <c r="J299" s="57">
        <v>2023</v>
      </c>
      <c r="K299" s="57">
        <v>10</v>
      </c>
      <c r="L299" s="57">
        <v>13</v>
      </c>
      <c r="M299" s="61">
        <f>COUNTIFS(D:D,D299,J:J,J299,K:K,K299)</f>
        <v>19</v>
      </c>
      <c r="N299" s="61">
        <f t="shared" si="18"/>
        <v>0.0526315789473684</v>
      </c>
      <c r="O299" s="62"/>
    </row>
    <row r="300" ht="54" spans="1:15">
      <c r="A300" s="57" t="s">
        <v>9</v>
      </c>
      <c r="B300" s="58" t="s">
        <v>72</v>
      </c>
      <c r="C300" s="57">
        <v>6</v>
      </c>
      <c r="D300" s="57" t="s">
        <v>96</v>
      </c>
      <c r="E300" s="57" t="s">
        <v>97</v>
      </c>
      <c r="F300" s="57">
        <v>0</v>
      </c>
      <c r="G300" s="57">
        <v>1</v>
      </c>
      <c r="H300" s="57">
        <v>103</v>
      </c>
      <c r="I300" s="57" t="s">
        <v>367</v>
      </c>
      <c r="J300" s="57">
        <v>2023</v>
      </c>
      <c r="K300" s="57">
        <v>10</v>
      </c>
      <c r="L300" s="57">
        <v>13</v>
      </c>
      <c r="M300" s="61">
        <f>COUNTIFS(D:D,D300,J:J,J300,K:K,K300)</f>
        <v>19</v>
      </c>
      <c r="N300" s="61">
        <f t="shared" si="18"/>
        <v>0.0526315789473684</v>
      </c>
      <c r="O300" s="62"/>
    </row>
    <row r="301" ht="54" spans="1:15">
      <c r="A301" s="57" t="s">
        <v>9</v>
      </c>
      <c r="B301" s="58" t="s">
        <v>72</v>
      </c>
      <c r="C301" s="57">
        <v>6</v>
      </c>
      <c r="D301" s="57" t="s">
        <v>96</v>
      </c>
      <c r="E301" s="57" t="s">
        <v>97</v>
      </c>
      <c r="F301" s="57">
        <v>0</v>
      </c>
      <c r="G301" s="57">
        <v>1</v>
      </c>
      <c r="H301" s="57">
        <v>200</v>
      </c>
      <c r="I301" s="57" t="s">
        <v>371</v>
      </c>
      <c r="J301" s="57">
        <v>2023</v>
      </c>
      <c r="K301" s="57">
        <v>10</v>
      </c>
      <c r="L301" s="57">
        <v>13</v>
      </c>
      <c r="M301" s="61">
        <f>COUNTIFS(D:D,D301,J:J,J301,K:K,K301)</f>
        <v>19</v>
      </c>
      <c r="N301" s="61">
        <f t="shared" si="18"/>
        <v>0.0526315789473684</v>
      </c>
      <c r="O301" s="62"/>
    </row>
    <row r="302" ht="54" spans="1:15">
      <c r="A302" s="57" t="s">
        <v>9</v>
      </c>
      <c r="B302" s="58" t="s">
        <v>72</v>
      </c>
      <c r="C302" s="57">
        <v>6</v>
      </c>
      <c r="D302" s="57" t="s">
        <v>96</v>
      </c>
      <c r="E302" s="57" t="s">
        <v>97</v>
      </c>
      <c r="F302" s="57">
        <v>0</v>
      </c>
      <c r="G302" s="57">
        <v>1</v>
      </c>
      <c r="H302" s="57">
        <v>201</v>
      </c>
      <c r="I302" s="57" t="s">
        <v>372</v>
      </c>
      <c r="J302" s="57">
        <v>2023</v>
      </c>
      <c r="K302" s="57">
        <v>10</v>
      </c>
      <c r="L302" s="57">
        <v>13</v>
      </c>
      <c r="M302" s="61">
        <f>COUNTIFS(D:D,D302,J:J,J302,K:K,K302)</f>
        <v>19</v>
      </c>
      <c r="N302" s="61">
        <f t="shared" si="18"/>
        <v>0.0526315789473684</v>
      </c>
      <c r="O302" s="62"/>
    </row>
    <row r="303" ht="54" spans="1:15">
      <c r="A303" s="57" t="s">
        <v>9</v>
      </c>
      <c r="B303" s="58" t="s">
        <v>72</v>
      </c>
      <c r="C303" s="57">
        <v>6</v>
      </c>
      <c r="D303" s="57" t="s">
        <v>96</v>
      </c>
      <c r="E303" s="57" t="s">
        <v>97</v>
      </c>
      <c r="F303" s="57">
        <v>0</v>
      </c>
      <c r="G303" s="57">
        <v>1</v>
      </c>
      <c r="H303" s="57">
        <v>202</v>
      </c>
      <c r="I303" s="57" t="s">
        <v>350</v>
      </c>
      <c r="J303" s="57">
        <v>2023</v>
      </c>
      <c r="K303" s="57">
        <v>10</v>
      </c>
      <c r="L303" s="57">
        <v>13</v>
      </c>
      <c r="M303" s="61">
        <f>COUNTIFS(D:D,D303,J:J,J303,K:K,K303)</f>
        <v>19</v>
      </c>
      <c r="N303" s="61">
        <f t="shared" si="18"/>
        <v>0.0526315789473684</v>
      </c>
      <c r="O303" s="62"/>
    </row>
    <row r="304" ht="54" spans="1:15">
      <c r="A304" s="57" t="s">
        <v>9</v>
      </c>
      <c r="B304" s="58" t="s">
        <v>72</v>
      </c>
      <c r="C304" s="57">
        <v>6</v>
      </c>
      <c r="D304" s="57" t="s">
        <v>96</v>
      </c>
      <c r="E304" s="57" t="s">
        <v>97</v>
      </c>
      <c r="F304" s="57">
        <v>0</v>
      </c>
      <c r="G304" s="57">
        <v>1</v>
      </c>
      <c r="H304" s="57">
        <v>301</v>
      </c>
      <c r="I304" s="57" t="s">
        <v>351</v>
      </c>
      <c r="J304" s="57">
        <v>2023</v>
      </c>
      <c r="K304" s="57">
        <v>10</v>
      </c>
      <c r="L304" s="57">
        <v>13</v>
      </c>
      <c r="M304" s="61">
        <f>COUNTIFS(D:D,D304,J:J,J304,K:K,K304)</f>
        <v>19</v>
      </c>
      <c r="N304" s="61">
        <f t="shared" si="18"/>
        <v>0.0526315789473684</v>
      </c>
      <c r="O304" s="62"/>
    </row>
    <row r="305" ht="54" spans="1:15">
      <c r="A305" s="57" t="s">
        <v>9</v>
      </c>
      <c r="B305" s="58" t="s">
        <v>72</v>
      </c>
      <c r="C305" s="57">
        <v>6</v>
      </c>
      <c r="D305" s="57" t="s">
        <v>96</v>
      </c>
      <c r="E305" s="57" t="s">
        <v>97</v>
      </c>
      <c r="F305" s="57">
        <v>0</v>
      </c>
      <c r="G305" s="57">
        <v>1</v>
      </c>
      <c r="H305" s="57">
        <v>302</v>
      </c>
      <c r="I305" s="57" t="s">
        <v>352</v>
      </c>
      <c r="J305" s="57">
        <v>2023</v>
      </c>
      <c r="K305" s="57">
        <v>10</v>
      </c>
      <c r="L305" s="57">
        <v>13</v>
      </c>
      <c r="M305" s="61">
        <f>COUNTIFS(D:D,D305,J:J,J305,K:K,K305)</f>
        <v>19</v>
      </c>
      <c r="N305" s="61">
        <f t="shared" si="18"/>
        <v>0.0526315789473684</v>
      </c>
      <c r="O305" s="62"/>
    </row>
    <row r="306" ht="54" spans="1:15">
      <c r="A306" s="57" t="s">
        <v>9</v>
      </c>
      <c r="B306" s="58" t="s">
        <v>72</v>
      </c>
      <c r="C306" s="57">
        <v>6</v>
      </c>
      <c r="D306" s="57" t="s">
        <v>96</v>
      </c>
      <c r="E306" s="57" t="s">
        <v>97</v>
      </c>
      <c r="F306" s="57">
        <v>0</v>
      </c>
      <c r="G306" s="57">
        <v>0</v>
      </c>
      <c r="H306" s="57">
        <v>303</v>
      </c>
      <c r="I306" s="57" t="s">
        <v>382</v>
      </c>
      <c r="J306" s="57">
        <v>2023</v>
      </c>
      <c r="K306" s="57">
        <v>10</v>
      </c>
      <c r="L306" s="57">
        <v>13</v>
      </c>
      <c r="M306" s="61">
        <f>COUNTIFS(D:D,D306,J:J,J306,K:K,K306)</f>
        <v>19</v>
      </c>
      <c r="N306" s="61">
        <f t="shared" si="18"/>
        <v>0.0526315789473684</v>
      </c>
      <c r="O306" s="62"/>
    </row>
    <row r="307" ht="54" spans="1:15">
      <c r="A307" s="57" t="s">
        <v>9</v>
      </c>
      <c r="B307" s="58" t="s">
        <v>72</v>
      </c>
      <c r="C307" s="57">
        <v>6</v>
      </c>
      <c r="D307" s="57" t="s">
        <v>96</v>
      </c>
      <c r="E307" s="57" t="s">
        <v>97</v>
      </c>
      <c r="F307" s="57">
        <v>0</v>
      </c>
      <c r="G307" s="57">
        <v>1</v>
      </c>
      <c r="H307" s="57">
        <v>403</v>
      </c>
      <c r="I307" s="57" t="s">
        <v>373</v>
      </c>
      <c r="J307" s="57">
        <v>2023</v>
      </c>
      <c r="K307" s="57">
        <v>10</v>
      </c>
      <c r="L307" s="57">
        <v>13</v>
      </c>
      <c r="M307" s="61">
        <f>COUNTIFS(D:D,D307,J:J,J307,K:K,K307)</f>
        <v>19</v>
      </c>
      <c r="N307" s="61">
        <f t="shared" si="18"/>
        <v>0.0526315789473684</v>
      </c>
      <c r="O307" s="62"/>
    </row>
    <row r="308" ht="54" spans="1:15">
      <c r="A308" s="57" t="s">
        <v>9</v>
      </c>
      <c r="B308" s="58" t="s">
        <v>72</v>
      </c>
      <c r="C308" s="57">
        <v>6</v>
      </c>
      <c r="D308" s="57" t="s">
        <v>96</v>
      </c>
      <c r="E308" s="57" t="s">
        <v>97</v>
      </c>
      <c r="F308" s="57">
        <v>0</v>
      </c>
      <c r="G308" s="57">
        <v>1</v>
      </c>
      <c r="H308" s="57">
        <v>404</v>
      </c>
      <c r="I308" s="57" t="s">
        <v>353</v>
      </c>
      <c r="J308" s="57">
        <v>2023</v>
      </c>
      <c r="K308" s="57">
        <v>10</v>
      </c>
      <c r="L308" s="57">
        <v>13</v>
      </c>
      <c r="M308" s="61">
        <f>COUNTIFS(D:D,D308,J:J,J308,K:K,K308)</f>
        <v>19</v>
      </c>
      <c r="N308" s="61">
        <f t="shared" ref="N308:N371" si="20">1/M308</f>
        <v>0.0526315789473684</v>
      </c>
      <c r="O308" s="62"/>
    </row>
    <row r="309" ht="54" spans="1:15">
      <c r="A309" s="57" t="s">
        <v>9</v>
      </c>
      <c r="B309" s="58" t="s">
        <v>72</v>
      </c>
      <c r="C309" s="57">
        <v>6</v>
      </c>
      <c r="D309" s="57" t="s">
        <v>96</v>
      </c>
      <c r="E309" s="57" t="s">
        <v>97</v>
      </c>
      <c r="F309" s="57">
        <v>0</v>
      </c>
      <c r="G309" s="57">
        <v>1</v>
      </c>
      <c r="H309" s="57">
        <v>405</v>
      </c>
      <c r="I309" s="57" t="s">
        <v>354</v>
      </c>
      <c r="J309" s="57">
        <v>2023</v>
      </c>
      <c r="K309" s="57">
        <v>10</v>
      </c>
      <c r="L309" s="57">
        <v>13</v>
      </c>
      <c r="M309" s="61">
        <f>COUNTIFS(D:D,D309,J:J,J309,K:K,K309)</f>
        <v>19</v>
      </c>
      <c r="N309" s="61">
        <f t="shared" si="20"/>
        <v>0.0526315789473684</v>
      </c>
      <c r="O309" s="62"/>
    </row>
    <row r="310" ht="54" spans="1:15">
      <c r="A310" s="57" t="s">
        <v>9</v>
      </c>
      <c r="B310" s="58" t="s">
        <v>72</v>
      </c>
      <c r="C310" s="57">
        <v>6</v>
      </c>
      <c r="D310" s="57" t="s">
        <v>96</v>
      </c>
      <c r="E310" s="57" t="s">
        <v>97</v>
      </c>
      <c r="F310" s="57">
        <v>1</v>
      </c>
      <c r="G310" s="57">
        <v>1</v>
      </c>
      <c r="H310" s="57">
        <v>4503</v>
      </c>
      <c r="I310" s="57" t="s">
        <v>355</v>
      </c>
      <c r="J310" s="57">
        <v>2023</v>
      </c>
      <c r="K310" s="57">
        <v>10</v>
      </c>
      <c r="L310" s="57">
        <v>23</v>
      </c>
      <c r="M310" s="61">
        <f>COUNTIFS(D:D,D310,J:J,J310,K:K,K310)</f>
        <v>19</v>
      </c>
      <c r="N310" s="61">
        <f t="shared" si="20"/>
        <v>0.0526315789473684</v>
      </c>
      <c r="O310" s="62"/>
    </row>
    <row r="311" ht="54" spans="1:15">
      <c r="A311" s="57" t="s">
        <v>9</v>
      </c>
      <c r="B311" s="58" t="s">
        <v>72</v>
      </c>
      <c r="C311" s="57">
        <v>6</v>
      </c>
      <c r="D311" s="57" t="s">
        <v>96</v>
      </c>
      <c r="E311" s="57" t="s">
        <v>97</v>
      </c>
      <c r="F311" s="57">
        <v>1</v>
      </c>
      <c r="G311" s="57">
        <v>1</v>
      </c>
      <c r="H311" s="57">
        <v>4504</v>
      </c>
      <c r="I311" s="57" t="s">
        <v>359</v>
      </c>
      <c r="J311" s="57">
        <v>2023</v>
      </c>
      <c r="K311" s="57">
        <v>10</v>
      </c>
      <c r="L311" s="57">
        <v>23</v>
      </c>
      <c r="M311" s="61">
        <f t="shared" ref="M311:M374" si="21">COUNTIFS(D:D,D311,J:J,J311,K:K,K311)</f>
        <v>19</v>
      </c>
      <c r="N311" s="61">
        <f t="shared" si="20"/>
        <v>0.0526315789473684</v>
      </c>
      <c r="O311" s="62"/>
    </row>
    <row r="312" ht="54" spans="1:15">
      <c r="A312" s="57" t="s">
        <v>9</v>
      </c>
      <c r="B312" s="58" t="s">
        <v>72</v>
      </c>
      <c r="C312" s="57">
        <v>6</v>
      </c>
      <c r="D312" s="57" t="s">
        <v>96</v>
      </c>
      <c r="E312" s="57" t="s">
        <v>97</v>
      </c>
      <c r="F312" s="57">
        <v>1</v>
      </c>
      <c r="G312" s="57">
        <v>1</v>
      </c>
      <c r="H312" s="57">
        <v>4505</v>
      </c>
      <c r="I312" s="57" t="s">
        <v>360</v>
      </c>
      <c r="J312" s="57">
        <v>2023</v>
      </c>
      <c r="K312" s="57">
        <v>10</v>
      </c>
      <c r="L312" s="57">
        <v>23</v>
      </c>
      <c r="M312" s="61">
        <f t="shared" si="21"/>
        <v>19</v>
      </c>
      <c r="N312" s="61">
        <f t="shared" si="20"/>
        <v>0.0526315789473684</v>
      </c>
      <c r="O312" s="62"/>
    </row>
    <row r="313" ht="54" spans="1:15">
      <c r="A313" s="57" t="s">
        <v>9</v>
      </c>
      <c r="B313" s="58" t="s">
        <v>72</v>
      </c>
      <c r="C313" s="57">
        <v>6</v>
      </c>
      <c r="D313" s="57" t="s">
        <v>96</v>
      </c>
      <c r="E313" s="57" t="s">
        <v>97</v>
      </c>
      <c r="F313" s="57">
        <v>1</v>
      </c>
      <c r="G313" s="57">
        <v>1</v>
      </c>
      <c r="H313" s="57">
        <v>4507</v>
      </c>
      <c r="I313" s="57" t="s">
        <v>361</v>
      </c>
      <c r="J313" s="57">
        <v>2023</v>
      </c>
      <c r="K313" s="57">
        <v>10</v>
      </c>
      <c r="L313" s="57">
        <v>23</v>
      </c>
      <c r="M313" s="61">
        <f t="shared" si="21"/>
        <v>19</v>
      </c>
      <c r="N313" s="61">
        <f t="shared" si="20"/>
        <v>0.0526315789473684</v>
      </c>
      <c r="O313" s="62"/>
    </row>
    <row r="314" ht="54" spans="1:15">
      <c r="A314" s="57" t="s">
        <v>9</v>
      </c>
      <c r="B314" s="58" t="s">
        <v>72</v>
      </c>
      <c r="C314" s="57">
        <v>6</v>
      </c>
      <c r="D314" s="57" t="s">
        <v>96</v>
      </c>
      <c r="E314" s="57" t="s">
        <v>97</v>
      </c>
      <c r="F314" s="57">
        <v>0</v>
      </c>
      <c r="G314" s="57">
        <v>1</v>
      </c>
      <c r="H314" s="57">
        <v>4700</v>
      </c>
      <c r="I314" s="57" t="s">
        <v>374</v>
      </c>
      <c r="J314" s="57">
        <v>2023</v>
      </c>
      <c r="K314" s="57">
        <v>10</v>
      </c>
      <c r="L314" s="57">
        <v>13</v>
      </c>
      <c r="M314" s="61">
        <f t="shared" si="21"/>
        <v>19</v>
      </c>
      <c r="N314" s="61">
        <f t="shared" si="20"/>
        <v>0.0526315789473684</v>
      </c>
      <c r="O314" s="62"/>
    </row>
    <row r="315" ht="54" spans="1:15">
      <c r="A315" s="57" t="s">
        <v>9</v>
      </c>
      <c r="B315" s="58" t="s">
        <v>72</v>
      </c>
      <c r="C315" s="57">
        <v>6</v>
      </c>
      <c r="D315" s="57" t="s">
        <v>96</v>
      </c>
      <c r="E315" s="57" t="s">
        <v>97</v>
      </c>
      <c r="F315" s="57">
        <v>0</v>
      </c>
      <c r="G315" s="57">
        <v>0</v>
      </c>
      <c r="H315" s="57">
        <v>4702</v>
      </c>
      <c r="I315" s="57" t="s">
        <v>379</v>
      </c>
      <c r="J315" s="57">
        <v>2023</v>
      </c>
      <c r="K315" s="57">
        <v>10</v>
      </c>
      <c r="L315" s="57">
        <v>13</v>
      </c>
      <c r="M315" s="61">
        <f t="shared" si="21"/>
        <v>19</v>
      </c>
      <c r="N315" s="61">
        <f t="shared" si="20"/>
        <v>0.0526315789473684</v>
      </c>
      <c r="O315" s="62"/>
    </row>
    <row r="316" spans="1:15">
      <c r="A316" s="57" t="s">
        <v>9</v>
      </c>
      <c r="B316" s="58"/>
      <c r="C316" s="57">
        <v>6</v>
      </c>
      <c r="D316" s="57" t="s">
        <v>98</v>
      </c>
      <c r="E316" s="57" t="s">
        <v>99</v>
      </c>
      <c r="F316" s="57">
        <v>0</v>
      </c>
      <c r="G316" s="57">
        <v>1</v>
      </c>
      <c r="H316" s="57">
        <v>100</v>
      </c>
      <c r="I316" s="57" t="s">
        <v>380</v>
      </c>
      <c r="J316" s="57">
        <v>2023</v>
      </c>
      <c r="K316" s="57">
        <v>10</v>
      </c>
      <c r="L316" s="57">
        <v>12</v>
      </c>
      <c r="M316" s="61">
        <f t="shared" si="21"/>
        <v>22</v>
      </c>
      <c r="N316" s="61">
        <f t="shared" si="20"/>
        <v>0.0454545454545455</v>
      </c>
      <c r="O316" s="62"/>
    </row>
    <row r="317" spans="1:15">
      <c r="A317" s="57" t="s">
        <v>9</v>
      </c>
      <c r="B317" s="58"/>
      <c r="C317" s="57">
        <v>6</v>
      </c>
      <c r="D317" s="57" t="s">
        <v>98</v>
      </c>
      <c r="E317" s="57" t="s">
        <v>99</v>
      </c>
      <c r="F317" s="57">
        <v>0</v>
      </c>
      <c r="G317" s="57">
        <v>1</v>
      </c>
      <c r="H317" s="57">
        <v>101</v>
      </c>
      <c r="I317" s="57" t="s">
        <v>363</v>
      </c>
      <c r="J317" s="57">
        <v>2023</v>
      </c>
      <c r="K317" s="57">
        <v>10</v>
      </c>
      <c r="L317" s="57">
        <v>12</v>
      </c>
      <c r="M317" s="61">
        <f t="shared" si="21"/>
        <v>22</v>
      </c>
      <c r="N317" s="61">
        <f t="shared" si="20"/>
        <v>0.0454545454545455</v>
      </c>
      <c r="O317" s="62"/>
    </row>
    <row r="318" spans="1:15">
      <c r="A318" s="57" t="s">
        <v>9</v>
      </c>
      <c r="B318" s="58"/>
      <c r="C318" s="57">
        <v>6</v>
      </c>
      <c r="D318" s="57" t="s">
        <v>98</v>
      </c>
      <c r="E318" s="57" t="s">
        <v>99</v>
      </c>
      <c r="F318" s="57">
        <v>0</v>
      </c>
      <c r="G318" s="57">
        <v>1</v>
      </c>
      <c r="H318" s="57">
        <v>102</v>
      </c>
      <c r="I318" s="57" t="s">
        <v>364</v>
      </c>
      <c r="J318" s="57">
        <v>2023</v>
      </c>
      <c r="K318" s="57">
        <v>10</v>
      </c>
      <c r="L318" s="57">
        <v>12</v>
      </c>
      <c r="M318" s="61">
        <f t="shared" si="21"/>
        <v>22</v>
      </c>
      <c r="N318" s="61">
        <f t="shared" si="20"/>
        <v>0.0454545454545455</v>
      </c>
      <c r="O318" s="62"/>
    </row>
    <row r="319" spans="1:15">
      <c r="A319" s="57" t="s">
        <v>9</v>
      </c>
      <c r="B319" s="58"/>
      <c r="C319" s="57">
        <v>6</v>
      </c>
      <c r="D319" s="57" t="s">
        <v>98</v>
      </c>
      <c r="E319" s="57" t="s">
        <v>99</v>
      </c>
      <c r="F319" s="57">
        <v>0</v>
      </c>
      <c r="G319" s="57">
        <v>1</v>
      </c>
      <c r="H319" s="57">
        <v>103</v>
      </c>
      <c r="I319" s="57" t="s">
        <v>367</v>
      </c>
      <c r="J319" s="57">
        <v>2023</v>
      </c>
      <c r="K319" s="57">
        <v>10</v>
      </c>
      <c r="L319" s="57">
        <v>13</v>
      </c>
      <c r="M319" s="61">
        <f t="shared" si="21"/>
        <v>22</v>
      </c>
      <c r="N319" s="61">
        <f t="shared" si="20"/>
        <v>0.0454545454545455</v>
      </c>
      <c r="O319" s="62"/>
    </row>
    <row r="320" spans="1:15">
      <c r="A320" s="57" t="s">
        <v>9</v>
      </c>
      <c r="B320" s="58"/>
      <c r="C320" s="57">
        <v>6</v>
      </c>
      <c r="D320" s="57" t="s">
        <v>98</v>
      </c>
      <c r="E320" s="57" t="s">
        <v>99</v>
      </c>
      <c r="F320" s="57">
        <v>0</v>
      </c>
      <c r="G320" s="57">
        <v>1</v>
      </c>
      <c r="H320" s="57">
        <v>200</v>
      </c>
      <c r="I320" s="57" t="s">
        <v>371</v>
      </c>
      <c r="J320" s="57">
        <v>2023</v>
      </c>
      <c r="K320" s="57">
        <v>10</v>
      </c>
      <c r="L320" s="57">
        <v>12</v>
      </c>
      <c r="M320" s="61">
        <f t="shared" si="21"/>
        <v>22</v>
      </c>
      <c r="N320" s="61">
        <f t="shared" si="20"/>
        <v>0.0454545454545455</v>
      </c>
      <c r="O320" s="62"/>
    </row>
    <row r="321" spans="1:15">
      <c r="A321" s="57" t="s">
        <v>9</v>
      </c>
      <c r="B321" s="58"/>
      <c r="C321" s="57">
        <v>6</v>
      </c>
      <c r="D321" s="57" t="s">
        <v>98</v>
      </c>
      <c r="E321" s="57" t="s">
        <v>99</v>
      </c>
      <c r="F321" s="57">
        <v>0</v>
      </c>
      <c r="G321" s="57">
        <v>1</v>
      </c>
      <c r="H321" s="57">
        <v>201</v>
      </c>
      <c r="I321" s="57" t="s">
        <v>372</v>
      </c>
      <c r="J321" s="57">
        <v>2023</v>
      </c>
      <c r="K321" s="57">
        <v>10</v>
      </c>
      <c r="L321" s="57">
        <v>12</v>
      </c>
      <c r="M321" s="61">
        <f t="shared" si="21"/>
        <v>22</v>
      </c>
      <c r="N321" s="61">
        <f t="shared" si="20"/>
        <v>0.0454545454545455</v>
      </c>
      <c r="O321" s="62"/>
    </row>
    <row r="322" spans="1:15">
      <c r="A322" s="57" t="s">
        <v>9</v>
      </c>
      <c r="B322" s="58"/>
      <c r="C322" s="57">
        <v>6</v>
      </c>
      <c r="D322" s="57" t="s">
        <v>98</v>
      </c>
      <c r="E322" s="57" t="s">
        <v>99</v>
      </c>
      <c r="F322" s="57">
        <v>0</v>
      </c>
      <c r="G322" s="57">
        <v>1</v>
      </c>
      <c r="H322" s="57">
        <v>202</v>
      </c>
      <c r="I322" s="57" t="s">
        <v>350</v>
      </c>
      <c r="J322" s="57">
        <v>2023</v>
      </c>
      <c r="K322" s="57">
        <v>10</v>
      </c>
      <c r="L322" s="57">
        <v>12</v>
      </c>
      <c r="M322" s="61">
        <f t="shared" si="21"/>
        <v>22</v>
      </c>
      <c r="N322" s="61">
        <f t="shared" si="20"/>
        <v>0.0454545454545455</v>
      </c>
      <c r="O322" s="62"/>
    </row>
    <row r="323" spans="1:15">
      <c r="A323" s="57" t="s">
        <v>9</v>
      </c>
      <c r="B323" s="58"/>
      <c r="C323" s="57">
        <v>6</v>
      </c>
      <c r="D323" s="57" t="s">
        <v>98</v>
      </c>
      <c r="E323" s="57" t="s">
        <v>99</v>
      </c>
      <c r="F323" s="57">
        <v>0</v>
      </c>
      <c r="G323" s="57">
        <v>0</v>
      </c>
      <c r="H323" s="57">
        <v>300</v>
      </c>
      <c r="I323" s="57" t="s">
        <v>381</v>
      </c>
      <c r="J323" s="57">
        <v>2023</v>
      </c>
      <c r="K323" s="57">
        <v>10</v>
      </c>
      <c r="L323" s="57">
        <v>12</v>
      </c>
      <c r="M323" s="61">
        <f t="shared" si="21"/>
        <v>22</v>
      </c>
      <c r="N323" s="61">
        <f t="shared" si="20"/>
        <v>0.0454545454545455</v>
      </c>
      <c r="O323" s="62"/>
    </row>
    <row r="324" spans="1:15">
      <c r="A324" s="57" t="s">
        <v>9</v>
      </c>
      <c r="B324" s="58"/>
      <c r="C324" s="57">
        <v>6</v>
      </c>
      <c r="D324" s="57" t="s">
        <v>98</v>
      </c>
      <c r="E324" s="57" t="s">
        <v>99</v>
      </c>
      <c r="F324" s="57">
        <v>0</v>
      </c>
      <c r="G324" s="57">
        <v>1</v>
      </c>
      <c r="H324" s="57">
        <v>301</v>
      </c>
      <c r="I324" s="57" t="s">
        <v>351</v>
      </c>
      <c r="J324" s="57">
        <v>2023</v>
      </c>
      <c r="K324" s="57">
        <v>10</v>
      </c>
      <c r="L324" s="57">
        <v>12</v>
      </c>
      <c r="M324" s="61">
        <f t="shared" si="21"/>
        <v>22</v>
      </c>
      <c r="N324" s="61">
        <f t="shared" si="20"/>
        <v>0.0454545454545455</v>
      </c>
      <c r="O324" s="62"/>
    </row>
    <row r="325" spans="1:15">
      <c r="A325" s="57" t="s">
        <v>9</v>
      </c>
      <c r="B325" s="58"/>
      <c r="C325" s="57">
        <v>6</v>
      </c>
      <c r="D325" s="57" t="s">
        <v>98</v>
      </c>
      <c r="E325" s="57" t="s">
        <v>99</v>
      </c>
      <c r="F325" s="57">
        <v>0</v>
      </c>
      <c r="G325" s="57">
        <v>1</v>
      </c>
      <c r="H325" s="57">
        <v>302</v>
      </c>
      <c r="I325" s="57" t="s">
        <v>352</v>
      </c>
      <c r="J325" s="57">
        <v>2023</v>
      </c>
      <c r="K325" s="57">
        <v>10</v>
      </c>
      <c r="L325" s="57">
        <v>12</v>
      </c>
      <c r="M325" s="61">
        <f t="shared" si="21"/>
        <v>22</v>
      </c>
      <c r="N325" s="61">
        <f t="shared" si="20"/>
        <v>0.0454545454545455</v>
      </c>
      <c r="O325" s="62"/>
    </row>
    <row r="326" spans="1:15">
      <c r="A326" s="57" t="s">
        <v>9</v>
      </c>
      <c r="B326" s="58"/>
      <c r="C326" s="57">
        <v>6</v>
      </c>
      <c r="D326" s="57" t="s">
        <v>98</v>
      </c>
      <c r="E326" s="57" t="s">
        <v>99</v>
      </c>
      <c r="F326" s="57">
        <v>0</v>
      </c>
      <c r="G326" s="57">
        <v>0</v>
      </c>
      <c r="H326" s="57">
        <v>303</v>
      </c>
      <c r="I326" s="57" t="s">
        <v>382</v>
      </c>
      <c r="J326" s="57">
        <v>2023</v>
      </c>
      <c r="K326" s="57">
        <v>10</v>
      </c>
      <c r="L326" s="57">
        <v>12</v>
      </c>
      <c r="M326" s="61">
        <f t="shared" si="21"/>
        <v>22</v>
      </c>
      <c r="N326" s="61">
        <f t="shared" si="20"/>
        <v>0.0454545454545455</v>
      </c>
      <c r="O326" s="62"/>
    </row>
    <row r="327" spans="1:15">
      <c r="A327" s="57" t="s">
        <v>9</v>
      </c>
      <c r="B327" s="58"/>
      <c r="C327" s="57">
        <v>6</v>
      </c>
      <c r="D327" s="57" t="s">
        <v>98</v>
      </c>
      <c r="E327" s="57" t="s">
        <v>99</v>
      </c>
      <c r="F327" s="57">
        <v>0</v>
      </c>
      <c r="G327" s="57">
        <v>1</v>
      </c>
      <c r="H327" s="57">
        <v>403</v>
      </c>
      <c r="I327" s="57" t="s">
        <v>373</v>
      </c>
      <c r="J327" s="57">
        <v>2023</v>
      </c>
      <c r="K327" s="57">
        <v>10</v>
      </c>
      <c r="L327" s="57">
        <v>12</v>
      </c>
      <c r="M327" s="61">
        <f t="shared" si="21"/>
        <v>22</v>
      </c>
      <c r="N327" s="61">
        <f t="shared" si="20"/>
        <v>0.0454545454545455</v>
      </c>
      <c r="O327" s="62"/>
    </row>
    <row r="328" spans="1:15">
      <c r="A328" s="57" t="s">
        <v>9</v>
      </c>
      <c r="B328" s="58"/>
      <c r="C328" s="57">
        <v>6</v>
      </c>
      <c r="D328" s="57" t="s">
        <v>98</v>
      </c>
      <c r="E328" s="57" t="s">
        <v>99</v>
      </c>
      <c r="F328" s="57">
        <v>0</v>
      </c>
      <c r="G328" s="57">
        <v>1</v>
      </c>
      <c r="H328" s="57">
        <v>404</v>
      </c>
      <c r="I328" s="57" t="s">
        <v>353</v>
      </c>
      <c r="J328" s="57">
        <v>2023</v>
      </c>
      <c r="K328" s="57">
        <v>10</v>
      </c>
      <c r="L328" s="57">
        <v>12</v>
      </c>
      <c r="M328" s="61">
        <f t="shared" si="21"/>
        <v>22</v>
      </c>
      <c r="N328" s="61">
        <f t="shared" si="20"/>
        <v>0.0454545454545455</v>
      </c>
      <c r="O328" s="62"/>
    </row>
    <row r="329" spans="1:15">
      <c r="A329" s="57" t="s">
        <v>9</v>
      </c>
      <c r="B329" s="58"/>
      <c r="C329" s="57">
        <v>6</v>
      </c>
      <c r="D329" s="57" t="s">
        <v>98</v>
      </c>
      <c r="E329" s="57" t="s">
        <v>99</v>
      </c>
      <c r="F329" s="57">
        <v>0</v>
      </c>
      <c r="G329" s="57">
        <v>1</v>
      </c>
      <c r="H329" s="57">
        <v>405</v>
      </c>
      <c r="I329" s="57" t="s">
        <v>354</v>
      </c>
      <c r="J329" s="57">
        <v>2023</v>
      </c>
      <c r="K329" s="57">
        <v>10</v>
      </c>
      <c r="L329" s="57">
        <v>12</v>
      </c>
      <c r="M329" s="61">
        <f t="shared" si="21"/>
        <v>22</v>
      </c>
      <c r="N329" s="61">
        <f t="shared" si="20"/>
        <v>0.0454545454545455</v>
      </c>
      <c r="O329" s="62"/>
    </row>
    <row r="330" spans="1:15">
      <c r="A330" s="57" t="s">
        <v>9</v>
      </c>
      <c r="B330" s="58"/>
      <c r="C330" s="57">
        <v>6</v>
      </c>
      <c r="D330" s="57" t="s">
        <v>98</v>
      </c>
      <c r="E330" s="57" t="s">
        <v>99</v>
      </c>
      <c r="F330" s="57">
        <v>1</v>
      </c>
      <c r="G330" s="57">
        <v>1</v>
      </c>
      <c r="H330" s="57">
        <v>4503</v>
      </c>
      <c r="I330" s="57" t="s">
        <v>355</v>
      </c>
      <c r="J330" s="57">
        <v>2023</v>
      </c>
      <c r="K330" s="57">
        <v>10</v>
      </c>
      <c r="L330" s="57">
        <v>23</v>
      </c>
      <c r="M330" s="61">
        <f t="shared" si="21"/>
        <v>22</v>
      </c>
      <c r="N330" s="61">
        <f t="shared" si="20"/>
        <v>0.0454545454545455</v>
      </c>
      <c r="O330" s="62"/>
    </row>
    <row r="331" spans="1:15">
      <c r="A331" s="57" t="s">
        <v>9</v>
      </c>
      <c r="B331" s="58"/>
      <c r="C331" s="57">
        <v>6</v>
      </c>
      <c r="D331" s="57" t="s">
        <v>98</v>
      </c>
      <c r="E331" s="57" t="s">
        <v>99</v>
      </c>
      <c r="F331" s="57">
        <v>1</v>
      </c>
      <c r="G331" s="57">
        <v>1</v>
      </c>
      <c r="H331" s="57">
        <v>4504</v>
      </c>
      <c r="I331" s="57" t="s">
        <v>359</v>
      </c>
      <c r="J331" s="57">
        <v>2023</v>
      </c>
      <c r="K331" s="57">
        <v>10</v>
      </c>
      <c r="L331" s="57">
        <v>23</v>
      </c>
      <c r="M331" s="61">
        <f t="shared" si="21"/>
        <v>22</v>
      </c>
      <c r="N331" s="61">
        <f t="shared" si="20"/>
        <v>0.0454545454545455</v>
      </c>
      <c r="O331" s="62"/>
    </row>
    <row r="332" spans="1:15">
      <c r="A332" s="57" t="s">
        <v>9</v>
      </c>
      <c r="B332" s="58"/>
      <c r="C332" s="57">
        <v>6</v>
      </c>
      <c r="D332" s="57" t="s">
        <v>98</v>
      </c>
      <c r="E332" s="57" t="s">
        <v>99</v>
      </c>
      <c r="F332" s="57">
        <v>1</v>
      </c>
      <c r="G332" s="57">
        <v>1</v>
      </c>
      <c r="H332" s="57">
        <v>4505</v>
      </c>
      <c r="I332" s="57" t="s">
        <v>360</v>
      </c>
      <c r="J332" s="57">
        <v>2023</v>
      </c>
      <c r="K332" s="57">
        <v>10</v>
      </c>
      <c r="L332" s="57">
        <v>23</v>
      </c>
      <c r="M332" s="61">
        <f t="shared" si="21"/>
        <v>22</v>
      </c>
      <c r="N332" s="61">
        <f t="shared" si="20"/>
        <v>0.0454545454545455</v>
      </c>
      <c r="O332" s="62"/>
    </row>
    <row r="333" spans="1:15">
      <c r="A333" s="57" t="s">
        <v>9</v>
      </c>
      <c r="B333" s="58"/>
      <c r="C333" s="57">
        <v>6</v>
      </c>
      <c r="D333" s="57" t="s">
        <v>98</v>
      </c>
      <c r="E333" s="57" t="s">
        <v>99</v>
      </c>
      <c r="F333" s="57">
        <v>1</v>
      </c>
      <c r="G333" s="57">
        <v>1</v>
      </c>
      <c r="H333" s="57">
        <v>4507</v>
      </c>
      <c r="I333" s="57" t="s">
        <v>361</v>
      </c>
      <c r="J333" s="57">
        <v>2023</v>
      </c>
      <c r="K333" s="57">
        <v>10</v>
      </c>
      <c r="L333" s="57">
        <v>23</v>
      </c>
      <c r="M333" s="61">
        <f t="shared" si="21"/>
        <v>22</v>
      </c>
      <c r="N333" s="61">
        <f t="shared" si="20"/>
        <v>0.0454545454545455</v>
      </c>
      <c r="O333" s="62"/>
    </row>
    <row r="334" spans="1:15">
      <c r="A334" s="57" t="s">
        <v>9</v>
      </c>
      <c r="B334" s="58"/>
      <c r="C334" s="57">
        <v>6</v>
      </c>
      <c r="D334" s="57" t="s">
        <v>98</v>
      </c>
      <c r="E334" s="57" t="s">
        <v>99</v>
      </c>
      <c r="F334" s="57">
        <v>0</v>
      </c>
      <c r="G334" s="57">
        <v>1</v>
      </c>
      <c r="H334" s="57">
        <v>4700</v>
      </c>
      <c r="I334" s="57" t="s">
        <v>374</v>
      </c>
      <c r="J334" s="57">
        <v>2023</v>
      </c>
      <c r="K334" s="57">
        <v>10</v>
      </c>
      <c r="L334" s="57">
        <v>12</v>
      </c>
      <c r="M334" s="61">
        <f t="shared" si="21"/>
        <v>22</v>
      </c>
      <c r="N334" s="61">
        <f t="shared" si="20"/>
        <v>0.0454545454545455</v>
      </c>
      <c r="O334" s="62"/>
    </row>
    <row r="335" spans="1:15">
      <c r="A335" s="57" t="s">
        <v>9</v>
      </c>
      <c r="B335" s="58"/>
      <c r="C335" s="57">
        <v>6</v>
      </c>
      <c r="D335" s="57" t="s">
        <v>98</v>
      </c>
      <c r="E335" s="57" t="s">
        <v>99</v>
      </c>
      <c r="F335" s="57">
        <v>0</v>
      </c>
      <c r="G335" s="57">
        <v>0</v>
      </c>
      <c r="H335" s="57">
        <v>4701</v>
      </c>
      <c r="I335" s="57" t="s">
        <v>378</v>
      </c>
      <c r="J335" s="57">
        <v>2023</v>
      </c>
      <c r="K335" s="57">
        <v>10</v>
      </c>
      <c r="L335" s="57">
        <v>12</v>
      </c>
      <c r="M335" s="61">
        <f t="shared" si="21"/>
        <v>22</v>
      </c>
      <c r="N335" s="61">
        <f t="shared" si="20"/>
        <v>0.0454545454545455</v>
      </c>
      <c r="O335" s="62"/>
    </row>
    <row r="336" spans="1:15">
      <c r="A336" s="57" t="s">
        <v>9</v>
      </c>
      <c r="B336" s="58"/>
      <c r="C336" s="57">
        <v>6</v>
      </c>
      <c r="D336" s="57" t="s">
        <v>98</v>
      </c>
      <c r="E336" s="57" t="s">
        <v>99</v>
      </c>
      <c r="F336" s="57">
        <v>0</v>
      </c>
      <c r="G336" s="57">
        <v>0</v>
      </c>
      <c r="H336" s="57">
        <v>4702</v>
      </c>
      <c r="I336" s="57" t="s">
        <v>379</v>
      </c>
      <c r="J336" s="57">
        <v>2023</v>
      </c>
      <c r="K336" s="57">
        <v>10</v>
      </c>
      <c r="L336" s="57">
        <v>12</v>
      </c>
      <c r="M336" s="61">
        <f t="shared" si="21"/>
        <v>22</v>
      </c>
      <c r="N336" s="61">
        <f t="shared" si="20"/>
        <v>0.0454545454545455</v>
      </c>
      <c r="O336" s="62"/>
    </row>
    <row r="337" spans="1:15">
      <c r="A337" s="57" t="s">
        <v>9</v>
      </c>
      <c r="B337" s="58"/>
      <c r="C337" s="57">
        <v>6</v>
      </c>
      <c r="D337" s="57" t="s">
        <v>98</v>
      </c>
      <c r="E337" s="57" t="s">
        <v>99</v>
      </c>
      <c r="F337" s="57">
        <v>0</v>
      </c>
      <c r="G337" s="57">
        <v>0</v>
      </c>
      <c r="H337" s="57">
        <v>4703</v>
      </c>
      <c r="I337" s="57" t="s">
        <v>386</v>
      </c>
      <c r="J337" s="57">
        <v>2023</v>
      </c>
      <c r="K337" s="57">
        <v>10</v>
      </c>
      <c r="L337" s="57">
        <v>12</v>
      </c>
      <c r="M337" s="61">
        <f t="shared" si="21"/>
        <v>22</v>
      </c>
      <c r="N337" s="61">
        <f t="shared" si="20"/>
        <v>0.0454545454545455</v>
      </c>
      <c r="O337" s="62"/>
    </row>
    <row r="338" ht="54" spans="1:15">
      <c r="A338" s="57" t="s">
        <v>9</v>
      </c>
      <c r="B338" s="58" t="s">
        <v>72</v>
      </c>
      <c r="C338" s="57">
        <v>6</v>
      </c>
      <c r="D338" s="57" t="s">
        <v>100</v>
      </c>
      <c r="E338" s="57" t="s">
        <v>101</v>
      </c>
      <c r="F338" s="57">
        <v>0</v>
      </c>
      <c r="G338" s="57">
        <v>1</v>
      </c>
      <c r="H338" s="57">
        <v>100</v>
      </c>
      <c r="I338" s="57" t="s">
        <v>380</v>
      </c>
      <c r="J338" s="57">
        <v>2023</v>
      </c>
      <c r="K338" s="57">
        <v>10</v>
      </c>
      <c r="L338" s="57">
        <v>11</v>
      </c>
      <c r="M338" s="61">
        <f t="shared" si="21"/>
        <v>17</v>
      </c>
      <c r="N338" s="61">
        <f t="shared" si="20"/>
        <v>0.0588235294117647</v>
      </c>
      <c r="O338" s="62"/>
    </row>
    <row r="339" ht="54" spans="1:15">
      <c r="A339" s="57" t="s">
        <v>9</v>
      </c>
      <c r="B339" s="58" t="s">
        <v>72</v>
      </c>
      <c r="C339" s="57">
        <v>6</v>
      </c>
      <c r="D339" s="57" t="s">
        <v>100</v>
      </c>
      <c r="E339" s="57" t="s">
        <v>101</v>
      </c>
      <c r="F339" s="57">
        <v>0</v>
      </c>
      <c r="G339" s="57">
        <v>1</v>
      </c>
      <c r="H339" s="57">
        <v>101</v>
      </c>
      <c r="I339" s="57" t="s">
        <v>363</v>
      </c>
      <c r="J339" s="57">
        <v>2023</v>
      </c>
      <c r="K339" s="57">
        <v>10</v>
      </c>
      <c r="L339" s="57">
        <v>16</v>
      </c>
      <c r="M339" s="61">
        <f t="shared" si="21"/>
        <v>17</v>
      </c>
      <c r="N339" s="61">
        <f t="shared" si="20"/>
        <v>0.0588235294117647</v>
      </c>
      <c r="O339" s="62"/>
    </row>
    <row r="340" ht="54" spans="1:15">
      <c r="A340" s="57" t="s">
        <v>9</v>
      </c>
      <c r="B340" s="58" t="s">
        <v>72</v>
      </c>
      <c r="C340" s="57">
        <v>6</v>
      </c>
      <c r="D340" s="57" t="s">
        <v>100</v>
      </c>
      <c r="E340" s="57" t="s">
        <v>101</v>
      </c>
      <c r="F340" s="57">
        <v>0</v>
      </c>
      <c r="G340" s="57">
        <v>1</v>
      </c>
      <c r="H340" s="57">
        <v>102</v>
      </c>
      <c r="I340" s="57" t="s">
        <v>364</v>
      </c>
      <c r="J340" s="57">
        <v>2023</v>
      </c>
      <c r="K340" s="57">
        <v>10</v>
      </c>
      <c r="L340" s="57">
        <v>12</v>
      </c>
      <c r="M340" s="61">
        <f t="shared" si="21"/>
        <v>17</v>
      </c>
      <c r="N340" s="61">
        <f t="shared" si="20"/>
        <v>0.0588235294117647</v>
      </c>
      <c r="O340" s="62"/>
    </row>
    <row r="341" ht="54" spans="1:15">
      <c r="A341" s="57" t="s">
        <v>9</v>
      </c>
      <c r="B341" s="58" t="s">
        <v>72</v>
      </c>
      <c r="C341" s="57">
        <v>6</v>
      </c>
      <c r="D341" s="57" t="s">
        <v>100</v>
      </c>
      <c r="E341" s="57" t="s">
        <v>101</v>
      </c>
      <c r="F341" s="57">
        <v>0</v>
      </c>
      <c r="G341" s="57">
        <v>1</v>
      </c>
      <c r="H341" s="57">
        <v>103</v>
      </c>
      <c r="I341" s="57" t="s">
        <v>367</v>
      </c>
      <c r="J341" s="57">
        <v>2023</v>
      </c>
      <c r="K341" s="57">
        <v>10</v>
      </c>
      <c r="L341" s="57">
        <v>16</v>
      </c>
      <c r="M341" s="61">
        <f t="shared" si="21"/>
        <v>17</v>
      </c>
      <c r="N341" s="61">
        <f t="shared" si="20"/>
        <v>0.0588235294117647</v>
      </c>
      <c r="O341" s="62"/>
    </row>
    <row r="342" ht="54" spans="1:15">
      <c r="A342" s="57" t="s">
        <v>9</v>
      </c>
      <c r="B342" s="58" t="s">
        <v>72</v>
      </c>
      <c r="C342" s="57">
        <v>6</v>
      </c>
      <c r="D342" s="57" t="s">
        <v>100</v>
      </c>
      <c r="E342" s="57" t="s">
        <v>101</v>
      </c>
      <c r="F342" s="57">
        <v>0</v>
      </c>
      <c r="G342" s="57">
        <v>1</v>
      </c>
      <c r="H342" s="57">
        <v>200</v>
      </c>
      <c r="I342" s="57" t="s">
        <v>371</v>
      </c>
      <c r="J342" s="57">
        <v>2023</v>
      </c>
      <c r="K342" s="57">
        <v>10</v>
      </c>
      <c r="L342" s="57">
        <v>12</v>
      </c>
      <c r="M342" s="61">
        <f t="shared" si="21"/>
        <v>17</v>
      </c>
      <c r="N342" s="61">
        <f t="shared" si="20"/>
        <v>0.0588235294117647</v>
      </c>
      <c r="O342" s="62"/>
    </row>
    <row r="343" ht="54" spans="1:15">
      <c r="A343" s="57" t="s">
        <v>9</v>
      </c>
      <c r="B343" s="58" t="s">
        <v>72</v>
      </c>
      <c r="C343" s="57">
        <v>6</v>
      </c>
      <c r="D343" s="57" t="s">
        <v>100</v>
      </c>
      <c r="E343" s="57" t="s">
        <v>101</v>
      </c>
      <c r="F343" s="57">
        <v>0</v>
      </c>
      <c r="G343" s="57">
        <v>1</v>
      </c>
      <c r="H343" s="57">
        <v>201</v>
      </c>
      <c r="I343" s="57" t="s">
        <v>372</v>
      </c>
      <c r="J343" s="57">
        <v>2023</v>
      </c>
      <c r="K343" s="57">
        <v>10</v>
      </c>
      <c r="L343" s="57">
        <v>11</v>
      </c>
      <c r="M343" s="61">
        <f t="shared" si="21"/>
        <v>17</v>
      </c>
      <c r="N343" s="61">
        <f t="shared" si="20"/>
        <v>0.0588235294117647</v>
      </c>
      <c r="O343" s="62"/>
    </row>
    <row r="344" ht="54" spans="1:15">
      <c r="A344" s="57" t="s">
        <v>9</v>
      </c>
      <c r="B344" s="58" t="s">
        <v>72</v>
      </c>
      <c r="C344" s="57">
        <v>6</v>
      </c>
      <c r="D344" s="57" t="s">
        <v>100</v>
      </c>
      <c r="E344" s="57" t="s">
        <v>101</v>
      </c>
      <c r="F344" s="57">
        <v>0</v>
      </c>
      <c r="G344" s="57">
        <v>1</v>
      </c>
      <c r="H344" s="57">
        <v>202</v>
      </c>
      <c r="I344" s="57" t="s">
        <v>350</v>
      </c>
      <c r="J344" s="57">
        <v>2023</v>
      </c>
      <c r="K344" s="57">
        <v>10</v>
      </c>
      <c r="L344" s="57">
        <v>12</v>
      </c>
      <c r="M344" s="61">
        <f t="shared" si="21"/>
        <v>17</v>
      </c>
      <c r="N344" s="61">
        <f t="shared" si="20"/>
        <v>0.0588235294117647</v>
      </c>
      <c r="O344" s="62"/>
    </row>
    <row r="345" ht="54" spans="1:15">
      <c r="A345" s="57" t="s">
        <v>9</v>
      </c>
      <c r="B345" s="58" t="s">
        <v>72</v>
      </c>
      <c r="C345" s="57">
        <v>6</v>
      </c>
      <c r="D345" s="57" t="s">
        <v>100</v>
      </c>
      <c r="E345" s="57" t="s">
        <v>101</v>
      </c>
      <c r="F345" s="57">
        <v>0</v>
      </c>
      <c r="G345" s="57">
        <v>1</v>
      </c>
      <c r="H345" s="57">
        <v>301</v>
      </c>
      <c r="I345" s="57" t="s">
        <v>351</v>
      </c>
      <c r="J345" s="57">
        <v>2023</v>
      </c>
      <c r="K345" s="57">
        <v>10</v>
      </c>
      <c r="L345" s="57">
        <v>12</v>
      </c>
      <c r="M345" s="61">
        <f t="shared" si="21"/>
        <v>17</v>
      </c>
      <c r="N345" s="61">
        <f t="shared" si="20"/>
        <v>0.0588235294117647</v>
      </c>
      <c r="O345" s="62"/>
    </row>
    <row r="346" ht="54" spans="1:15">
      <c r="A346" s="57" t="s">
        <v>9</v>
      </c>
      <c r="B346" s="58" t="s">
        <v>72</v>
      </c>
      <c r="C346" s="57">
        <v>6</v>
      </c>
      <c r="D346" s="57" t="s">
        <v>100</v>
      </c>
      <c r="E346" s="57" t="s">
        <v>101</v>
      </c>
      <c r="F346" s="57">
        <v>0</v>
      </c>
      <c r="G346" s="57">
        <v>1</v>
      </c>
      <c r="H346" s="57">
        <v>302</v>
      </c>
      <c r="I346" s="57" t="s">
        <v>352</v>
      </c>
      <c r="J346" s="57">
        <v>2023</v>
      </c>
      <c r="K346" s="57">
        <v>10</v>
      </c>
      <c r="L346" s="57">
        <v>16</v>
      </c>
      <c r="M346" s="61">
        <f t="shared" si="21"/>
        <v>17</v>
      </c>
      <c r="N346" s="61">
        <f t="shared" si="20"/>
        <v>0.0588235294117647</v>
      </c>
      <c r="O346" s="62"/>
    </row>
    <row r="347" ht="54" spans="1:15">
      <c r="A347" s="57" t="s">
        <v>9</v>
      </c>
      <c r="B347" s="58" t="s">
        <v>72</v>
      </c>
      <c r="C347" s="57">
        <v>6</v>
      </c>
      <c r="D347" s="57" t="s">
        <v>100</v>
      </c>
      <c r="E347" s="57" t="s">
        <v>101</v>
      </c>
      <c r="F347" s="57">
        <v>0</v>
      </c>
      <c r="G347" s="57">
        <v>1</v>
      </c>
      <c r="H347" s="57">
        <v>403</v>
      </c>
      <c r="I347" s="57" t="s">
        <v>373</v>
      </c>
      <c r="J347" s="57">
        <v>2023</v>
      </c>
      <c r="K347" s="57">
        <v>10</v>
      </c>
      <c r="L347" s="57">
        <v>12</v>
      </c>
      <c r="M347" s="61">
        <f t="shared" si="21"/>
        <v>17</v>
      </c>
      <c r="N347" s="61">
        <f t="shared" si="20"/>
        <v>0.0588235294117647</v>
      </c>
      <c r="O347" s="62"/>
    </row>
    <row r="348" ht="54" spans="1:15">
      <c r="A348" s="57" t="s">
        <v>9</v>
      </c>
      <c r="B348" s="58" t="s">
        <v>72</v>
      </c>
      <c r="C348" s="57">
        <v>6</v>
      </c>
      <c r="D348" s="57" t="s">
        <v>100</v>
      </c>
      <c r="E348" s="57" t="s">
        <v>101</v>
      </c>
      <c r="F348" s="57">
        <v>0</v>
      </c>
      <c r="G348" s="57">
        <v>1</v>
      </c>
      <c r="H348" s="57">
        <v>404</v>
      </c>
      <c r="I348" s="57" t="s">
        <v>353</v>
      </c>
      <c r="J348" s="57">
        <v>2023</v>
      </c>
      <c r="K348" s="57">
        <v>10</v>
      </c>
      <c r="L348" s="57">
        <v>12</v>
      </c>
      <c r="M348" s="61">
        <f t="shared" si="21"/>
        <v>17</v>
      </c>
      <c r="N348" s="61">
        <f t="shared" si="20"/>
        <v>0.0588235294117647</v>
      </c>
      <c r="O348" s="62"/>
    </row>
    <row r="349" ht="54" spans="1:15">
      <c r="A349" s="57" t="s">
        <v>9</v>
      </c>
      <c r="B349" s="58" t="s">
        <v>72</v>
      </c>
      <c r="C349" s="57">
        <v>6</v>
      </c>
      <c r="D349" s="57" t="s">
        <v>100</v>
      </c>
      <c r="E349" s="57" t="s">
        <v>101</v>
      </c>
      <c r="F349" s="57">
        <v>0</v>
      </c>
      <c r="G349" s="57">
        <v>1</v>
      </c>
      <c r="H349" s="57">
        <v>405</v>
      </c>
      <c r="I349" s="57" t="s">
        <v>354</v>
      </c>
      <c r="J349" s="57">
        <v>2023</v>
      </c>
      <c r="K349" s="57">
        <v>10</v>
      </c>
      <c r="L349" s="57">
        <v>12</v>
      </c>
      <c r="M349" s="61">
        <f t="shared" si="21"/>
        <v>17</v>
      </c>
      <c r="N349" s="61">
        <f t="shared" si="20"/>
        <v>0.0588235294117647</v>
      </c>
      <c r="O349" s="62"/>
    </row>
    <row r="350" ht="54" spans="1:15">
      <c r="A350" s="57" t="s">
        <v>9</v>
      </c>
      <c r="B350" s="58" t="s">
        <v>72</v>
      </c>
      <c r="C350" s="57">
        <v>6</v>
      </c>
      <c r="D350" s="57" t="s">
        <v>100</v>
      </c>
      <c r="E350" s="57" t="s">
        <v>101</v>
      </c>
      <c r="F350" s="57">
        <v>1</v>
      </c>
      <c r="G350" s="57">
        <v>1</v>
      </c>
      <c r="H350" s="57">
        <v>4503</v>
      </c>
      <c r="I350" s="57" t="s">
        <v>355</v>
      </c>
      <c r="J350" s="57">
        <v>2023</v>
      </c>
      <c r="K350" s="57">
        <v>10</v>
      </c>
      <c r="L350" s="57">
        <v>11</v>
      </c>
      <c r="M350" s="61">
        <f t="shared" si="21"/>
        <v>17</v>
      </c>
      <c r="N350" s="61">
        <f t="shared" si="20"/>
        <v>0.0588235294117647</v>
      </c>
      <c r="O350" s="62"/>
    </row>
    <row r="351" ht="54" spans="1:15">
      <c r="A351" s="57" t="s">
        <v>9</v>
      </c>
      <c r="B351" s="58" t="s">
        <v>72</v>
      </c>
      <c r="C351" s="57">
        <v>6</v>
      </c>
      <c r="D351" s="57" t="s">
        <v>100</v>
      </c>
      <c r="E351" s="57" t="s">
        <v>101</v>
      </c>
      <c r="F351" s="57">
        <v>1</v>
      </c>
      <c r="G351" s="57">
        <v>1</v>
      </c>
      <c r="H351" s="57">
        <v>4504</v>
      </c>
      <c r="I351" s="57" t="s">
        <v>359</v>
      </c>
      <c r="J351" s="57">
        <v>2023</v>
      </c>
      <c r="K351" s="57">
        <v>10</v>
      </c>
      <c r="L351" s="57">
        <v>16</v>
      </c>
      <c r="M351" s="61">
        <f t="shared" si="21"/>
        <v>17</v>
      </c>
      <c r="N351" s="61">
        <f t="shared" si="20"/>
        <v>0.0588235294117647</v>
      </c>
      <c r="O351" s="62"/>
    </row>
    <row r="352" ht="54" spans="1:15">
      <c r="A352" s="57" t="s">
        <v>9</v>
      </c>
      <c r="B352" s="58" t="s">
        <v>72</v>
      </c>
      <c r="C352" s="57">
        <v>6</v>
      </c>
      <c r="D352" s="57" t="s">
        <v>100</v>
      </c>
      <c r="E352" s="57" t="s">
        <v>101</v>
      </c>
      <c r="F352" s="57">
        <v>1</v>
      </c>
      <c r="G352" s="57">
        <v>1</v>
      </c>
      <c r="H352" s="57">
        <v>4505</v>
      </c>
      <c r="I352" s="57" t="s">
        <v>360</v>
      </c>
      <c r="J352" s="57">
        <v>2023</v>
      </c>
      <c r="K352" s="57">
        <v>10</v>
      </c>
      <c r="L352" s="57">
        <v>12</v>
      </c>
      <c r="M352" s="61">
        <f t="shared" si="21"/>
        <v>17</v>
      </c>
      <c r="N352" s="61">
        <f t="shared" si="20"/>
        <v>0.0588235294117647</v>
      </c>
      <c r="O352" s="62"/>
    </row>
    <row r="353" ht="54" spans="1:15">
      <c r="A353" s="57" t="s">
        <v>9</v>
      </c>
      <c r="B353" s="58" t="s">
        <v>72</v>
      </c>
      <c r="C353" s="57">
        <v>6</v>
      </c>
      <c r="D353" s="57" t="s">
        <v>100</v>
      </c>
      <c r="E353" s="57" t="s">
        <v>101</v>
      </c>
      <c r="F353" s="57">
        <v>1</v>
      </c>
      <c r="G353" s="57">
        <v>1</v>
      </c>
      <c r="H353" s="57">
        <v>4507</v>
      </c>
      <c r="I353" s="57" t="s">
        <v>361</v>
      </c>
      <c r="J353" s="57">
        <v>2023</v>
      </c>
      <c r="K353" s="57">
        <v>10</v>
      </c>
      <c r="L353" s="57">
        <v>12</v>
      </c>
      <c r="M353" s="61">
        <f t="shared" si="21"/>
        <v>17</v>
      </c>
      <c r="N353" s="61">
        <f t="shared" si="20"/>
        <v>0.0588235294117647</v>
      </c>
      <c r="O353" s="62"/>
    </row>
    <row r="354" ht="54" spans="1:15">
      <c r="A354" s="57" t="s">
        <v>9</v>
      </c>
      <c r="B354" s="58" t="s">
        <v>72</v>
      </c>
      <c r="C354" s="57">
        <v>6</v>
      </c>
      <c r="D354" s="57" t="s">
        <v>100</v>
      </c>
      <c r="E354" s="57" t="s">
        <v>101</v>
      </c>
      <c r="F354" s="57">
        <v>0</v>
      </c>
      <c r="G354" s="57">
        <v>1</v>
      </c>
      <c r="H354" s="57">
        <v>4700</v>
      </c>
      <c r="I354" s="57" t="s">
        <v>374</v>
      </c>
      <c r="J354" s="57">
        <v>2023</v>
      </c>
      <c r="K354" s="57">
        <v>10</v>
      </c>
      <c r="L354" s="57">
        <v>12</v>
      </c>
      <c r="M354" s="61">
        <f t="shared" si="21"/>
        <v>17</v>
      </c>
      <c r="N354" s="61">
        <f t="shared" si="20"/>
        <v>0.0588235294117647</v>
      </c>
      <c r="O354" s="62"/>
    </row>
    <row r="355" ht="54" spans="1:15">
      <c r="A355" s="57" t="s">
        <v>9</v>
      </c>
      <c r="B355" s="58" t="s">
        <v>72</v>
      </c>
      <c r="C355" s="57">
        <v>6</v>
      </c>
      <c r="D355" s="57" t="s">
        <v>102</v>
      </c>
      <c r="E355" s="57" t="s">
        <v>103</v>
      </c>
      <c r="F355" s="57">
        <v>0</v>
      </c>
      <c r="G355" s="57">
        <v>1</v>
      </c>
      <c r="H355" s="57">
        <v>100</v>
      </c>
      <c r="I355" s="57" t="s">
        <v>380</v>
      </c>
      <c r="J355" s="57">
        <v>2023</v>
      </c>
      <c r="K355" s="57">
        <v>10</v>
      </c>
      <c r="L355" s="57">
        <v>16</v>
      </c>
      <c r="M355" s="61">
        <f t="shared" si="21"/>
        <v>17</v>
      </c>
      <c r="N355" s="61">
        <f t="shared" si="20"/>
        <v>0.0588235294117647</v>
      </c>
      <c r="O355" s="62"/>
    </row>
    <row r="356" ht="54" spans="1:15">
      <c r="A356" s="57" t="s">
        <v>9</v>
      </c>
      <c r="B356" s="58" t="s">
        <v>72</v>
      </c>
      <c r="C356" s="57">
        <v>6</v>
      </c>
      <c r="D356" s="57" t="s">
        <v>102</v>
      </c>
      <c r="E356" s="57" t="s">
        <v>103</v>
      </c>
      <c r="F356" s="57">
        <v>0</v>
      </c>
      <c r="G356" s="57">
        <v>1</v>
      </c>
      <c r="H356" s="57">
        <v>101</v>
      </c>
      <c r="I356" s="57" t="s">
        <v>363</v>
      </c>
      <c r="J356" s="57">
        <v>2023</v>
      </c>
      <c r="K356" s="57">
        <v>10</v>
      </c>
      <c r="L356" s="57">
        <v>16</v>
      </c>
      <c r="M356" s="61">
        <f t="shared" si="21"/>
        <v>17</v>
      </c>
      <c r="N356" s="61">
        <f t="shared" si="20"/>
        <v>0.0588235294117647</v>
      </c>
      <c r="O356" s="62"/>
    </row>
    <row r="357" ht="54" spans="1:15">
      <c r="A357" s="57" t="s">
        <v>9</v>
      </c>
      <c r="B357" s="58" t="s">
        <v>72</v>
      </c>
      <c r="C357" s="57">
        <v>6</v>
      </c>
      <c r="D357" s="57" t="s">
        <v>102</v>
      </c>
      <c r="E357" s="57" t="s">
        <v>103</v>
      </c>
      <c r="F357" s="57">
        <v>0</v>
      </c>
      <c r="G357" s="57">
        <v>1</v>
      </c>
      <c r="H357" s="57">
        <v>102</v>
      </c>
      <c r="I357" s="57" t="s">
        <v>364</v>
      </c>
      <c r="J357" s="57">
        <v>2023</v>
      </c>
      <c r="K357" s="57">
        <v>10</v>
      </c>
      <c r="L357" s="57">
        <v>16</v>
      </c>
      <c r="M357" s="61">
        <f t="shared" si="21"/>
        <v>17</v>
      </c>
      <c r="N357" s="61">
        <f t="shared" si="20"/>
        <v>0.0588235294117647</v>
      </c>
      <c r="O357" s="62"/>
    </row>
    <row r="358" ht="54" spans="1:15">
      <c r="A358" s="57" t="s">
        <v>9</v>
      </c>
      <c r="B358" s="58" t="s">
        <v>72</v>
      </c>
      <c r="C358" s="57">
        <v>6</v>
      </c>
      <c r="D358" s="57" t="s">
        <v>102</v>
      </c>
      <c r="E358" s="57" t="s">
        <v>103</v>
      </c>
      <c r="F358" s="57">
        <v>0</v>
      </c>
      <c r="G358" s="57">
        <v>1</v>
      </c>
      <c r="H358" s="57">
        <v>103</v>
      </c>
      <c r="I358" s="57" t="s">
        <v>367</v>
      </c>
      <c r="J358" s="57">
        <v>2023</v>
      </c>
      <c r="K358" s="57">
        <v>10</v>
      </c>
      <c r="L358" s="57">
        <v>16</v>
      </c>
      <c r="M358" s="61">
        <f t="shared" si="21"/>
        <v>17</v>
      </c>
      <c r="N358" s="61">
        <f t="shared" si="20"/>
        <v>0.0588235294117647</v>
      </c>
      <c r="O358" s="62"/>
    </row>
    <row r="359" ht="54" spans="1:15">
      <c r="A359" s="57" t="s">
        <v>9</v>
      </c>
      <c r="B359" s="58" t="s">
        <v>72</v>
      </c>
      <c r="C359" s="57">
        <v>6</v>
      </c>
      <c r="D359" s="57" t="s">
        <v>102</v>
      </c>
      <c r="E359" s="57" t="s">
        <v>103</v>
      </c>
      <c r="F359" s="57">
        <v>0</v>
      </c>
      <c r="G359" s="57">
        <v>1</v>
      </c>
      <c r="H359" s="57">
        <v>200</v>
      </c>
      <c r="I359" s="57" t="s">
        <v>371</v>
      </c>
      <c r="J359" s="57">
        <v>2023</v>
      </c>
      <c r="K359" s="57">
        <v>10</v>
      </c>
      <c r="L359" s="57">
        <v>17</v>
      </c>
      <c r="M359" s="61">
        <f t="shared" si="21"/>
        <v>17</v>
      </c>
      <c r="N359" s="61">
        <f t="shared" si="20"/>
        <v>0.0588235294117647</v>
      </c>
      <c r="O359" s="62"/>
    </row>
    <row r="360" ht="54" spans="1:15">
      <c r="A360" s="57" t="s">
        <v>9</v>
      </c>
      <c r="B360" s="58" t="s">
        <v>72</v>
      </c>
      <c r="C360" s="57">
        <v>6</v>
      </c>
      <c r="D360" s="57" t="s">
        <v>102</v>
      </c>
      <c r="E360" s="57" t="s">
        <v>103</v>
      </c>
      <c r="F360" s="57">
        <v>0</v>
      </c>
      <c r="G360" s="57">
        <v>1</v>
      </c>
      <c r="H360" s="57">
        <v>201</v>
      </c>
      <c r="I360" s="57" t="s">
        <v>372</v>
      </c>
      <c r="J360" s="57">
        <v>2023</v>
      </c>
      <c r="K360" s="57">
        <v>10</v>
      </c>
      <c r="L360" s="57">
        <v>17</v>
      </c>
      <c r="M360" s="61">
        <f t="shared" si="21"/>
        <v>17</v>
      </c>
      <c r="N360" s="61">
        <f t="shared" si="20"/>
        <v>0.0588235294117647</v>
      </c>
      <c r="O360" s="62"/>
    </row>
    <row r="361" ht="54" spans="1:15">
      <c r="A361" s="57" t="s">
        <v>9</v>
      </c>
      <c r="B361" s="58" t="s">
        <v>72</v>
      </c>
      <c r="C361" s="57">
        <v>6</v>
      </c>
      <c r="D361" s="57" t="s">
        <v>102</v>
      </c>
      <c r="E361" s="57" t="s">
        <v>103</v>
      </c>
      <c r="F361" s="57">
        <v>0</v>
      </c>
      <c r="G361" s="57">
        <v>1</v>
      </c>
      <c r="H361" s="57">
        <v>202</v>
      </c>
      <c r="I361" s="57" t="s">
        <v>350</v>
      </c>
      <c r="J361" s="57">
        <v>2023</v>
      </c>
      <c r="K361" s="57">
        <v>10</v>
      </c>
      <c r="L361" s="57">
        <v>17</v>
      </c>
      <c r="M361" s="61">
        <f t="shared" si="21"/>
        <v>17</v>
      </c>
      <c r="N361" s="61">
        <f t="shared" si="20"/>
        <v>0.0588235294117647</v>
      </c>
      <c r="O361" s="62"/>
    </row>
    <row r="362" ht="54" spans="1:15">
      <c r="A362" s="57" t="s">
        <v>9</v>
      </c>
      <c r="B362" s="58" t="s">
        <v>72</v>
      </c>
      <c r="C362" s="57">
        <v>6</v>
      </c>
      <c r="D362" s="57" t="s">
        <v>102</v>
      </c>
      <c r="E362" s="57" t="s">
        <v>103</v>
      </c>
      <c r="F362" s="57">
        <v>0</v>
      </c>
      <c r="G362" s="57">
        <v>1</v>
      </c>
      <c r="H362" s="57">
        <v>301</v>
      </c>
      <c r="I362" s="57" t="s">
        <v>351</v>
      </c>
      <c r="J362" s="57">
        <v>2023</v>
      </c>
      <c r="K362" s="57">
        <v>10</v>
      </c>
      <c r="L362" s="57">
        <v>17</v>
      </c>
      <c r="M362" s="61">
        <f t="shared" si="21"/>
        <v>17</v>
      </c>
      <c r="N362" s="61">
        <f t="shared" si="20"/>
        <v>0.0588235294117647</v>
      </c>
      <c r="O362" s="62"/>
    </row>
    <row r="363" ht="54" spans="1:15">
      <c r="A363" s="57" t="s">
        <v>9</v>
      </c>
      <c r="B363" s="58" t="s">
        <v>72</v>
      </c>
      <c r="C363" s="57">
        <v>6</v>
      </c>
      <c r="D363" s="57" t="s">
        <v>102</v>
      </c>
      <c r="E363" s="57" t="s">
        <v>103</v>
      </c>
      <c r="F363" s="57">
        <v>0</v>
      </c>
      <c r="G363" s="57">
        <v>1</v>
      </c>
      <c r="H363" s="57">
        <v>302</v>
      </c>
      <c r="I363" s="57" t="s">
        <v>352</v>
      </c>
      <c r="J363" s="57">
        <v>2023</v>
      </c>
      <c r="K363" s="57">
        <v>10</v>
      </c>
      <c r="L363" s="57">
        <v>17</v>
      </c>
      <c r="M363" s="61">
        <f t="shared" si="21"/>
        <v>17</v>
      </c>
      <c r="N363" s="61">
        <f t="shared" si="20"/>
        <v>0.0588235294117647</v>
      </c>
      <c r="O363" s="62"/>
    </row>
    <row r="364" ht="54" spans="1:15">
      <c r="A364" s="57" t="s">
        <v>9</v>
      </c>
      <c r="B364" s="58" t="s">
        <v>72</v>
      </c>
      <c r="C364" s="57">
        <v>6</v>
      </c>
      <c r="D364" s="57" t="s">
        <v>102</v>
      </c>
      <c r="E364" s="57" t="s">
        <v>103</v>
      </c>
      <c r="F364" s="57">
        <v>0</v>
      </c>
      <c r="G364" s="57">
        <v>1</v>
      </c>
      <c r="H364" s="57">
        <v>403</v>
      </c>
      <c r="I364" s="57" t="s">
        <v>373</v>
      </c>
      <c r="J364" s="57">
        <v>2023</v>
      </c>
      <c r="K364" s="57">
        <v>10</v>
      </c>
      <c r="L364" s="57">
        <v>17</v>
      </c>
      <c r="M364" s="61">
        <f t="shared" si="21"/>
        <v>17</v>
      </c>
      <c r="N364" s="61">
        <f t="shared" si="20"/>
        <v>0.0588235294117647</v>
      </c>
      <c r="O364" s="62"/>
    </row>
    <row r="365" ht="54" spans="1:15">
      <c r="A365" s="57" t="s">
        <v>9</v>
      </c>
      <c r="B365" s="58" t="s">
        <v>72</v>
      </c>
      <c r="C365" s="57">
        <v>6</v>
      </c>
      <c r="D365" s="57" t="s">
        <v>102</v>
      </c>
      <c r="E365" s="57" t="s">
        <v>103</v>
      </c>
      <c r="F365" s="57">
        <v>0</v>
      </c>
      <c r="G365" s="57">
        <v>1</v>
      </c>
      <c r="H365" s="57">
        <v>404</v>
      </c>
      <c r="I365" s="57" t="s">
        <v>353</v>
      </c>
      <c r="J365" s="57">
        <v>2023</v>
      </c>
      <c r="K365" s="57">
        <v>10</v>
      </c>
      <c r="L365" s="57">
        <v>17</v>
      </c>
      <c r="M365" s="61">
        <f t="shared" si="21"/>
        <v>17</v>
      </c>
      <c r="N365" s="61">
        <f t="shared" si="20"/>
        <v>0.0588235294117647</v>
      </c>
      <c r="O365" s="62"/>
    </row>
    <row r="366" ht="54" spans="1:15">
      <c r="A366" s="57" t="s">
        <v>9</v>
      </c>
      <c r="B366" s="58" t="s">
        <v>72</v>
      </c>
      <c r="C366" s="57">
        <v>6</v>
      </c>
      <c r="D366" s="57" t="s">
        <v>102</v>
      </c>
      <c r="E366" s="57" t="s">
        <v>103</v>
      </c>
      <c r="F366" s="57">
        <v>0</v>
      </c>
      <c r="G366" s="57">
        <v>1</v>
      </c>
      <c r="H366" s="57">
        <v>405</v>
      </c>
      <c r="I366" s="57" t="s">
        <v>354</v>
      </c>
      <c r="J366" s="57">
        <v>2023</v>
      </c>
      <c r="K366" s="57">
        <v>10</v>
      </c>
      <c r="L366" s="57">
        <v>17</v>
      </c>
      <c r="M366" s="61">
        <f t="shared" si="21"/>
        <v>17</v>
      </c>
      <c r="N366" s="61">
        <f t="shared" si="20"/>
        <v>0.0588235294117647</v>
      </c>
      <c r="O366" s="62"/>
    </row>
    <row r="367" ht="54" spans="1:15">
      <c r="A367" s="57" t="s">
        <v>9</v>
      </c>
      <c r="B367" s="58" t="s">
        <v>72</v>
      </c>
      <c r="C367" s="57">
        <v>6</v>
      </c>
      <c r="D367" s="57" t="s">
        <v>102</v>
      </c>
      <c r="E367" s="57" t="s">
        <v>103</v>
      </c>
      <c r="F367" s="57">
        <v>1</v>
      </c>
      <c r="G367" s="57">
        <v>1</v>
      </c>
      <c r="H367" s="57">
        <v>4503</v>
      </c>
      <c r="I367" s="57" t="s">
        <v>355</v>
      </c>
      <c r="J367" s="57">
        <v>2023</v>
      </c>
      <c r="K367" s="57">
        <v>10</v>
      </c>
      <c r="L367" s="57">
        <v>17</v>
      </c>
      <c r="M367" s="61">
        <f t="shared" si="21"/>
        <v>17</v>
      </c>
      <c r="N367" s="61">
        <f t="shared" si="20"/>
        <v>0.0588235294117647</v>
      </c>
      <c r="O367" s="62"/>
    </row>
    <row r="368" ht="54" spans="1:15">
      <c r="A368" s="57" t="s">
        <v>9</v>
      </c>
      <c r="B368" s="58" t="s">
        <v>72</v>
      </c>
      <c r="C368" s="57">
        <v>6</v>
      </c>
      <c r="D368" s="57" t="s">
        <v>102</v>
      </c>
      <c r="E368" s="57" t="s">
        <v>103</v>
      </c>
      <c r="F368" s="57">
        <v>1</v>
      </c>
      <c r="G368" s="57">
        <v>1</v>
      </c>
      <c r="H368" s="57">
        <v>4504</v>
      </c>
      <c r="I368" s="57" t="s">
        <v>359</v>
      </c>
      <c r="J368" s="57">
        <v>2023</v>
      </c>
      <c r="K368" s="57">
        <v>10</v>
      </c>
      <c r="L368" s="57">
        <v>17</v>
      </c>
      <c r="M368" s="61">
        <f t="shared" si="21"/>
        <v>17</v>
      </c>
      <c r="N368" s="61">
        <f t="shared" si="20"/>
        <v>0.0588235294117647</v>
      </c>
      <c r="O368" s="62"/>
    </row>
    <row r="369" ht="54" spans="1:15">
      <c r="A369" s="57" t="s">
        <v>9</v>
      </c>
      <c r="B369" s="58" t="s">
        <v>72</v>
      </c>
      <c r="C369" s="57">
        <v>6</v>
      </c>
      <c r="D369" s="57" t="s">
        <v>102</v>
      </c>
      <c r="E369" s="57" t="s">
        <v>103</v>
      </c>
      <c r="F369" s="57">
        <v>1</v>
      </c>
      <c r="G369" s="57">
        <v>1</v>
      </c>
      <c r="H369" s="57">
        <v>4505</v>
      </c>
      <c r="I369" s="57" t="s">
        <v>360</v>
      </c>
      <c r="J369" s="57">
        <v>2023</v>
      </c>
      <c r="K369" s="57">
        <v>10</v>
      </c>
      <c r="L369" s="57">
        <v>16</v>
      </c>
      <c r="M369" s="61">
        <f t="shared" si="21"/>
        <v>17</v>
      </c>
      <c r="N369" s="61">
        <f t="shared" si="20"/>
        <v>0.0588235294117647</v>
      </c>
      <c r="O369" s="62"/>
    </row>
    <row r="370" ht="54" spans="1:15">
      <c r="A370" s="57" t="s">
        <v>9</v>
      </c>
      <c r="B370" s="58" t="s">
        <v>72</v>
      </c>
      <c r="C370" s="57">
        <v>6</v>
      </c>
      <c r="D370" s="57" t="s">
        <v>102</v>
      </c>
      <c r="E370" s="57" t="s">
        <v>103</v>
      </c>
      <c r="F370" s="57">
        <v>1</v>
      </c>
      <c r="G370" s="57">
        <v>1</v>
      </c>
      <c r="H370" s="57">
        <v>4507</v>
      </c>
      <c r="I370" s="57" t="s">
        <v>361</v>
      </c>
      <c r="J370" s="57">
        <v>2023</v>
      </c>
      <c r="K370" s="57">
        <v>10</v>
      </c>
      <c r="L370" s="57">
        <v>16</v>
      </c>
      <c r="M370" s="61">
        <f t="shared" si="21"/>
        <v>17</v>
      </c>
      <c r="N370" s="61">
        <f t="shared" si="20"/>
        <v>0.0588235294117647</v>
      </c>
      <c r="O370" s="62"/>
    </row>
    <row r="371" ht="54" spans="1:15">
      <c r="A371" s="57" t="s">
        <v>9</v>
      </c>
      <c r="B371" s="58" t="s">
        <v>72</v>
      </c>
      <c r="C371" s="57">
        <v>6</v>
      </c>
      <c r="D371" s="57" t="s">
        <v>102</v>
      </c>
      <c r="E371" s="57" t="s">
        <v>103</v>
      </c>
      <c r="F371" s="57">
        <v>0</v>
      </c>
      <c r="G371" s="57">
        <v>1</v>
      </c>
      <c r="H371" s="57">
        <v>4700</v>
      </c>
      <c r="I371" s="57" t="s">
        <v>374</v>
      </c>
      <c r="J371" s="57">
        <v>2023</v>
      </c>
      <c r="K371" s="57">
        <v>10</v>
      </c>
      <c r="L371" s="57">
        <v>16</v>
      </c>
      <c r="M371" s="61">
        <f t="shared" si="21"/>
        <v>17</v>
      </c>
      <c r="N371" s="61">
        <f t="shared" si="20"/>
        <v>0.0588235294117647</v>
      </c>
      <c r="O371" s="62"/>
    </row>
    <row r="372" ht="54" spans="1:15">
      <c r="A372" s="57" t="s">
        <v>9</v>
      </c>
      <c r="B372" s="58" t="s">
        <v>72</v>
      </c>
      <c r="C372" s="57">
        <v>6</v>
      </c>
      <c r="D372" s="57" t="s">
        <v>106</v>
      </c>
      <c r="E372" s="57" t="s">
        <v>107</v>
      </c>
      <c r="F372" s="57">
        <v>0</v>
      </c>
      <c r="G372" s="57">
        <v>1</v>
      </c>
      <c r="H372" s="57">
        <v>100</v>
      </c>
      <c r="I372" s="57" t="s">
        <v>380</v>
      </c>
      <c r="J372" s="57">
        <v>2023</v>
      </c>
      <c r="K372" s="57">
        <v>10</v>
      </c>
      <c r="L372" s="57">
        <v>16</v>
      </c>
      <c r="M372" s="61">
        <f t="shared" si="21"/>
        <v>11</v>
      </c>
      <c r="N372" s="61">
        <f t="shared" ref="N372:N435" si="22">1/M372</f>
        <v>0.0909090909090909</v>
      </c>
      <c r="O372" s="62"/>
    </row>
    <row r="373" ht="54" spans="1:15">
      <c r="A373" s="57" t="s">
        <v>9</v>
      </c>
      <c r="B373" s="58" t="s">
        <v>72</v>
      </c>
      <c r="C373" s="57">
        <v>6</v>
      </c>
      <c r="D373" s="57" t="s">
        <v>106</v>
      </c>
      <c r="E373" s="57" t="s">
        <v>107</v>
      </c>
      <c r="F373" s="57">
        <v>0</v>
      </c>
      <c r="G373" s="57">
        <v>1</v>
      </c>
      <c r="H373" s="57">
        <v>200</v>
      </c>
      <c r="I373" s="57" t="s">
        <v>371</v>
      </c>
      <c r="J373" s="57">
        <v>2023</v>
      </c>
      <c r="K373" s="57">
        <v>10</v>
      </c>
      <c r="L373" s="57">
        <v>16</v>
      </c>
      <c r="M373" s="61">
        <f t="shared" si="21"/>
        <v>11</v>
      </c>
      <c r="N373" s="61">
        <f t="shared" si="22"/>
        <v>0.0909090909090909</v>
      </c>
      <c r="O373" s="62"/>
    </row>
    <row r="374" ht="54" spans="1:15">
      <c r="A374" s="57" t="s">
        <v>9</v>
      </c>
      <c r="B374" s="58" t="s">
        <v>72</v>
      </c>
      <c r="C374" s="57">
        <v>6</v>
      </c>
      <c r="D374" s="57" t="s">
        <v>106</v>
      </c>
      <c r="E374" s="57" t="s">
        <v>107</v>
      </c>
      <c r="F374" s="57">
        <v>0</v>
      </c>
      <c r="G374" s="57">
        <v>1</v>
      </c>
      <c r="H374" s="57">
        <v>201</v>
      </c>
      <c r="I374" s="57" t="s">
        <v>372</v>
      </c>
      <c r="J374" s="57">
        <v>2023</v>
      </c>
      <c r="K374" s="57">
        <v>10</v>
      </c>
      <c r="L374" s="57">
        <v>18</v>
      </c>
      <c r="M374" s="61">
        <f t="shared" si="21"/>
        <v>11</v>
      </c>
      <c r="N374" s="61">
        <f t="shared" si="22"/>
        <v>0.0909090909090909</v>
      </c>
      <c r="O374" s="62"/>
    </row>
    <row r="375" ht="54" spans="1:15">
      <c r="A375" s="57" t="s">
        <v>9</v>
      </c>
      <c r="B375" s="58" t="s">
        <v>72</v>
      </c>
      <c r="C375" s="57">
        <v>6</v>
      </c>
      <c r="D375" s="57" t="s">
        <v>106</v>
      </c>
      <c r="E375" s="57" t="s">
        <v>107</v>
      </c>
      <c r="F375" s="57">
        <v>0</v>
      </c>
      <c r="G375" s="57">
        <v>1</v>
      </c>
      <c r="H375" s="57">
        <v>202</v>
      </c>
      <c r="I375" s="57" t="s">
        <v>350</v>
      </c>
      <c r="J375" s="57">
        <v>2023</v>
      </c>
      <c r="K375" s="57">
        <v>10</v>
      </c>
      <c r="L375" s="57">
        <v>18</v>
      </c>
      <c r="M375" s="61">
        <f t="shared" ref="M375:M438" si="23">COUNTIFS(D:D,D375,J:J,J375,K:K,K375)</f>
        <v>11</v>
      </c>
      <c r="N375" s="61">
        <f t="shared" si="22"/>
        <v>0.0909090909090909</v>
      </c>
      <c r="O375" s="62"/>
    </row>
    <row r="376" ht="54" spans="1:15">
      <c r="A376" s="57" t="s">
        <v>9</v>
      </c>
      <c r="B376" s="58" t="s">
        <v>72</v>
      </c>
      <c r="C376" s="57">
        <v>6</v>
      </c>
      <c r="D376" s="57" t="s">
        <v>106</v>
      </c>
      <c r="E376" s="57" t="s">
        <v>107</v>
      </c>
      <c r="F376" s="57">
        <v>0</v>
      </c>
      <c r="G376" s="57">
        <v>1</v>
      </c>
      <c r="H376" s="57">
        <v>301</v>
      </c>
      <c r="I376" s="57" t="s">
        <v>351</v>
      </c>
      <c r="J376" s="57">
        <v>2023</v>
      </c>
      <c r="K376" s="57">
        <v>10</v>
      </c>
      <c r="L376" s="57">
        <v>18</v>
      </c>
      <c r="M376" s="61">
        <f t="shared" si="23"/>
        <v>11</v>
      </c>
      <c r="N376" s="61">
        <f t="shared" si="22"/>
        <v>0.0909090909090909</v>
      </c>
      <c r="O376" s="62"/>
    </row>
    <row r="377" ht="54" spans="1:15">
      <c r="A377" s="57" t="s">
        <v>9</v>
      </c>
      <c r="B377" s="58" t="s">
        <v>72</v>
      </c>
      <c r="C377" s="57">
        <v>6</v>
      </c>
      <c r="D377" s="57" t="s">
        <v>106</v>
      </c>
      <c r="E377" s="57" t="s">
        <v>107</v>
      </c>
      <c r="F377" s="57">
        <v>0</v>
      </c>
      <c r="G377" s="57">
        <v>1</v>
      </c>
      <c r="H377" s="57">
        <v>403</v>
      </c>
      <c r="I377" s="57" t="s">
        <v>373</v>
      </c>
      <c r="J377" s="57">
        <v>2023</v>
      </c>
      <c r="K377" s="57">
        <v>10</v>
      </c>
      <c r="L377" s="57">
        <v>18</v>
      </c>
      <c r="M377" s="61">
        <f t="shared" si="23"/>
        <v>11</v>
      </c>
      <c r="N377" s="61">
        <f t="shared" si="22"/>
        <v>0.0909090909090909</v>
      </c>
      <c r="O377" s="62"/>
    </row>
    <row r="378" ht="54" spans="1:15">
      <c r="A378" s="57" t="s">
        <v>9</v>
      </c>
      <c r="B378" s="58" t="s">
        <v>72</v>
      </c>
      <c r="C378" s="57">
        <v>6</v>
      </c>
      <c r="D378" s="57" t="s">
        <v>106</v>
      </c>
      <c r="E378" s="57" t="s">
        <v>107</v>
      </c>
      <c r="F378" s="57">
        <v>0</v>
      </c>
      <c r="G378" s="57">
        <v>1</v>
      </c>
      <c r="H378" s="57">
        <v>404</v>
      </c>
      <c r="I378" s="57" t="s">
        <v>353</v>
      </c>
      <c r="J378" s="57">
        <v>2023</v>
      </c>
      <c r="K378" s="57">
        <v>10</v>
      </c>
      <c r="L378" s="57">
        <v>18</v>
      </c>
      <c r="M378" s="61">
        <f t="shared" si="23"/>
        <v>11</v>
      </c>
      <c r="N378" s="61">
        <f t="shared" si="22"/>
        <v>0.0909090909090909</v>
      </c>
      <c r="O378" s="62"/>
    </row>
    <row r="379" ht="54" spans="1:15">
      <c r="A379" s="57" t="s">
        <v>9</v>
      </c>
      <c r="B379" s="58" t="s">
        <v>72</v>
      </c>
      <c r="C379" s="57">
        <v>6</v>
      </c>
      <c r="D379" s="57" t="s">
        <v>106</v>
      </c>
      <c r="E379" s="57" t="s">
        <v>107</v>
      </c>
      <c r="F379" s="57">
        <v>0</v>
      </c>
      <c r="G379" s="57">
        <v>1</v>
      </c>
      <c r="H379" s="57">
        <v>405</v>
      </c>
      <c r="I379" s="57" t="s">
        <v>354</v>
      </c>
      <c r="J379" s="57">
        <v>2023</v>
      </c>
      <c r="K379" s="57">
        <v>10</v>
      </c>
      <c r="L379" s="57">
        <v>18</v>
      </c>
      <c r="M379" s="61">
        <f t="shared" si="23"/>
        <v>11</v>
      </c>
      <c r="N379" s="61">
        <f t="shared" si="22"/>
        <v>0.0909090909090909</v>
      </c>
      <c r="O379" s="62"/>
    </row>
    <row r="380" ht="54" spans="1:15">
      <c r="A380" s="57" t="s">
        <v>9</v>
      </c>
      <c r="B380" s="58" t="s">
        <v>72</v>
      </c>
      <c r="C380" s="57">
        <v>6</v>
      </c>
      <c r="D380" s="57" t="s">
        <v>106</v>
      </c>
      <c r="E380" s="57" t="s">
        <v>107</v>
      </c>
      <c r="F380" s="57">
        <v>1</v>
      </c>
      <c r="G380" s="57">
        <v>1</v>
      </c>
      <c r="H380" s="57">
        <v>4505</v>
      </c>
      <c r="I380" s="57" t="s">
        <v>360</v>
      </c>
      <c r="J380" s="57">
        <v>2023</v>
      </c>
      <c r="K380" s="57">
        <v>10</v>
      </c>
      <c r="L380" s="57">
        <v>23</v>
      </c>
      <c r="M380" s="61">
        <f t="shared" si="23"/>
        <v>11</v>
      </c>
      <c r="N380" s="61">
        <f t="shared" si="22"/>
        <v>0.0909090909090909</v>
      </c>
      <c r="O380" s="62"/>
    </row>
    <row r="381" ht="54" spans="1:15">
      <c r="A381" s="57" t="s">
        <v>9</v>
      </c>
      <c r="B381" s="58" t="s">
        <v>72</v>
      </c>
      <c r="C381" s="57">
        <v>6</v>
      </c>
      <c r="D381" s="57" t="s">
        <v>106</v>
      </c>
      <c r="E381" s="57" t="s">
        <v>107</v>
      </c>
      <c r="F381" s="57">
        <v>1</v>
      </c>
      <c r="G381" s="57">
        <v>1</v>
      </c>
      <c r="H381" s="57">
        <v>4507</v>
      </c>
      <c r="I381" s="57" t="s">
        <v>361</v>
      </c>
      <c r="J381" s="57">
        <v>2023</v>
      </c>
      <c r="K381" s="57">
        <v>10</v>
      </c>
      <c r="L381" s="57">
        <v>23</v>
      </c>
      <c r="M381" s="61">
        <f t="shared" si="23"/>
        <v>11</v>
      </c>
      <c r="N381" s="61">
        <f t="shared" si="22"/>
        <v>0.0909090909090909</v>
      </c>
      <c r="O381" s="62"/>
    </row>
    <row r="382" ht="54" spans="1:15">
      <c r="A382" s="57" t="s">
        <v>9</v>
      </c>
      <c r="B382" s="58" t="s">
        <v>72</v>
      </c>
      <c r="C382" s="57">
        <v>6</v>
      </c>
      <c r="D382" s="57" t="s">
        <v>106</v>
      </c>
      <c r="E382" s="57" t="s">
        <v>107</v>
      </c>
      <c r="F382" s="57">
        <v>0</v>
      </c>
      <c r="G382" s="57">
        <v>1</v>
      </c>
      <c r="H382" s="57">
        <v>4700</v>
      </c>
      <c r="I382" s="57" t="s">
        <v>374</v>
      </c>
      <c r="J382" s="57">
        <v>2023</v>
      </c>
      <c r="K382" s="57">
        <v>10</v>
      </c>
      <c r="L382" s="57">
        <v>18</v>
      </c>
      <c r="M382" s="61">
        <f t="shared" si="23"/>
        <v>11</v>
      </c>
      <c r="N382" s="61">
        <f t="shared" si="22"/>
        <v>0.0909090909090909</v>
      </c>
      <c r="O382" s="62"/>
    </row>
    <row r="383" ht="27" spans="1:15">
      <c r="A383" s="57" t="s">
        <v>9</v>
      </c>
      <c r="B383" s="58" t="s">
        <v>2</v>
      </c>
      <c r="C383" s="57">
        <v>6</v>
      </c>
      <c r="D383" s="57" t="s">
        <v>108</v>
      </c>
      <c r="E383" s="57" t="s">
        <v>109</v>
      </c>
      <c r="F383" s="57">
        <v>0</v>
      </c>
      <c r="G383" s="57">
        <v>1</v>
      </c>
      <c r="H383" s="57">
        <v>100</v>
      </c>
      <c r="I383" s="57" t="s">
        <v>380</v>
      </c>
      <c r="J383" s="57">
        <v>2023</v>
      </c>
      <c r="K383" s="57">
        <v>10</v>
      </c>
      <c r="L383" s="57">
        <v>11</v>
      </c>
      <c r="M383" s="61">
        <f t="shared" si="23"/>
        <v>17</v>
      </c>
      <c r="N383" s="61">
        <f t="shared" si="22"/>
        <v>0.0588235294117647</v>
      </c>
      <c r="O383" s="62"/>
    </row>
    <row r="384" ht="27" spans="1:15">
      <c r="A384" s="57" t="s">
        <v>9</v>
      </c>
      <c r="B384" s="58" t="s">
        <v>2</v>
      </c>
      <c r="C384" s="57">
        <v>6</v>
      </c>
      <c r="D384" s="57" t="s">
        <v>108</v>
      </c>
      <c r="E384" s="57" t="s">
        <v>109</v>
      </c>
      <c r="F384" s="57">
        <v>0</v>
      </c>
      <c r="G384" s="57">
        <v>1</v>
      </c>
      <c r="H384" s="57">
        <v>101</v>
      </c>
      <c r="I384" s="57" t="s">
        <v>363</v>
      </c>
      <c r="J384" s="57">
        <v>2023</v>
      </c>
      <c r="K384" s="57">
        <v>10</v>
      </c>
      <c r="L384" s="57">
        <v>11</v>
      </c>
      <c r="M384" s="61">
        <f t="shared" si="23"/>
        <v>17</v>
      </c>
      <c r="N384" s="61">
        <f t="shared" si="22"/>
        <v>0.0588235294117647</v>
      </c>
      <c r="O384" s="62"/>
    </row>
    <row r="385" ht="27" spans="1:15">
      <c r="A385" s="57" t="s">
        <v>9</v>
      </c>
      <c r="B385" s="58" t="s">
        <v>2</v>
      </c>
      <c r="C385" s="57">
        <v>6</v>
      </c>
      <c r="D385" s="57" t="s">
        <v>108</v>
      </c>
      <c r="E385" s="57" t="s">
        <v>109</v>
      </c>
      <c r="F385" s="57">
        <v>0</v>
      </c>
      <c r="G385" s="57">
        <v>1</v>
      </c>
      <c r="H385" s="57">
        <v>102</v>
      </c>
      <c r="I385" s="57" t="s">
        <v>364</v>
      </c>
      <c r="J385" s="57">
        <v>2023</v>
      </c>
      <c r="K385" s="57">
        <v>10</v>
      </c>
      <c r="L385" s="57">
        <v>11</v>
      </c>
      <c r="M385" s="61">
        <f t="shared" si="23"/>
        <v>17</v>
      </c>
      <c r="N385" s="61">
        <f t="shared" si="22"/>
        <v>0.0588235294117647</v>
      </c>
      <c r="O385" s="62"/>
    </row>
    <row r="386" ht="27" spans="1:15">
      <c r="A386" s="57" t="s">
        <v>9</v>
      </c>
      <c r="B386" s="58" t="s">
        <v>2</v>
      </c>
      <c r="C386" s="57">
        <v>6</v>
      </c>
      <c r="D386" s="57" t="s">
        <v>108</v>
      </c>
      <c r="E386" s="57" t="s">
        <v>109</v>
      </c>
      <c r="F386" s="57">
        <v>0</v>
      </c>
      <c r="G386" s="57">
        <v>1</v>
      </c>
      <c r="H386" s="57">
        <v>103</v>
      </c>
      <c r="I386" s="57" t="s">
        <v>367</v>
      </c>
      <c r="J386" s="57">
        <v>2023</v>
      </c>
      <c r="K386" s="57">
        <v>10</v>
      </c>
      <c r="L386" s="57">
        <v>11</v>
      </c>
      <c r="M386" s="61">
        <f t="shared" si="23"/>
        <v>17</v>
      </c>
      <c r="N386" s="61">
        <f t="shared" si="22"/>
        <v>0.0588235294117647</v>
      </c>
      <c r="O386" s="62"/>
    </row>
    <row r="387" ht="27" spans="1:15">
      <c r="A387" s="57" t="s">
        <v>9</v>
      </c>
      <c r="B387" s="58" t="s">
        <v>2</v>
      </c>
      <c r="C387" s="57">
        <v>6</v>
      </c>
      <c r="D387" s="57" t="s">
        <v>108</v>
      </c>
      <c r="E387" s="57" t="s">
        <v>109</v>
      </c>
      <c r="F387" s="57">
        <v>0</v>
      </c>
      <c r="G387" s="57">
        <v>1</v>
      </c>
      <c r="H387" s="57">
        <v>200</v>
      </c>
      <c r="I387" s="57" t="s">
        <v>371</v>
      </c>
      <c r="J387" s="57">
        <v>2023</v>
      </c>
      <c r="K387" s="57">
        <v>10</v>
      </c>
      <c r="L387" s="57">
        <v>11</v>
      </c>
      <c r="M387" s="61">
        <f t="shared" si="23"/>
        <v>17</v>
      </c>
      <c r="N387" s="61">
        <f t="shared" si="22"/>
        <v>0.0588235294117647</v>
      </c>
      <c r="O387" s="62"/>
    </row>
    <row r="388" ht="27" spans="1:15">
      <c r="A388" s="57" t="s">
        <v>9</v>
      </c>
      <c r="B388" s="58" t="s">
        <v>2</v>
      </c>
      <c r="C388" s="57">
        <v>6</v>
      </c>
      <c r="D388" s="57" t="s">
        <v>108</v>
      </c>
      <c r="E388" s="57" t="s">
        <v>109</v>
      </c>
      <c r="F388" s="57">
        <v>0</v>
      </c>
      <c r="G388" s="57">
        <v>1</v>
      </c>
      <c r="H388" s="57">
        <v>201</v>
      </c>
      <c r="I388" s="57" t="s">
        <v>372</v>
      </c>
      <c r="J388" s="57">
        <v>2023</v>
      </c>
      <c r="K388" s="57">
        <v>10</v>
      </c>
      <c r="L388" s="57">
        <v>11</v>
      </c>
      <c r="M388" s="61">
        <f t="shared" si="23"/>
        <v>17</v>
      </c>
      <c r="N388" s="61">
        <f t="shared" si="22"/>
        <v>0.0588235294117647</v>
      </c>
      <c r="O388" s="62"/>
    </row>
    <row r="389" ht="27" spans="1:15">
      <c r="A389" s="57" t="s">
        <v>9</v>
      </c>
      <c r="B389" s="58" t="s">
        <v>2</v>
      </c>
      <c r="C389" s="57">
        <v>6</v>
      </c>
      <c r="D389" s="57" t="s">
        <v>108</v>
      </c>
      <c r="E389" s="57" t="s">
        <v>109</v>
      </c>
      <c r="F389" s="57">
        <v>0</v>
      </c>
      <c r="G389" s="57">
        <v>1</v>
      </c>
      <c r="H389" s="57">
        <v>202</v>
      </c>
      <c r="I389" s="57" t="s">
        <v>350</v>
      </c>
      <c r="J389" s="57">
        <v>2023</v>
      </c>
      <c r="K389" s="57">
        <v>10</v>
      </c>
      <c r="L389" s="57">
        <v>11</v>
      </c>
      <c r="M389" s="61">
        <f t="shared" si="23"/>
        <v>17</v>
      </c>
      <c r="N389" s="61">
        <f t="shared" si="22"/>
        <v>0.0588235294117647</v>
      </c>
      <c r="O389" s="62"/>
    </row>
    <row r="390" ht="27" spans="1:15">
      <c r="A390" s="57" t="s">
        <v>9</v>
      </c>
      <c r="B390" s="58" t="s">
        <v>2</v>
      </c>
      <c r="C390" s="57">
        <v>6</v>
      </c>
      <c r="D390" s="57" t="s">
        <v>108</v>
      </c>
      <c r="E390" s="57" t="s">
        <v>109</v>
      </c>
      <c r="F390" s="57">
        <v>0</v>
      </c>
      <c r="G390" s="57">
        <v>1</v>
      </c>
      <c r="H390" s="57">
        <v>301</v>
      </c>
      <c r="I390" s="57" t="s">
        <v>351</v>
      </c>
      <c r="J390" s="57">
        <v>2023</v>
      </c>
      <c r="K390" s="57">
        <v>10</v>
      </c>
      <c r="L390" s="57">
        <v>11</v>
      </c>
      <c r="M390" s="61">
        <f t="shared" si="23"/>
        <v>17</v>
      </c>
      <c r="N390" s="61">
        <f t="shared" si="22"/>
        <v>0.0588235294117647</v>
      </c>
      <c r="O390" s="62"/>
    </row>
    <row r="391" ht="27" spans="1:15">
      <c r="A391" s="57" t="s">
        <v>9</v>
      </c>
      <c r="B391" s="58" t="s">
        <v>2</v>
      </c>
      <c r="C391" s="57">
        <v>6</v>
      </c>
      <c r="D391" s="57" t="s">
        <v>108</v>
      </c>
      <c r="E391" s="57" t="s">
        <v>109</v>
      </c>
      <c r="F391" s="57">
        <v>0</v>
      </c>
      <c r="G391" s="57">
        <v>1</v>
      </c>
      <c r="H391" s="57">
        <v>302</v>
      </c>
      <c r="I391" s="57" t="s">
        <v>352</v>
      </c>
      <c r="J391" s="57">
        <v>2023</v>
      </c>
      <c r="K391" s="57">
        <v>10</v>
      </c>
      <c r="L391" s="57">
        <v>11</v>
      </c>
      <c r="M391" s="61">
        <f t="shared" si="23"/>
        <v>17</v>
      </c>
      <c r="N391" s="61">
        <f t="shared" si="22"/>
        <v>0.0588235294117647</v>
      </c>
      <c r="O391" s="62"/>
    </row>
    <row r="392" ht="27" spans="1:15">
      <c r="A392" s="57" t="s">
        <v>9</v>
      </c>
      <c r="B392" s="58" t="s">
        <v>2</v>
      </c>
      <c r="C392" s="57">
        <v>6</v>
      </c>
      <c r="D392" s="57" t="s">
        <v>108</v>
      </c>
      <c r="E392" s="57" t="s">
        <v>109</v>
      </c>
      <c r="F392" s="57">
        <v>0</v>
      </c>
      <c r="G392" s="57">
        <v>1</v>
      </c>
      <c r="H392" s="57">
        <v>403</v>
      </c>
      <c r="I392" s="57" t="s">
        <v>373</v>
      </c>
      <c r="J392" s="57">
        <v>2023</v>
      </c>
      <c r="K392" s="57">
        <v>10</v>
      </c>
      <c r="L392" s="57">
        <v>11</v>
      </c>
      <c r="M392" s="61">
        <f t="shared" si="23"/>
        <v>17</v>
      </c>
      <c r="N392" s="61">
        <f t="shared" si="22"/>
        <v>0.0588235294117647</v>
      </c>
      <c r="O392" s="62"/>
    </row>
    <row r="393" ht="27" spans="1:15">
      <c r="A393" s="57" t="s">
        <v>9</v>
      </c>
      <c r="B393" s="58" t="s">
        <v>2</v>
      </c>
      <c r="C393" s="57">
        <v>6</v>
      </c>
      <c r="D393" s="57" t="s">
        <v>108</v>
      </c>
      <c r="E393" s="57" t="s">
        <v>109</v>
      </c>
      <c r="F393" s="57">
        <v>0</v>
      </c>
      <c r="G393" s="57">
        <v>1</v>
      </c>
      <c r="H393" s="57">
        <v>404</v>
      </c>
      <c r="I393" s="57" t="s">
        <v>353</v>
      </c>
      <c r="J393" s="57">
        <v>2023</v>
      </c>
      <c r="K393" s="57">
        <v>10</v>
      </c>
      <c r="L393" s="57">
        <v>11</v>
      </c>
      <c r="M393" s="61">
        <f t="shared" si="23"/>
        <v>17</v>
      </c>
      <c r="N393" s="61">
        <f t="shared" si="22"/>
        <v>0.0588235294117647</v>
      </c>
      <c r="O393" s="62"/>
    </row>
    <row r="394" ht="27" spans="1:15">
      <c r="A394" s="57" t="s">
        <v>9</v>
      </c>
      <c r="B394" s="58" t="s">
        <v>2</v>
      </c>
      <c r="C394" s="57">
        <v>6</v>
      </c>
      <c r="D394" s="57" t="s">
        <v>108</v>
      </c>
      <c r="E394" s="57" t="s">
        <v>109</v>
      </c>
      <c r="F394" s="57">
        <v>0</v>
      </c>
      <c r="G394" s="57">
        <v>1</v>
      </c>
      <c r="H394" s="57">
        <v>405</v>
      </c>
      <c r="I394" s="57" t="s">
        <v>354</v>
      </c>
      <c r="J394" s="57">
        <v>2023</v>
      </c>
      <c r="K394" s="57">
        <v>10</v>
      </c>
      <c r="L394" s="57">
        <v>11</v>
      </c>
      <c r="M394" s="61">
        <f t="shared" si="23"/>
        <v>17</v>
      </c>
      <c r="N394" s="61">
        <f t="shared" si="22"/>
        <v>0.0588235294117647</v>
      </c>
      <c r="O394" s="62"/>
    </row>
    <row r="395" ht="27" spans="1:15">
      <c r="A395" s="57" t="s">
        <v>9</v>
      </c>
      <c r="B395" s="58" t="s">
        <v>2</v>
      </c>
      <c r="C395" s="57">
        <v>6</v>
      </c>
      <c r="D395" s="57" t="s">
        <v>108</v>
      </c>
      <c r="E395" s="57" t="s">
        <v>109</v>
      </c>
      <c r="F395" s="57">
        <v>1</v>
      </c>
      <c r="G395" s="57">
        <v>1</v>
      </c>
      <c r="H395" s="57">
        <v>4503</v>
      </c>
      <c r="I395" s="57" t="s">
        <v>355</v>
      </c>
      <c r="J395" s="57">
        <v>2023</v>
      </c>
      <c r="K395" s="57">
        <v>10</v>
      </c>
      <c r="L395" s="57">
        <v>17</v>
      </c>
      <c r="M395" s="61">
        <f t="shared" si="23"/>
        <v>17</v>
      </c>
      <c r="N395" s="61">
        <f t="shared" si="22"/>
        <v>0.0588235294117647</v>
      </c>
      <c r="O395" s="62"/>
    </row>
    <row r="396" ht="27" spans="1:15">
      <c r="A396" s="57" t="s">
        <v>9</v>
      </c>
      <c r="B396" s="58" t="s">
        <v>2</v>
      </c>
      <c r="C396" s="57">
        <v>6</v>
      </c>
      <c r="D396" s="57" t="s">
        <v>108</v>
      </c>
      <c r="E396" s="57" t="s">
        <v>109</v>
      </c>
      <c r="F396" s="57">
        <v>1</v>
      </c>
      <c r="G396" s="57">
        <v>1</v>
      </c>
      <c r="H396" s="57">
        <v>4504</v>
      </c>
      <c r="I396" s="57" t="s">
        <v>359</v>
      </c>
      <c r="J396" s="57">
        <v>2023</v>
      </c>
      <c r="K396" s="57">
        <v>10</v>
      </c>
      <c r="L396" s="57">
        <v>17</v>
      </c>
      <c r="M396" s="61">
        <f t="shared" si="23"/>
        <v>17</v>
      </c>
      <c r="N396" s="61">
        <f t="shared" si="22"/>
        <v>0.0588235294117647</v>
      </c>
      <c r="O396" s="62"/>
    </row>
    <row r="397" ht="27" spans="1:15">
      <c r="A397" s="57" t="s">
        <v>9</v>
      </c>
      <c r="B397" s="58" t="s">
        <v>2</v>
      </c>
      <c r="C397" s="57">
        <v>6</v>
      </c>
      <c r="D397" s="57" t="s">
        <v>108</v>
      </c>
      <c r="E397" s="57" t="s">
        <v>109</v>
      </c>
      <c r="F397" s="57">
        <v>1</v>
      </c>
      <c r="G397" s="57">
        <v>1</v>
      </c>
      <c r="H397" s="57">
        <v>4505</v>
      </c>
      <c r="I397" s="57" t="s">
        <v>360</v>
      </c>
      <c r="J397" s="57">
        <v>2023</v>
      </c>
      <c r="K397" s="57">
        <v>10</v>
      </c>
      <c r="L397" s="57">
        <v>17</v>
      </c>
      <c r="M397" s="61">
        <f t="shared" si="23"/>
        <v>17</v>
      </c>
      <c r="N397" s="61">
        <f t="shared" si="22"/>
        <v>0.0588235294117647</v>
      </c>
      <c r="O397" s="62"/>
    </row>
    <row r="398" ht="27" spans="1:15">
      <c r="A398" s="57" t="s">
        <v>9</v>
      </c>
      <c r="B398" s="58" t="s">
        <v>2</v>
      </c>
      <c r="C398" s="57">
        <v>6</v>
      </c>
      <c r="D398" s="57" t="s">
        <v>108</v>
      </c>
      <c r="E398" s="57" t="s">
        <v>109</v>
      </c>
      <c r="F398" s="57">
        <v>1</v>
      </c>
      <c r="G398" s="57">
        <v>1</v>
      </c>
      <c r="H398" s="57">
        <v>4507</v>
      </c>
      <c r="I398" s="57" t="s">
        <v>361</v>
      </c>
      <c r="J398" s="57">
        <v>2023</v>
      </c>
      <c r="K398" s="57">
        <v>10</v>
      </c>
      <c r="L398" s="57">
        <v>17</v>
      </c>
      <c r="M398" s="61">
        <f t="shared" si="23"/>
        <v>17</v>
      </c>
      <c r="N398" s="61">
        <f t="shared" si="22"/>
        <v>0.0588235294117647</v>
      </c>
      <c r="O398" s="62"/>
    </row>
    <row r="399" ht="27" spans="1:15">
      <c r="A399" s="57" t="s">
        <v>9</v>
      </c>
      <c r="B399" s="58" t="s">
        <v>2</v>
      </c>
      <c r="C399" s="57">
        <v>6</v>
      </c>
      <c r="D399" s="57" t="s">
        <v>108</v>
      </c>
      <c r="E399" s="57" t="s">
        <v>109</v>
      </c>
      <c r="F399" s="57">
        <v>0</v>
      </c>
      <c r="G399" s="57">
        <v>1</v>
      </c>
      <c r="H399" s="57">
        <v>4700</v>
      </c>
      <c r="I399" s="57" t="s">
        <v>374</v>
      </c>
      <c r="J399" s="57">
        <v>2023</v>
      </c>
      <c r="K399" s="57">
        <v>10</v>
      </c>
      <c r="L399" s="57">
        <v>11</v>
      </c>
      <c r="M399" s="61">
        <f t="shared" si="23"/>
        <v>17</v>
      </c>
      <c r="N399" s="61">
        <f t="shared" si="22"/>
        <v>0.0588235294117647</v>
      </c>
      <c r="O399" s="62"/>
    </row>
    <row r="400" spans="1:15">
      <c r="A400" s="57"/>
      <c r="B400" s="58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61">
        <f t="shared" si="23"/>
        <v>0</v>
      </c>
      <c r="N400" s="61" t="e">
        <f t="shared" si="22"/>
        <v>#DIV/0!</v>
      </c>
      <c r="O400" s="62"/>
    </row>
    <row r="401" spans="1:15">
      <c r="A401" s="57"/>
      <c r="B401" s="58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61">
        <f t="shared" si="23"/>
        <v>0</v>
      </c>
      <c r="N401" s="61" t="e">
        <f t="shared" si="22"/>
        <v>#DIV/0!</v>
      </c>
      <c r="O401" s="62"/>
    </row>
    <row r="402" spans="1:15">
      <c r="A402" s="57"/>
      <c r="B402" s="58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61">
        <f t="shared" si="23"/>
        <v>0</v>
      </c>
      <c r="N402" s="61" t="e">
        <f t="shared" si="22"/>
        <v>#DIV/0!</v>
      </c>
      <c r="O402" s="62"/>
    </row>
    <row r="403" spans="1:15">
      <c r="A403" s="57"/>
      <c r="B403" s="58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61">
        <f t="shared" si="23"/>
        <v>0</v>
      </c>
      <c r="N403" s="61" t="e">
        <f t="shared" si="22"/>
        <v>#DIV/0!</v>
      </c>
      <c r="O403" s="62"/>
    </row>
    <row r="404" spans="1:15">
      <c r="A404" s="57"/>
      <c r="B404" s="58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61">
        <f t="shared" si="23"/>
        <v>0</v>
      </c>
      <c r="N404" s="61" t="e">
        <f t="shared" si="22"/>
        <v>#DIV/0!</v>
      </c>
      <c r="O404" s="62"/>
    </row>
    <row r="405" spans="1:15">
      <c r="A405" s="57"/>
      <c r="B405" s="58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61">
        <f t="shared" si="23"/>
        <v>0</v>
      </c>
      <c r="N405" s="61" t="e">
        <f t="shared" si="22"/>
        <v>#DIV/0!</v>
      </c>
      <c r="O405" s="62"/>
    </row>
    <row r="406" spans="1:15">
      <c r="A406" s="57"/>
      <c r="B406" s="58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61">
        <f t="shared" si="23"/>
        <v>0</v>
      </c>
      <c r="N406" s="61" t="e">
        <f t="shared" si="22"/>
        <v>#DIV/0!</v>
      </c>
      <c r="O406" s="62"/>
    </row>
    <row r="407" spans="1:15">
      <c r="A407" s="57"/>
      <c r="B407" s="58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61">
        <f t="shared" si="23"/>
        <v>0</v>
      </c>
      <c r="N407" s="61" t="e">
        <f t="shared" si="22"/>
        <v>#DIV/0!</v>
      </c>
      <c r="O407" s="62"/>
    </row>
    <row r="408" spans="1:15">
      <c r="A408" s="57"/>
      <c r="B408" s="58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61">
        <f t="shared" si="23"/>
        <v>0</v>
      </c>
      <c r="N408" s="61" t="e">
        <f t="shared" si="22"/>
        <v>#DIV/0!</v>
      </c>
      <c r="O408" s="62"/>
    </row>
    <row r="409" spans="1:15">
      <c r="A409" s="57"/>
      <c r="B409" s="58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61">
        <f t="shared" si="23"/>
        <v>0</v>
      </c>
      <c r="N409" s="61" t="e">
        <f t="shared" si="22"/>
        <v>#DIV/0!</v>
      </c>
      <c r="O409" s="62"/>
    </row>
    <row r="410" spans="1:15">
      <c r="A410" s="57"/>
      <c r="B410" s="58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61">
        <f t="shared" si="23"/>
        <v>0</v>
      </c>
      <c r="N410" s="61" t="e">
        <f t="shared" si="22"/>
        <v>#DIV/0!</v>
      </c>
      <c r="O410" s="62"/>
    </row>
    <row r="411" spans="1:15">
      <c r="A411" s="57"/>
      <c r="B411" s="58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61">
        <f t="shared" si="23"/>
        <v>0</v>
      </c>
      <c r="N411" s="61" t="e">
        <f t="shared" si="22"/>
        <v>#DIV/0!</v>
      </c>
      <c r="O411" s="62"/>
    </row>
    <row r="412" spans="1:15">
      <c r="A412" s="57"/>
      <c r="B412" s="58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61">
        <f t="shared" si="23"/>
        <v>0</v>
      </c>
      <c r="N412" s="61" t="e">
        <f t="shared" si="22"/>
        <v>#DIV/0!</v>
      </c>
      <c r="O412" s="62"/>
    </row>
    <row r="413" spans="1:15">
      <c r="A413" s="57"/>
      <c r="B413" s="58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61">
        <f t="shared" si="23"/>
        <v>0</v>
      </c>
      <c r="N413" s="61" t="e">
        <f t="shared" si="22"/>
        <v>#DIV/0!</v>
      </c>
      <c r="O413" s="62"/>
    </row>
    <row r="414" spans="1:15">
      <c r="A414" s="57"/>
      <c r="B414" s="58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61">
        <f t="shared" si="23"/>
        <v>0</v>
      </c>
      <c r="N414" s="61" t="e">
        <f t="shared" si="22"/>
        <v>#DIV/0!</v>
      </c>
      <c r="O414" s="62"/>
    </row>
    <row r="415" spans="1:15">
      <c r="A415" s="57"/>
      <c r="B415" s="58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61">
        <f t="shared" si="23"/>
        <v>0</v>
      </c>
      <c r="N415" s="61" t="e">
        <f t="shared" si="22"/>
        <v>#DIV/0!</v>
      </c>
      <c r="O415" s="62"/>
    </row>
    <row r="416" spans="1:15">
      <c r="A416" s="57"/>
      <c r="B416" s="58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61">
        <f t="shared" si="23"/>
        <v>0</v>
      </c>
      <c r="N416" s="61" t="e">
        <f t="shared" si="22"/>
        <v>#DIV/0!</v>
      </c>
      <c r="O416" s="62"/>
    </row>
    <row r="417" spans="1:15">
      <c r="A417" s="57"/>
      <c r="B417" s="58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61">
        <f t="shared" si="23"/>
        <v>0</v>
      </c>
      <c r="N417" s="61" t="e">
        <f t="shared" si="22"/>
        <v>#DIV/0!</v>
      </c>
      <c r="O417" s="62"/>
    </row>
    <row r="418" spans="1:15">
      <c r="A418" s="57"/>
      <c r="B418" s="58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61">
        <f t="shared" si="23"/>
        <v>0</v>
      </c>
      <c r="N418" s="61" t="e">
        <f t="shared" si="22"/>
        <v>#DIV/0!</v>
      </c>
      <c r="O418" s="62"/>
    </row>
    <row r="419" spans="1:15">
      <c r="A419" s="57"/>
      <c r="B419" s="58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61">
        <f t="shared" si="23"/>
        <v>0</v>
      </c>
      <c r="N419" s="61" t="e">
        <f t="shared" si="22"/>
        <v>#DIV/0!</v>
      </c>
      <c r="O419" s="62"/>
    </row>
    <row r="420" spans="1:15">
      <c r="A420" s="57"/>
      <c r="B420" s="58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61">
        <f t="shared" si="23"/>
        <v>0</v>
      </c>
      <c r="N420" s="61" t="e">
        <f t="shared" si="22"/>
        <v>#DIV/0!</v>
      </c>
      <c r="O420" s="62"/>
    </row>
    <row r="421" spans="1:15">
      <c r="A421" s="57"/>
      <c r="B421" s="58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61">
        <f t="shared" si="23"/>
        <v>0</v>
      </c>
      <c r="N421" s="61" t="e">
        <f t="shared" si="22"/>
        <v>#DIV/0!</v>
      </c>
      <c r="O421" s="62"/>
    </row>
    <row r="422" spans="1:15">
      <c r="A422" s="57"/>
      <c r="B422" s="58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61">
        <f t="shared" si="23"/>
        <v>0</v>
      </c>
      <c r="N422" s="61" t="e">
        <f t="shared" si="22"/>
        <v>#DIV/0!</v>
      </c>
      <c r="O422" s="62"/>
    </row>
    <row r="423" spans="1:15">
      <c r="A423" s="57"/>
      <c r="B423" s="58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61">
        <f t="shared" si="23"/>
        <v>0</v>
      </c>
      <c r="N423" s="61" t="e">
        <f t="shared" si="22"/>
        <v>#DIV/0!</v>
      </c>
      <c r="O423" s="62"/>
    </row>
    <row r="424" spans="1:15">
      <c r="A424" s="57"/>
      <c r="B424" s="58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61">
        <f t="shared" si="23"/>
        <v>0</v>
      </c>
      <c r="N424" s="61" t="e">
        <f t="shared" si="22"/>
        <v>#DIV/0!</v>
      </c>
      <c r="O424" s="62"/>
    </row>
    <row r="425" spans="1:15">
      <c r="A425" s="57"/>
      <c r="B425" s="58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61">
        <f t="shared" si="23"/>
        <v>0</v>
      </c>
      <c r="N425" s="61" t="e">
        <f t="shared" si="22"/>
        <v>#DIV/0!</v>
      </c>
      <c r="O425" s="62"/>
    </row>
    <row r="426" spans="1:15">
      <c r="A426" s="57"/>
      <c r="B426" s="58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61">
        <f t="shared" si="23"/>
        <v>0</v>
      </c>
      <c r="N426" s="61" t="e">
        <f t="shared" si="22"/>
        <v>#DIV/0!</v>
      </c>
      <c r="O426" s="62"/>
    </row>
    <row r="427" spans="1:15">
      <c r="A427" s="57"/>
      <c r="B427" s="58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61">
        <f t="shared" si="23"/>
        <v>0</v>
      </c>
      <c r="N427" s="61" t="e">
        <f t="shared" si="22"/>
        <v>#DIV/0!</v>
      </c>
      <c r="O427" s="62"/>
    </row>
    <row r="428" spans="1:15">
      <c r="A428" s="57"/>
      <c r="B428" s="58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61">
        <f t="shared" si="23"/>
        <v>0</v>
      </c>
      <c r="N428" s="61" t="e">
        <f t="shared" si="22"/>
        <v>#DIV/0!</v>
      </c>
      <c r="O428" s="62"/>
    </row>
    <row r="429" spans="1:15">
      <c r="A429" s="57"/>
      <c r="B429" s="58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61">
        <f t="shared" si="23"/>
        <v>0</v>
      </c>
      <c r="N429" s="61" t="e">
        <f t="shared" si="22"/>
        <v>#DIV/0!</v>
      </c>
      <c r="O429" s="62"/>
    </row>
    <row r="430" spans="1:15">
      <c r="A430" s="57"/>
      <c r="B430" s="58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61">
        <f t="shared" si="23"/>
        <v>0</v>
      </c>
      <c r="N430" s="61" t="e">
        <f t="shared" si="22"/>
        <v>#DIV/0!</v>
      </c>
      <c r="O430" s="62"/>
    </row>
    <row r="431" spans="1:15">
      <c r="A431" s="57"/>
      <c r="B431" s="58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61">
        <f t="shared" si="23"/>
        <v>0</v>
      </c>
      <c r="N431" s="61" t="e">
        <f t="shared" si="22"/>
        <v>#DIV/0!</v>
      </c>
      <c r="O431" s="62"/>
    </row>
    <row r="432" spans="1:15">
      <c r="A432" s="57"/>
      <c r="B432" s="58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61">
        <f t="shared" si="23"/>
        <v>0</v>
      </c>
      <c r="N432" s="61" t="e">
        <f t="shared" si="22"/>
        <v>#DIV/0!</v>
      </c>
      <c r="O432" s="62"/>
    </row>
    <row r="433" spans="1:15">
      <c r="A433" s="57"/>
      <c r="B433" s="58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61">
        <f t="shared" si="23"/>
        <v>0</v>
      </c>
      <c r="N433" s="61" t="e">
        <f t="shared" si="22"/>
        <v>#DIV/0!</v>
      </c>
      <c r="O433" s="62"/>
    </row>
    <row r="434" spans="1:15">
      <c r="A434" s="57"/>
      <c r="B434" s="58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61">
        <f t="shared" si="23"/>
        <v>0</v>
      </c>
      <c r="N434" s="61" t="e">
        <f t="shared" si="22"/>
        <v>#DIV/0!</v>
      </c>
      <c r="O434" s="62"/>
    </row>
    <row r="435" spans="1:15">
      <c r="A435" s="57"/>
      <c r="B435" s="58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61">
        <f t="shared" si="23"/>
        <v>0</v>
      </c>
      <c r="N435" s="61" t="e">
        <f t="shared" si="22"/>
        <v>#DIV/0!</v>
      </c>
      <c r="O435" s="62"/>
    </row>
    <row r="436" spans="1:15">
      <c r="A436" s="57"/>
      <c r="B436" s="58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61">
        <f t="shared" si="23"/>
        <v>0</v>
      </c>
      <c r="N436" s="61" t="e">
        <f t="shared" ref="N436:N499" si="24">1/M436</f>
        <v>#DIV/0!</v>
      </c>
      <c r="O436" s="62"/>
    </row>
    <row r="437" spans="1:15">
      <c r="A437" s="57"/>
      <c r="B437" s="58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61">
        <f t="shared" si="23"/>
        <v>0</v>
      </c>
      <c r="N437" s="61" t="e">
        <f t="shared" si="24"/>
        <v>#DIV/0!</v>
      </c>
      <c r="O437" s="62"/>
    </row>
    <row r="438" spans="1:15">
      <c r="A438" s="57"/>
      <c r="B438" s="58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61">
        <f t="shared" si="23"/>
        <v>0</v>
      </c>
      <c r="N438" s="61" t="e">
        <f t="shared" si="24"/>
        <v>#DIV/0!</v>
      </c>
      <c r="O438" s="62"/>
    </row>
    <row r="439" spans="1:15">
      <c r="A439" s="57"/>
      <c r="B439" s="58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61">
        <f t="shared" ref="M439:M502" si="25">COUNTIFS(D:D,D439,J:J,J439,K:K,K439)</f>
        <v>0</v>
      </c>
      <c r="N439" s="61" t="e">
        <f t="shared" si="24"/>
        <v>#DIV/0!</v>
      </c>
      <c r="O439" s="62"/>
    </row>
    <row r="440" spans="1:15">
      <c r="A440" s="57"/>
      <c r="B440" s="58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61">
        <f t="shared" si="25"/>
        <v>0</v>
      </c>
      <c r="N440" s="61" t="e">
        <f t="shared" si="24"/>
        <v>#DIV/0!</v>
      </c>
      <c r="O440" s="62"/>
    </row>
    <row r="441" spans="1:15">
      <c r="A441" s="57"/>
      <c r="B441" s="58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61">
        <f t="shared" si="25"/>
        <v>0</v>
      </c>
      <c r="N441" s="61" t="e">
        <f t="shared" si="24"/>
        <v>#DIV/0!</v>
      </c>
      <c r="O441" s="62"/>
    </row>
    <row r="442" spans="1:15">
      <c r="A442" s="57"/>
      <c r="B442" s="58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61">
        <f t="shared" si="25"/>
        <v>0</v>
      </c>
      <c r="N442" s="61" t="e">
        <f t="shared" si="24"/>
        <v>#DIV/0!</v>
      </c>
      <c r="O442" s="62"/>
    </row>
    <row r="443" spans="1:15">
      <c r="A443" s="57"/>
      <c r="B443" s="58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61">
        <f t="shared" si="25"/>
        <v>0</v>
      </c>
      <c r="N443" s="61" t="e">
        <f t="shared" si="24"/>
        <v>#DIV/0!</v>
      </c>
      <c r="O443" s="62"/>
    </row>
    <row r="444" spans="1:15">
      <c r="A444" s="57"/>
      <c r="B444" s="58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61">
        <f t="shared" si="25"/>
        <v>0</v>
      </c>
      <c r="N444" s="61" t="e">
        <f t="shared" si="24"/>
        <v>#DIV/0!</v>
      </c>
      <c r="O444" s="62"/>
    </row>
    <row r="445" spans="1:15">
      <c r="A445" s="57"/>
      <c r="B445" s="58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61">
        <f t="shared" si="25"/>
        <v>0</v>
      </c>
      <c r="N445" s="61" t="e">
        <f t="shared" si="24"/>
        <v>#DIV/0!</v>
      </c>
      <c r="O445" s="62"/>
    </row>
    <row r="446" spans="1:15">
      <c r="A446" s="57"/>
      <c r="B446" s="58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61">
        <f t="shared" si="25"/>
        <v>0</v>
      </c>
      <c r="N446" s="61" t="e">
        <f t="shared" si="24"/>
        <v>#DIV/0!</v>
      </c>
      <c r="O446" s="62"/>
    </row>
    <row r="447" spans="1:15">
      <c r="A447" s="57"/>
      <c r="B447" s="58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61">
        <f t="shared" si="25"/>
        <v>0</v>
      </c>
      <c r="N447" s="61" t="e">
        <f t="shared" si="24"/>
        <v>#DIV/0!</v>
      </c>
      <c r="O447" s="62"/>
    </row>
    <row r="448" spans="1:15">
      <c r="A448" s="57"/>
      <c r="B448" s="58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61">
        <f t="shared" si="25"/>
        <v>0</v>
      </c>
      <c r="N448" s="61" t="e">
        <f t="shared" si="24"/>
        <v>#DIV/0!</v>
      </c>
      <c r="O448" s="62"/>
    </row>
    <row r="449" spans="1:15">
      <c r="A449" s="57"/>
      <c r="B449" s="58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61">
        <f t="shared" si="25"/>
        <v>0</v>
      </c>
      <c r="N449" s="61" t="e">
        <f t="shared" si="24"/>
        <v>#DIV/0!</v>
      </c>
      <c r="O449" s="62"/>
    </row>
    <row r="450" spans="1:15">
      <c r="A450" s="57"/>
      <c r="B450" s="58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61">
        <f t="shared" si="25"/>
        <v>0</v>
      </c>
      <c r="N450" s="61" t="e">
        <f t="shared" si="24"/>
        <v>#DIV/0!</v>
      </c>
      <c r="O450" s="62"/>
    </row>
    <row r="451" spans="1:15">
      <c r="A451" s="57"/>
      <c r="B451" s="58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61">
        <f t="shared" si="25"/>
        <v>0</v>
      </c>
      <c r="N451" s="61" t="e">
        <f t="shared" si="24"/>
        <v>#DIV/0!</v>
      </c>
      <c r="O451" s="62"/>
    </row>
    <row r="452" spans="1:15">
      <c r="A452" s="57"/>
      <c r="B452" s="58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61">
        <f t="shared" si="25"/>
        <v>0</v>
      </c>
      <c r="N452" s="61" t="e">
        <f t="shared" si="24"/>
        <v>#DIV/0!</v>
      </c>
      <c r="O452" s="62"/>
    </row>
    <row r="453" spans="1:15">
      <c r="A453" s="57"/>
      <c r="B453" s="58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61">
        <f t="shared" si="25"/>
        <v>0</v>
      </c>
      <c r="N453" s="61" t="e">
        <f t="shared" si="24"/>
        <v>#DIV/0!</v>
      </c>
      <c r="O453" s="62"/>
    </row>
    <row r="454" spans="1:15">
      <c r="A454" s="57"/>
      <c r="B454" s="58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61">
        <f t="shared" si="25"/>
        <v>0</v>
      </c>
      <c r="N454" s="61" t="e">
        <f t="shared" si="24"/>
        <v>#DIV/0!</v>
      </c>
      <c r="O454" s="62"/>
    </row>
    <row r="455" spans="1:15">
      <c r="A455" s="57"/>
      <c r="B455" s="58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61">
        <f t="shared" si="25"/>
        <v>0</v>
      </c>
      <c r="N455" s="61" t="e">
        <f t="shared" si="24"/>
        <v>#DIV/0!</v>
      </c>
      <c r="O455" s="62"/>
    </row>
    <row r="456" spans="1:15">
      <c r="A456" s="57"/>
      <c r="B456" s="58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61">
        <f t="shared" si="25"/>
        <v>0</v>
      </c>
      <c r="N456" s="61" t="e">
        <f t="shared" si="24"/>
        <v>#DIV/0!</v>
      </c>
      <c r="O456" s="62"/>
    </row>
    <row r="457" spans="1:15">
      <c r="A457" s="57"/>
      <c r="B457" s="58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61">
        <f t="shared" si="25"/>
        <v>0</v>
      </c>
      <c r="N457" s="61" t="e">
        <f t="shared" si="24"/>
        <v>#DIV/0!</v>
      </c>
      <c r="O457" s="62"/>
    </row>
    <row r="458" spans="1:15">
      <c r="A458" s="57"/>
      <c r="B458" s="58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61">
        <f t="shared" si="25"/>
        <v>0</v>
      </c>
      <c r="N458" s="61" t="e">
        <f t="shared" si="24"/>
        <v>#DIV/0!</v>
      </c>
      <c r="O458" s="62"/>
    </row>
    <row r="459" spans="1:15">
      <c r="A459" s="57"/>
      <c r="B459" s="58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61">
        <f t="shared" si="25"/>
        <v>0</v>
      </c>
      <c r="N459" s="61" t="e">
        <f t="shared" si="24"/>
        <v>#DIV/0!</v>
      </c>
      <c r="O459" s="62"/>
    </row>
    <row r="460" spans="1:15">
      <c r="A460" s="57"/>
      <c r="B460" s="58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61">
        <f t="shared" si="25"/>
        <v>0</v>
      </c>
      <c r="N460" s="61" t="e">
        <f t="shared" si="24"/>
        <v>#DIV/0!</v>
      </c>
      <c r="O460" s="62"/>
    </row>
    <row r="461" spans="1:15">
      <c r="A461" s="57"/>
      <c r="B461" s="58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61">
        <f t="shared" si="25"/>
        <v>0</v>
      </c>
      <c r="N461" s="61" t="e">
        <f t="shared" si="24"/>
        <v>#DIV/0!</v>
      </c>
      <c r="O461" s="62"/>
    </row>
    <row r="462" spans="1:15">
      <c r="A462" s="57"/>
      <c r="B462" s="58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61">
        <f t="shared" si="25"/>
        <v>0</v>
      </c>
      <c r="N462" s="61" t="e">
        <f t="shared" si="24"/>
        <v>#DIV/0!</v>
      </c>
      <c r="O462" s="62"/>
    </row>
    <row r="463" spans="1:15">
      <c r="A463" s="57"/>
      <c r="B463" s="58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61">
        <f t="shared" si="25"/>
        <v>0</v>
      </c>
      <c r="N463" s="61" t="e">
        <f t="shared" si="24"/>
        <v>#DIV/0!</v>
      </c>
      <c r="O463" s="62"/>
    </row>
    <row r="464" spans="1:15">
      <c r="A464" s="57"/>
      <c r="B464" s="58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61">
        <f t="shared" si="25"/>
        <v>0</v>
      </c>
      <c r="N464" s="61" t="e">
        <f t="shared" si="24"/>
        <v>#DIV/0!</v>
      </c>
      <c r="O464" s="62"/>
    </row>
    <row r="465" spans="1:15">
      <c r="A465" s="57"/>
      <c r="B465" s="58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61">
        <f t="shared" si="25"/>
        <v>0</v>
      </c>
      <c r="N465" s="61" t="e">
        <f t="shared" si="24"/>
        <v>#DIV/0!</v>
      </c>
      <c r="O465" s="62"/>
    </row>
    <row r="466" spans="1:15">
      <c r="A466" s="57"/>
      <c r="B466" s="58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61">
        <f t="shared" si="25"/>
        <v>0</v>
      </c>
      <c r="N466" s="61" t="e">
        <f t="shared" si="24"/>
        <v>#DIV/0!</v>
      </c>
      <c r="O466" s="62"/>
    </row>
    <row r="467" spans="1:15">
      <c r="A467" s="57"/>
      <c r="B467" s="58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61">
        <f t="shared" si="25"/>
        <v>0</v>
      </c>
      <c r="N467" s="61" t="e">
        <f t="shared" si="24"/>
        <v>#DIV/0!</v>
      </c>
      <c r="O467" s="62"/>
    </row>
    <row r="468" spans="1:15">
      <c r="A468" s="57"/>
      <c r="B468" s="58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61">
        <f t="shared" si="25"/>
        <v>0</v>
      </c>
      <c r="N468" s="61" t="e">
        <f t="shared" si="24"/>
        <v>#DIV/0!</v>
      </c>
      <c r="O468" s="62"/>
    </row>
    <row r="469" spans="1:15">
      <c r="A469" s="57"/>
      <c r="B469" s="58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61">
        <f t="shared" si="25"/>
        <v>0</v>
      </c>
      <c r="N469" s="61" t="e">
        <f t="shared" si="24"/>
        <v>#DIV/0!</v>
      </c>
      <c r="O469" s="62"/>
    </row>
    <row r="470" spans="1:15">
      <c r="A470" s="57"/>
      <c r="B470" s="58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61">
        <f t="shared" si="25"/>
        <v>0</v>
      </c>
      <c r="N470" s="61" t="e">
        <f t="shared" si="24"/>
        <v>#DIV/0!</v>
      </c>
      <c r="O470" s="62"/>
    </row>
    <row r="471" spans="1:15">
      <c r="A471" s="57"/>
      <c r="B471" s="58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61">
        <f t="shared" si="25"/>
        <v>0</v>
      </c>
      <c r="N471" s="61" t="e">
        <f t="shared" si="24"/>
        <v>#DIV/0!</v>
      </c>
      <c r="O471" s="62"/>
    </row>
    <row r="472" spans="1:15">
      <c r="A472" s="57"/>
      <c r="B472" s="58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61">
        <f t="shared" si="25"/>
        <v>0</v>
      </c>
      <c r="N472" s="61" t="e">
        <f t="shared" si="24"/>
        <v>#DIV/0!</v>
      </c>
      <c r="O472" s="62"/>
    </row>
    <row r="473" spans="1:15">
      <c r="A473" s="57"/>
      <c r="B473" s="58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61">
        <f t="shared" si="25"/>
        <v>0</v>
      </c>
      <c r="N473" s="61" t="e">
        <f t="shared" si="24"/>
        <v>#DIV/0!</v>
      </c>
      <c r="O473" s="62"/>
    </row>
    <row r="474" spans="1:15">
      <c r="A474" s="57"/>
      <c r="B474" s="58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61">
        <f t="shared" si="25"/>
        <v>0</v>
      </c>
      <c r="N474" s="61" t="e">
        <f t="shared" si="24"/>
        <v>#DIV/0!</v>
      </c>
      <c r="O474" s="62"/>
    </row>
    <row r="475" spans="1:15">
      <c r="A475" s="57"/>
      <c r="B475" s="58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61">
        <f t="shared" si="25"/>
        <v>0</v>
      </c>
      <c r="N475" s="61" t="e">
        <f t="shared" si="24"/>
        <v>#DIV/0!</v>
      </c>
      <c r="O475" s="62"/>
    </row>
    <row r="476" spans="1:15">
      <c r="A476" s="57"/>
      <c r="B476" s="58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61">
        <f t="shared" si="25"/>
        <v>0</v>
      </c>
      <c r="N476" s="61" t="e">
        <f t="shared" si="24"/>
        <v>#DIV/0!</v>
      </c>
      <c r="O476" s="62"/>
    </row>
    <row r="477" spans="1:15">
      <c r="A477" s="57"/>
      <c r="B477" s="58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61">
        <f t="shared" si="25"/>
        <v>0</v>
      </c>
      <c r="N477" s="61" t="e">
        <f t="shared" si="24"/>
        <v>#DIV/0!</v>
      </c>
      <c r="O477" s="62"/>
    </row>
    <row r="478" spans="1:15">
      <c r="A478" s="57"/>
      <c r="B478" s="58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61">
        <f t="shared" si="25"/>
        <v>0</v>
      </c>
      <c r="N478" s="61" t="e">
        <f t="shared" si="24"/>
        <v>#DIV/0!</v>
      </c>
      <c r="O478" s="62"/>
    </row>
    <row r="479" spans="1:15">
      <c r="A479" s="57"/>
      <c r="B479" s="58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61">
        <f t="shared" si="25"/>
        <v>0</v>
      </c>
      <c r="N479" s="61" t="e">
        <f t="shared" si="24"/>
        <v>#DIV/0!</v>
      </c>
      <c r="O479" s="62"/>
    </row>
    <row r="480" spans="1:15">
      <c r="A480" s="57"/>
      <c r="B480" s="58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61">
        <f t="shared" si="25"/>
        <v>0</v>
      </c>
      <c r="N480" s="61" t="e">
        <f t="shared" si="24"/>
        <v>#DIV/0!</v>
      </c>
      <c r="O480" s="62"/>
    </row>
    <row r="481" spans="1:15">
      <c r="A481" s="57"/>
      <c r="B481" s="58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61">
        <f t="shared" si="25"/>
        <v>0</v>
      </c>
      <c r="N481" s="61" t="e">
        <f t="shared" si="24"/>
        <v>#DIV/0!</v>
      </c>
      <c r="O481" s="62"/>
    </row>
    <row r="482" spans="1:15">
      <c r="A482" s="57"/>
      <c r="B482" s="58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61">
        <f t="shared" si="25"/>
        <v>0</v>
      </c>
      <c r="N482" s="61" t="e">
        <f t="shared" si="24"/>
        <v>#DIV/0!</v>
      </c>
      <c r="O482" s="62"/>
    </row>
    <row r="483" spans="1:15">
      <c r="A483" s="57"/>
      <c r="B483" s="58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61">
        <f t="shared" si="25"/>
        <v>0</v>
      </c>
      <c r="N483" s="61" t="e">
        <f t="shared" si="24"/>
        <v>#DIV/0!</v>
      </c>
      <c r="O483" s="62"/>
    </row>
    <row r="484" spans="1:15">
      <c r="A484" s="57"/>
      <c r="B484" s="58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61">
        <f t="shared" si="25"/>
        <v>0</v>
      </c>
      <c r="N484" s="61" t="e">
        <f t="shared" si="24"/>
        <v>#DIV/0!</v>
      </c>
      <c r="O484" s="62"/>
    </row>
    <row r="485" spans="1:15">
      <c r="A485" s="57"/>
      <c r="B485" s="58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61">
        <f t="shared" si="25"/>
        <v>0</v>
      </c>
      <c r="N485" s="61" t="e">
        <f t="shared" si="24"/>
        <v>#DIV/0!</v>
      </c>
      <c r="O485" s="62"/>
    </row>
    <row r="486" spans="1:15">
      <c r="A486" s="57"/>
      <c r="B486" s="58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61">
        <f t="shared" si="25"/>
        <v>0</v>
      </c>
      <c r="N486" s="61" t="e">
        <f t="shared" si="24"/>
        <v>#DIV/0!</v>
      </c>
      <c r="O486" s="62"/>
    </row>
    <row r="487" spans="1:15">
      <c r="A487" s="57"/>
      <c r="B487" s="58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61">
        <f t="shared" si="25"/>
        <v>0</v>
      </c>
      <c r="N487" s="61" t="e">
        <f t="shared" si="24"/>
        <v>#DIV/0!</v>
      </c>
      <c r="O487" s="62"/>
    </row>
    <row r="488" spans="1:15">
      <c r="A488" s="57"/>
      <c r="B488" s="58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61">
        <f t="shared" si="25"/>
        <v>0</v>
      </c>
      <c r="N488" s="61" t="e">
        <f t="shared" si="24"/>
        <v>#DIV/0!</v>
      </c>
      <c r="O488" s="62"/>
    </row>
    <row r="489" spans="1:15">
      <c r="A489" s="57"/>
      <c r="B489" s="58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61">
        <f t="shared" si="25"/>
        <v>0</v>
      </c>
      <c r="N489" s="61" t="e">
        <f t="shared" si="24"/>
        <v>#DIV/0!</v>
      </c>
      <c r="O489" s="62"/>
    </row>
    <row r="490" spans="1:15">
      <c r="A490" s="57"/>
      <c r="B490" s="58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61">
        <f t="shared" si="25"/>
        <v>0</v>
      </c>
      <c r="N490" s="61" t="e">
        <f t="shared" si="24"/>
        <v>#DIV/0!</v>
      </c>
      <c r="O490" s="62"/>
    </row>
    <row r="491" spans="1:15">
      <c r="A491" s="57"/>
      <c r="B491" s="58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61">
        <f t="shared" si="25"/>
        <v>0</v>
      </c>
      <c r="N491" s="61" t="e">
        <f t="shared" si="24"/>
        <v>#DIV/0!</v>
      </c>
      <c r="O491" s="62"/>
    </row>
    <row r="492" spans="1:15">
      <c r="A492" s="57"/>
      <c r="B492" s="58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61">
        <f t="shared" si="25"/>
        <v>0</v>
      </c>
      <c r="N492" s="61" t="e">
        <f t="shared" si="24"/>
        <v>#DIV/0!</v>
      </c>
      <c r="O492" s="62"/>
    </row>
    <row r="493" spans="1:15">
      <c r="A493" s="57"/>
      <c r="B493" s="58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61">
        <f t="shared" si="25"/>
        <v>0</v>
      </c>
      <c r="N493" s="61" t="e">
        <f t="shared" si="24"/>
        <v>#DIV/0!</v>
      </c>
      <c r="O493" s="62"/>
    </row>
    <row r="494" spans="1:15">
      <c r="A494" s="57"/>
      <c r="B494" s="58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61">
        <f t="shared" si="25"/>
        <v>0</v>
      </c>
      <c r="N494" s="61" t="e">
        <f t="shared" si="24"/>
        <v>#DIV/0!</v>
      </c>
      <c r="O494" s="62"/>
    </row>
    <row r="495" spans="1:15">
      <c r="A495" s="57"/>
      <c r="B495" s="58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61">
        <f t="shared" si="25"/>
        <v>0</v>
      </c>
      <c r="N495" s="61" t="e">
        <f t="shared" si="24"/>
        <v>#DIV/0!</v>
      </c>
      <c r="O495" s="62"/>
    </row>
    <row r="496" spans="1:15">
      <c r="A496" s="57"/>
      <c r="B496" s="58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61">
        <f t="shared" si="25"/>
        <v>0</v>
      </c>
      <c r="N496" s="61" t="e">
        <f t="shared" si="24"/>
        <v>#DIV/0!</v>
      </c>
      <c r="O496" s="62"/>
    </row>
    <row r="497" spans="1:15">
      <c r="A497" s="57"/>
      <c r="B497" s="58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61">
        <f t="shared" si="25"/>
        <v>0</v>
      </c>
      <c r="N497" s="61" t="e">
        <f t="shared" si="24"/>
        <v>#DIV/0!</v>
      </c>
      <c r="O497" s="62"/>
    </row>
    <row r="498" spans="1:15">
      <c r="A498" s="57"/>
      <c r="B498" s="58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61">
        <f t="shared" si="25"/>
        <v>0</v>
      </c>
      <c r="N498" s="61" t="e">
        <f t="shared" si="24"/>
        <v>#DIV/0!</v>
      </c>
      <c r="O498" s="62"/>
    </row>
    <row r="499" spans="1:15">
      <c r="A499" s="57"/>
      <c r="B499" s="58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61">
        <f t="shared" si="25"/>
        <v>0</v>
      </c>
      <c r="N499" s="61" t="e">
        <f t="shared" si="24"/>
        <v>#DIV/0!</v>
      </c>
      <c r="O499" s="62"/>
    </row>
    <row r="500" spans="1:15">
      <c r="A500" s="57"/>
      <c r="B500" s="58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61">
        <f t="shared" si="25"/>
        <v>0</v>
      </c>
      <c r="N500" s="61" t="e">
        <f t="shared" ref="N500:N563" si="26">1/M500</f>
        <v>#DIV/0!</v>
      </c>
      <c r="O500" s="62"/>
    </row>
    <row r="501" spans="1:15">
      <c r="A501" s="57"/>
      <c r="B501" s="58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61">
        <f t="shared" si="25"/>
        <v>0</v>
      </c>
      <c r="N501" s="61" t="e">
        <f t="shared" si="26"/>
        <v>#DIV/0!</v>
      </c>
      <c r="O501" s="62"/>
    </row>
    <row r="502" spans="1:15">
      <c r="A502" s="57"/>
      <c r="B502" s="58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61">
        <f t="shared" si="25"/>
        <v>0</v>
      </c>
      <c r="N502" s="61" t="e">
        <f t="shared" si="26"/>
        <v>#DIV/0!</v>
      </c>
      <c r="O502" s="62"/>
    </row>
    <row r="503" spans="1:15">
      <c r="A503" s="57"/>
      <c r="B503" s="58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61">
        <f t="shared" ref="M503:M566" si="27">COUNTIFS(D:D,D503,J:J,J503,K:K,K503)</f>
        <v>0</v>
      </c>
      <c r="N503" s="61" t="e">
        <f t="shared" si="26"/>
        <v>#DIV/0!</v>
      </c>
      <c r="O503" s="62"/>
    </row>
    <row r="504" spans="1:15">
      <c r="A504" s="57"/>
      <c r="B504" s="58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61">
        <f t="shared" si="27"/>
        <v>0</v>
      </c>
      <c r="N504" s="61" t="e">
        <f t="shared" si="26"/>
        <v>#DIV/0!</v>
      </c>
      <c r="O504" s="62"/>
    </row>
    <row r="505" spans="1:15">
      <c r="A505" s="57"/>
      <c r="B505" s="58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61">
        <f t="shared" si="27"/>
        <v>0</v>
      </c>
      <c r="N505" s="61" t="e">
        <f t="shared" si="26"/>
        <v>#DIV/0!</v>
      </c>
      <c r="O505" s="62"/>
    </row>
    <row r="506" spans="1:15">
      <c r="A506" s="57"/>
      <c r="B506" s="58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61">
        <f t="shared" si="27"/>
        <v>0</v>
      </c>
      <c r="N506" s="61" t="e">
        <f t="shared" si="26"/>
        <v>#DIV/0!</v>
      </c>
      <c r="O506" s="62"/>
    </row>
    <row r="507" spans="1:15">
      <c r="A507" s="57"/>
      <c r="B507" s="58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61">
        <f t="shared" si="27"/>
        <v>0</v>
      </c>
      <c r="N507" s="61" t="e">
        <f t="shared" si="26"/>
        <v>#DIV/0!</v>
      </c>
      <c r="O507" s="62"/>
    </row>
    <row r="508" spans="1:15">
      <c r="A508" s="57"/>
      <c r="B508" s="58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61">
        <f t="shared" si="27"/>
        <v>0</v>
      </c>
      <c r="N508" s="61" t="e">
        <f t="shared" si="26"/>
        <v>#DIV/0!</v>
      </c>
      <c r="O508" s="62"/>
    </row>
    <row r="509" spans="1:15">
      <c r="A509" s="57"/>
      <c r="B509" s="58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61">
        <f t="shared" si="27"/>
        <v>0</v>
      </c>
      <c r="N509" s="61" t="e">
        <f t="shared" si="26"/>
        <v>#DIV/0!</v>
      </c>
      <c r="O509" s="62"/>
    </row>
    <row r="510" spans="1:15">
      <c r="A510" s="57"/>
      <c r="B510" s="58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61">
        <f t="shared" si="27"/>
        <v>0</v>
      </c>
      <c r="N510" s="61" t="e">
        <f t="shared" si="26"/>
        <v>#DIV/0!</v>
      </c>
      <c r="O510" s="62"/>
    </row>
    <row r="511" spans="1:15">
      <c r="A511" s="57"/>
      <c r="B511" s="58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61">
        <f t="shared" si="27"/>
        <v>0</v>
      </c>
      <c r="N511" s="61" t="e">
        <f t="shared" si="26"/>
        <v>#DIV/0!</v>
      </c>
      <c r="O511" s="62"/>
    </row>
    <row r="512" spans="1:15">
      <c r="A512" s="57"/>
      <c r="B512" s="58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61">
        <f t="shared" si="27"/>
        <v>0</v>
      </c>
      <c r="N512" s="61" t="e">
        <f t="shared" si="26"/>
        <v>#DIV/0!</v>
      </c>
      <c r="O512" s="62"/>
    </row>
    <row r="513" spans="1:15">
      <c r="A513" s="57"/>
      <c r="B513" s="58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61">
        <f t="shared" si="27"/>
        <v>0</v>
      </c>
      <c r="N513" s="61" t="e">
        <f t="shared" si="26"/>
        <v>#DIV/0!</v>
      </c>
      <c r="O513" s="62"/>
    </row>
    <row r="514" spans="1:15">
      <c r="A514" s="57"/>
      <c r="B514" s="58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61">
        <f t="shared" si="27"/>
        <v>0</v>
      </c>
      <c r="N514" s="61" t="e">
        <f t="shared" si="26"/>
        <v>#DIV/0!</v>
      </c>
      <c r="O514" s="62"/>
    </row>
    <row r="515" spans="1:15">
      <c r="A515" s="84"/>
      <c r="B515" s="85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6">
        <f t="shared" si="27"/>
        <v>0</v>
      </c>
      <c r="N515" s="86" t="e">
        <f t="shared" si="26"/>
        <v>#DIV/0!</v>
      </c>
      <c r="O515" s="62"/>
    </row>
    <row r="516" spans="1:15">
      <c r="A516" s="84"/>
      <c r="B516" s="85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6">
        <f t="shared" si="27"/>
        <v>0</v>
      </c>
      <c r="N516" s="86" t="e">
        <f t="shared" si="26"/>
        <v>#DIV/0!</v>
      </c>
      <c r="O516" s="62"/>
    </row>
    <row r="517" spans="1:14">
      <c r="A517" s="84"/>
      <c r="B517" s="85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6">
        <f t="shared" si="27"/>
        <v>0</v>
      </c>
      <c r="N517" s="86" t="e">
        <f t="shared" si="26"/>
        <v>#DIV/0!</v>
      </c>
    </row>
    <row r="518" spans="1:14">
      <c r="A518" s="84"/>
      <c r="B518" s="85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6">
        <f t="shared" si="27"/>
        <v>0</v>
      </c>
      <c r="N518" s="86" t="e">
        <f t="shared" si="26"/>
        <v>#DIV/0!</v>
      </c>
    </row>
    <row r="519" spans="1:14">
      <c r="A519" s="84"/>
      <c r="B519" s="85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6">
        <f t="shared" si="27"/>
        <v>0</v>
      </c>
      <c r="N519" s="86" t="e">
        <f t="shared" si="26"/>
        <v>#DIV/0!</v>
      </c>
    </row>
    <row r="520" spans="1:14">
      <c r="A520" s="84"/>
      <c r="B520" s="85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6">
        <f t="shared" si="27"/>
        <v>0</v>
      </c>
      <c r="N520" s="86" t="e">
        <f t="shared" si="26"/>
        <v>#DIV/0!</v>
      </c>
    </row>
    <row r="521" spans="1:14">
      <c r="A521" s="84"/>
      <c r="B521" s="85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6">
        <f t="shared" si="27"/>
        <v>0</v>
      </c>
      <c r="N521" s="86" t="e">
        <f t="shared" si="26"/>
        <v>#DIV/0!</v>
      </c>
    </row>
    <row r="522" spans="1:14">
      <c r="A522" s="84"/>
      <c r="B522" s="85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6">
        <f t="shared" si="27"/>
        <v>0</v>
      </c>
      <c r="N522" s="86" t="e">
        <f t="shared" si="26"/>
        <v>#DIV/0!</v>
      </c>
    </row>
    <row r="523" spans="1:14">
      <c r="A523" s="84"/>
      <c r="B523" s="85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6">
        <f t="shared" si="27"/>
        <v>0</v>
      </c>
      <c r="N523" s="86" t="e">
        <f t="shared" si="26"/>
        <v>#DIV/0!</v>
      </c>
    </row>
    <row r="524" spans="1:14">
      <c r="A524" s="84"/>
      <c r="B524" s="85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6">
        <f t="shared" si="27"/>
        <v>0</v>
      </c>
      <c r="N524" s="86" t="e">
        <f t="shared" si="26"/>
        <v>#DIV/0!</v>
      </c>
    </row>
    <row r="525" spans="1:14">
      <c r="A525" s="84"/>
      <c r="B525" s="85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6">
        <f t="shared" si="27"/>
        <v>0</v>
      </c>
      <c r="N525" s="86" t="e">
        <f t="shared" si="26"/>
        <v>#DIV/0!</v>
      </c>
    </row>
    <row r="526" spans="1:14">
      <c r="A526" s="84"/>
      <c r="B526" s="85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6">
        <f t="shared" si="27"/>
        <v>0</v>
      </c>
      <c r="N526" s="86" t="e">
        <f t="shared" si="26"/>
        <v>#DIV/0!</v>
      </c>
    </row>
    <row r="527" spans="1:14">
      <c r="A527" s="84"/>
      <c r="B527" s="85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6">
        <f t="shared" si="27"/>
        <v>0</v>
      </c>
      <c r="N527" s="86" t="e">
        <f t="shared" si="26"/>
        <v>#DIV/0!</v>
      </c>
    </row>
    <row r="528" spans="1:14">
      <c r="A528" s="84"/>
      <c r="B528" s="85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6">
        <f t="shared" si="27"/>
        <v>0</v>
      </c>
      <c r="N528" s="86" t="e">
        <f t="shared" si="26"/>
        <v>#DIV/0!</v>
      </c>
    </row>
    <row r="529" spans="1:14">
      <c r="A529" s="84"/>
      <c r="B529" s="85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6">
        <f t="shared" si="27"/>
        <v>0</v>
      </c>
      <c r="N529" s="86" t="e">
        <f t="shared" si="26"/>
        <v>#DIV/0!</v>
      </c>
    </row>
    <row r="530" spans="1:14">
      <c r="A530" s="84"/>
      <c r="B530" s="85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6">
        <f t="shared" si="27"/>
        <v>0</v>
      </c>
      <c r="N530" s="86" t="e">
        <f t="shared" si="26"/>
        <v>#DIV/0!</v>
      </c>
    </row>
    <row r="531" spans="1:14">
      <c r="A531" s="84"/>
      <c r="B531" s="85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6">
        <f t="shared" si="27"/>
        <v>0</v>
      </c>
      <c r="N531" s="86" t="e">
        <f t="shared" si="26"/>
        <v>#DIV/0!</v>
      </c>
    </row>
    <row r="532" spans="1:14">
      <c r="A532" s="84"/>
      <c r="B532" s="85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6">
        <f t="shared" si="27"/>
        <v>0</v>
      </c>
      <c r="N532" s="86" t="e">
        <f t="shared" si="26"/>
        <v>#DIV/0!</v>
      </c>
    </row>
    <row r="533" spans="1:14">
      <c r="A533" s="84"/>
      <c r="B533" s="85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6">
        <f t="shared" si="27"/>
        <v>0</v>
      </c>
      <c r="N533" s="86" t="e">
        <f t="shared" si="26"/>
        <v>#DIV/0!</v>
      </c>
    </row>
    <row r="534" spans="1:14">
      <c r="A534" s="84"/>
      <c r="B534" s="85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6">
        <f t="shared" si="27"/>
        <v>0</v>
      </c>
      <c r="N534" s="86" t="e">
        <f t="shared" si="26"/>
        <v>#DIV/0!</v>
      </c>
    </row>
    <row r="535" spans="1:14">
      <c r="A535" s="84"/>
      <c r="B535" s="85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6">
        <f t="shared" si="27"/>
        <v>0</v>
      </c>
      <c r="N535" s="86" t="e">
        <f t="shared" si="26"/>
        <v>#DIV/0!</v>
      </c>
    </row>
    <row r="536" spans="1:14">
      <c r="A536" s="84"/>
      <c r="B536" s="85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6">
        <f t="shared" si="27"/>
        <v>0</v>
      </c>
      <c r="N536" s="86" t="e">
        <f t="shared" si="26"/>
        <v>#DIV/0!</v>
      </c>
    </row>
    <row r="537" spans="1:14">
      <c r="A537" s="84"/>
      <c r="B537" s="85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6">
        <f t="shared" si="27"/>
        <v>0</v>
      </c>
      <c r="N537" s="86" t="e">
        <f t="shared" si="26"/>
        <v>#DIV/0!</v>
      </c>
    </row>
    <row r="538" spans="1:14">
      <c r="A538" s="84"/>
      <c r="B538" s="85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6">
        <f t="shared" si="27"/>
        <v>0</v>
      </c>
      <c r="N538" s="86" t="e">
        <f t="shared" si="26"/>
        <v>#DIV/0!</v>
      </c>
    </row>
    <row r="539" spans="1:14">
      <c r="A539" s="84"/>
      <c r="B539" s="85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6">
        <f t="shared" si="27"/>
        <v>0</v>
      </c>
      <c r="N539" s="86" t="e">
        <f t="shared" si="26"/>
        <v>#DIV/0!</v>
      </c>
    </row>
    <row r="540" spans="1:14">
      <c r="A540" s="84"/>
      <c r="B540" s="85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6">
        <f t="shared" si="27"/>
        <v>0</v>
      </c>
      <c r="N540" s="86" t="e">
        <f t="shared" si="26"/>
        <v>#DIV/0!</v>
      </c>
    </row>
    <row r="541" spans="1:14">
      <c r="A541" s="84"/>
      <c r="B541" s="85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6">
        <f t="shared" si="27"/>
        <v>0</v>
      </c>
      <c r="N541" s="86" t="e">
        <f t="shared" si="26"/>
        <v>#DIV/0!</v>
      </c>
    </row>
    <row r="542" spans="1:14">
      <c r="A542" s="84"/>
      <c r="B542" s="85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6">
        <f t="shared" si="27"/>
        <v>0</v>
      </c>
      <c r="N542" s="86" t="e">
        <f t="shared" si="26"/>
        <v>#DIV/0!</v>
      </c>
    </row>
    <row r="543" spans="1:14">
      <c r="A543" s="84"/>
      <c r="B543" s="85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6">
        <f t="shared" si="27"/>
        <v>0</v>
      </c>
      <c r="N543" s="86" t="e">
        <f t="shared" si="26"/>
        <v>#DIV/0!</v>
      </c>
    </row>
    <row r="544" spans="1:14">
      <c r="A544" s="84"/>
      <c r="B544" s="85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6">
        <f t="shared" si="27"/>
        <v>0</v>
      </c>
      <c r="N544" s="86" t="e">
        <f t="shared" si="26"/>
        <v>#DIV/0!</v>
      </c>
    </row>
    <row r="545" spans="1:14">
      <c r="A545" s="84"/>
      <c r="B545" s="85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6">
        <f t="shared" si="27"/>
        <v>0</v>
      </c>
      <c r="N545" s="86" t="e">
        <f t="shared" si="26"/>
        <v>#DIV/0!</v>
      </c>
    </row>
    <row r="546" spans="1:14">
      <c r="A546" s="84"/>
      <c r="B546" s="85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6">
        <f t="shared" si="27"/>
        <v>0</v>
      </c>
      <c r="N546" s="86" t="e">
        <f t="shared" si="26"/>
        <v>#DIV/0!</v>
      </c>
    </row>
    <row r="547" spans="1:14">
      <c r="A547" s="84"/>
      <c r="B547" s="85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6">
        <f t="shared" si="27"/>
        <v>0</v>
      </c>
      <c r="N547" s="86" t="e">
        <f t="shared" si="26"/>
        <v>#DIV/0!</v>
      </c>
    </row>
    <row r="548" spans="1:14">
      <c r="A548" s="84"/>
      <c r="B548" s="85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6">
        <f t="shared" si="27"/>
        <v>0</v>
      </c>
      <c r="N548" s="86" t="e">
        <f t="shared" si="26"/>
        <v>#DIV/0!</v>
      </c>
    </row>
    <row r="549" spans="1:14">
      <c r="A549" s="84"/>
      <c r="B549" s="85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6">
        <f t="shared" si="27"/>
        <v>0</v>
      </c>
      <c r="N549" s="86" t="e">
        <f t="shared" si="26"/>
        <v>#DIV/0!</v>
      </c>
    </row>
    <row r="550" spans="1:14">
      <c r="A550" s="84"/>
      <c r="B550" s="85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6">
        <f t="shared" si="27"/>
        <v>0</v>
      </c>
      <c r="N550" s="86" t="e">
        <f t="shared" si="26"/>
        <v>#DIV/0!</v>
      </c>
    </row>
    <row r="551" spans="1:14">
      <c r="A551" s="84"/>
      <c r="B551" s="85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6">
        <f t="shared" si="27"/>
        <v>0</v>
      </c>
      <c r="N551" s="86" t="e">
        <f t="shared" si="26"/>
        <v>#DIV/0!</v>
      </c>
    </row>
    <row r="552" spans="1:14">
      <c r="A552" s="84"/>
      <c r="B552" s="85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6">
        <f t="shared" si="27"/>
        <v>0</v>
      </c>
      <c r="N552" s="86" t="e">
        <f t="shared" si="26"/>
        <v>#DIV/0!</v>
      </c>
    </row>
    <row r="553" spans="1:14">
      <c r="A553" s="84"/>
      <c r="B553" s="85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6">
        <f t="shared" si="27"/>
        <v>0</v>
      </c>
      <c r="N553" s="86" t="e">
        <f t="shared" si="26"/>
        <v>#DIV/0!</v>
      </c>
    </row>
    <row r="554" spans="1:14">
      <c r="A554" s="84"/>
      <c r="B554" s="85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6">
        <f t="shared" si="27"/>
        <v>0</v>
      </c>
      <c r="N554" s="86" t="e">
        <f t="shared" si="26"/>
        <v>#DIV/0!</v>
      </c>
    </row>
    <row r="555" spans="1:14">
      <c r="A555" s="84"/>
      <c r="B555" s="85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6">
        <f t="shared" si="27"/>
        <v>0</v>
      </c>
      <c r="N555" s="86" t="e">
        <f t="shared" si="26"/>
        <v>#DIV/0!</v>
      </c>
    </row>
    <row r="556" spans="1:14">
      <c r="A556" s="84"/>
      <c r="B556" s="85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6">
        <f t="shared" si="27"/>
        <v>0</v>
      </c>
      <c r="N556" s="86" t="e">
        <f t="shared" si="26"/>
        <v>#DIV/0!</v>
      </c>
    </row>
    <row r="557" spans="1:14">
      <c r="A557" s="84"/>
      <c r="B557" s="85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6">
        <f t="shared" si="27"/>
        <v>0</v>
      </c>
      <c r="N557" s="86" t="e">
        <f t="shared" si="26"/>
        <v>#DIV/0!</v>
      </c>
    </row>
    <row r="558" spans="1:14">
      <c r="A558" s="84"/>
      <c r="B558" s="85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6">
        <f t="shared" si="27"/>
        <v>0</v>
      </c>
      <c r="N558" s="86" t="e">
        <f t="shared" si="26"/>
        <v>#DIV/0!</v>
      </c>
    </row>
    <row r="559" spans="1:14">
      <c r="A559" s="84"/>
      <c r="B559" s="85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6">
        <f t="shared" si="27"/>
        <v>0</v>
      </c>
      <c r="N559" s="86" t="e">
        <f t="shared" si="26"/>
        <v>#DIV/0!</v>
      </c>
    </row>
    <row r="560" spans="1:14">
      <c r="A560" s="84"/>
      <c r="B560" s="85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6">
        <f t="shared" si="27"/>
        <v>0</v>
      </c>
      <c r="N560" s="86" t="e">
        <f t="shared" si="26"/>
        <v>#DIV/0!</v>
      </c>
    </row>
    <row r="561" spans="1:14">
      <c r="A561" s="84"/>
      <c r="B561" s="85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6">
        <f t="shared" si="27"/>
        <v>0</v>
      </c>
      <c r="N561" s="86" t="e">
        <f t="shared" si="26"/>
        <v>#DIV/0!</v>
      </c>
    </row>
    <row r="562" spans="1:14">
      <c r="A562" s="84"/>
      <c r="B562" s="85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6">
        <f t="shared" si="27"/>
        <v>0</v>
      </c>
      <c r="N562" s="86" t="e">
        <f t="shared" si="26"/>
        <v>#DIV/0!</v>
      </c>
    </row>
    <row r="563" spans="1:14">
      <c r="A563" s="84"/>
      <c r="B563" s="85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6">
        <f t="shared" si="27"/>
        <v>0</v>
      </c>
      <c r="N563" s="86" t="e">
        <f t="shared" si="26"/>
        <v>#DIV/0!</v>
      </c>
    </row>
    <row r="564" spans="1:14">
      <c r="A564" s="84"/>
      <c r="B564" s="85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6">
        <f t="shared" si="27"/>
        <v>0</v>
      </c>
      <c r="N564" s="86" t="e">
        <f t="shared" ref="N564:N627" si="28">1/M564</f>
        <v>#DIV/0!</v>
      </c>
    </row>
    <row r="565" spans="1:14">
      <c r="A565" s="84"/>
      <c r="B565" s="85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6">
        <f t="shared" si="27"/>
        <v>0</v>
      </c>
      <c r="N565" s="86" t="e">
        <f t="shared" si="28"/>
        <v>#DIV/0!</v>
      </c>
    </row>
    <row r="566" spans="1:14">
      <c r="A566" s="84"/>
      <c r="B566" s="85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6">
        <f t="shared" si="27"/>
        <v>0</v>
      </c>
      <c r="N566" s="86" t="e">
        <f t="shared" si="28"/>
        <v>#DIV/0!</v>
      </c>
    </row>
    <row r="567" spans="1:14">
      <c r="A567" s="84"/>
      <c r="B567" s="85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6">
        <f t="shared" ref="M567:M630" si="29">COUNTIFS(D:D,D567,J:J,J567,K:K,K567)</f>
        <v>0</v>
      </c>
      <c r="N567" s="86" t="e">
        <f t="shared" si="28"/>
        <v>#DIV/0!</v>
      </c>
    </row>
    <row r="568" spans="1:14">
      <c r="A568" s="84"/>
      <c r="B568" s="85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6">
        <f t="shared" si="29"/>
        <v>0</v>
      </c>
      <c r="N568" s="86" t="e">
        <f t="shared" si="28"/>
        <v>#DIV/0!</v>
      </c>
    </row>
    <row r="569" spans="1:14">
      <c r="A569" s="84"/>
      <c r="B569" s="85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6">
        <f t="shared" si="29"/>
        <v>0</v>
      </c>
      <c r="N569" s="86" t="e">
        <f t="shared" si="28"/>
        <v>#DIV/0!</v>
      </c>
    </row>
    <row r="570" spans="1:14">
      <c r="A570" s="84"/>
      <c r="B570" s="85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6">
        <f t="shared" si="29"/>
        <v>0</v>
      </c>
      <c r="N570" s="86" t="e">
        <f t="shared" si="28"/>
        <v>#DIV/0!</v>
      </c>
    </row>
    <row r="571" spans="1:14">
      <c r="A571" s="84"/>
      <c r="B571" s="85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6">
        <f t="shared" si="29"/>
        <v>0</v>
      </c>
      <c r="N571" s="86" t="e">
        <f t="shared" si="28"/>
        <v>#DIV/0!</v>
      </c>
    </row>
    <row r="572" spans="1:14">
      <c r="A572" s="84"/>
      <c r="B572" s="85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6">
        <f t="shared" si="29"/>
        <v>0</v>
      </c>
      <c r="N572" s="86" t="e">
        <f t="shared" si="28"/>
        <v>#DIV/0!</v>
      </c>
    </row>
    <row r="573" spans="1:14">
      <c r="A573" s="84"/>
      <c r="B573" s="85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6">
        <f t="shared" si="29"/>
        <v>0</v>
      </c>
      <c r="N573" s="86" t="e">
        <f t="shared" si="28"/>
        <v>#DIV/0!</v>
      </c>
    </row>
    <row r="574" spans="1:14">
      <c r="A574" s="84"/>
      <c r="B574" s="85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6">
        <f t="shared" si="29"/>
        <v>0</v>
      </c>
      <c r="N574" s="86" t="e">
        <f t="shared" si="28"/>
        <v>#DIV/0!</v>
      </c>
    </row>
    <row r="575" spans="1:14">
      <c r="A575" s="84"/>
      <c r="B575" s="85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6">
        <f t="shared" si="29"/>
        <v>0</v>
      </c>
      <c r="N575" s="86" t="e">
        <f t="shared" si="28"/>
        <v>#DIV/0!</v>
      </c>
    </row>
    <row r="576" spans="1:14">
      <c r="A576" s="84"/>
      <c r="B576" s="85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6">
        <f t="shared" si="29"/>
        <v>0</v>
      </c>
      <c r="N576" s="86" t="e">
        <f t="shared" si="28"/>
        <v>#DIV/0!</v>
      </c>
    </row>
    <row r="577" spans="1:14">
      <c r="A577" s="84"/>
      <c r="B577" s="85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6">
        <f t="shared" si="29"/>
        <v>0</v>
      </c>
      <c r="N577" s="86" t="e">
        <f t="shared" si="28"/>
        <v>#DIV/0!</v>
      </c>
    </row>
    <row r="578" spans="1:14">
      <c r="A578" s="84"/>
      <c r="B578" s="85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6">
        <f t="shared" si="29"/>
        <v>0</v>
      </c>
      <c r="N578" s="86" t="e">
        <f t="shared" si="28"/>
        <v>#DIV/0!</v>
      </c>
    </row>
    <row r="579" spans="1:14">
      <c r="A579" s="84"/>
      <c r="B579" s="85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6">
        <f t="shared" si="29"/>
        <v>0</v>
      </c>
      <c r="N579" s="86" t="e">
        <f t="shared" si="28"/>
        <v>#DIV/0!</v>
      </c>
    </row>
    <row r="580" spans="1:14">
      <c r="A580" s="84"/>
      <c r="B580" s="85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6">
        <f t="shared" si="29"/>
        <v>0</v>
      </c>
      <c r="N580" s="86" t="e">
        <f t="shared" si="28"/>
        <v>#DIV/0!</v>
      </c>
    </row>
    <row r="581" spans="1:14">
      <c r="A581" s="84"/>
      <c r="B581" s="85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6">
        <f t="shared" si="29"/>
        <v>0</v>
      </c>
      <c r="N581" s="86" t="e">
        <f t="shared" si="28"/>
        <v>#DIV/0!</v>
      </c>
    </row>
    <row r="582" spans="1:14">
      <c r="A582" s="84"/>
      <c r="B582" s="85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6">
        <f t="shared" si="29"/>
        <v>0</v>
      </c>
      <c r="N582" s="86" t="e">
        <f t="shared" si="28"/>
        <v>#DIV/0!</v>
      </c>
    </row>
    <row r="583" spans="1:14">
      <c r="A583" s="84"/>
      <c r="B583" s="85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6">
        <f t="shared" si="29"/>
        <v>0</v>
      </c>
      <c r="N583" s="86" t="e">
        <f t="shared" si="28"/>
        <v>#DIV/0!</v>
      </c>
    </row>
    <row r="584" spans="1:14">
      <c r="A584" s="84"/>
      <c r="B584" s="85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6">
        <f t="shared" si="29"/>
        <v>0</v>
      </c>
      <c r="N584" s="86" t="e">
        <f t="shared" si="28"/>
        <v>#DIV/0!</v>
      </c>
    </row>
    <row r="585" spans="1:14">
      <c r="A585" s="84"/>
      <c r="B585" s="85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6">
        <f t="shared" si="29"/>
        <v>0</v>
      </c>
      <c r="N585" s="86" t="e">
        <f t="shared" si="28"/>
        <v>#DIV/0!</v>
      </c>
    </row>
    <row r="586" spans="1:14">
      <c r="A586" s="84"/>
      <c r="B586" s="85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6">
        <f t="shared" si="29"/>
        <v>0</v>
      </c>
      <c r="N586" s="86" t="e">
        <f t="shared" si="28"/>
        <v>#DIV/0!</v>
      </c>
    </row>
    <row r="587" spans="1:14">
      <c r="A587" s="84"/>
      <c r="B587" s="85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6">
        <f t="shared" si="29"/>
        <v>0</v>
      </c>
      <c r="N587" s="86" t="e">
        <f t="shared" si="28"/>
        <v>#DIV/0!</v>
      </c>
    </row>
    <row r="588" spans="1:14">
      <c r="A588" s="84"/>
      <c r="B588" s="85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6">
        <f t="shared" si="29"/>
        <v>0</v>
      </c>
      <c r="N588" s="86" t="e">
        <f t="shared" si="28"/>
        <v>#DIV/0!</v>
      </c>
    </row>
    <row r="589" spans="1:14">
      <c r="A589" s="84"/>
      <c r="B589" s="85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6">
        <f t="shared" si="29"/>
        <v>0</v>
      </c>
      <c r="N589" s="86" t="e">
        <f t="shared" si="28"/>
        <v>#DIV/0!</v>
      </c>
    </row>
    <row r="590" spans="1:14">
      <c r="A590" s="84"/>
      <c r="B590" s="85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6">
        <f t="shared" si="29"/>
        <v>0</v>
      </c>
      <c r="N590" s="86" t="e">
        <f t="shared" si="28"/>
        <v>#DIV/0!</v>
      </c>
    </row>
    <row r="591" spans="1:14">
      <c r="A591" s="84"/>
      <c r="B591" s="85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6">
        <f t="shared" si="29"/>
        <v>0</v>
      </c>
      <c r="N591" s="86" t="e">
        <f t="shared" si="28"/>
        <v>#DIV/0!</v>
      </c>
    </row>
    <row r="592" spans="1:14">
      <c r="A592" s="84"/>
      <c r="B592" s="85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6">
        <f t="shared" si="29"/>
        <v>0</v>
      </c>
      <c r="N592" s="86" t="e">
        <f t="shared" si="28"/>
        <v>#DIV/0!</v>
      </c>
    </row>
    <row r="593" spans="1:14">
      <c r="A593" s="84"/>
      <c r="B593" s="85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6">
        <f t="shared" si="29"/>
        <v>0</v>
      </c>
      <c r="N593" s="86" t="e">
        <f t="shared" si="28"/>
        <v>#DIV/0!</v>
      </c>
    </row>
    <row r="594" spans="1:14">
      <c r="A594" s="84"/>
      <c r="B594" s="85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6">
        <f t="shared" si="29"/>
        <v>0</v>
      </c>
      <c r="N594" s="86" t="e">
        <f t="shared" si="28"/>
        <v>#DIV/0!</v>
      </c>
    </row>
    <row r="595" spans="1:14">
      <c r="A595" s="84"/>
      <c r="B595" s="85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6">
        <f t="shared" si="29"/>
        <v>0</v>
      </c>
      <c r="N595" s="86" t="e">
        <f t="shared" si="28"/>
        <v>#DIV/0!</v>
      </c>
    </row>
    <row r="596" spans="1:14">
      <c r="A596" s="84"/>
      <c r="B596" s="85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6">
        <f t="shared" si="29"/>
        <v>0</v>
      </c>
      <c r="N596" s="86" t="e">
        <f t="shared" si="28"/>
        <v>#DIV/0!</v>
      </c>
    </row>
    <row r="597" spans="1:14">
      <c r="A597" s="84"/>
      <c r="B597" s="85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6">
        <f t="shared" si="29"/>
        <v>0</v>
      </c>
      <c r="N597" s="86" t="e">
        <f t="shared" si="28"/>
        <v>#DIV/0!</v>
      </c>
    </row>
    <row r="598" spans="1:14">
      <c r="A598" s="84"/>
      <c r="B598" s="85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6">
        <f t="shared" si="29"/>
        <v>0</v>
      </c>
      <c r="N598" s="86" t="e">
        <f t="shared" si="28"/>
        <v>#DIV/0!</v>
      </c>
    </row>
    <row r="599" spans="1:14">
      <c r="A599" s="84"/>
      <c r="B599" s="85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6">
        <f t="shared" si="29"/>
        <v>0</v>
      </c>
      <c r="N599" s="86" t="e">
        <f t="shared" si="28"/>
        <v>#DIV/0!</v>
      </c>
    </row>
    <row r="600" spans="1:14">
      <c r="A600" s="84"/>
      <c r="B600" s="85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6">
        <f t="shared" si="29"/>
        <v>0</v>
      </c>
      <c r="N600" s="86" t="e">
        <f t="shared" si="28"/>
        <v>#DIV/0!</v>
      </c>
    </row>
    <row r="601" spans="1:14">
      <c r="A601" s="84"/>
      <c r="B601" s="85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6">
        <f t="shared" si="29"/>
        <v>0</v>
      </c>
      <c r="N601" s="86" t="e">
        <f t="shared" si="28"/>
        <v>#DIV/0!</v>
      </c>
    </row>
    <row r="602" spans="1:14">
      <c r="A602" s="84"/>
      <c r="B602" s="85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6">
        <f t="shared" si="29"/>
        <v>0</v>
      </c>
      <c r="N602" s="86" t="e">
        <f t="shared" si="28"/>
        <v>#DIV/0!</v>
      </c>
    </row>
    <row r="603" spans="1:14">
      <c r="A603" s="84"/>
      <c r="B603" s="85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6">
        <f t="shared" si="29"/>
        <v>0</v>
      </c>
      <c r="N603" s="86" t="e">
        <f t="shared" si="28"/>
        <v>#DIV/0!</v>
      </c>
    </row>
    <row r="604" spans="1:14">
      <c r="A604" s="84"/>
      <c r="B604" s="85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6">
        <f t="shared" si="29"/>
        <v>0</v>
      </c>
      <c r="N604" s="86" t="e">
        <f t="shared" si="28"/>
        <v>#DIV/0!</v>
      </c>
    </row>
    <row r="605" spans="1:14">
      <c r="A605" s="84"/>
      <c r="B605" s="85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6">
        <f t="shared" si="29"/>
        <v>0</v>
      </c>
      <c r="N605" s="86" t="e">
        <f t="shared" si="28"/>
        <v>#DIV/0!</v>
      </c>
    </row>
    <row r="606" spans="1:14">
      <c r="A606" s="84"/>
      <c r="B606" s="85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6">
        <f t="shared" si="29"/>
        <v>0</v>
      </c>
      <c r="N606" s="86" t="e">
        <f t="shared" si="28"/>
        <v>#DIV/0!</v>
      </c>
    </row>
    <row r="607" spans="1:14">
      <c r="A607" s="84"/>
      <c r="B607" s="85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6">
        <f t="shared" si="29"/>
        <v>0</v>
      </c>
      <c r="N607" s="86" t="e">
        <f t="shared" si="28"/>
        <v>#DIV/0!</v>
      </c>
    </row>
    <row r="608" spans="1:14">
      <c r="A608" s="84"/>
      <c r="B608" s="85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6">
        <f t="shared" si="29"/>
        <v>0</v>
      </c>
      <c r="N608" s="86" t="e">
        <f t="shared" si="28"/>
        <v>#DIV/0!</v>
      </c>
    </row>
    <row r="609" spans="1:14">
      <c r="A609" s="84"/>
      <c r="B609" s="85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6">
        <f t="shared" si="29"/>
        <v>0</v>
      </c>
      <c r="N609" s="86" t="e">
        <f t="shared" si="28"/>
        <v>#DIV/0!</v>
      </c>
    </row>
    <row r="610" spans="1:14">
      <c r="A610" s="84"/>
      <c r="B610" s="85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6">
        <f t="shared" si="29"/>
        <v>0</v>
      </c>
      <c r="N610" s="86" t="e">
        <f t="shared" si="28"/>
        <v>#DIV/0!</v>
      </c>
    </row>
    <row r="611" spans="1:14">
      <c r="A611" s="84"/>
      <c r="B611" s="85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6">
        <f t="shared" si="29"/>
        <v>0</v>
      </c>
      <c r="N611" s="86" t="e">
        <f t="shared" si="28"/>
        <v>#DIV/0!</v>
      </c>
    </row>
    <row r="612" spans="1:14">
      <c r="A612" s="84"/>
      <c r="B612" s="85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6">
        <f t="shared" si="29"/>
        <v>0</v>
      </c>
      <c r="N612" s="86" t="e">
        <f t="shared" si="28"/>
        <v>#DIV/0!</v>
      </c>
    </row>
    <row r="613" spans="1:14">
      <c r="A613" s="84"/>
      <c r="B613" s="85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6">
        <f t="shared" si="29"/>
        <v>0</v>
      </c>
      <c r="N613" s="86" t="e">
        <f t="shared" si="28"/>
        <v>#DIV/0!</v>
      </c>
    </row>
    <row r="614" spans="1:14">
      <c r="A614" s="84"/>
      <c r="B614" s="85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6">
        <f t="shared" si="29"/>
        <v>0</v>
      </c>
      <c r="N614" s="86" t="e">
        <f t="shared" si="28"/>
        <v>#DIV/0!</v>
      </c>
    </row>
    <row r="615" spans="1:14">
      <c r="A615" s="84"/>
      <c r="B615" s="85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6">
        <f t="shared" si="29"/>
        <v>0</v>
      </c>
      <c r="N615" s="86" t="e">
        <f t="shared" si="28"/>
        <v>#DIV/0!</v>
      </c>
    </row>
    <row r="616" spans="1:14">
      <c r="A616" s="84"/>
      <c r="B616" s="85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6">
        <f t="shared" si="29"/>
        <v>0</v>
      </c>
      <c r="N616" s="86" t="e">
        <f t="shared" si="28"/>
        <v>#DIV/0!</v>
      </c>
    </row>
    <row r="617" spans="1:14">
      <c r="A617" s="84"/>
      <c r="B617" s="85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6">
        <f t="shared" si="29"/>
        <v>0</v>
      </c>
      <c r="N617" s="86" t="e">
        <f t="shared" si="28"/>
        <v>#DIV/0!</v>
      </c>
    </row>
    <row r="618" spans="1:14">
      <c r="A618" s="84"/>
      <c r="B618" s="85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6">
        <f t="shared" si="29"/>
        <v>0</v>
      </c>
      <c r="N618" s="86" t="e">
        <f t="shared" ref="N618:N661" si="30">1/M618</f>
        <v>#DIV/0!</v>
      </c>
    </row>
    <row r="619" spans="1:14">
      <c r="A619" s="84"/>
      <c r="B619" s="85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6">
        <f t="shared" si="29"/>
        <v>0</v>
      </c>
      <c r="N619" s="86" t="e">
        <f t="shared" si="30"/>
        <v>#DIV/0!</v>
      </c>
    </row>
    <row r="620" spans="1:14">
      <c r="A620" s="84"/>
      <c r="B620" s="85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6">
        <f t="shared" si="29"/>
        <v>0</v>
      </c>
      <c r="N620" s="86" t="e">
        <f t="shared" si="30"/>
        <v>#DIV/0!</v>
      </c>
    </row>
    <row r="621" spans="1:14">
      <c r="A621" s="84"/>
      <c r="B621" s="85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6">
        <f t="shared" si="29"/>
        <v>0</v>
      </c>
      <c r="N621" s="86" t="e">
        <f t="shared" si="30"/>
        <v>#DIV/0!</v>
      </c>
    </row>
    <row r="622" spans="1:14">
      <c r="A622" s="84"/>
      <c r="B622" s="85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6">
        <f t="shared" si="29"/>
        <v>0</v>
      </c>
      <c r="N622" s="86" t="e">
        <f t="shared" si="30"/>
        <v>#DIV/0!</v>
      </c>
    </row>
    <row r="623" spans="1:14">
      <c r="A623" s="84"/>
      <c r="B623" s="85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6">
        <f t="shared" si="29"/>
        <v>0</v>
      </c>
      <c r="N623" s="86" t="e">
        <f t="shared" si="30"/>
        <v>#DIV/0!</v>
      </c>
    </row>
    <row r="624" spans="1:14">
      <c r="A624" s="84"/>
      <c r="B624" s="85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6">
        <f t="shared" si="29"/>
        <v>0</v>
      </c>
      <c r="N624" s="86" t="e">
        <f t="shared" si="30"/>
        <v>#DIV/0!</v>
      </c>
    </row>
    <row r="625" spans="1:14">
      <c r="A625" s="84"/>
      <c r="B625" s="85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6">
        <f t="shared" si="29"/>
        <v>0</v>
      </c>
      <c r="N625" s="86" t="e">
        <f t="shared" si="30"/>
        <v>#DIV/0!</v>
      </c>
    </row>
    <row r="626" spans="1:14">
      <c r="A626" s="84"/>
      <c r="B626" s="85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6">
        <f t="shared" si="29"/>
        <v>0</v>
      </c>
      <c r="N626" s="86" t="e">
        <f t="shared" si="30"/>
        <v>#DIV/0!</v>
      </c>
    </row>
    <row r="627" spans="1:14">
      <c r="A627" s="84"/>
      <c r="B627" s="85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6">
        <f t="shared" si="29"/>
        <v>0</v>
      </c>
      <c r="N627" s="86" t="e">
        <f t="shared" si="30"/>
        <v>#DIV/0!</v>
      </c>
    </row>
    <row r="628" spans="1:14">
      <c r="A628" s="84"/>
      <c r="B628" s="85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6">
        <f t="shared" si="29"/>
        <v>0</v>
      </c>
      <c r="N628" s="86" t="e">
        <f t="shared" si="30"/>
        <v>#DIV/0!</v>
      </c>
    </row>
    <row r="629" spans="1:14">
      <c r="A629" s="84"/>
      <c r="B629" s="85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6">
        <f t="shared" si="29"/>
        <v>0</v>
      </c>
      <c r="N629" s="86" t="e">
        <f t="shared" si="30"/>
        <v>#DIV/0!</v>
      </c>
    </row>
    <row r="630" spans="1:14">
      <c r="A630" s="84"/>
      <c r="B630" s="85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6">
        <f t="shared" si="29"/>
        <v>0</v>
      </c>
      <c r="N630" s="86" t="e">
        <f t="shared" si="30"/>
        <v>#DIV/0!</v>
      </c>
    </row>
    <row r="631" spans="1:14">
      <c r="A631" s="84"/>
      <c r="B631" s="85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6">
        <f t="shared" ref="M631:M694" si="31">COUNTIFS(D:D,D631,J:J,J631,K:K,K631)</f>
        <v>0</v>
      </c>
      <c r="N631" s="86" t="e">
        <f t="shared" si="30"/>
        <v>#DIV/0!</v>
      </c>
    </row>
    <row r="632" spans="1:14">
      <c r="A632" s="84"/>
      <c r="B632" s="85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6">
        <f t="shared" si="31"/>
        <v>0</v>
      </c>
      <c r="N632" s="86" t="e">
        <f t="shared" si="30"/>
        <v>#DIV/0!</v>
      </c>
    </row>
    <row r="633" spans="1:14">
      <c r="A633" s="84"/>
      <c r="B633" s="85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6">
        <f t="shared" si="31"/>
        <v>0</v>
      </c>
      <c r="N633" s="86" t="e">
        <f t="shared" si="30"/>
        <v>#DIV/0!</v>
      </c>
    </row>
    <row r="634" spans="1:14">
      <c r="A634" s="84"/>
      <c r="B634" s="85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6">
        <f t="shared" si="31"/>
        <v>0</v>
      </c>
      <c r="N634" s="86" t="e">
        <f t="shared" si="30"/>
        <v>#DIV/0!</v>
      </c>
    </row>
    <row r="635" spans="1:14">
      <c r="A635" s="84"/>
      <c r="B635" s="85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6">
        <f t="shared" si="31"/>
        <v>0</v>
      </c>
      <c r="N635" s="86" t="e">
        <f t="shared" si="30"/>
        <v>#DIV/0!</v>
      </c>
    </row>
    <row r="636" spans="1:14">
      <c r="A636" s="84"/>
      <c r="B636" s="85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6">
        <f t="shared" si="31"/>
        <v>0</v>
      </c>
      <c r="N636" s="86" t="e">
        <f t="shared" si="30"/>
        <v>#DIV/0!</v>
      </c>
    </row>
    <row r="637" spans="1:14">
      <c r="A637" s="84"/>
      <c r="B637" s="85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6">
        <f t="shared" si="31"/>
        <v>0</v>
      </c>
      <c r="N637" s="86" t="e">
        <f t="shared" si="30"/>
        <v>#DIV/0!</v>
      </c>
    </row>
    <row r="638" spans="1:14">
      <c r="A638" s="84"/>
      <c r="B638" s="85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6">
        <f t="shared" si="31"/>
        <v>0</v>
      </c>
      <c r="N638" s="86" t="e">
        <f t="shared" si="30"/>
        <v>#DIV/0!</v>
      </c>
    </row>
    <row r="639" spans="1:14">
      <c r="A639" s="84"/>
      <c r="B639" s="85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6">
        <f t="shared" si="31"/>
        <v>0</v>
      </c>
      <c r="N639" s="86" t="e">
        <f t="shared" si="30"/>
        <v>#DIV/0!</v>
      </c>
    </row>
    <row r="640" spans="1:14">
      <c r="A640" s="84"/>
      <c r="B640" s="85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6">
        <f t="shared" si="31"/>
        <v>0</v>
      </c>
      <c r="N640" s="86" t="e">
        <f t="shared" si="30"/>
        <v>#DIV/0!</v>
      </c>
    </row>
    <row r="641" spans="1:14">
      <c r="A641" s="84"/>
      <c r="B641" s="85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6">
        <f t="shared" si="31"/>
        <v>0</v>
      </c>
      <c r="N641" s="86" t="e">
        <f t="shared" si="30"/>
        <v>#DIV/0!</v>
      </c>
    </row>
    <row r="642" spans="1:14">
      <c r="A642" s="84"/>
      <c r="B642" s="85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6">
        <f t="shared" si="31"/>
        <v>0</v>
      </c>
      <c r="N642" s="86" t="e">
        <f t="shared" si="30"/>
        <v>#DIV/0!</v>
      </c>
    </row>
    <row r="643" spans="1:14">
      <c r="A643" s="84"/>
      <c r="B643" s="85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6">
        <f t="shared" si="31"/>
        <v>0</v>
      </c>
      <c r="N643" s="86" t="e">
        <f t="shared" si="30"/>
        <v>#DIV/0!</v>
      </c>
    </row>
    <row r="644" spans="1:14">
      <c r="A644" s="84"/>
      <c r="B644" s="85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6">
        <f t="shared" si="31"/>
        <v>0</v>
      </c>
      <c r="N644" s="86" t="e">
        <f t="shared" si="30"/>
        <v>#DIV/0!</v>
      </c>
    </row>
    <row r="645" spans="1:14">
      <c r="A645" s="84"/>
      <c r="B645" s="85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6">
        <f t="shared" si="31"/>
        <v>0</v>
      </c>
      <c r="N645" s="86" t="e">
        <f t="shared" si="30"/>
        <v>#DIV/0!</v>
      </c>
    </row>
    <row r="646" spans="1:14">
      <c r="A646" s="84"/>
      <c r="B646" s="85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6">
        <f t="shared" si="31"/>
        <v>0</v>
      </c>
      <c r="N646" s="86" t="e">
        <f t="shared" si="30"/>
        <v>#DIV/0!</v>
      </c>
    </row>
    <row r="647" spans="1:14">
      <c r="A647" s="84"/>
      <c r="B647" s="85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6">
        <f t="shared" si="31"/>
        <v>0</v>
      </c>
      <c r="N647" s="86" t="e">
        <f t="shared" si="30"/>
        <v>#DIV/0!</v>
      </c>
    </row>
    <row r="648" spans="1:14">
      <c r="A648" s="84"/>
      <c r="B648" s="85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6">
        <f t="shared" si="31"/>
        <v>0</v>
      </c>
      <c r="N648" s="86" t="e">
        <f t="shared" si="30"/>
        <v>#DIV/0!</v>
      </c>
    </row>
    <row r="649" spans="1:14">
      <c r="A649" s="84"/>
      <c r="B649" s="85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6">
        <f t="shared" si="31"/>
        <v>0</v>
      </c>
      <c r="N649" s="86" t="e">
        <f t="shared" si="30"/>
        <v>#DIV/0!</v>
      </c>
    </row>
    <row r="650" spans="1:14">
      <c r="A650" s="84"/>
      <c r="B650" s="85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6">
        <f t="shared" si="31"/>
        <v>0</v>
      </c>
      <c r="N650" s="86" t="e">
        <f t="shared" si="30"/>
        <v>#DIV/0!</v>
      </c>
    </row>
    <row r="651" spans="1:14">
      <c r="A651" s="84"/>
      <c r="B651" s="85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6">
        <f t="shared" si="31"/>
        <v>0</v>
      </c>
      <c r="N651" s="86" t="e">
        <f t="shared" si="30"/>
        <v>#DIV/0!</v>
      </c>
    </row>
    <row r="652" spans="1:14">
      <c r="A652" s="84"/>
      <c r="B652" s="85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6">
        <f t="shared" si="31"/>
        <v>0</v>
      </c>
      <c r="N652" s="86" t="e">
        <f t="shared" si="30"/>
        <v>#DIV/0!</v>
      </c>
    </row>
    <row r="653" spans="1:14">
      <c r="A653" s="84"/>
      <c r="B653" s="85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6">
        <f t="shared" si="31"/>
        <v>0</v>
      </c>
      <c r="N653" s="86" t="e">
        <f t="shared" si="30"/>
        <v>#DIV/0!</v>
      </c>
    </row>
    <row r="654" spans="1:14">
      <c r="A654" s="84"/>
      <c r="B654" s="85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6">
        <f t="shared" si="31"/>
        <v>0</v>
      </c>
      <c r="N654" s="86" t="e">
        <f t="shared" si="30"/>
        <v>#DIV/0!</v>
      </c>
    </row>
    <row r="655" spans="1:14">
      <c r="A655" s="84"/>
      <c r="B655" s="85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6">
        <f t="shared" si="31"/>
        <v>0</v>
      </c>
      <c r="N655" s="86" t="e">
        <f t="shared" si="30"/>
        <v>#DIV/0!</v>
      </c>
    </row>
    <row r="656" spans="1:14">
      <c r="A656" s="84"/>
      <c r="B656" s="85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6">
        <f t="shared" si="31"/>
        <v>0</v>
      </c>
      <c r="N656" s="86" t="e">
        <f t="shared" si="30"/>
        <v>#DIV/0!</v>
      </c>
    </row>
    <row r="657" spans="1:14">
      <c r="A657" s="84"/>
      <c r="B657" s="85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6">
        <f t="shared" si="31"/>
        <v>0</v>
      </c>
      <c r="N657" s="86" t="e">
        <f t="shared" si="30"/>
        <v>#DIV/0!</v>
      </c>
    </row>
    <row r="658" spans="1:14">
      <c r="A658" s="84"/>
      <c r="B658" s="85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6">
        <f t="shared" si="31"/>
        <v>0</v>
      </c>
      <c r="N658" s="86" t="e">
        <f t="shared" si="30"/>
        <v>#DIV/0!</v>
      </c>
    </row>
    <row r="659" spans="1:14">
      <c r="A659" s="84"/>
      <c r="B659" s="85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6">
        <f t="shared" si="31"/>
        <v>0</v>
      </c>
      <c r="N659" s="86" t="e">
        <f t="shared" si="30"/>
        <v>#DIV/0!</v>
      </c>
    </row>
    <row r="660" spans="1:14">
      <c r="A660" s="84"/>
      <c r="B660" s="85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6">
        <f t="shared" si="31"/>
        <v>0</v>
      </c>
      <c r="N660" s="86" t="e">
        <f t="shared" si="30"/>
        <v>#DIV/0!</v>
      </c>
    </row>
    <row r="661" spans="1:14">
      <c r="A661" s="84"/>
      <c r="B661" s="85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6">
        <f t="shared" si="31"/>
        <v>0</v>
      </c>
      <c r="N661" s="86" t="e">
        <f t="shared" si="30"/>
        <v>#DIV/0!</v>
      </c>
    </row>
    <row r="662" spans="1:14">
      <c r="A662" s="84"/>
      <c r="B662" s="85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6">
        <f t="shared" si="31"/>
        <v>0</v>
      </c>
      <c r="N662" s="86" t="e">
        <f t="shared" ref="N662:N725" si="32">1/M662</f>
        <v>#DIV/0!</v>
      </c>
    </row>
    <row r="663" spans="1:14">
      <c r="A663" s="84"/>
      <c r="B663" s="85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6">
        <f t="shared" si="31"/>
        <v>0</v>
      </c>
      <c r="N663" s="86" t="e">
        <f t="shared" si="32"/>
        <v>#DIV/0!</v>
      </c>
    </row>
    <row r="664" spans="1:14">
      <c r="A664" s="84"/>
      <c r="B664" s="85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6">
        <f t="shared" si="31"/>
        <v>0</v>
      </c>
      <c r="N664" s="86" t="e">
        <f t="shared" si="32"/>
        <v>#DIV/0!</v>
      </c>
    </row>
    <row r="665" spans="1:14">
      <c r="A665" s="84"/>
      <c r="B665" s="85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6">
        <f t="shared" si="31"/>
        <v>0</v>
      </c>
      <c r="N665" s="86" t="e">
        <f t="shared" si="32"/>
        <v>#DIV/0!</v>
      </c>
    </row>
    <row r="666" spans="1:14">
      <c r="A666" s="84"/>
      <c r="B666" s="85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6">
        <f t="shared" si="31"/>
        <v>0</v>
      </c>
      <c r="N666" s="86" t="e">
        <f t="shared" si="32"/>
        <v>#DIV/0!</v>
      </c>
    </row>
    <row r="667" spans="1:14">
      <c r="A667" s="84"/>
      <c r="B667" s="85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6">
        <f t="shared" si="31"/>
        <v>0</v>
      </c>
      <c r="N667" s="86" t="e">
        <f t="shared" si="32"/>
        <v>#DIV/0!</v>
      </c>
    </row>
    <row r="668" spans="1:14">
      <c r="A668" s="84"/>
      <c r="B668" s="85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6">
        <f t="shared" si="31"/>
        <v>0</v>
      </c>
      <c r="N668" s="86" t="e">
        <f t="shared" si="32"/>
        <v>#DIV/0!</v>
      </c>
    </row>
    <row r="669" spans="1:14">
      <c r="A669" s="84"/>
      <c r="B669" s="85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6">
        <f t="shared" si="31"/>
        <v>0</v>
      </c>
      <c r="N669" s="86" t="e">
        <f t="shared" si="32"/>
        <v>#DIV/0!</v>
      </c>
    </row>
    <row r="670" spans="1:14">
      <c r="A670" s="84"/>
      <c r="B670" s="85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6">
        <f t="shared" si="31"/>
        <v>0</v>
      </c>
      <c r="N670" s="86" t="e">
        <f t="shared" si="32"/>
        <v>#DIV/0!</v>
      </c>
    </row>
    <row r="671" spans="1:14">
      <c r="A671" s="84"/>
      <c r="B671" s="85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6">
        <f t="shared" si="31"/>
        <v>0</v>
      </c>
      <c r="N671" s="86" t="e">
        <f t="shared" si="32"/>
        <v>#DIV/0!</v>
      </c>
    </row>
    <row r="672" spans="1:14">
      <c r="A672" s="84"/>
      <c r="B672" s="85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6">
        <f t="shared" si="31"/>
        <v>0</v>
      </c>
      <c r="N672" s="86" t="e">
        <f t="shared" si="32"/>
        <v>#DIV/0!</v>
      </c>
    </row>
    <row r="673" spans="1:14">
      <c r="A673" s="84"/>
      <c r="B673" s="85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6">
        <f t="shared" si="31"/>
        <v>0</v>
      </c>
      <c r="N673" s="86" t="e">
        <f t="shared" si="32"/>
        <v>#DIV/0!</v>
      </c>
    </row>
    <row r="674" spans="1:14">
      <c r="A674" s="84"/>
      <c r="B674" s="85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6">
        <f t="shared" si="31"/>
        <v>0</v>
      </c>
      <c r="N674" s="86" t="e">
        <f t="shared" si="32"/>
        <v>#DIV/0!</v>
      </c>
    </row>
    <row r="675" spans="1:14">
      <c r="A675" s="84"/>
      <c r="B675" s="85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6">
        <f t="shared" si="31"/>
        <v>0</v>
      </c>
      <c r="N675" s="86" t="e">
        <f t="shared" si="32"/>
        <v>#DIV/0!</v>
      </c>
    </row>
    <row r="676" spans="1:14">
      <c r="A676" s="84"/>
      <c r="B676" s="85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6">
        <f t="shared" si="31"/>
        <v>0</v>
      </c>
      <c r="N676" s="86" t="e">
        <f t="shared" si="32"/>
        <v>#DIV/0!</v>
      </c>
    </row>
    <row r="677" spans="1:14">
      <c r="A677" s="84"/>
      <c r="B677" s="85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6">
        <f t="shared" si="31"/>
        <v>0</v>
      </c>
      <c r="N677" s="86" t="e">
        <f t="shared" si="32"/>
        <v>#DIV/0!</v>
      </c>
    </row>
    <row r="678" spans="1:14">
      <c r="A678" s="84"/>
      <c r="B678" s="85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6">
        <f t="shared" si="31"/>
        <v>0</v>
      </c>
      <c r="N678" s="86" t="e">
        <f t="shared" si="32"/>
        <v>#DIV/0!</v>
      </c>
    </row>
    <row r="679" spans="1:14">
      <c r="A679" s="84"/>
      <c r="B679" s="85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6">
        <f t="shared" si="31"/>
        <v>0</v>
      </c>
      <c r="N679" s="86" t="e">
        <f t="shared" si="32"/>
        <v>#DIV/0!</v>
      </c>
    </row>
    <row r="680" spans="1:14">
      <c r="A680" s="84"/>
      <c r="B680" s="85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6">
        <f t="shared" si="31"/>
        <v>0</v>
      </c>
      <c r="N680" s="86" t="e">
        <f t="shared" si="32"/>
        <v>#DIV/0!</v>
      </c>
    </row>
    <row r="681" spans="1:14">
      <c r="A681" s="84"/>
      <c r="B681" s="85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6">
        <f t="shared" si="31"/>
        <v>0</v>
      </c>
      <c r="N681" s="86" t="e">
        <f t="shared" si="32"/>
        <v>#DIV/0!</v>
      </c>
    </row>
    <row r="682" spans="1:14">
      <c r="A682" s="84"/>
      <c r="B682" s="85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6">
        <f t="shared" si="31"/>
        <v>0</v>
      </c>
      <c r="N682" s="86" t="e">
        <f t="shared" si="32"/>
        <v>#DIV/0!</v>
      </c>
    </row>
    <row r="683" spans="1:14">
      <c r="A683" s="84"/>
      <c r="B683" s="85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6">
        <f t="shared" si="31"/>
        <v>0</v>
      </c>
      <c r="N683" s="86" t="e">
        <f t="shared" si="32"/>
        <v>#DIV/0!</v>
      </c>
    </row>
    <row r="684" spans="1:14">
      <c r="A684" s="84"/>
      <c r="B684" s="85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6">
        <f t="shared" si="31"/>
        <v>0</v>
      </c>
      <c r="N684" s="86" t="e">
        <f t="shared" si="32"/>
        <v>#DIV/0!</v>
      </c>
    </row>
    <row r="685" spans="1:14">
      <c r="A685" s="84"/>
      <c r="B685" s="85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6">
        <f t="shared" si="31"/>
        <v>0</v>
      </c>
      <c r="N685" s="86" t="e">
        <f t="shared" si="32"/>
        <v>#DIV/0!</v>
      </c>
    </row>
    <row r="686" spans="1:14">
      <c r="A686" s="84"/>
      <c r="B686" s="85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6">
        <f t="shared" si="31"/>
        <v>0</v>
      </c>
      <c r="N686" s="86" t="e">
        <f t="shared" si="32"/>
        <v>#DIV/0!</v>
      </c>
    </row>
    <row r="687" spans="1:14">
      <c r="A687" s="84"/>
      <c r="B687" s="85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6">
        <f t="shared" si="31"/>
        <v>0</v>
      </c>
      <c r="N687" s="86" t="e">
        <f t="shared" si="32"/>
        <v>#DIV/0!</v>
      </c>
    </row>
    <row r="688" spans="1:14">
      <c r="A688" s="84"/>
      <c r="B688" s="85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6">
        <f t="shared" si="31"/>
        <v>0</v>
      </c>
      <c r="N688" s="86" t="e">
        <f t="shared" si="32"/>
        <v>#DIV/0!</v>
      </c>
    </row>
    <row r="689" spans="1:14">
      <c r="A689" s="84"/>
      <c r="B689" s="85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6">
        <f t="shared" si="31"/>
        <v>0</v>
      </c>
      <c r="N689" s="86" t="e">
        <f t="shared" si="32"/>
        <v>#DIV/0!</v>
      </c>
    </row>
    <row r="690" spans="1:14">
      <c r="A690" s="84"/>
      <c r="B690" s="85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6">
        <f t="shared" si="31"/>
        <v>0</v>
      </c>
      <c r="N690" s="86" t="e">
        <f t="shared" si="32"/>
        <v>#DIV/0!</v>
      </c>
    </row>
    <row r="691" spans="1:14">
      <c r="A691" s="84"/>
      <c r="B691" s="85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6">
        <f t="shared" si="31"/>
        <v>0</v>
      </c>
      <c r="N691" s="86" t="e">
        <f t="shared" si="32"/>
        <v>#DIV/0!</v>
      </c>
    </row>
    <row r="692" spans="1:14">
      <c r="A692" s="84"/>
      <c r="B692" s="85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6">
        <f t="shared" si="31"/>
        <v>0</v>
      </c>
      <c r="N692" s="86" t="e">
        <f t="shared" si="32"/>
        <v>#DIV/0!</v>
      </c>
    </row>
    <row r="693" spans="1:14">
      <c r="A693" s="84"/>
      <c r="B693" s="85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6">
        <f t="shared" si="31"/>
        <v>0</v>
      </c>
      <c r="N693" s="86" t="e">
        <f t="shared" si="32"/>
        <v>#DIV/0!</v>
      </c>
    </row>
    <row r="694" spans="1:14">
      <c r="A694" s="84"/>
      <c r="B694" s="85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6">
        <f t="shared" si="31"/>
        <v>0</v>
      </c>
      <c r="N694" s="86" t="e">
        <f t="shared" si="32"/>
        <v>#DIV/0!</v>
      </c>
    </row>
    <row r="695" spans="1:14">
      <c r="A695" s="84"/>
      <c r="B695" s="85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6">
        <f t="shared" ref="M695:M758" si="33">COUNTIFS(D:D,D695,J:J,J695,K:K,K695)</f>
        <v>0</v>
      </c>
      <c r="N695" s="86" t="e">
        <f t="shared" si="32"/>
        <v>#DIV/0!</v>
      </c>
    </row>
    <row r="696" spans="1:14">
      <c r="A696" s="84"/>
      <c r="B696" s="85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6">
        <f t="shared" si="33"/>
        <v>0</v>
      </c>
      <c r="N696" s="86" t="e">
        <f t="shared" si="32"/>
        <v>#DIV/0!</v>
      </c>
    </row>
    <row r="697" spans="1:14">
      <c r="A697" s="84"/>
      <c r="B697" s="85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6">
        <f t="shared" si="33"/>
        <v>0</v>
      </c>
      <c r="N697" s="86" t="e">
        <f t="shared" si="32"/>
        <v>#DIV/0!</v>
      </c>
    </row>
    <row r="698" spans="1:14">
      <c r="A698" s="84"/>
      <c r="B698" s="85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6">
        <f t="shared" si="33"/>
        <v>0</v>
      </c>
      <c r="N698" s="86" t="e">
        <f t="shared" si="32"/>
        <v>#DIV/0!</v>
      </c>
    </row>
    <row r="699" spans="1:14">
      <c r="A699" s="84"/>
      <c r="B699" s="85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6">
        <f t="shared" si="33"/>
        <v>0</v>
      </c>
      <c r="N699" s="86" t="e">
        <f t="shared" si="32"/>
        <v>#DIV/0!</v>
      </c>
    </row>
    <row r="700" spans="1:14">
      <c r="A700" s="84"/>
      <c r="B700" s="85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6">
        <f t="shared" si="33"/>
        <v>0</v>
      </c>
      <c r="N700" s="86" t="e">
        <f t="shared" si="32"/>
        <v>#DIV/0!</v>
      </c>
    </row>
    <row r="701" spans="1:14">
      <c r="A701" s="84"/>
      <c r="B701" s="85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6">
        <f t="shared" si="33"/>
        <v>0</v>
      </c>
      <c r="N701" s="86" t="e">
        <f t="shared" si="32"/>
        <v>#DIV/0!</v>
      </c>
    </row>
    <row r="702" spans="1:14">
      <c r="A702" s="84"/>
      <c r="B702" s="85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6">
        <f t="shared" si="33"/>
        <v>0</v>
      </c>
      <c r="N702" s="86" t="e">
        <f t="shared" si="32"/>
        <v>#DIV/0!</v>
      </c>
    </row>
    <row r="703" spans="1:14">
      <c r="A703" s="84"/>
      <c r="B703" s="85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6">
        <f t="shared" si="33"/>
        <v>0</v>
      </c>
      <c r="N703" s="86" t="e">
        <f t="shared" si="32"/>
        <v>#DIV/0!</v>
      </c>
    </row>
    <row r="704" spans="1:14">
      <c r="A704" s="84"/>
      <c r="B704" s="85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6">
        <f t="shared" si="33"/>
        <v>0</v>
      </c>
      <c r="N704" s="86" t="e">
        <f t="shared" si="32"/>
        <v>#DIV/0!</v>
      </c>
    </row>
    <row r="705" spans="1:14">
      <c r="A705" s="84"/>
      <c r="B705" s="85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6">
        <f t="shared" si="33"/>
        <v>0</v>
      </c>
      <c r="N705" s="86" t="e">
        <f t="shared" si="32"/>
        <v>#DIV/0!</v>
      </c>
    </row>
    <row r="706" spans="1:14">
      <c r="A706" s="84"/>
      <c r="B706" s="85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6">
        <f t="shared" si="33"/>
        <v>0</v>
      </c>
      <c r="N706" s="86" t="e">
        <f t="shared" si="32"/>
        <v>#DIV/0!</v>
      </c>
    </row>
    <row r="707" spans="1:14">
      <c r="A707" s="84"/>
      <c r="B707" s="85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6">
        <f t="shared" si="33"/>
        <v>0</v>
      </c>
      <c r="N707" s="86" t="e">
        <f t="shared" si="32"/>
        <v>#DIV/0!</v>
      </c>
    </row>
    <row r="708" spans="1:14">
      <c r="A708" s="84"/>
      <c r="B708" s="85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6">
        <f t="shared" si="33"/>
        <v>0</v>
      </c>
      <c r="N708" s="86" t="e">
        <f t="shared" si="32"/>
        <v>#DIV/0!</v>
      </c>
    </row>
    <row r="709" spans="1:14">
      <c r="A709" s="84"/>
      <c r="B709" s="85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6">
        <f t="shared" si="33"/>
        <v>0</v>
      </c>
      <c r="N709" s="86" t="e">
        <f t="shared" si="32"/>
        <v>#DIV/0!</v>
      </c>
    </row>
    <row r="710" spans="1:14">
      <c r="A710" s="84"/>
      <c r="B710" s="85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6">
        <f t="shared" si="33"/>
        <v>0</v>
      </c>
      <c r="N710" s="86" t="e">
        <f t="shared" si="32"/>
        <v>#DIV/0!</v>
      </c>
    </row>
    <row r="711" spans="1:14">
      <c r="A711" s="84"/>
      <c r="B711" s="85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6">
        <f t="shared" si="33"/>
        <v>0</v>
      </c>
      <c r="N711" s="86" t="e">
        <f t="shared" si="32"/>
        <v>#DIV/0!</v>
      </c>
    </row>
    <row r="712" spans="1:14">
      <c r="A712" s="84"/>
      <c r="B712" s="85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6">
        <f t="shared" si="33"/>
        <v>0</v>
      </c>
      <c r="N712" s="86" t="e">
        <f t="shared" si="32"/>
        <v>#DIV/0!</v>
      </c>
    </row>
    <row r="713" spans="1:14">
      <c r="A713" s="84"/>
      <c r="B713" s="85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6">
        <f t="shared" si="33"/>
        <v>0</v>
      </c>
      <c r="N713" s="86" t="e">
        <f t="shared" si="32"/>
        <v>#DIV/0!</v>
      </c>
    </row>
    <row r="714" spans="1:14">
      <c r="A714" s="84"/>
      <c r="B714" s="85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6">
        <f t="shared" si="33"/>
        <v>0</v>
      </c>
      <c r="N714" s="86" t="e">
        <f t="shared" si="32"/>
        <v>#DIV/0!</v>
      </c>
    </row>
    <row r="715" spans="1:14">
      <c r="A715" s="84"/>
      <c r="B715" s="85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6">
        <f t="shared" si="33"/>
        <v>0</v>
      </c>
      <c r="N715" s="86" t="e">
        <f t="shared" si="32"/>
        <v>#DIV/0!</v>
      </c>
    </row>
    <row r="716" spans="1:14">
      <c r="A716" s="84"/>
      <c r="B716" s="85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6">
        <f t="shared" si="33"/>
        <v>0</v>
      </c>
      <c r="N716" s="86" t="e">
        <f t="shared" si="32"/>
        <v>#DIV/0!</v>
      </c>
    </row>
    <row r="717" spans="1:14">
      <c r="A717" s="84"/>
      <c r="B717" s="85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6">
        <f t="shared" si="33"/>
        <v>0</v>
      </c>
      <c r="N717" s="86" t="e">
        <f t="shared" si="32"/>
        <v>#DIV/0!</v>
      </c>
    </row>
    <row r="718" spans="1:14">
      <c r="A718" s="84"/>
      <c r="B718" s="85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6">
        <f t="shared" si="33"/>
        <v>0</v>
      </c>
      <c r="N718" s="86" t="e">
        <f t="shared" si="32"/>
        <v>#DIV/0!</v>
      </c>
    </row>
    <row r="719" spans="1:14">
      <c r="A719" s="84"/>
      <c r="B719" s="85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6">
        <f t="shared" si="33"/>
        <v>0</v>
      </c>
      <c r="N719" s="86" t="e">
        <f t="shared" si="32"/>
        <v>#DIV/0!</v>
      </c>
    </row>
    <row r="720" spans="1:14">
      <c r="A720" s="84"/>
      <c r="B720" s="85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6">
        <f t="shared" si="33"/>
        <v>0</v>
      </c>
      <c r="N720" s="86" t="e">
        <f t="shared" si="32"/>
        <v>#DIV/0!</v>
      </c>
    </row>
    <row r="721" spans="1:14">
      <c r="A721" s="84"/>
      <c r="B721" s="85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6">
        <f t="shared" si="33"/>
        <v>0</v>
      </c>
      <c r="N721" s="86" t="e">
        <f t="shared" si="32"/>
        <v>#DIV/0!</v>
      </c>
    </row>
    <row r="722" spans="1:14">
      <c r="A722" s="84"/>
      <c r="B722" s="85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6">
        <f t="shared" si="33"/>
        <v>0</v>
      </c>
      <c r="N722" s="86" t="e">
        <f t="shared" si="32"/>
        <v>#DIV/0!</v>
      </c>
    </row>
    <row r="723" spans="1:14">
      <c r="A723" s="84"/>
      <c r="B723" s="85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6">
        <f t="shared" si="33"/>
        <v>0</v>
      </c>
      <c r="N723" s="86" t="e">
        <f t="shared" si="32"/>
        <v>#DIV/0!</v>
      </c>
    </row>
    <row r="724" spans="1:14">
      <c r="A724" s="84"/>
      <c r="B724" s="85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6">
        <f t="shared" si="33"/>
        <v>0</v>
      </c>
      <c r="N724" s="86" t="e">
        <f t="shared" si="32"/>
        <v>#DIV/0!</v>
      </c>
    </row>
    <row r="725" spans="1:14">
      <c r="A725" s="84"/>
      <c r="B725" s="85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6">
        <f t="shared" si="33"/>
        <v>0</v>
      </c>
      <c r="N725" s="86" t="e">
        <f t="shared" si="32"/>
        <v>#DIV/0!</v>
      </c>
    </row>
    <row r="726" spans="1:14">
      <c r="A726" s="84"/>
      <c r="B726" s="85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6">
        <f t="shared" si="33"/>
        <v>0</v>
      </c>
      <c r="N726" s="86" t="e">
        <f t="shared" ref="N726:N789" si="34">1/M726</f>
        <v>#DIV/0!</v>
      </c>
    </row>
    <row r="727" spans="1:14">
      <c r="A727" s="84"/>
      <c r="B727" s="85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6">
        <f t="shared" si="33"/>
        <v>0</v>
      </c>
      <c r="N727" s="86" t="e">
        <f t="shared" si="34"/>
        <v>#DIV/0!</v>
      </c>
    </row>
    <row r="728" spans="1:14">
      <c r="A728" s="84"/>
      <c r="B728" s="85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6">
        <f t="shared" si="33"/>
        <v>0</v>
      </c>
      <c r="N728" s="86" t="e">
        <f t="shared" si="34"/>
        <v>#DIV/0!</v>
      </c>
    </row>
    <row r="729" spans="1:14">
      <c r="A729" s="84"/>
      <c r="B729" s="85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6">
        <f t="shared" si="33"/>
        <v>0</v>
      </c>
      <c r="N729" s="86" t="e">
        <f t="shared" si="34"/>
        <v>#DIV/0!</v>
      </c>
    </row>
    <row r="730" spans="1:14">
      <c r="A730" s="84"/>
      <c r="B730" s="85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6">
        <f t="shared" si="33"/>
        <v>0</v>
      </c>
      <c r="N730" s="86" t="e">
        <f t="shared" si="34"/>
        <v>#DIV/0!</v>
      </c>
    </row>
    <row r="731" spans="1:14">
      <c r="A731" s="84"/>
      <c r="B731" s="85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6">
        <f t="shared" si="33"/>
        <v>0</v>
      </c>
      <c r="N731" s="86" t="e">
        <f t="shared" si="34"/>
        <v>#DIV/0!</v>
      </c>
    </row>
    <row r="732" spans="1:14">
      <c r="A732" s="84"/>
      <c r="B732" s="85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6">
        <f t="shared" si="33"/>
        <v>0</v>
      </c>
      <c r="N732" s="86" t="e">
        <f t="shared" si="34"/>
        <v>#DIV/0!</v>
      </c>
    </row>
    <row r="733" spans="1:14">
      <c r="A733" s="84"/>
      <c r="B733" s="85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6">
        <f t="shared" si="33"/>
        <v>0</v>
      </c>
      <c r="N733" s="86" t="e">
        <f t="shared" si="34"/>
        <v>#DIV/0!</v>
      </c>
    </row>
    <row r="734" spans="1:14">
      <c r="A734" s="84"/>
      <c r="B734" s="85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6">
        <f t="shared" si="33"/>
        <v>0</v>
      </c>
      <c r="N734" s="86" t="e">
        <f t="shared" si="34"/>
        <v>#DIV/0!</v>
      </c>
    </row>
    <row r="735" spans="1:14">
      <c r="A735" s="84"/>
      <c r="B735" s="85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6">
        <f t="shared" si="33"/>
        <v>0</v>
      </c>
      <c r="N735" s="86" t="e">
        <f t="shared" si="34"/>
        <v>#DIV/0!</v>
      </c>
    </row>
    <row r="736" spans="1:14">
      <c r="A736" s="84"/>
      <c r="B736" s="85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6">
        <f t="shared" si="33"/>
        <v>0</v>
      </c>
      <c r="N736" s="86" t="e">
        <f t="shared" si="34"/>
        <v>#DIV/0!</v>
      </c>
    </row>
    <row r="737" spans="1:14">
      <c r="A737" s="84"/>
      <c r="B737" s="85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6">
        <f t="shared" si="33"/>
        <v>0</v>
      </c>
      <c r="N737" s="86" t="e">
        <f t="shared" si="34"/>
        <v>#DIV/0!</v>
      </c>
    </row>
    <row r="738" spans="1:14">
      <c r="A738" s="84"/>
      <c r="B738" s="85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6">
        <f t="shared" si="33"/>
        <v>0</v>
      </c>
      <c r="N738" s="86" t="e">
        <f t="shared" si="34"/>
        <v>#DIV/0!</v>
      </c>
    </row>
    <row r="739" spans="1:14">
      <c r="A739" s="84"/>
      <c r="B739" s="85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6">
        <f t="shared" si="33"/>
        <v>0</v>
      </c>
      <c r="N739" s="86" t="e">
        <f t="shared" si="34"/>
        <v>#DIV/0!</v>
      </c>
    </row>
    <row r="740" spans="1:14">
      <c r="A740" s="84"/>
      <c r="B740" s="85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6">
        <f t="shared" si="33"/>
        <v>0</v>
      </c>
      <c r="N740" s="86" t="e">
        <f t="shared" si="34"/>
        <v>#DIV/0!</v>
      </c>
    </row>
    <row r="741" spans="1:14">
      <c r="A741" s="84"/>
      <c r="B741" s="85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6">
        <f t="shared" si="33"/>
        <v>0</v>
      </c>
      <c r="N741" s="86" t="e">
        <f t="shared" si="34"/>
        <v>#DIV/0!</v>
      </c>
    </row>
    <row r="742" spans="1:14">
      <c r="A742" s="84"/>
      <c r="B742" s="85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6">
        <f t="shared" si="33"/>
        <v>0</v>
      </c>
      <c r="N742" s="86" t="e">
        <f t="shared" si="34"/>
        <v>#DIV/0!</v>
      </c>
    </row>
    <row r="743" spans="1:14">
      <c r="A743" s="84"/>
      <c r="B743" s="85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6">
        <f t="shared" si="33"/>
        <v>0</v>
      </c>
      <c r="N743" s="86" t="e">
        <f t="shared" si="34"/>
        <v>#DIV/0!</v>
      </c>
    </row>
    <row r="744" spans="1:14">
      <c r="A744" s="84"/>
      <c r="B744" s="85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6">
        <f t="shared" si="33"/>
        <v>0</v>
      </c>
      <c r="N744" s="86" t="e">
        <f t="shared" si="34"/>
        <v>#DIV/0!</v>
      </c>
    </row>
    <row r="745" spans="1:14">
      <c r="A745" s="84"/>
      <c r="B745" s="85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6">
        <f t="shared" si="33"/>
        <v>0</v>
      </c>
      <c r="N745" s="86" t="e">
        <f t="shared" si="34"/>
        <v>#DIV/0!</v>
      </c>
    </row>
    <row r="746" spans="1:14">
      <c r="A746" s="84"/>
      <c r="B746" s="85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6">
        <f t="shared" si="33"/>
        <v>0</v>
      </c>
      <c r="N746" s="86" t="e">
        <f t="shared" si="34"/>
        <v>#DIV/0!</v>
      </c>
    </row>
    <row r="747" spans="1:14">
      <c r="A747" s="84"/>
      <c r="B747" s="85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6">
        <f t="shared" si="33"/>
        <v>0</v>
      </c>
      <c r="N747" s="86" t="e">
        <f t="shared" si="34"/>
        <v>#DIV/0!</v>
      </c>
    </row>
    <row r="748" spans="1:14">
      <c r="A748" s="84"/>
      <c r="B748" s="85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6">
        <f t="shared" si="33"/>
        <v>0</v>
      </c>
      <c r="N748" s="86" t="e">
        <f t="shared" si="34"/>
        <v>#DIV/0!</v>
      </c>
    </row>
    <row r="749" spans="1:14">
      <c r="A749" s="84"/>
      <c r="B749" s="85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6">
        <f t="shared" si="33"/>
        <v>0</v>
      </c>
      <c r="N749" s="86" t="e">
        <f t="shared" si="34"/>
        <v>#DIV/0!</v>
      </c>
    </row>
    <row r="750" spans="1:14">
      <c r="A750" s="84"/>
      <c r="B750" s="85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6">
        <f t="shared" si="33"/>
        <v>0</v>
      </c>
      <c r="N750" s="86" t="e">
        <f t="shared" si="34"/>
        <v>#DIV/0!</v>
      </c>
    </row>
    <row r="751" spans="1:14">
      <c r="A751" s="84"/>
      <c r="B751" s="85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6">
        <f t="shared" si="33"/>
        <v>0</v>
      </c>
      <c r="N751" s="86" t="e">
        <f t="shared" si="34"/>
        <v>#DIV/0!</v>
      </c>
    </row>
    <row r="752" spans="1:14">
      <c r="A752" s="84"/>
      <c r="B752" s="85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6">
        <f t="shared" si="33"/>
        <v>0</v>
      </c>
      <c r="N752" s="86" t="e">
        <f t="shared" si="34"/>
        <v>#DIV/0!</v>
      </c>
    </row>
    <row r="753" spans="1:14">
      <c r="A753" s="84"/>
      <c r="B753" s="85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6">
        <f t="shared" si="33"/>
        <v>0</v>
      </c>
      <c r="N753" s="86" t="e">
        <f t="shared" si="34"/>
        <v>#DIV/0!</v>
      </c>
    </row>
    <row r="754" spans="1:14">
      <c r="A754" s="84"/>
      <c r="B754" s="85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6">
        <f t="shared" si="33"/>
        <v>0</v>
      </c>
      <c r="N754" s="86" t="e">
        <f t="shared" si="34"/>
        <v>#DIV/0!</v>
      </c>
    </row>
    <row r="755" spans="1:14">
      <c r="A755" s="84"/>
      <c r="B755" s="85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6">
        <f t="shared" si="33"/>
        <v>0</v>
      </c>
      <c r="N755" s="86" t="e">
        <f t="shared" si="34"/>
        <v>#DIV/0!</v>
      </c>
    </row>
    <row r="756" spans="1:14">
      <c r="A756" s="84"/>
      <c r="B756" s="85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6">
        <f t="shared" si="33"/>
        <v>0</v>
      </c>
      <c r="N756" s="86" t="e">
        <f t="shared" si="34"/>
        <v>#DIV/0!</v>
      </c>
    </row>
    <row r="757" spans="1:14">
      <c r="A757" s="84"/>
      <c r="B757" s="85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6">
        <f t="shared" si="33"/>
        <v>0</v>
      </c>
      <c r="N757" s="86" t="e">
        <f t="shared" si="34"/>
        <v>#DIV/0!</v>
      </c>
    </row>
    <row r="758" spans="1:14">
      <c r="A758" s="84"/>
      <c r="B758" s="85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6">
        <f t="shared" si="33"/>
        <v>0</v>
      </c>
      <c r="N758" s="86" t="e">
        <f t="shared" si="34"/>
        <v>#DIV/0!</v>
      </c>
    </row>
    <row r="759" spans="1:14">
      <c r="A759" s="84"/>
      <c r="B759" s="85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6">
        <f t="shared" ref="M759:M822" si="35">COUNTIFS(D:D,D759,J:J,J759,K:K,K759)</f>
        <v>0</v>
      </c>
      <c r="N759" s="86" t="e">
        <f t="shared" si="34"/>
        <v>#DIV/0!</v>
      </c>
    </row>
    <row r="760" spans="1:14">
      <c r="A760" s="84"/>
      <c r="B760" s="85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6">
        <f t="shared" si="35"/>
        <v>0</v>
      </c>
      <c r="N760" s="86" t="e">
        <f t="shared" si="34"/>
        <v>#DIV/0!</v>
      </c>
    </row>
    <row r="761" spans="1:14">
      <c r="A761" s="84"/>
      <c r="B761" s="85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6">
        <f t="shared" si="35"/>
        <v>0</v>
      </c>
      <c r="N761" s="86" t="e">
        <f t="shared" si="34"/>
        <v>#DIV/0!</v>
      </c>
    </row>
    <row r="762" spans="1:14">
      <c r="A762" s="84"/>
      <c r="B762" s="85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6">
        <f t="shared" si="35"/>
        <v>0</v>
      </c>
      <c r="N762" s="86" t="e">
        <f t="shared" si="34"/>
        <v>#DIV/0!</v>
      </c>
    </row>
    <row r="763" spans="1:14">
      <c r="A763" s="84"/>
      <c r="B763" s="85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6">
        <f t="shared" si="35"/>
        <v>0</v>
      </c>
      <c r="N763" s="86" t="e">
        <f t="shared" si="34"/>
        <v>#DIV/0!</v>
      </c>
    </row>
    <row r="764" spans="1:14">
      <c r="A764" s="84"/>
      <c r="B764" s="85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6">
        <f t="shared" si="35"/>
        <v>0</v>
      </c>
      <c r="N764" s="86" t="e">
        <f t="shared" si="34"/>
        <v>#DIV/0!</v>
      </c>
    </row>
    <row r="765" spans="1:14">
      <c r="A765" s="84"/>
      <c r="B765" s="85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6">
        <f t="shared" si="35"/>
        <v>0</v>
      </c>
      <c r="N765" s="86" t="e">
        <f t="shared" si="34"/>
        <v>#DIV/0!</v>
      </c>
    </row>
    <row r="766" spans="1:14">
      <c r="A766" s="84"/>
      <c r="B766" s="85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6">
        <f t="shared" si="35"/>
        <v>0</v>
      </c>
      <c r="N766" s="86" t="e">
        <f t="shared" si="34"/>
        <v>#DIV/0!</v>
      </c>
    </row>
    <row r="767" spans="1:14">
      <c r="A767" s="84"/>
      <c r="B767" s="85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6">
        <f t="shared" si="35"/>
        <v>0</v>
      </c>
      <c r="N767" s="86" t="e">
        <f t="shared" si="34"/>
        <v>#DIV/0!</v>
      </c>
    </row>
    <row r="768" spans="1:14">
      <c r="A768" s="84"/>
      <c r="B768" s="85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6">
        <f t="shared" si="35"/>
        <v>0</v>
      </c>
      <c r="N768" s="86" t="e">
        <f t="shared" si="34"/>
        <v>#DIV/0!</v>
      </c>
    </row>
    <row r="769" spans="1:14">
      <c r="A769" s="84"/>
      <c r="B769" s="85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6">
        <f t="shared" si="35"/>
        <v>0</v>
      </c>
      <c r="N769" s="86" t="e">
        <f t="shared" si="34"/>
        <v>#DIV/0!</v>
      </c>
    </row>
    <row r="770" spans="1:14">
      <c r="A770" s="84"/>
      <c r="B770" s="85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6">
        <f t="shared" si="35"/>
        <v>0</v>
      </c>
      <c r="N770" s="86" t="e">
        <f t="shared" si="34"/>
        <v>#DIV/0!</v>
      </c>
    </row>
    <row r="771" spans="1:14">
      <c r="A771" s="84"/>
      <c r="B771" s="85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6">
        <f t="shared" si="35"/>
        <v>0</v>
      </c>
      <c r="N771" s="86" t="e">
        <f t="shared" si="34"/>
        <v>#DIV/0!</v>
      </c>
    </row>
    <row r="772" spans="1:14">
      <c r="A772" s="84"/>
      <c r="B772" s="85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6">
        <f t="shared" si="35"/>
        <v>0</v>
      </c>
      <c r="N772" s="86" t="e">
        <f t="shared" si="34"/>
        <v>#DIV/0!</v>
      </c>
    </row>
    <row r="773" spans="1:14">
      <c r="A773" s="84"/>
      <c r="B773" s="85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6">
        <f t="shared" si="35"/>
        <v>0</v>
      </c>
      <c r="N773" s="86" t="e">
        <f t="shared" si="34"/>
        <v>#DIV/0!</v>
      </c>
    </row>
    <row r="774" spans="1:14">
      <c r="A774" s="84"/>
      <c r="B774" s="85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6">
        <f t="shared" si="35"/>
        <v>0</v>
      </c>
      <c r="N774" s="86" t="e">
        <f t="shared" si="34"/>
        <v>#DIV/0!</v>
      </c>
    </row>
    <row r="775" spans="1:14">
      <c r="A775" s="84"/>
      <c r="B775" s="85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6">
        <f t="shared" si="35"/>
        <v>0</v>
      </c>
      <c r="N775" s="86" t="e">
        <f t="shared" si="34"/>
        <v>#DIV/0!</v>
      </c>
    </row>
    <row r="776" spans="1:14">
      <c r="A776" s="84"/>
      <c r="B776" s="85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6">
        <f t="shared" si="35"/>
        <v>0</v>
      </c>
      <c r="N776" s="86" t="e">
        <f t="shared" si="34"/>
        <v>#DIV/0!</v>
      </c>
    </row>
    <row r="777" spans="1:14">
      <c r="A777" s="84"/>
      <c r="B777" s="85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6">
        <f t="shared" si="35"/>
        <v>0</v>
      </c>
      <c r="N777" s="86" t="e">
        <f t="shared" si="34"/>
        <v>#DIV/0!</v>
      </c>
    </row>
    <row r="778" spans="1:14">
      <c r="A778" s="84"/>
      <c r="B778" s="85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6">
        <f t="shared" si="35"/>
        <v>0</v>
      </c>
      <c r="N778" s="86" t="e">
        <f t="shared" si="34"/>
        <v>#DIV/0!</v>
      </c>
    </row>
    <row r="779" spans="1:14">
      <c r="A779" s="84"/>
      <c r="B779" s="85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6">
        <f t="shared" si="35"/>
        <v>0</v>
      </c>
      <c r="N779" s="86" t="e">
        <f t="shared" si="34"/>
        <v>#DIV/0!</v>
      </c>
    </row>
    <row r="780" spans="1:14">
      <c r="A780" s="84"/>
      <c r="B780" s="85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6">
        <f t="shared" si="35"/>
        <v>0</v>
      </c>
      <c r="N780" s="86" t="e">
        <f t="shared" si="34"/>
        <v>#DIV/0!</v>
      </c>
    </row>
    <row r="781" spans="1:14">
      <c r="A781" s="84"/>
      <c r="B781" s="85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6">
        <f t="shared" si="35"/>
        <v>0</v>
      </c>
      <c r="N781" s="86" t="e">
        <f t="shared" si="34"/>
        <v>#DIV/0!</v>
      </c>
    </row>
    <row r="782" spans="1:14">
      <c r="A782" s="84"/>
      <c r="B782" s="85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6">
        <f t="shared" si="35"/>
        <v>0</v>
      </c>
      <c r="N782" s="86" t="e">
        <f t="shared" si="34"/>
        <v>#DIV/0!</v>
      </c>
    </row>
    <row r="783" spans="1:14">
      <c r="A783" s="84"/>
      <c r="B783" s="85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6">
        <f t="shared" si="35"/>
        <v>0</v>
      </c>
      <c r="N783" s="86" t="e">
        <f t="shared" si="34"/>
        <v>#DIV/0!</v>
      </c>
    </row>
    <row r="784" spans="1:14">
      <c r="A784" s="84"/>
      <c r="B784" s="85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6">
        <f t="shared" si="35"/>
        <v>0</v>
      </c>
      <c r="N784" s="86" t="e">
        <f t="shared" si="34"/>
        <v>#DIV/0!</v>
      </c>
    </row>
    <row r="785" spans="1:14">
      <c r="A785" s="84"/>
      <c r="B785" s="85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6">
        <f t="shared" si="35"/>
        <v>0</v>
      </c>
      <c r="N785" s="86" t="e">
        <f t="shared" si="34"/>
        <v>#DIV/0!</v>
      </c>
    </row>
    <row r="786" spans="1:14">
      <c r="A786" s="84"/>
      <c r="B786" s="85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6">
        <f t="shared" si="35"/>
        <v>0</v>
      </c>
      <c r="N786" s="86" t="e">
        <f t="shared" si="34"/>
        <v>#DIV/0!</v>
      </c>
    </row>
    <row r="787" spans="1:14">
      <c r="A787" s="84"/>
      <c r="B787" s="85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6">
        <f t="shared" si="35"/>
        <v>0</v>
      </c>
      <c r="N787" s="86" t="e">
        <f t="shared" si="34"/>
        <v>#DIV/0!</v>
      </c>
    </row>
    <row r="788" spans="1:14">
      <c r="A788" s="84"/>
      <c r="B788" s="85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6">
        <f t="shared" si="35"/>
        <v>0</v>
      </c>
      <c r="N788" s="86" t="e">
        <f t="shared" si="34"/>
        <v>#DIV/0!</v>
      </c>
    </row>
    <row r="789" spans="1:14">
      <c r="A789" s="84"/>
      <c r="B789" s="85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6">
        <f t="shared" si="35"/>
        <v>0</v>
      </c>
      <c r="N789" s="86" t="e">
        <f t="shared" si="34"/>
        <v>#DIV/0!</v>
      </c>
    </row>
    <row r="790" spans="1:14">
      <c r="A790" s="84"/>
      <c r="B790" s="85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6">
        <f t="shared" si="35"/>
        <v>0</v>
      </c>
      <c r="N790" s="86" t="e">
        <f t="shared" ref="N790:N853" si="36">1/M790</f>
        <v>#DIV/0!</v>
      </c>
    </row>
    <row r="791" spans="1:14">
      <c r="A791" s="84"/>
      <c r="B791" s="85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6">
        <f t="shared" si="35"/>
        <v>0</v>
      </c>
      <c r="N791" s="86" t="e">
        <f t="shared" si="36"/>
        <v>#DIV/0!</v>
      </c>
    </row>
    <row r="792" spans="1:14">
      <c r="A792" s="84"/>
      <c r="B792" s="85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6">
        <f t="shared" si="35"/>
        <v>0</v>
      </c>
      <c r="N792" s="86" t="e">
        <f t="shared" si="36"/>
        <v>#DIV/0!</v>
      </c>
    </row>
    <row r="793" spans="1:14">
      <c r="A793" s="84"/>
      <c r="B793" s="85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6">
        <f t="shared" si="35"/>
        <v>0</v>
      </c>
      <c r="N793" s="86" t="e">
        <f t="shared" si="36"/>
        <v>#DIV/0!</v>
      </c>
    </row>
    <row r="794" spans="1:14">
      <c r="A794" s="84"/>
      <c r="B794" s="85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6">
        <f t="shared" si="35"/>
        <v>0</v>
      </c>
      <c r="N794" s="86" t="e">
        <f t="shared" si="36"/>
        <v>#DIV/0!</v>
      </c>
    </row>
    <row r="795" spans="1:14">
      <c r="A795" s="84"/>
      <c r="B795" s="85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6">
        <f t="shared" si="35"/>
        <v>0</v>
      </c>
      <c r="N795" s="86" t="e">
        <f t="shared" si="36"/>
        <v>#DIV/0!</v>
      </c>
    </row>
    <row r="796" spans="1:14">
      <c r="A796" s="84"/>
      <c r="B796" s="85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6">
        <f t="shared" si="35"/>
        <v>0</v>
      </c>
      <c r="N796" s="86" t="e">
        <f t="shared" si="36"/>
        <v>#DIV/0!</v>
      </c>
    </row>
    <row r="797" spans="1:14">
      <c r="A797" s="84"/>
      <c r="B797" s="85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6">
        <f t="shared" si="35"/>
        <v>0</v>
      </c>
      <c r="N797" s="86" t="e">
        <f t="shared" si="36"/>
        <v>#DIV/0!</v>
      </c>
    </row>
    <row r="798" spans="1:14">
      <c r="A798" s="84"/>
      <c r="B798" s="85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6">
        <f t="shared" si="35"/>
        <v>0</v>
      </c>
      <c r="N798" s="86" t="e">
        <f t="shared" si="36"/>
        <v>#DIV/0!</v>
      </c>
    </row>
    <row r="799" spans="1:14">
      <c r="A799" s="84"/>
      <c r="B799" s="85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6">
        <f t="shared" si="35"/>
        <v>0</v>
      </c>
      <c r="N799" s="86" t="e">
        <f t="shared" si="36"/>
        <v>#DIV/0!</v>
      </c>
    </row>
    <row r="800" spans="1:14">
      <c r="A800" s="84"/>
      <c r="B800" s="85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6">
        <f t="shared" si="35"/>
        <v>0</v>
      </c>
      <c r="N800" s="86" t="e">
        <f t="shared" si="36"/>
        <v>#DIV/0!</v>
      </c>
    </row>
    <row r="801" spans="1:14">
      <c r="A801" s="84"/>
      <c r="B801" s="85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6">
        <f t="shared" si="35"/>
        <v>0</v>
      </c>
      <c r="N801" s="86" t="e">
        <f t="shared" si="36"/>
        <v>#DIV/0!</v>
      </c>
    </row>
    <row r="802" spans="1:14">
      <c r="A802" s="84"/>
      <c r="B802" s="85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6">
        <f t="shared" si="35"/>
        <v>0</v>
      </c>
      <c r="N802" s="86" t="e">
        <f t="shared" si="36"/>
        <v>#DIV/0!</v>
      </c>
    </row>
    <row r="803" spans="1:14">
      <c r="A803" s="84"/>
      <c r="B803" s="85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6">
        <f t="shared" si="35"/>
        <v>0</v>
      </c>
      <c r="N803" s="86" t="e">
        <f t="shared" si="36"/>
        <v>#DIV/0!</v>
      </c>
    </row>
    <row r="804" spans="1:14">
      <c r="A804" s="84"/>
      <c r="B804" s="85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6">
        <f t="shared" si="35"/>
        <v>0</v>
      </c>
      <c r="N804" s="86" t="e">
        <f t="shared" si="36"/>
        <v>#DIV/0!</v>
      </c>
    </row>
    <row r="805" spans="1:14">
      <c r="A805" s="84"/>
      <c r="B805" s="85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6">
        <f t="shared" si="35"/>
        <v>0</v>
      </c>
      <c r="N805" s="86" t="e">
        <f t="shared" si="36"/>
        <v>#DIV/0!</v>
      </c>
    </row>
    <row r="806" spans="1:14">
      <c r="A806" s="84"/>
      <c r="B806" s="85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6">
        <f t="shared" si="35"/>
        <v>0</v>
      </c>
      <c r="N806" s="86" t="e">
        <f t="shared" si="36"/>
        <v>#DIV/0!</v>
      </c>
    </row>
    <row r="807" spans="1:14">
      <c r="A807" s="84"/>
      <c r="B807" s="85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6">
        <f t="shared" si="35"/>
        <v>0</v>
      </c>
      <c r="N807" s="86" t="e">
        <f t="shared" si="36"/>
        <v>#DIV/0!</v>
      </c>
    </row>
    <row r="808" spans="1:14">
      <c r="A808" s="84"/>
      <c r="B808" s="85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6">
        <f t="shared" si="35"/>
        <v>0</v>
      </c>
      <c r="N808" s="86" t="e">
        <f t="shared" si="36"/>
        <v>#DIV/0!</v>
      </c>
    </row>
    <row r="809" spans="1:14">
      <c r="A809" s="84"/>
      <c r="B809" s="85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6">
        <f t="shared" si="35"/>
        <v>0</v>
      </c>
      <c r="N809" s="86" t="e">
        <f t="shared" si="36"/>
        <v>#DIV/0!</v>
      </c>
    </row>
    <row r="810" spans="1:14">
      <c r="A810" s="84"/>
      <c r="B810" s="85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6">
        <f t="shared" si="35"/>
        <v>0</v>
      </c>
      <c r="N810" s="86" t="e">
        <f t="shared" si="36"/>
        <v>#DIV/0!</v>
      </c>
    </row>
    <row r="811" spans="1:14">
      <c r="A811" s="84"/>
      <c r="B811" s="85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6">
        <f t="shared" si="35"/>
        <v>0</v>
      </c>
      <c r="N811" s="86" t="e">
        <f t="shared" si="36"/>
        <v>#DIV/0!</v>
      </c>
    </row>
    <row r="812" spans="1:14">
      <c r="A812" s="84"/>
      <c r="B812" s="85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6">
        <f t="shared" si="35"/>
        <v>0</v>
      </c>
      <c r="N812" s="86" t="e">
        <f t="shared" si="36"/>
        <v>#DIV/0!</v>
      </c>
    </row>
    <row r="813" spans="1:14">
      <c r="A813" s="84"/>
      <c r="B813" s="85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6">
        <f t="shared" si="35"/>
        <v>0</v>
      </c>
      <c r="N813" s="86" t="e">
        <f t="shared" si="36"/>
        <v>#DIV/0!</v>
      </c>
    </row>
    <row r="814" spans="1:14">
      <c r="A814" s="84"/>
      <c r="B814" s="85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6">
        <f t="shared" si="35"/>
        <v>0</v>
      </c>
      <c r="N814" s="86" t="e">
        <f t="shared" si="36"/>
        <v>#DIV/0!</v>
      </c>
    </row>
    <row r="815" spans="1:14">
      <c r="A815" s="84"/>
      <c r="B815" s="85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6">
        <f t="shared" si="35"/>
        <v>0</v>
      </c>
      <c r="N815" s="86" t="e">
        <f t="shared" si="36"/>
        <v>#DIV/0!</v>
      </c>
    </row>
    <row r="816" spans="1:14">
      <c r="A816" s="84"/>
      <c r="B816" s="85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6">
        <f t="shared" si="35"/>
        <v>0</v>
      </c>
      <c r="N816" s="86" t="e">
        <f t="shared" si="36"/>
        <v>#DIV/0!</v>
      </c>
    </row>
    <row r="817" spans="1:14">
      <c r="A817" s="84"/>
      <c r="B817" s="85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6">
        <f t="shared" si="35"/>
        <v>0</v>
      </c>
      <c r="N817" s="86" t="e">
        <f t="shared" si="36"/>
        <v>#DIV/0!</v>
      </c>
    </row>
    <row r="818" spans="1:14">
      <c r="A818" s="84"/>
      <c r="B818" s="85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6">
        <f t="shared" si="35"/>
        <v>0</v>
      </c>
      <c r="N818" s="86" t="e">
        <f t="shared" si="36"/>
        <v>#DIV/0!</v>
      </c>
    </row>
    <row r="819" spans="1:14">
      <c r="A819" s="84"/>
      <c r="B819" s="85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6">
        <f t="shared" si="35"/>
        <v>0</v>
      </c>
      <c r="N819" s="86" t="e">
        <f t="shared" si="36"/>
        <v>#DIV/0!</v>
      </c>
    </row>
    <row r="820" spans="1:14">
      <c r="A820" s="84"/>
      <c r="B820" s="85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6">
        <f t="shared" si="35"/>
        <v>0</v>
      </c>
      <c r="N820" s="86" t="e">
        <f t="shared" si="36"/>
        <v>#DIV/0!</v>
      </c>
    </row>
    <row r="821" spans="1:14">
      <c r="A821" s="84"/>
      <c r="B821" s="85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6">
        <f t="shared" si="35"/>
        <v>0</v>
      </c>
      <c r="N821" s="86" t="e">
        <f t="shared" si="36"/>
        <v>#DIV/0!</v>
      </c>
    </row>
    <row r="822" spans="1:14">
      <c r="A822" s="84"/>
      <c r="B822" s="85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6">
        <f t="shared" si="35"/>
        <v>0</v>
      </c>
      <c r="N822" s="86" t="e">
        <f t="shared" si="36"/>
        <v>#DIV/0!</v>
      </c>
    </row>
    <row r="823" spans="1:14">
      <c r="A823" s="84"/>
      <c r="B823" s="85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6">
        <f t="shared" ref="M823:M886" si="37">COUNTIFS(D:D,D823,J:J,J823,K:K,K823)</f>
        <v>0</v>
      </c>
      <c r="N823" s="86" t="e">
        <f t="shared" si="36"/>
        <v>#DIV/0!</v>
      </c>
    </row>
    <row r="824" spans="1:14">
      <c r="A824" s="84"/>
      <c r="B824" s="85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6">
        <f t="shared" si="37"/>
        <v>0</v>
      </c>
      <c r="N824" s="86" t="e">
        <f t="shared" si="36"/>
        <v>#DIV/0!</v>
      </c>
    </row>
    <row r="825" spans="1:14">
      <c r="A825" s="84"/>
      <c r="B825" s="85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6">
        <f t="shared" si="37"/>
        <v>0</v>
      </c>
      <c r="N825" s="86" t="e">
        <f t="shared" si="36"/>
        <v>#DIV/0!</v>
      </c>
    </row>
    <row r="826" spans="1:14">
      <c r="A826" s="84"/>
      <c r="B826" s="85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6">
        <f t="shared" si="37"/>
        <v>0</v>
      </c>
      <c r="N826" s="86" t="e">
        <f t="shared" si="36"/>
        <v>#DIV/0!</v>
      </c>
    </row>
    <row r="827" spans="1:14">
      <c r="A827" s="84"/>
      <c r="B827" s="85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6">
        <f t="shared" si="37"/>
        <v>0</v>
      </c>
      <c r="N827" s="86" t="e">
        <f t="shared" si="36"/>
        <v>#DIV/0!</v>
      </c>
    </row>
    <row r="828" spans="1:14">
      <c r="A828" s="84"/>
      <c r="B828" s="85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6">
        <f t="shared" si="37"/>
        <v>0</v>
      </c>
      <c r="N828" s="86" t="e">
        <f t="shared" si="36"/>
        <v>#DIV/0!</v>
      </c>
    </row>
    <row r="829" spans="1:14">
      <c r="A829" s="84"/>
      <c r="B829" s="85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6">
        <f t="shared" si="37"/>
        <v>0</v>
      </c>
      <c r="N829" s="86" t="e">
        <f t="shared" si="36"/>
        <v>#DIV/0!</v>
      </c>
    </row>
    <row r="830" spans="1:14">
      <c r="A830" s="84"/>
      <c r="B830" s="85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6">
        <f t="shared" si="37"/>
        <v>0</v>
      </c>
      <c r="N830" s="86" t="e">
        <f t="shared" si="36"/>
        <v>#DIV/0!</v>
      </c>
    </row>
    <row r="831" spans="1:14">
      <c r="A831" s="84"/>
      <c r="B831" s="85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6">
        <f t="shared" si="37"/>
        <v>0</v>
      </c>
      <c r="N831" s="86" t="e">
        <f t="shared" si="36"/>
        <v>#DIV/0!</v>
      </c>
    </row>
    <row r="832" spans="1:14">
      <c r="A832" s="84"/>
      <c r="B832" s="85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6">
        <f t="shared" si="37"/>
        <v>0</v>
      </c>
      <c r="N832" s="86" t="e">
        <f t="shared" si="36"/>
        <v>#DIV/0!</v>
      </c>
    </row>
    <row r="833" spans="1:14">
      <c r="A833" s="84"/>
      <c r="B833" s="85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6">
        <f t="shared" si="37"/>
        <v>0</v>
      </c>
      <c r="N833" s="86" t="e">
        <f t="shared" si="36"/>
        <v>#DIV/0!</v>
      </c>
    </row>
    <row r="834" spans="1:14">
      <c r="A834" s="84"/>
      <c r="B834" s="85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6">
        <f t="shared" si="37"/>
        <v>0</v>
      </c>
      <c r="N834" s="86" t="e">
        <f t="shared" si="36"/>
        <v>#DIV/0!</v>
      </c>
    </row>
    <row r="835" spans="1:14">
      <c r="A835" s="84"/>
      <c r="B835" s="85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6">
        <f t="shared" si="37"/>
        <v>0</v>
      </c>
      <c r="N835" s="86" t="e">
        <f t="shared" si="36"/>
        <v>#DIV/0!</v>
      </c>
    </row>
    <row r="836" spans="1:14">
      <c r="A836" s="84"/>
      <c r="B836" s="85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6">
        <f t="shared" si="37"/>
        <v>0</v>
      </c>
      <c r="N836" s="86" t="e">
        <f t="shared" si="36"/>
        <v>#DIV/0!</v>
      </c>
    </row>
    <row r="837" spans="1:14">
      <c r="A837" s="84"/>
      <c r="B837" s="85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6">
        <f t="shared" si="37"/>
        <v>0</v>
      </c>
      <c r="N837" s="86" t="e">
        <f t="shared" si="36"/>
        <v>#DIV/0!</v>
      </c>
    </row>
    <row r="838" spans="1:14">
      <c r="A838" s="84"/>
      <c r="B838" s="85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6">
        <f t="shared" si="37"/>
        <v>0</v>
      </c>
      <c r="N838" s="86" t="e">
        <f t="shared" si="36"/>
        <v>#DIV/0!</v>
      </c>
    </row>
    <row r="839" spans="1:14">
      <c r="A839" s="84"/>
      <c r="B839" s="85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6">
        <f t="shared" si="37"/>
        <v>0</v>
      </c>
      <c r="N839" s="86" t="e">
        <f t="shared" si="36"/>
        <v>#DIV/0!</v>
      </c>
    </row>
    <row r="840" spans="1:14">
      <c r="A840" s="84"/>
      <c r="B840" s="85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6">
        <f t="shared" si="37"/>
        <v>0</v>
      </c>
      <c r="N840" s="86" t="e">
        <f t="shared" si="36"/>
        <v>#DIV/0!</v>
      </c>
    </row>
    <row r="841" spans="1:14">
      <c r="A841" s="84"/>
      <c r="B841" s="85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6">
        <f t="shared" si="37"/>
        <v>0</v>
      </c>
      <c r="N841" s="86" t="e">
        <f t="shared" si="36"/>
        <v>#DIV/0!</v>
      </c>
    </row>
    <row r="842" spans="1:14">
      <c r="A842" s="84"/>
      <c r="B842" s="85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6">
        <f t="shared" si="37"/>
        <v>0</v>
      </c>
      <c r="N842" s="86" t="e">
        <f t="shared" si="36"/>
        <v>#DIV/0!</v>
      </c>
    </row>
    <row r="843" spans="1:14">
      <c r="A843" s="84"/>
      <c r="B843" s="85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6">
        <f t="shared" si="37"/>
        <v>0</v>
      </c>
      <c r="N843" s="86" t="e">
        <f t="shared" si="36"/>
        <v>#DIV/0!</v>
      </c>
    </row>
    <row r="844" spans="1:14">
      <c r="A844" s="84"/>
      <c r="B844" s="85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6">
        <f t="shared" si="37"/>
        <v>0</v>
      </c>
      <c r="N844" s="86" t="e">
        <f t="shared" si="36"/>
        <v>#DIV/0!</v>
      </c>
    </row>
    <row r="845" spans="1:14">
      <c r="A845" s="84"/>
      <c r="B845" s="85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6">
        <f t="shared" si="37"/>
        <v>0</v>
      </c>
      <c r="N845" s="86" t="e">
        <f t="shared" si="36"/>
        <v>#DIV/0!</v>
      </c>
    </row>
    <row r="846" spans="1:14">
      <c r="A846" s="84"/>
      <c r="B846" s="85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6">
        <f t="shared" si="37"/>
        <v>0</v>
      </c>
      <c r="N846" s="86" t="e">
        <f t="shared" si="36"/>
        <v>#DIV/0!</v>
      </c>
    </row>
    <row r="847" spans="1:14">
      <c r="A847" s="84"/>
      <c r="B847" s="85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6">
        <f t="shared" si="37"/>
        <v>0</v>
      </c>
      <c r="N847" s="86" t="e">
        <f t="shared" si="36"/>
        <v>#DIV/0!</v>
      </c>
    </row>
    <row r="848" spans="1:14">
      <c r="A848" s="84"/>
      <c r="B848" s="85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6">
        <f t="shared" si="37"/>
        <v>0</v>
      </c>
      <c r="N848" s="86" t="e">
        <f t="shared" si="36"/>
        <v>#DIV/0!</v>
      </c>
    </row>
    <row r="849" spans="1:14">
      <c r="A849" s="84"/>
      <c r="B849" s="85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6">
        <f t="shared" si="37"/>
        <v>0</v>
      </c>
      <c r="N849" s="86" t="e">
        <f t="shared" si="36"/>
        <v>#DIV/0!</v>
      </c>
    </row>
    <row r="850" spans="1:14">
      <c r="A850" s="84"/>
      <c r="B850" s="85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6">
        <f t="shared" si="37"/>
        <v>0</v>
      </c>
      <c r="N850" s="86" t="e">
        <f t="shared" si="36"/>
        <v>#DIV/0!</v>
      </c>
    </row>
    <row r="851" spans="1:14">
      <c r="A851" s="84"/>
      <c r="B851" s="85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6">
        <f t="shared" si="37"/>
        <v>0</v>
      </c>
      <c r="N851" s="86" t="e">
        <f t="shared" si="36"/>
        <v>#DIV/0!</v>
      </c>
    </row>
    <row r="852" spans="1:14">
      <c r="A852" s="84"/>
      <c r="B852" s="85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6">
        <f t="shared" si="37"/>
        <v>0</v>
      </c>
      <c r="N852" s="86" t="e">
        <f t="shared" si="36"/>
        <v>#DIV/0!</v>
      </c>
    </row>
    <row r="853" spans="1:14">
      <c r="A853" s="84"/>
      <c r="B853" s="85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6">
        <f t="shared" si="37"/>
        <v>0</v>
      </c>
      <c r="N853" s="86" t="e">
        <f t="shared" si="36"/>
        <v>#DIV/0!</v>
      </c>
    </row>
    <row r="854" spans="1:14">
      <c r="A854" s="84"/>
      <c r="B854" s="85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6">
        <f t="shared" si="37"/>
        <v>0</v>
      </c>
      <c r="N854" s="86" t="e">
        <f t="shared" ref="N854:N917" si="38">1/M854</f>
        <v>#DIV/0!</v>
      </c>
    </row>
    <row r="855" spans="1:14">
      <c r="A855" s="84"/>
      <c r="B855" s="85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6">
        <f t="shared" si="37"/>
        <v>0</v>
      </c>
      <c r="N855" s="86" t="e">
        <f t="shared" si="38"/>
        <v>#DIV/0!</v>
      </c>
    </row>
    <row r="856" spans="1:14">
      <c r="A856" s="84"/>
      <c r="B856" s="85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6">
        <f t="shared" si="37"/>
        <v>0</v>
      </c>
      <c r="N856" s="86" t="e">
        <f t="shared" si="38"/>
        <v>#DIV/0!</v>
      </c>
    </row>
    <row r="857" spans="1:14">
      <c r="A857" s="84"/>
      <c r="B857" s="85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6">
        <f t="shared" si="37"/>
        <v>0</v>
      </c>
      <c r="N857" s="86" t="e">
        <f t="shared" si="38"/>
        <v>#DIV/0!</v>
      </c>
    </row>
    <row r="858" spans="1:14">
      <c r="A858" s="84"/>
      <c r="B858" s="85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6">
        <f t="shared" si="37"/>
        <v>0</v>
      </c>
      <c r="N858" s="86" t="e">
        <f t="shared" si="38"/>
        <v>#DIV/0!</v>
      </c>
    </row>
    <row r="859" spans="1:14">
      <c r="A859" s="84"/>
      <c r="B859" s="85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6">
        <f t="shared" si="37"/>
        <v>0</v>
      </c>
      <c r="N859" s="86" t="e">
        <f t="shared" si="38"/>
        <v>#DIV/0!</v>
      </c>
    </row>
    <row r="860" spans="1:14">
      <c r="A860" s="84"/>
      <c r="B860" s="85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6">
        <f t="shared" si="37"/>
        <v>0</v>
      </c>
      <c r="N860" s="86" t="e">
        <f t="shared" si="38"/>
        <v>#DIV/0!</v>
      </c>
    </row>
    <row r="861" spans="1:14">
      <c r="A861" s="84"/>
      <c r="B861" s="85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6">
        <f t="shared" si="37"/>
        <v>0</v>
      </c>
      <c r="N861" s="86" t="e">
        <f t="shared" si="38"/>
        <v>#DIV/0!</v>
      </c>
    </row>
    <row r="862" spans="1:14">
      <c r="A862" s="84"/>
      <c r="B862" s="85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6">
        <f t="shared" si="37"/>
        <v>0</v>
      </c>
      <c r="N862" s="86" t="e">
        <f t="shared" si="38"/>
        <v>#DIV/0!</v>
      </c>
    </row>
    <row r="863" spans="1:14">
      <c r="A863" s="84"/>
      <c r="B863" s="85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6">
        <f t="shared" si="37"/>
        <v>0</v>
      </c>
      <c r="N863" s="86" t="e">
        <f t="shared" si="38"/>
        <v>#DIV/0!</v>
      </c>
    </row>
    <row r="864" spans="1:14">
      <c r="A864" s="84"/>
      <c r="B864" s="85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6">
        <f t="shared" si="37"/>
        <v>0</v>
      </c>
      <c r="N864" s="86" t="e">
        <f t="shared" si="38"/>
        <v>#DIV/0!</v>
      </c>
    </row>
    <row r="865" spans="1:14">
      <c r="A865" s="84"/>
      <c r="B865" s="85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6">
        <f t="shared" si="37"/>
        <v>0</v>
      </c>
      <c r="N865" s="86" t="e">
        <f t="shared" si="38"/>
        <v>#DIV/0!</v>
      </c>
    </row>
    <row r="866" spans="1:14">
      <c r="A866" s="84"/>
      <c r="B866" s="85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6">
        <f t="shared" si="37"/>
        <v>0</v>
      </c>
      <c r="N866" s="86" t="e">
        <f t="shared" si="38"/>
        <v>#DIV/0!</v>
      </c>
    </row>
    <row r="867" spans="1:14">
      <c r="A867" s="84"/>
      <c r="B867" s="85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6">
        <f t="shared" si="37"/>
        <v>0</v>
      </c>
      <c r="N867" s="86" t="e">
        <f t="shared" si="38"/>
        <v>#DIV/0!</v>
      </c>
    </row>
    <row r="868" spans="1:14">
      <c r="A868" s="84"/>
      <c r="B868" s="85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6">
        <f t="shared" si="37"/>
        <v>0</v>
      </c>
      <c r="N868" s="86" t="e">
        <f t="shared" si="38"/>
        <v>#DIV/0!</v>
      </c>
    </row>
    <row r="869" spans="1:14">
      <c r="A869" s="84"/>
      <c r="B869" s="85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6">
        <f t="shared" si="37"/>
        <v>0</v>
      </c>
      <c r="N869" s="86" t="e">
        <f t="shared" si="38"/>
        <v>#DIV/0!</v>
      </c>
    </row>
    <row r="870" spans="1:14">
      <c r="A870" s="84"/>
      <c r="B870" s="85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6">
        <f t="shared" si="37"/>
        <v>0</v>
      </c>
      <c r="N870" s="86" t="e">
        <f t="shared" si="38"/>
        <v>#DIV/0!</v>
      </c>
    </row>
    <row r="871" spans="1:14">
      <c r="A871" s="84"/>
      <c r="B871" s="85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6">
        <f t="shared" si="37"/>
        <v>0</v>
      </c>
      <c r="N871" s="86" t="e">
        <f t="shared" si="38"/>
        <v>#DIV/0!</v>
      </c>
    </row>
    <row r="872" spans="1:14">
      <c r="A872" s="84"/>
      <c r="B872" s="85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6">
        <f t="shared" si="37"/>
        <v>0</v>
      </c>
      <c r="N872" s="86" t="e">
        <f t="shared" si="38"/>
        <v>#DIV/0!</v>
      </c>
    </row>
    <row r="873" spans="1:14">
      <c r="A873" s="84"/>
      <c r="B873" s="85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6">
        <f t="shared" si="37"/>
        <v>0</v>
      </c>
      <c r="N873" s="86" t="e">
        <f t="shared" si="38"/>
        <v>#DIV/0!</v>
      </c>
    </row>
    <row r="874" spans="1:14">
      <c r="A874" s="84"/>
      <c r="B874" s="85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6">
        <f t="shared" si="37"/>
        <v>0</v>
      </c>
      <c r="N874" s="86" t="e">
        <f t="shared" si="38"/>
        <v>#DIV/0!</v>
      </c>
    </row>
    <row r="875" spans="1:14">
      <c r="A875" s="84"/>
      <c r="B875" s="85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6">
        <f t="shared" si="37"/>
        <v>0</v>
      </c>
      <c r="N875" s="86" t="e">
        <f t="shared" si="38"/>
        <v>#DIV/0!</v>
      </c>
    </row>
    <row r="876" spans="1:14">
      <c r="A876" s="84"/>
      <c r="B876" s="85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6">
        <f t="shared" si="37"/>
        <v>0</v>
      </c>
      <c r="N876" s="86" t="e">
        <f t="shared" si="38"/>
        <v>#DIV/0!</v>
      </c>
    </row>
    <row r="877" spans="1:14">
      <c r="A877" s="84"/>
      <c r="B877" s="85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6">
        <f t="shared" si="37"/>
        <v>0</v>
      </c>
      <c r="N877" s="86" t="e">
        <f t="shared" si="38"/>
        <v>#DIV/0!</v>
      </c>
    </row>
    <row r="878" spans="1:14">
      <c r="A878" s="84"/>
      <c r="B878" s="85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6">
        <f t="shared" si="37"/>
        <v>0</v>
      </c>
      <c r="N878" s="86" t="e">
        <f t="shared" si="38"/>
        <v>#DIV/0!</v>
      </c>
    </row>
    <row r="879" spans="1:14">
      <c r="A879" s="84"/>
      <c r="B879" s="85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6">
        <f t="shared" si="37"/>
        <v>0</v>
      </c>
      <c r="N879" s="86" t="e">
        <f t="shared" si="38"/>
        <v>#DIV/0!</v>
      </c>
    </row>
    <row r="880" spans="1:14">
      <c r="A880" s="84"/>
      <c r="B880" s="85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6">
        <f t="shared" si="37"/>
        <v>0</v>
      </c>
      <c r="N880" s="86" t="e">
        <f t="shared" si="38"/>
        <v>#DIV/0!</v>
      </c>
    </row>
    <row r="881" spans="1:14">
      <c r="A881" s="84"/>
      <c r="B881" s="85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6">
        <f t="shared" si="37"/>
        <v>0</v>
      </c>
      <c r="N881" s="86" t="e">
        <f t="shared" si="38"/>
        <v>#DIV/0!</v>
      </c>
    </row>
    <row r="882" spans="1:14">
      <c r="A882" s="84"/>
      <c r="B882" s="85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6">
        <f t="shared" si="37"/>
        <v>0</v>
      </c>
      <c r="N882" s="86" t="e">
        <f t="shared" si="38"/>
        <v>#DIV/0!</v>
      </c>
    </row>
    <row r="883" spans="1:14">
      <c r="A883" s="84"/>
      <c r="B883" s="85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6">
        <f t="shared" si="37"/>
        <v>0</v>
      </c>
      <c r="N883" s="86" t="e">
        <f t="shared" si="38"/>
        <v>#DIV/0!</v>
      </c>
    </row>
    <row r="884" spans="1:14">
      <c r="A884" s="84"/>
      <c r="B884" s="85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6">
        <f t="shared" si="37"/>
        <v>0</v>
      </c>
      <c r="N884" s="86" t="e">
        <f t="shared" si="38"/>
        <v>#DIV/0!</v>
      </c>
    </row>
    <row r="885" spans="1:14">
      <c r="A885" s="84"/>
      <c r="B885" s="85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6">
        <f t="shared" si="37"/>
        <v>0</v>
      </c>
      <c r="N885" s="86" t="e">
        <f t="shared" si="38"/>
        <v>#DIV/0!</v>
      </c>
    </row>
    <row r="886" spans="1:14">
      <c r="A886" s="84"/>
      <c r="B886" s="85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6">
        <f t="shared" si="37"/>
        <v>0</v>
      </c>
      <c r="N886" s="86" t="e">
        <f t="shared" si="38"/>
        <v>#DIV/0!</v>
      </c>
    </row>
    <row r="887" spans="1:14">
      <c r="A887" s="84"/>
      <c r="B887" s="85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6">
        <f t="shared" ref="M887:M950" si="39">COUNTIFS(D:D,D887,J:J,J887,K:K,K887)</f>
        <v>0</v>
      </c>
      <c r="N887" s="86" t="e">
        <f t="shared" si="38"/>
        <v>#DIV/0!</v>
      </c>
    </row>
    <row r="888" spans="1:14">
      <c r="A888" s="84"/>
      <c r="B888" s="85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6">
        <f t="shared" si="39"/>
        <v>0</v>
      </c>
      <c r="N888" s="86" t="e">
        <f t="shared" si="38"/>
        <v>#DIV/0!</v>
      </c>
    </row>
    <row r="889" spans="1:14">
      <c r="A889" s="84"/>
      <c r="B889" s="85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6">
        <f t="shared" si="39"/>
        <v>0</v>
      </c>
      <c r="N889" s="86" t="e">
        <f t="shared" si="38"/>
        <v>#DIV/0!</v>
      </c>
    </row>
    <row r="890" spans="1:14">
      <c r="A890" s="84"/>
      <c r="B890" s="85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6">
        <f t="shared" si="39"/>
        <v>0</v>
      </c>
      <c r="N890" s="86" t="e">
        <f t="shared" si="38"/>
        <v>#DIV/0!</v>
      </c>
    </row>
    <row r="891" spans="1:14">
      <c r="A891" s="84"/>
      <c r="B891" s="85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6">
        <f t="shared" si="39"/>
        <v>0</v>
      </c>
      <c r="N891" s="86" t="e">
        <f t="shared" si="38"/>
        <v>#DIV/0!</v>
      </c>
    </row>
    <row r="892" spans="1:14">
      <c r="A892" s="84"/>
      <c r="B892" s="85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6">
        <f t="shared" si="39"/>
        <v>0</v>
      </c>
      <c r="N892" s="86" t="e">
        <f t="shared" si="38"/>
        <v>#DIV/0!</v>
      </c>
    </row>
    <row r="893" spans="1:14">
      <c r="A893" s="84"/>
      <c r="B893" s="85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6">
        <f t="shared" si="39"/>
        <v>0</v>
      </c>
      <c r="N893" s="86" t="e">
        <f t="shared" si="38"/>
        <v>#DIV/0!</v>
      </c>
    </row>
    <row r="894" spans="1:14">
      <c r="A894" s="84"/>
      <c r="B894" s="85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6">
        <f t="shared" si="39"/>
        <v>0</v>
      </c>
      <c r="N894" s="86" t="e">
        <f t="shared" si="38"/>
        <v>#DIV/0!</v>
      </c>
    </row>
    <row r="895" spans="1:14">
      <c r="A895" s="84"/>
      <c r="B895" s="85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6">
        <f t="shared" si="39"/>
        <v>0</v>
      </c>
      <c r="N895" s="86" t="e">
        <f t="shared" si="38"/>
        <v>#DIV/0!</v>
      </c>
    </row>
    <row r="896" spans="1:14">
      <c r="A896" s="84"/>
      <c r="B896" s="85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6">
        <f t="shared" si="39"/>
        <v>0</v>
      </c>
      <c r="N896" s="86" t="e">
        <f t="shared" si="38"/>
        <v>#DIV/0!</v>
      </c>
    </row>
    <row r="897" spans="1:14">
      <c r="A897" s="84"/>
      <c r="B897" s="85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6">
        <f t="shared" si="39"/>
        <v>0</v>
      </c>
      <c r="N897" s="86" t="e">
        <f t="shared" si="38"/>
        <v>#DIV/0!</v>
      </c>
    </row>
    <row r="898" spans="1:14">
      <c r="A898" s="84"/>
      <c r="B898" s="85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6">
        <f t="shared" si="39"/>
        <v>0</v>
      </c>
      <c r="N898" s="86" t="e">
        <f t="shared" si="38"/>
        <v>#DIV/0!</v>
      </c>
    </row>
    <row r="899" spans="1:14">
      <c r="A899" s="84"/>
      <c r="B899" s="85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6">
        <f t="shared" si="39"/>
        <v>0</v>
      </c>
      <c r="N899" s="86" t="e">
        <f t="shared" si="38"/>
        <v>#DIV/0!</v>
      </c>
    </row>
    <row r="900" spans="1:14">
      <c r="A900" s="84"/>
      <c r="B900" s="85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6">
        <f t="shared" si="39"/>
        <v>0</v>
      </c>
      <c r="N900" s="86" t="e">
        <f t="shared" si="38"/>
        <v>#DIV/0!</v>
      </c>
    </row>
    <row r="901" spans="1:14">
      <c r="A901" s="84"/>
      <c r="B901" s="85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6">
        <f t="shared" si="39"/>
        <v>0</v>
      </c>
      <c r="N901" s="86" t="e">
        <f t="shared" si="38"/>
        <v>#DIV/0!</v>
      </c>
    </row>
    <row r="902" spans="1:14">
      <c r="A902" s="84"/>
      <c r="B902" s="85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6">
        <f t="shared" si="39"/>
        <v>0</v>
      </c>
      <c r="N902" s="86" t="e">
        <f t="shared" si="38"/>
        <v>#DIV/0!</v>
      </c>
    </row>
    <row r="903" spans="1:14">
      <c r="A903" s="84"/>
      <c r="B903" s="85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6">
        <f t="shared" si="39"/>
        <v>0</v>
      </c>
      <c r="N903" s="86" t="e">
        <f t="shared" si="38"/>
        <v>#DIV/0!</v>
      </c>
    </row>
    <row r="904" spans="1:14">
      <c r="A904" s="84"/>
      <c r="B904" s="85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6">
        <f t="shared" si="39"/>
        <v>0</v>
      </c>
      <c r="N904" s="86" t="e">
        <f t="shared" si="38"/>
        <v>#DIV/0!</v>
      </c>
    </row>
    <row r="905" spans="1:14">
      <c r="A905" s="84"/>
      <c r="B905" s="85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6">
        <f t="shared" si="39"/>
        <v>0</v>
      </c>
      <c r="N905" s="86" t="e">
        <f t="shared" si="38"/>
        <v>#DIV/0!</v>
      </c>
    </row>
    <row r="906" spans="1:14">
      <c r="A906" s="84"/>
      <c r="B906" s="85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6">
        <f t="shared" si="39"/>
        <v>0</v>
      </c>
      <c r="N906" s="86" t="e">
        <f t="shared" si="38"/>
        <v>#DIV/0!</v>
      </c>
    </row>
    <row r="907" spans="1:14">
      <c r="A907" s="84"/>
      <c r="B907" s="85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6">
        <f t="shared" si="39"/>
        <v>0</v>
      </c>
      <c r="N907" s="86" t="e">
        <f t="shared" si="38"/>
        <v>#DIV/0!</v>
      </c>
    </row>
    <row r="908" spans="1:14">
      <c r="A908" s="84"/>
      <c r="B908" s="85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6">
        <f t="shared" si="39"/>
        <v>0</v>
      </c>
      <c r="N908" s="86" t="e">
        <f t="shared" si="38"/>
        <v>#DIV/0!</v>
      </c>
    </row>
    <row r="909" spans="1:14">
      <c r="A909" s="84"/>
      <c r="B909" s="85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6">
        <f t="shared" si="39"/>
        <v>0</v>
      </c>
      <c r="N909" s="86" t="e">
        <f t="shared" si="38"/>
        <v>#DIV/0!</v>
      </c>
    </row>
    <row r="910" spans="1:14">
      <c r="A910" s="84"/>
      <c r="B910" s="85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6">
        <f t="shared" si="39"/>
        <v>0</v>
      </c>
      <c r="N910" s="86" t="e">
        <f t="shared" si="38"/>
        <v>#DIV/0!</v>
      </c>
    </row>
    <row r="911" spans="1:14">
      <c r="A911" s="84"/>
      <c r="B911" s="85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6">
        <f t="shared" si="39"/>
        <v>0</v>
      </c>
      <c r="N911" s="86" t="e">
        <f t="shared" si="38"/>
        <v>#DIV/0!</v>
      </c>
    </row>
    <row r="912" spans="1:14">
      <c r="A912" s="84"/>
      <c r="B912" s="85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6">
        <f t="shared" si="39"/>
        <v>0</v>
      </c>
      <c r="N912" s="86" t="e">
        <f t="shared" si="38"/>
        <v>#DIV/0!</v>
      </c>
    </row>
    <row r="913" spans="1:14">
      <c r="A913" s="84"/>
      <c r="B913" s="85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6">
        <f t="shared" si="39"/>
        <v>0</v>
      </c>
      <c r="N913" s="86" t="e">
        <f t="shared" si="38"/>
        <v>#DIV/0!</v>
      </c>
    </row>
    <row r="914" spans="1:14">
      <c r="A914" s="84"/>
      <c r="B914" s="85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6">
        <f t="shared" si="39"/>
        <v>0</v>
      </c>
      <c r="N914" s="86" t="e">
        <f t="shared" si="38"/>
        <v>#DIV/0!</v>
      </c>
    </row>
    <row r="915" spans="1:14">
      <c r="A915" s="84"/>
      <c r="B915" s="85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6">
        <f t="shared" si="39"/>
        <v>0</v>
      </c>
      <c r="N915" s="86" t="e">
        <f t="shared" si="38"/>
        <v>#DIV/0!</v>
      </c>
    </row>
    <row r="916" spans="1:14">
      <c r="A916" s="84"/>
      <c r="B916" s="85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6">
        <f t="shared" si="39"/>
        <v>0</v>
      </c>
      <c r="N916" s="86" t="e">
        <f t="shared" si="38"/>
        <v>#DIV/0!</v>
      </c>
    </row>
    <row r="917" spans="1:14">
      <c r="A917" s="84"/>
      <c r="B917" s="85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6">
        <f t="shared" si="39"/>
        <v>0</v>
      </c>
      <c r="N917" s="86" t="e">
        <f t="shared" si="38"/>
        <v>#DIV/0!</v>
      </c>
    </row>
    <row r="918" spans="1:14">
      <c r="A918" s="84"/>
      <c r="B918" s="85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6">
        <f t="shared" si="39"/>
        <v>0</v>
      </c>
      <c r="N918" s="86" t="e">
        <f t="shared" ref="N918:N981" si="40">1/M918</f>
        <v>#DIV/0!</v>
      </c>
    </row>
    <row r="919" spans="1:14">
      <c r="A919" s="84"/>
      <c r="B919" s="85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6">
        <f t="shared" si="39"/>
        <v>0</v>
      </c>
      <c r="N919" s="86" t="e">
        <f t="shared" si="40"/>
        <v>#DIV/0!</v>
      </c>
    </row>
    <row r="920" spans="1:14">
      <c r="A920" s="84"/>
      <c r="B920" s="85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6">
        <f t="shared" si="39"/>
        <v>0</v>
      </c>
      <c r="N920" s="86" t="e">
        <f t="shared" si="40"/>
        <v>#DIV/0!</v>
      </c>
    </row>
    <row r="921" spans="1:14">
      <c r="A921" s="84"/>
      <c r="B921" s="85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6">
        <f t="shared" si="39"/>
        <v>0</v>
      </c>
      <c r="N921" s="86" t="e">
        <f t="shared" si="40"/>
        <v>#DIV/0!</v>
      </c>
    </row>
    <row r="922" spans="1:14">
      <c r="A922" s="84"/>
      <c r="B922" s="85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6">
        <f t="shared" si="39"/>
        <v>0</v>
      </c>
      <c r="N922" s="86" t="e">
        <f t="shared" si="40"/>
        <v>#DIV/0!</v>
      </c>
    </row>
    <row r="923" spans="1:14">
      <c r="A923" s="84"/>
      <c r="B923" s="85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6">
        <f t="shared" si="39"/>
        <v>0</v>
      </c>
      <c r="N923" s="86" t="e">
        <f t="shared" si="40"/>
        <v>#DIV/0!</v>
      </c>
    </row>
    <row r="924" spans="1:14">
      <c r="A924" s="84"/>
      <c r="B924" s="85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6">
        <f t="shared" si="39"/>
        <v>0</v>
      </c>
      <c r="N924" s="86" t="e">
        <f t="shared" si="40"/>
        <v>#DIV/0!</v>
      </c>
    </row>
    <row r="925" spans="1:14">
      <c r="A925" s="84"/>
      <c r="B925" s="85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6">
        <f t="shared" si="39"/>
        <v>0</v>
      </c>
      <c r="N925" s="86" t="e">
        <f t="shared" si="40"/>
        <v>#DIV/0!</v>
      </c>
    </row>
    <row r="926" spans="1:14">
      <c r="A926" s="84"/>
      <c r="B926" s="85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6">
        <f t="shared" si="39"/>
        <v>0</v>
      </c>
      <c r="N926" s="86" t="e">
        <f t="shared" si="40"/>
        <v>#DIV/0!</v>
      </c>
    </row>
    <row r="927" spans="1:14">
      <c r="A927" s="84"/>
      <c r="B927" s="85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6">
        <f t="shared" si="39"/>
        <v>0</v>
      </c>
      <c r="N927" s="86" t="e">
        <f t="shared" si="40"/>
        <v>#DIV/0!</v>
      </c>
    </row>
    <row r="928" spans="1:14">
      <c r="A928" s="84"/>
      <c r="B928" s="85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6">
        <f t="shared" si="39"/>
        <v>0</v>
      </c>
      <c r="N928" s="86" t="e">
        <f t="shared" si="40"/>
        <v>#DIV/0!</v>
      </c>
    </row>
    <row r="929" spans="1:14">
      <c r="A929" s="84"/>
      <c r="B929" s="85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6">
        <f t="shared" si="39"/>
        <v>0</v>
      </c>
      <c r="N929" s="86" t="e">
        <f t="shared" si="40"/>
        <v>#DIV/0!</v>
      </c>
    </row>
    <row r="930" spans="1:14">
      <c r="A930" s="84"/>
      <c r="B930" s="85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6">
        <f t="shared" si="39"/>
        <v>0</v>
      </c>
      <c r="N930" s="86" t="e">
        <f t="shared" si="40"/>
        <v>#DIV/0!</v>
      </c>
    </row>
    <row r="931" spans="1:14">
      <c r="A931" s="84"/>
      <c r="B931" s="85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6">
        <f t="shared" si="39"/>
        <v>0</v>
      </c>
      <c r="N931" s="86" t="e">
        <f t="shared" si="40"/>
        <v>#DIV/0!</v>
      </c>
    </row>
    <row r="932" spans="1:14">
      <c r="A932" s="84"/>
      <c r="B932" s="85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6">
        <f t="shared" si="39"/>
        <v>0</v>
      </c>
      <c r="N932" s="86" t="e">
        <f t="shared" si="40"/>
        <v>#DIV/0!</v>
      </c>
    </row>
    <row r="933" spans="1:14">
      <c r="A933" s="84"/>
      <c r="B933" s="85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6">
        <f t="shared" si="39"/>
        <v>0</v>
      </c>
      <c r="N933" s="86" t="e">
        <f t="shared" si="40"/>
        <v>#DIV/0!</v>
      </c>
    </row>
    <row r="934" spans="1:14">
      <c r="A934" s="84"/>
      <c r="B934" s="85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6">
        <f t="shared" si="39"/>
        <v>0</v>
      </c>
      <c r="N934" s="86" t="e">
        <f t="shared" si="40"/>
        <v>#DIV/0!</v>
      </c>
    </row>
    <row r="935" spans="1:14">
      <c r="A935" s="84"/>
      <c r="B935" s="85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6">
        <f t="shared" si="39"/>
        <v>0</v>
      </c>
      <c r="N935" s="86" t="e">
        <f t="shared" si="40"/>
        <v>#DIV/0!</v>
      </c>
    </row>
    <row r="936" spans="1:14">
      <c r="A936" s="84"/>
      <c r="B936" s="85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6">
        <f t="shared" si="39"/>
        <v>0</v>
      </c>
      <c r="N936" s="86" t="e">
        <f t="shared" si="40"/>
        <v>#DIV/0!</v>
      </c>
    </row>
    <row r="937" spans="1:14">
      <c r="A937" s="84"/>
      <c r="B937" s="85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6">
        <f t="shared" si="39"/>
        <v>0</v>
      </c>
      <c r="N937" s="86" t="e">
        <f t="shared" si="40"/>
        <v>#DIV/0!</v>
      </c>
    </row>
    <row r="938" spans="1:14">
      <c r="A938" s="84"/>
      <c r="B938" s="85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6">
        <f t="shared" si="39"/>
        <v>0</v>
      </c>
      <c r="N938" s="86" t="e">
        <f t="shared" si="40"/>
        <v>#DIV/0!</v>
      </c>
    </row>
    <row r="939" spans="1:14">
      <c r="A939" s="84"/>
      <c r="B939" s="85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6">
        <f t="shared" si="39"/>
        <v>0</v>
      </c>
      <c r="N939" s="86" t="e">
        <f t="shared" si="40"/>
        <v>#DIV/0!</v>
      </c>
    </row>
    <row r="940" spans="1:14">
      <c r="A940" s="84"/>
      <c r="B940" s="85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6">
        <f t="shared" si="39"/>
        <v>0</v>
      </c>
      <c r="N940" s="86" t="e">
        <f t="shared" si="40"/>
        <v>#DIV/0!</v>
      </c>
    </row>
    <row r="941" spans="1:14">
      <c r="A941" s="84"/>
      <c r="B941" s="85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6">
        <f t="shared" si="39"/>
        <v>0</v>
      </c>
      <c r="N941" s="86" t="e">
        <f t="shared" si="40"/>
        <v>#DIV/0!</v>
      </c>
    </row>
    <row r="942" spans="1:14">
      <c r="A942" s="84"/>
      <c r="B942" s="85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6">
        <f t="shared" si="39"/>
        <v>0</v>
      </c>
      <c r="N942" s="86" t="e">
        <f t="shared" si="40"/>
        <v>#DIV/0!</v>
      </c>
    </row>
    <row r="943" spans="1:14">
      <c r="A943" s="84"/>
      <c r="B943" s="85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6">
        <f t="shared" si="39"/>
        <v>0</v>
      </c>
      <c r="N943" s="86" t="e">
        <f t="shared" si="40"/>
        <v>#DIV/0!</v>
      </c>
    </row>
    <row r="944" spans="1:14">
      <c r="A944" s="84"/>
      <c r="B944" s="85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6">
        <f t="shared" si="39"/>
        <v>0</v>
      </c>
      <c r="N944" s="86" t="e">
        <f t="shared" si="40"/>
        <v>#DIV/0!</v>
      </c>
    </row>
    <row r="945" spans="1:14">
      <c r="A945" s="84"/>
      <c r="B945" s="85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6">
        <f t="shared" si="39"/>
        <v>0</v>
      </c>
      <c r="N945" s="86" t="e">
        <f t="shared" si="40"/>
        <v>#DIV/0!</v>
      </c>
    </row>
    <row r="946" spans="1:14">
      <c r="A946" s="84"/>
      <c r="B946" s="85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6">
        <f t="shared" si="39"/>
        <v>0</v>
      </c>
      <c r="N946" s="86" t="e">
        <f t="shared" si="40"/>
        <v>#DIV/0!</v>
      </c>
    </row>
    <row r="947" spans="1:14">
      <c r="A947" s="84"/>
      <c r="B947" s="85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6">
        <f t="shared" si="39"/>
        <v>0</v>
      </c>
      <c r="N947" s="86" t="e">
        <f t="shared" si="40"/>
        <v>#DIV/0!</v>
      </c>
    </row>
    <row r="948" spans="1:14">
      <c r="A948" s="84"/>
      <c r="B948" s="85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6">
        <f t="shared" si="39"/>
        <v>0</v>
      </c>
      <c r="N948" s="86" t="e">
        <f t="shared" si="40"/>
        <v>#DIV/0!</v>
      </c>
    </row>
    <row r="949" spans="1:14">
      <c r="A949" s="84"/>
      <c r="B949" s="85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6">
        <f t="shared" si="39"/>
        <v>0</v>
      </c>
      <c r="N949" s="86" t="e">
        <f t="shared" si="40"/>
        <v>#DIV/0!</v>
      </c>
    </row>
    <row r="950" spans="1:14">
      <c r="A950" s="84"/>
      <c r="B950" s="85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6">
        <f t="shared" si="39"/>
        <v>0</v>
      </c>
      <c r="N950" s="86" t="e">
        <f t="shared" si="40"/>
        <v>#DIV/0!</v>
      </c>
    </row>
    <row r="951" spans="1:14">
      <c r="A951" s="84"/>
      <c r="B951" s="85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6">
        <f t="shared" ref="M951:M1014" si="41">COUNTIFS(D:D,D951,J:J,J951,K:K,K951)</f>
        <v>0</v>
      </c>
      <c r="N951" s="86" t="e">
        <f t="shared" si="40"/>
        <v>#DIV/0!</v>
      </c>
    </row>
    <row r="952" spans="1:14">
      <c r="A952" s="84"/>
      <c r="B952" s="85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6">
        <f t="shared" si="41"/>
        <v>0</v>
      </c>
      <c r="N952" s="86" t="e">
        <f t="shared" si="40"/>
        <v>#DIV/0!</v>
      </c>
    </row>
    <row r="953" spans="1:14">
      <c r="A953" s="84"/>
      <c r="B953" s="85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6">
        <f t="shared" si="41"/>
        <v>0</v>
      </c>
      <c r="N953" s="86" t="e">
        <f t="shared" si="40"/>
        <v>#DIV/0!</v>
      </c>
    </row>
    <row r="954" spans="1:14">
      <c r="A954" s="84"/>
      <c r="B954" s="85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6">
        <f t="shared" si="41"/>
        <v>0</v>
      </c>
      <c r="N954" s="86" t="e">
        <f t="shared" si="40"/>
        <v>#DIV/0!</v>
      </c>
    </row>
    <row r="955" spans="1:14">
      <c r="A955" s="84"/>
      <c r="B955" s="85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6">
        <f t="shared" si="41"/>
        <v>0</v>
      </c>
      <c r="N955" s="86" t="e">
        <f t="shared" si="40"/>
        <v>#DIV/0!</v>
      </c>
    </row>
    <row r="956" spans="1:14">
      <c r="A956" s="84"/>
      <c r="B956" s="85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6">
        <f t="shared" si="41"/>
        <v>0</v>
      </c>
      <c r="N956" s="86" t="e">
        <f t="shared" si="40"/>
        <v>#DIV/0!</v>
      </c>
    </row>
    <row r="957" spans="1:14">
      <c r="A957" s="84"/>
      <c r="B957" s="85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6">
        <f t="shared" si="41"/>
        <v>0</v>
      </c>
      <c r="N957" s="86" t="e">
        <f t="shared" si="40"/>
        <v>#DIV/0!</v>
      </c>
    </row>
    <row r="958" spans="1:14">
      <c r="A958" s="84"/>
      <c r="B958" s="85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6">
        <f t="shared" si="41"/>
        <v>0</v>
      </c>
      <c r="N958" s="86" t="e">
        <f t="shared" si="40"/>
        <v>#DIV/0!</v>
      </c>
    </row>
    <row r="959" spans="1:14">
      <c r="A959" s="84"/>
      <c r="B959" s="85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6">
        <f t="shared" si="41"/>
        <v>0</v>
      </c>
      <c r="N959" s="86" t="e">
        <f t="shared" si="40"/>
        <v>#DIV/0!</v>
      </c>
    </row>
    <row r="960" spans="1:14">
      <c r="A960" s="84"/>
      <c r="B960" s="85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6">
        <f t="shared" si="41"/>
        <v>0</v>
      </c>
      <c r="N960" s="86" t="e">
        <f t="shared" si="40"/>
        <v>#DIV/0!</v>
      </c>
    </row>
    <row r="961" spans="1:14">
      <c r="A961" s="84"/>
      <c r="B961" s="85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6">
        <f t="shared" si="41"/>
        <v>0</v>
      </c>
      <c r="N961" s="86" t="e">
        <f t="shared" si="40"/>
        <v>#DIV/0!</v>
      </c>
    </row>
    <row r="962" spans="1:14">
      <c r="A962" s="84"/>
      <c r="B962" s="85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6">
        <f t="shared" si="41"/>
        <v>0</v>
      </c>
      <c r="N962" s="86" t="e">
        <f t="shared" si="40"/>
        <v>#DIV/0!</v>
      </c>
    </row>
    <row r="963" spans="1:14">
      <c r="A963" s="84"/>
      <c r="B963" s="85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6">
        <f t="shared" si="41"/>
        <v>0</v>
      </c>
      <c r="N963" s="86" t="e">
        <f t="shared" si="40"/>
        <v>#DIV/0!</v>
      </c>
    </row>
    <row r="964" spans="1:14">
      <c r="A964" s="84"/>
      <c r="B964" s="85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6">
        <f t="shared" si="41"/>
        <v>0</v>
      </c>
      <c r="N964" s="86" t="e">
        <f t="shared" si="40"/>
        <v>#DIV/0!</v>
      </c>
    </row>
    <row r="965" spans="1:14">
      <c r="A965" s="84"/>
      <c r="B965" s="85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6">
        <f t="shared" si="41"/>
        <v>0</v>
      </c>
      <c r="N965" s="86" t="e">
        <f t="shared" si="40"/>
        <v>#DIV/0!</v>
      </c>
    </row>
    <row r="966" spans="1:14">
      <c r="A966" s="84"/>
      <c r="B966" s="85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6">
        <f t="shared" si="41"/>
        <v>0</v>
      </c>
      <c r="N966" s="86" t="e">
        <f t="shared" si="40"/>
        <v>#DIV/0!</v>
      </c>
    </row>
    <row r="967" spans="1:14">
      <c r="A967" s="84"/>
      <c r="B967" s="85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6">
        <f t="shared" si="41"/>
        <v>0</v>
      </c>
      <c r="N967" s="86" t="e">
        <f t="shared" si="40"/>
        <v>#DIV/0!</v>
      </c>
    </row>
    <row r="968" spans="1:14">
      <c r="A968" s="84"/>
      <c r="B968" s="85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6">
        <f t="shared" si="41"/>
        <v>0</v>
      </c>
      <c r="N968" s="86" t="e">
        <f t="shared" si="40"/>
        <v>#DIV/0!</v>
      </c>
    </row>
    <row r="969" spans="1:14">
      <c r="A969" s="84"/>
      <c r="B969" s="85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6">
        <f t="shared" si="41"/>
        <v>0</v>
      </c>
      <c r="N969" s="86" t="e">
        <f t="shared" si="40"/>
        <v>#DIV/0!</v>
      </c>
    </row>
    <row r="970" spans="1:14">
      <c r="A970" s="84"/>
      <c r="B970" s="85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6">
        <f t="shared" si="41"/>
        <v>0</v>
      </c>
      <c r="N970" s="86" t="e">
        <f t="shared" si="40"/>
        <v>#DIV/0!</v>
      </c>
    </row>
    <row r="971" spans="1:14">
      <c r="A971" s="84"/>
      <c r="B971" s="85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6">
        <f t="shared" si="41"/>
        <v>0</v>
      </c>
      <c r="N971" s="86" t="e">
        <f t="shared" si="40"/>
        <v>#DIV/0!</v>
      </c>
    </row>
    <row r="972" spans="1:14">
      <c r="A972" s="84"/>
      <c r="B972" s="85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6">
        <f t="shared" si="41"/>
        <v>0</v>
      </c>
      <c r="N972" s="86" t="e">
        <f t="shared" si="40"/>
        <v>#DIV/0!</v>
      </c>
    </row>
    <row r="973" spans="1:14">
      <c r="A973" s="84"/>
      <c r="B973" s="85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6">
        <f t="shared" si="41"/>
        <v>0</v>
      </c>
      <c r="N973" s="86" t="e">
        <f t="shared" si="40"/>
        <v>#DIV/0!</v>
      </c>
    </row>
    <row r="974" spans="1:14">
      <c r="A974" s="84"/>
      <c r="B974" s="85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6">
        <f t="shared" si="41"/>
        <v>0</v>
      </c>
      <c r="N974" s="86" t="e">
        <f t="shared" si="40"/>
        <v>#DIV/0!</v>
      </c>
    </row>
    <row r="975" spans="1:14">
      <c r="A975" s="84"/>
      <c r="B975" s="85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6">
        <f t="shared" si="41"/>
        <v>0</v>
      </c>
      <c r="N975" s="86" t="e">
        <f t="shared" si="40"/>
        <v>#DIV/0!</v>
      </c>
    </row>
    <row r="976" spans="1:14">
      <c r="A976" s="84"/>
      <c r="B976" s="85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6">
        <f t="shared" si="41"/>
        <v>0</v>
      </c>
      <c r="N976" s="86" t="e">
        <f t="shared" si="40"/>
        <v>#DIV/0!</v>
      </c>
    </row>
    <row r="977" spans="1:14">
      <c r="A977" s="84"/>
      <c r="B977" s="85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6">
        <f t="shared" si="41"/>
        <v>0</v>
      </c>
      <c r="N977" s="86" t="e">
        <f t="shared" si="40"/>
        <v>#DIV/0!</v>
      </c>
    </row>
    <row r="978" spans="1:14">
      <c r="A978" s="84"/>
      <c r="B978" s="85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6">
        <f t="shared" si="41"/>
        <v>0</v>
      </c>
      <c r="N978" s="86" t="e">
        <f t="shared" si="40"/>
        <v>#DIV/0!</v>
      </c>
    </row>
    <row r="979" spans="1:14">
      <c r="A979" s="84"/>
      <c r="B979" s="85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6">
        <f t="shared" si="41"/>
        <v>0</v>
      </c>
      <c r="N979" s="86" t="e">
        <f t="shared" si="40"/>
        <v>#DIV/0!</v>
      </c>
    </row>
    <row r="980" spans="1:14">
      <c r="A980" s="84"/>
      <c r="B980" s="85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6">
        <f t="shared" si="41"/>
        <v>0</v>
      </c>
      <c r="N980" s="86" t="e">
        <f t="shared" si="40"/>
        <v>#DIV/0!</v>
      </c>
    </row>
    <row r="981" spans="1:14">
      <c r="A981" s="84"/>
      <c r="B981" s="85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6">
        <f t="shared" si="41"/>
        <v>0</v>
      </c>
      <c r="N981" s="86" t="e">
        <f t="shared" si="40"/>
        <v>#DIV/0!</v>
      </c>
    </row>
    <row r="982" spans="1:14">
      <c r="A982" s="84"/>
      <c r="B982" s="85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6">
        <f t="shared" si="41"/>
        <v>0</v>
      </c>
      <c r="N982" s="86" t="e">
        <f t="shared" ref="N982:N1014" si="42">1/M982</f>
        <v>#DIV/0!</v>
      </c>
    </row>
    <row r="983" spans="1:14">
      <c r="A983" s="84"/>
      <c r="B983" s="85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6">
        <f t="shared" si="41"/>
        <v>0</v>
      </c>
      <c r="N983" s="86" t="e">
        <f t="shared" si="42"/>
        <v>#DIV/0!</v>
      </c>
    </row>
    <row r="984" spans="1:14">
      <c r="A984" s="84"/>
      <c r="B984" s="85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6">
        <f t="shared" si="41"/>
        <v>0</v>
      </c>
      <c r="N984" s="86" t="e">
        <f t="shared" si="42"/>
        <v>#DIV/0!</v>
      </c>
    </row>
    <row r="985" spans="1:14">
      <c r="A985" s="84"/>
      <c r="B985" s="85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6">
        <f t="shared" si="41"/>
        <v>0</v>
      </c>
      <c r="N985" s="86" t="e">
        <f t="shared" si="42"/>
        <v>#DIV/0!</v>
      </c>
    </row>
    <row r="986" spans="1:14">
      <c r="A986" s="84"/>
      <c r="B986" s="85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6">
        <f t="shared" si="41"/>
        <v>0</v>
      </c>
      <c r="N986" s="86" t="e">
        <f t="shared" si="42"/>
        <v>#DIV/0!</v>
      </c>
    </row>
    <row r="987" spans="1:14">
      <c r="A987" s="84"/>
      <c r="B987" s="85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6">
        <f t="shared" si="41"/>
        <v>0</v>
      </c>
      <c r="N987" s="86" t="e">
        <f t="shared" si="42"/>
        <v>#DIV/0!</v>
      </c>
    </row>
    <row r="988" spans="1:14">
      <c r="A988" s="84"/>
      <c r="B988" s="85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6">
        <f t="shared" si="41"/>
        <v>0</v>
      </c>
      <c r="N988" s="86" t="e">
        <f t="shared" si="42"/>
        <v>#DIV/0!</v>
      </c>
    </row>
    <row r="989" spans="1:14">
      <c r="A989" s="84"/>
      <c r="B989" s="85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6">
        <f t="shared" si="41"/>
        <v>0</v>
      </c>
      <c r="N989" s="86" t="e">
        <f t="shared" si="42"/>
        <v>#DIV/0!</v>
      </c>
    </row>
    <row r="990" spans="1:14">
      <c r="A990" s="84"/>
      <c r="B990" s="85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6">
        <f t="shared" si="41"/>
        <v>0</v>
      </c>
      <c r="N990" s="86" t="e">
        <f t="shared" si="42"/>
        <v>#DIV/0!</v>
      </c>
    </row>
    <row r="991" spans="1:14">
      <c r="A991" s="84"/>
      <c r="B991" s="85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6">
        <f t="shared" si="41"/>
        <v>0</v>
      </c>
      <c r="N991" s="86" t="e">
        <f t="shared" si="42"/>
        <v>#DIV/0!</v>
      </c>
    </row>
    <row r="992" spans="1:14">
      <c r="A992" s="84"/>
      <c r="B992" s="85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6">
        <f t="shared" si="41"/>
        <v>0</v>
      </c>
      <c r="N992" s="86" t="e">
        <f t="shared" si="42"/>
        <v>#DIV/0!</v>
      </c>
    </row>
    <row r="993" spans="1:14">
      <c r="A993" s="84"/>
      <c r="B993" s="85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6">
        <f t="shared" si="41"/>
        <v>0</v>
      </c>
      <c r="N993" s="86" t="e">
        <f t="shared" si="42"/>
        <v>#DIV/0!</v>
      </c>
    </row>
    <row r="994" spans="1:14">
      <c r="A994" s="84"/>
      <c r="B994" s="85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6">
        <f t="shared" si="41"/>
        <v>0</v>
      </c>
      <c r="N994" s="86" t="e">
        <f t="shared" si="42"/>
        <v>#DIV/0!</v>
      </c>
    </row>
    <row r="995" spans="1:14">
      <c r="A995" s="84"/>
      <c r="B995" s="85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6">
        <f t="shared" si="41"/>
        <v>0</v>
      </c>
      <c r="N995" s="86" t="e">
        <f t="shared" si="42"/>
        <v>#DIV/0!</v>
      </c>
    </row>
    <row r="996" spans="1:14">
      <c r="A996" s="84"/>
      <c r="B996" s="85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6">
        <f t="shared" si="41"/>
        <v>0</v>
      </c>
      <c r="N996" s="86" t="e">
        <f t="shared" si="42"/>
        <v>#DIV/0!</v>
      </c>
    </row>
    <row r="997" spans="1:14">
      <c r="A997" s="84"/>
      <c r="B997" s="85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6">
        <f t="shared" si="41"/>
        <v>0</v>
      </c>
      <c r="N997" s="86" t="e">
        <f t="shared" si="42"/>
        <v>#DIV/0!</v>
      </c>
    </row>
    <row r="998" spans="1:14">
      <c r="A998" s="84"/>
      <c r="B998" s="85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6">
        <f t="shared" si="41"/>
        <v>0</v>
      </c>
      <c r="N998" s="86" t="e">
        <f t="shared" si="42"/>
        <v>#DIV/0!</v>
      </c>
    </row>
    <row r="999" spans="1:14">
      <c r="A999" s="84"/>
      <c r="B999" s="85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6">
        <f t="shared" si="41"/>
        <v>0</v>
      </c>
      <c r="N999" s="86" t="e">
        <f t="shared" si="42"/>
        <v>#DIV/0!</v>
      </c>
    </row>
    <row r="1000" spans="1:14">
      <c r="A1000" s="84"/>
      <c r="B1000" s="85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6">
        <f t="shared" si="41"/>
        <v>0</v>
      </c>
      <c r="N1000" s="86" t="e">
        <f t="shared" si="42"/>
        <v>#DIV/0!</v>
      </c>
    </row>
    <row r="1001" spans="1:14">
      <c r="A1001" s="84"/>
      <c r="B1001" s="85"/>
      <c r="C1001" s="84"/>
      <c r="D1001" s="84"/>
      <c r="E1001" s="84"/>
      <c r="F1001" s="84"/>
      <c r="G1001" s="84"/>
      <c r="H1001" s="84"/>
      <c r="I1001" s="84"/>
      <c r="J1001" s="84"/>
      <c r="K1001" s="84"/>
      <c r="L1001" s="84"/>
      <c r="M1001" s="86">
        <f t="shared" si="41"/>
        <v>0</v>
      </c>
      <c r="N1001" s="86" t="e">
        <f t="shared" si="42"/>
        <v>#DIV/0!</v>
      </c>
    </row>
    <row r="1002" spans="1:14">
      <c r="A1002" s="84"/>
      <c r="B1002" s="85"/>
      <c r="C1002" s="84"/>
      <c r="D1002" s="84"/>
      <c r="E1002" s="84"/>
      <c r="F1002" s="84"/>
      <c r="G1002" s="84"/>
      <c r="H1002" s="84"/>
      <c r="I1002" s="84"/>
      <c r="J1002" s="84"/>
      <c r="K1002" s="84"/>
      <c r="L1002" s="84"/>
      <c r="M1002" s="86">
        <f t="shared" si="41"/>
        <v>0</v>
      </c>
      <c r="N1002" s="86" t="e">
        <f t="shared" si="42"/>
        <v>#DIV/0!</v>
      </c>
    </row>
    <row r="1003" spans="1:14">
      <c r="A1003" s="84"/>
      <c r="B1003" s="85"/>
      <c r="C1003" s="84"/>
      <c r="D1003" s="84"/>
      <c r="E1003" s="84"/>
      <c r="F1003" s="84"/>
      <c r="G1003" s="84"/>
      <c r="H1003" s="84"/>
      <c r="I1003" s="84"/>
      <c r="J1003" s="84"/>
      <c r="K1003" s="84"/>
      <c r="L1003" s="84"/>
      <c r="M1003" s="86">
        <f t="shared" si="41"/>
        <v>0</v>
      </c>
      <c r="N1003" s="86" t="e">
        <f t="shared" si="42"/>
        <v>#DIV/0!</v>
      </c>
    </row>
    <row r="1004" spans="1:14">
      <c r="A1004" s="84"/>
      <c r="B1004" s="85"/>
      <c r="C1004" s="84"/>
      <c r="D1004" s="84"/>
      <c r="E1004" s="84"/>
      <c r="F1004" s="84"/>
      <c r="G1004" s="84"/>
      <c r="H1004" s="84"/>
      <c r="I1004" s="84"/>
      <c r="J1004" s="84"/>
      <c r="K1004" s="84"/>
      <c r="L1004" s="84"/>
      <c r="M1004" s="86">
        <f t="shared" si="41"/>
        <v>0</v>
      </c>
      <c r="N1004" s="86" t="e">
        <f t="shared" si="42"/>
        <v>#DIV/0!</v>
      </c>
    </row>
    <row r="1005" spans="1:14">
      <c r="A1005" s="84"/>
      <c r="B1005" s="85"/>
      <c r="C1005" s="84"/>
      <c r="D1005" s="84"/>
      <c r="E1005" s="84"/>
      <c r="F1005" s="84"/>
      <c r="G1005" s="84"/>
      <c r="H1005" s="84"/>
      <c r="I1005" s="84"/>
      <c r="J1005" s="84"/>
      <c r="K1005" s="84"/>
      <c r="L1005" s="84"/>
      <c r="M1005" s="86">
        <f t="shared" si="41"/>
        <v>0</v>
      </c>
      <c r="N1005" s="86" t="e">
        <f t="shared" si="42"/>
        <v>#DIV/0!</v>
      </c>
    </row>
    <row r="1006" spans="1:14">
      <c r="A1006" s="84"/>
      <c r="B1006" s="85"/>
      <c r="C1006" s="84"/>
      <c r="D1006" s="84"/>
      <c r="E1006" s="84"/>
      <c r="F1006" s="84"/>
      <c r="G1006" s="84"/>
      <c r="H1006" s="84"/>
      <c r="I1006" s="84"/>
      <c r="J1006" s="84"/>
      <c r="K1006" s="84"/>
      <c r="L1006" s="84"/>
      <c r="M1006" s="86">
        <f t="shared" si="41"/>
        <v>0</v>
      </c>
      <c r="N1006" s="86" t="e">
        <f t="shared" si="42"/>
        <v>#DIV/0!</v>
      </c>
    </row>
    <row r="1007" spans="1:14">
      <c r="A1007" s="84"/>
      <c r="B1007" s="85"/>
      <c r="C1007" s="84"/>
      <c r="D1007" s="84"/>
      <c r="E1007" s="84"/>
      <c r="F1007" s="84"/>
      <c r="G1007" s="84"/>
      <c r="H1007" s="84"/>
      <c r="I1007" s="84"/>
      <c r="J1007" s="84"/>
      <c r="K1007" s="84"/>
      <c r="L1007" s="84"/>
      <c r="M1007" s="86">
        <f t="shared" si="41"/>
        <v>0</v>
      </c>
      <c r="N1007" s="86" t="e">
        <f t="shared" si="42"/>
        <v>#DIV/0!</v>
      </c>
    </row>
    <row r="1008" spans="1:14">
      <c r="A1008" s="84"/>
      <c r="B1008" s="85"/>
      <c r="C1008" s="84"/>
      <c r="D1008" s="84"/>
      <c r="E1008" s="84"/>
      <c r="F1008" s="84"/>
      <c r="G1008" s="84"/>
      <c r="H1008" s="84"/>
      <c r="I1008" s="84"/>
      <c r="J1008" s="84"/>
      <c r="K1008" s="84"/>
      <c r="L1008" s="84"/>
      <c r="M1008" s="86">
        <f t="shared" si="41"/>
        <v>0</v>
      </c>
      <c r="N1008" s="86" t="e">
        <f t="shared" si="42"/>
        <v>#DIV/0!</v>
      </c>
    </row>
    <row r="1009" spans="1:14">
      <c r="A1009" s="84"/>
      <c r="B1009" s="85"/>
      <c r="C1009" s="84"/>
      <c r="D1009" s="84"/>
      <c r="E1009" s="84"/>
      <c r="F1009" s="84"/>
      <c r="G1009" s="84"/>
      <c r="H1009" s="84"/>
      <c r="I1009" s="84"/>
      <c r="J1009" s="84"/>
      <c r="K1009" s="84"/>
      <c r="L1009" s="84"/>
      <c r="M1009" s="86">
        <f t="shared" si="41"/>
        <v>0</v>
      </c>
      <c r="N1009" s="86" t="e">
        <f t="shared" si="42"/>
        <v>#DIV/0!</v>
      </c>
    </row>
    <row r="1010" spans="1:14">
      <c r="A1010" s="84"/>
      <c r="B1010" s="85"/>
      <c r="C1010" s="84"/>
      <c r="D1010" s="84"/>
      <c r="E1010" s="84"/>
      <c r="F1010" s="84"/>
      <c r="G1010" s="84"/>
      <c r="H1010" s="84"/>
      <c r="I1010" s="84"/>
      <c r="J1010" s="84"/>
      <c r="K1010" s="84"/>
      <c r="L1010" s="84"/>
      <c r="M1010" s="86">
        <f t="shared" si="41"/>
        <v>0</v>
      </c>
      <c r="N1010" s="86" t="e">
        <f t="shared" si="42"/>
        <v>#DIV/0!</v>
      </c>
    </row>
    <row r="1011" spans="1:14">
      <c r="A1011" s="84"/>
      <c r="B1011" s="85"/>
      <c r="C1011" s="84"/>
      <c r="D1011" s="84"/>
      <c r="E1011" s="84"/>
      <c r="F1011" s="84"/>
      <c r="G1011" s="84"/>
      <c r="H1011" s="84"/>
      <c r="I1011" s="84"/>
      <c r="J1011" s="84"/>
      <c r="K1011" s="84"/>
      <c r="L1011" s="84"/>
      <c r="M1011" s="86">
        <f t="shared" si="41"/>
        <v>0</v>
      </c>
      <c r="N1011" s="86" t="e">
        <f t="shared" si="42"/>
        <v>#DIV/0!</v>
      </c>
    </row>
    <row r="1012" spans="1:14">
      <c r="A1012" s="84"/>
      <c r="B1012" s="85"/>
      <c r="C1012" s="84"/>
      <c r="D1012" s="84"/>
      <c r="E1012" s="84"/>
      <c r="F1012" s="84"/>
      <c r="G1012" s="84"/>
      <c r="H1012" s="84"/>
      <c r="I1012" s="84"/>
      <c r="J1012" s="84"/>
      <c r="K1012" s="84"/>
      <c r="L1012" s="84"/>
      <c r="M1012" s="86">
        <f t="shared" si="41"/>
        <v>0</v>
      </c>
      <c r="N1012" s="86" t="e">
        <f t="shared" si="42"/>
        <v>#DIV/0!</v>
      </c>
    </row>
    <row r="1013" spans="1:14">
      <c r="A1013" s="84"/>
      <c r="B1013" s="85"/>
      <c r="C1013" s="84"/>
      <c r="D1013" s="84"/>
      <c r="E1013" s="84"/>
      <c r="F1013" s="84"/>
      <c r="G1013" s="84"/>
      <c r="H1013" s="84"/>
      <c r="I1013" s="84"/>
      <c r="J1013" s="84"/>
      <c r="K1013" s="84"/>
      <c r="L1013" s="84"/>
      <c r="M1013" s="86">
        <f>COUNTIFS(D:D,D1013,J:J,J1013,K:K,K1013)</f>
        <v>0</v>
      </c>
      <c r="N1013" s="86" t="e">
        <f t="shared" si="42"/>
        <v>#DIV/0!</v>
      </c>
    </row>
    <row r="1014" spans="1:14">
      <c r="A1014" s="84"/>
      <c r="B1014" s="85"/>
      <c r="C1014" s="84"/>
      <c r="D1014" s="84"/>
      <c r="E1014" s="84"/>
      <c r="F1014" s="84"/>
      <c r="G1014" s="84"/>
      <c r="H1014" s="84"/>
      <c r="I1014" s="84"/>
      <c r="J1014" s="84"/>
      <c r="K1014" s="84"/>
      <c r="L1014" s="84"/>
      <c r="M1014" s="86">
        <f>COUNTIFS(D:D,D1014,J:J,J1014,K:K,K1014)</f>
        <v>0</v>
      </c>
      <c r="N1014" s="86" t="e">
        <f t="shared" si="42"/>
        <v>#DIV/0!</v>
      </c>
    </row>
    <row r="1015" spans="1:14">
      <c r="A1015" s="84"/>
      <c r="B1015" s="85"/>
      <c r="C1015" s="84"/>
      <c r="D1015" s="84"/>
      <c r="E1015" s="84"/>
      <c r="F1015" s="84"/>
      <c r="G1015" s="84"/>
      <c r="H1015" s="84"/>
      <c r="I1015" s="84"/>
      <c r="J1015" s="84"/>
      <c r="K1015" s="84"/>
      <c r="L1015" s="84"/>
      <c r="M1015" s="86">
        <f t="shared" ref="M1015:M1075" si="43">COUNTIFS(D:D,D1015,J:J,J1015,K:K,K1015)</f>
        <v>0</v>
      </c>
      <c r="N1015" s="86" t="e">
        <f t="shared" ref="N1015:N1042" si="44">1/M1015</f>
        <v>#DIV/0!</v>
      </c>
    </row>
    <row r="1016" spans="1:14">
      <c r="A1016" s="84"/>
      <c r="B1016" s="85"/>
      <c r="C1016" s="84"/>
      <c r="D1016" s="84"/>
      <c r="E1016" s="84"/>
      <c r="F1016" s="84"/>
      <c r="G1016" s="84"/>
      <c r="H1016" s="84"/>
      <c r="I1016" s="84"/>
      <c r="J1016" s="84"/>
      <c r="K1016" s="84"/>
      <c r="L1016" s="84"/>
      <c r="M1016" s="86">
        <f t="shared" si="43"/>
        <v>0</v>
      </c>
      <c r="N1016" s="86" t="e">
        <f t="shared" si="44"/>
        <v>#DIV/0!</v>
      </c>
    </row>
    <row r="1017" spans="1:14">
      <c r="A1017" s="84"/>
      <c r="B1017" s="85"/>
      <c r="C1017" s="84"/>
      <c r="D1017" s="84"/>
      <c r="E1017" s="84"/>
      <c r="F1017" s="84"/>
      <c r="G1017" s="84"/>
      <c r="H1017" s="84"/>
      <c r="I1017" s="84"/>
      <c r="J1017" s="84"/>
      <c r="K1017" s="84"/>
      <c r="L1017" s="84"/>
      <c r="M1017" s="86">
        <f t="shared" si="43"/>
        <v>0</v>
      </c>
      <c r="N1017" s="86" t="e">
        <f t="shared" si="44"/>
        <v>#DIV/0!</v>
      </c>
    </row>
    <row r="1018" spans="1:14">
      <c r="A1018" s="84"/>
      <c r="B1018" s="85"/>
      <c r="C1018" s="84"/>
      <c r="D1018" s="84"/>
      <c r="E1018" s="84"/>
      <c r="F1018" s="84"/>
      <c r="G1018" s="84"/>
      <c r="H1018" s="84"/>
      <c r="I1018" s="84"/>
      <c r="J1018" s="84"/>
      <c r="K1018" s="84"/>
      <c r="L1018" s="84"/>
      <c r="M1018" s="86">
        <f t="shared" si="43"/>
        <v>0</v>
      </c>
      <c r="N1018" s="86" t="e">
        <f t="shared" si="44"/>
        <v>#DIV/0!</v>
      </c>
    </row>
    <row r="1019" spans="1:14">
      <c r="A1019" s="84"/>
      <c r="B1019" s="85"/>
      <c r="C1019" s="84"/>
      <c r="D1019" s="84"/>
      <c r="E1019" s="84"/>
      <c r="F1019" s="84"/>
      <c r="G1019" s="84"/>
      <c r="H1019" s="84"/>
      <c r="I1019" s="84"/>
      <c r="J1019" s="84"/>
      <c r="K1019" s="84"/>
      <c r="L1019" s="84"/>
      <c r="M1019" s="86">
        <f t="shared" si="43"/>
        <v>0</v>
      </c>
      <c r="N1019" s="86" t="e">
        <f t="shared" si="44"/>
        <v>#DIV/0!</v>
      </c>
    </row>
    <row r="1020" spans="1:14">
      <c r="A1020" s="84"/>
      <c r="B1020" s="85"/>
      <c r="C1020" s="84"/>
      <c r="D1020" s="84"/>
      <c r="E1020" s="84"/>
      <c r="F1020" s="84"/>
      <c r="G1020" s="84"/>
      <c r="H1020" s="84"/>
      <c r="I1020" s="84"/>
      <c r="J1020" s="84"/>
      <c r="K1020" s="84"/>
      <c r="L1020" s="84"/>
      <c r="M1020" s="86">
        <f t="shared" si="43"/>
        <v>0</v>
      </c>
      <c r="N1020" s="86" t="e">
        <f t="shared" si="44"/>
        <v>#DIV/0!</v>
      </c>
    </row>
    <row r="1021" spans="1:14">
      <c r="A1021" s="84"/>
      <c r="B1021" s="85"/>
      <c r="C1021" s="84"/>
      <c r="D1021" s="84"/>
      <c r="E1021" s="84"/>
      <c r="F1021" s="84"/>
      <c r="G1021" s="84"/>
      <c r="H1021" s="84"/>
      <c r="I1021" s="84"/>
      <c r="J1021" s="84"/>
      <c r="K1021" s="84"/>
      <c r="L1021" s="84"/>
      <c r="M1021" s="86">
        <f t="shared" si="43"/>
        <v>0</v>
      </c>
      <c r="N1021" s="86" t="e">
        <f t="shared" si="44"/>
        <v>#DIV/0!</v>
      </c>
    </row>
    <row r="1022" spans="1:14">
      <c r="A1022" s="84"/>
      <c r="B1022" s="85"/>
      <c r="C1022" s="84"/>
      <c r="D1022" s="84"/>
      <c r="E1022" s="84"/>
      <c r="F1022" s="84"/>
      <c r="G1022" s="84"/>
      <c r="H1022" s="84"/>
      <c r="I1022" s="84"/>
      <c r="J1022" s="84"/>
      <c r="K1022" s="84"/>
      <c r="L1022" s="84"/>
      <c r="M1022" s="86">
        <f t="shared" si="43"/>
        <v>0</v>
      </c>
      <c r="N1022" s="86" t="e">
        <f t="shared" si="44"/>
        <v>#DIV/0!</v>
      </c>
    </row>
    <row r="1023" spans="1:14">
      <c r="A1023" s="84"/>
      <c r="B1023" s="85"/>
      <c r="C1023" s="84"/>
      <c r="D1023" s="84"/>
      <c r="E1023" s="84"/>
      <c r="F1023" s="84"/>
      <c r="G1023" s="84"/>
      <c r="H1023" s="84"/>
      <c r="I1023" s="84"/>
      <c r="J1023" s="84"/>
      <c r="K1023" s="84"/>
      <c r="L1023" s="84"/>
      <c r="M1023" s="86">
        <f t="shared" si="43"/>
        <v>0</v>
      </c>
      <c r="N1023" s="86" t="e">
        <f t="shared" si="44"/>
        <v>#DIV/0!</v>
      </c>
    </row>
    <row r="1024" spans="1:14">
      <c r="A1024" s="84"/>
      <c r="B1024" s="85"/>
      <c r="C1024" s="84"/>
      <c r="D1024" s="84"/>
      <c r="E1024" s="84"/>
      <c r="F1024" s="84"/>
      <c r="G1024" s="84"/>
      <c r="H1024" s="84"/>
      <c r="I1024" s="84"/>
      <c r="J1024" s="84"/>
      <c r="K1024" s="84"/>
      <c r="L1024" s="84"/>
      <c r="M1024" s="86">
        <f t="shared" si="43"/>
        <v>0</v>
      </c>
      <c r="N1024" s="86" t="e">
        <f t="shared" si="44"/>
        <v>#DIV/0!</v>
      </c>
    </row>
    <row r="1025" spans="1:14">
      <c r="A1025" s="84"/>
      <c r="B1025" s="85"/>
      <c r="C1025" s="84"/>
      <c r="D1025" s="84"/>
      <c r="E1025" s="84"/>
      <c r="F1025" s="84"/>
      <c r="G1025" s="84"/>
      <c r="H1025" s="84"/>
      <c r="I1025" s="84"/>
      <c r="J1025" s="84"/>
      <c r="K1025" s="84"/>
      <c r="L1025" s="84"/>
      <c r="M1025" s="86">
        <f t="shared" si="43"/>
        <v>0</v>
      </c>
      <c r="N1025" s="86" t="e">
        <f t="shared" si="44"/>
        <v>#DIV/0!</v>
      </c>
    </row>
    <row r="1026" spans="1:14">
      <c r="A1026" s="84"/>
      <c r="B1026" s="85"/>
      <c r="C1026" s="84"/>
      <c r="D1026" s="84"/>
      <c r="E1026" s="84"/>
      <c r="F1026" s="84"/>
      <c r="G1026" s="84"/>
      <c r="H1026" s="84"/>
      <c r="I1026" s="84"/>
      <c r="J1026" s="84"/>
      <c r="K1026" s="84"/>
      <c r="L1026" s="84"/>
      <c r="M1026" s="86">
        <f t="shared" si="43"/>
        <v>0</v>
      </c>
      <c r="N1026" s="86" t="e">
        <f t="shared" si="44"/>
        <v>#DIV/0!</v>
      </c>
    </row>
    <row r="1027" spans="1:14">
      <c r="A1027" s="84"/>
      <c r="B1027" s="85"/>
      <c r="C1027" s="84"/>
      <c r="D1027" s="84"/>
      <c r="E1027" s="84"/>
      <c r="F1027" s="84"/>
      <c r="G1027" s="84"/>
      <c r="H1027" s="84"/>
      <c r="I1027" s="84"/>
      <c r="J1027" s="84"/>
      <c r="K1027" s="84"/>
      <c r="L1027" s="84"/>
      <c r="M1027" s="86">
        <f t="shared" si="43"/>
        <v>0</v>
      </c>
      <c r="N1027" s="86" t="e">
        <f t="shared" si="44"/>
        <v>#DIV/0!</v>
      </c>
    </row>
    <row r="1028" spans="1:14">
      <c r="A1028" s="84"/>
      <c r="B1028" s="85"/>
      <c r="C1028" s="84"/>
      <c r="D1028" s="84"/>
      <c r="E1028" s="84"/>
      <c r="F1028" s="84"/>
      <c r="G1028" s="84"/>
      <c r="H1028" s="84"/>
      <c r="I1028" s="84"/>
      <c r="J1028" s="84"/>
      <c r="K1028" s="84"/>
      <c r="L1028" s="84"/>
      <c r="M1028" s="86">
        <f t="shared" si="43"/>
        <v>0</v>
      </c>
      <c r="N1028" s="86" t="e">
        <f t="shared" si="44"/>
        <v>#DIV/0!</v>
      </c>
    </row>
    <row r="1029" spans="1:14">
      <c r="A1029" s="84"/>
      <c r="B1029" s="85"/>
      <c r="C1029" s="84"/>
      <c r="D1029" s="84"/>
      <c r="E1029" s="84"/>
      <c r="F1029" s="84"/>
      <c r="G1029" s="84"/>
      <c r="H1029" s="84"/>
      <c r="I1029" s="84"/>
      <c r="J1029" s="84"/>
      <c r="K1029" s="84"/>
      <c r="L1029" s="84"/>
      <c r="M1029" s="86">
        <f t="shared" si="43"/>
        <v>0</v>
      </c>
      <c r="N1029" s="86" t="e">
        <f t="shared" si="44"/>
        <v>#DIV/0!</v>
      </c>
    </row>
    <row r="1030" spans="1:14">
      <c r="A1030" s="84"/>
      <c r="B1030" s="85"/>
      <c r="C1030" s="84"/>
      <c r="D1030" s="84"/>
      <c r="E1030" s="84"/>
      <c r="F1030" s="84"/>
      <c r="G1030" s="84"/>
      <c r="H1030" s="84"/>
      <c r="I1030" s="84"/>
      <c r="J1030" s="84"/>
      <c r="K1030" s="84"/>
      <c r="L1030" s="84"/>
      <c r="M1030" s="86">
        <f t="shared" si="43"/>
        <v>0</v>
      </c>
      <c r="N1030" s="86" t="e">
        <f t="shared" si="44"/>
        <v>#DIV/0!</v>
      </c>
    </row>
    <row r="1031" spans="1:14">
      <c r="A1031" s="84"/>
      <c r="B1031" s="85"/>
      <c r="C1031" s="84"/>
      <c r="D1031" s="84"/>
      <c r="E1031" s="84"/>
      <c r="F1031" s="84"/>
      <c r="G1031" s="84"/>
      <c r="H1031" s="84"/>
      <c r="I1031" s="84"/>
      <c r="J1031" s="84"/>
      <c r="K1031" s="84"/>
      <c r="L1031" s="84"/>
      <c r="M1031" s="86">
        <f t="shared" si="43"/>
        <v>0</v>
      </c>
      <c r="N1031" s="86" t="e">
        <f t="shared" si="44"/>
        <v>#DIV/0!</v>
      </c>
    </row>
    <row r="1032" spans="1:14">
      <c r="A1032" s="84"/>
      <c r="B1032" s="85"/>
      <c r="C1032" s="84"/>
      <c r="D1032" s="84"/>
      <c r="E1032" s="84"/>
      <c r="F1032" s="84"/>
      <c r="G1032" s="84"/>
      <c r="H1032" s="84"/>
      <c r="I1032" s="84"/>
      <c r="J1032" s="84"/>
      <c r="K1032" s="84"/>
      <c r="L1032" s="84"/>
      <c r="M1032" s="86">
        <f t="shared" si="43"/>
        <v>0</v>
      </c>
      <c r="N1032" s="86" t="e">
        <f t="shared" si="44"/>
        <v>#DIV/0!</v>
      </c>
    </row>
    <row r="1033" spans="1:14">
      <c r="A1033" s="84"/>
      <c r="B1033" s="85"/>
      <c r="C1033" s="84"/>
      <c r="D1033" s="84"/>
      <c r="E1033" s="84"/>
      <c r="F1033" s="84"/>
      <c r="G1033" s="84"/>
      <c r="H1033" s="84"/>
      <c r="I1033" s="84"/>
      <c r="J1033" s="84"/>
      <c r="K1033" s="84"/>
      <c r="L1033" s="84"/>
      <c r="M1033" s="86">
        <f t="shared" si="43"/>
        <v>0</v>
      </c>
      <c r="N1033" s="86" t="e">
        <f t="shared" si="44"/>
        <v>#DIV/0!</v>
      </c>
    </row>
    <row r="1034" spans="1:14">
      <c r="A1034" s="84"/>
      <c r="B1034" s="85"/>
      <c r="C1034" s="84"/>
      <c r="D1034" s="84"/>
      <c r="E1034" s="84"/>
      <c r="F1034" s="84"/>
      <c r="G1034" s="84"/>
      <c r="H1034" s="84"/>
      <c r="I1034" s="84"/>
      <c r="J1034" s="84"/>
      <c r="K1034" s="84"/>
      <c r="L1034" s="84"/>
      <c r="M1034" s="86">
        <f t="shared" si="43"/>
        <v>0</v>
      </c>
      <c r="N1034" s="86" t="e">
        <f t="shared" si="44"/>
        <v>#DIV/0!</v>
      </c>
    </row>
    <row r="1035" spans="1:14">
      <c r="A1035" s="84"/>
      <c r="B1035" s="85"/>
      <c r="C1035" s="84"/>
      <c r="D1035" s="84"/>
      <c r="E1035" s="84"/>
      <c r="F1035" s="84"/>
      <c r="G1035" s="84"/>
      <c r="H1035" s="84"/>
      <c r="I1035" s="84"/>
      <c r="J1035" s="84"/>
      <c r="K1035" s="84"/>
      <c r="L1035" s="84"/>
      <c r="M1035" s="86">
        <f t="shared" si="43"/>
        <v>0</v>
      </c>
      <c r="N1035" s="86" t="e">
        <f t="shared" si="44"/>
        <v>#DIV/0!</v>
      </c>
    </row>
    <row r="1036" spans="1:14">
      <c r="A1036" s="84"/>
      <c r="B1036" s="85"/>
      <c r="C1036" s="84"/>
      <c r="D1036" s="84"/>
      <c r="E1036" s="84"/>
      <c r="F1036" s="84"/>
      <c r="G1036" s="84"/>
      <c r="H1036" s="84"/>
      <c r="I1036" s="84"/>
      <c r="J1036" s="84"/>
      <c r="K1036" s="84"/>
      <c r="L1036" s="84"/>
      <c r="M1036" s="86">
        <f t="shared" si="43"/>
        <v>0</v>
      </c>
      <c r="N1036" s="86" t="e">
        <f t="shared" si="44"/>
        <v>#DIV/0!</v>
      </c>
    </row>
    <row r="1037" spans="1:14">
      <c r="A1037" s="84"/>
      <c r="B1037" s="85"/>
      <c r="C1037" s="84"/>
      <c r="D1037" s="84"/>
      <c r="E1037" s="84"/>
      <c r="F1037" s="84"/>
      <c r="G1037" s="84"/>
      <c r="H1037" s="84"/>
      <c r="I1037" s="84"/>
      <c r="J1037" s="84"/>
      <c r="K1037" s="84"/>
      <c r="L1037" s="84"/>
      <c r="M1037" s="86">
        <f t="shared" si="43"/>
        <v>0</v>
      </c>
      <c r="N1037" s="86" t="e">
        <f t="shared" si="44"/>
        <v>#DIV/0!</v>
      </c>
    </row>
    <row r="1038" spans="1:14">
      <c r="A1038" s="84"/>
      <c r="B1038" s="85"/>
      <c r="C1038" s="84"/>
      <c r="D1038" s="84"/>
      <c r="E1038" s="84"/>
      <c r="F1038" s="84"/>
      <c r="G1038" s="84"/>
      <c r="H1038" s="84"/>
      <c r="I1038" s="84"/>
      <c r="J1038" s="84"/>
      <c r="K1038" s="84"/>
      <c r="L1038" s="84"/>
      <c r="M1038" s="86">
        <f t="shared" si="43"/>
        <v>0</v>
      </c>
      <c r="N1038" s="86" t="e">
        <f t="shared" si="44"/>
        <v>#DIV/0!</v>
      </c>
    </row>
    <row r="1039" spans="1:14">
      <c r="A1039" s="84"/>
      <c r="B1039" s="85"/>
      <c r="C1039" s="84"/>
      <c r="D1039" s="84"/>
      <c r="E1039" s="84"/>
      <c r="F1039" s="84"/>
      <c r="G1039" s="84"/>
      <c r="H1039" s="84"/>
      <c r="I1039" s="84"/>
      <c r="J1039" s="84"/>
      <c r="K1039" s="84"/>
      <c r="L1039" s="84"/>
      <c r="M1039" s="86">
        <f t="shared" si="43"/>
        <v>0</v>
      </c>
      <c r="N1039" s="86" t="e">
        <f t="shared" si="44"/>
        <v>#DIV/0!</v>
      </c>
    </row>
    <row r="1040" spans="1:14">
      <c r="A1040" s="84"/>
      <c r="B1040" s="85"/>
      <c r="C1040" s="84"/>
      <c r="D1040" s="84"/>
      <c r="E1040" s="84"/>
      <c r="F1040" s="84"/>
      <c r="G1040" s="84"/>
      <c r="H1040" s="84"/>
      <c r="I1040" s="84"/>
      <c r="J1040" s="84"/>
      <c r="K1040" s="84"/>
      <c r="L1040" s="84"/>
      <c r="M1040" s="86">
        <f t="shared" si="43"/>
        <v>0</v>
      </c>
      <c r="N1040" s="86" t="e">
        <f t="shared" si="44"/>
        <v>#DIV/0!</v>
      </c>
    </row>
    <row r="1041" spans="1:14">
      <c r="A1041" s="84"/>
      <c r="B1041" s="85"/>
      <c r="C1041" s="84"/>
      <c r="D1041" s="84"/>
      <c r="E1041" s="84"/>
      <c r="F1041" s="84"/>
      <c r="G1041" s="84"/>
      <c r="H1041" s="84"/>
      <c r="I1041" s="84"/>
      <c r="J1041" s="84"/>
      <c r="K1041" s="84"/>
      <c r="L1041" s="84"/>
      <c r="M1041" s="86">
        <f t="shared" si="43"/>
        <v>0</v>
      </c>
      <c r="N1041" s="86" t="e">
        <f t="shared" si="44"/>
        <v>#DIV/0!</v>
      </c>
    </row>
    <row r="1042" spans="1:14">
      <c r="A1042" s="84"/>
      <c r="B1042" s="85"/>
      <c r="C1042" s="84"/>
      <c r="D1042" s="84"/>
      <c r="E1042" s="84"/>
      <c r="F1042" s="84"/>
      <c r="G1042" s="84"/>
      <c r="H1042" s="84"/>
      <c r="I1042" s="84"/>
      <c r="J1042" s="84"/>
      <c r="K1042" s="84"/>
      <c r="L1042" s="84"/>
      <c r="M1042" s="86">
        <f t="shared" si="43"/>
        <v>0</v>
      </c>
      <c r="N1042" s="86" t="e">
        <f t="shared" si="44"/>
        <v>#DIV/0!</v>
      </c>
    </row>
    <row r="1043" spans="1:14">
      <c r="A1043" s="84"/>
      <c r="B1043" s="85"/>
      <c r="C1043" s="84"/>
      <c r="D1043" s="84"/>
      <c r="E1043" s="84"/>
      <c r="F1043" s="84"/>
      <c r="G1043" s="84"/>
      <c r="H1043" s="84"/>
      <c r="I1043" s="84"/>
      <c r="J1043" s="84"/>
      <c r="K1043" s="84"/>
      <c r="L1043" s="84"/>
      <c r="M1043" s="86">
        <f t="shared" si="43"/>
        <v>0</v>
      </c>
      <c r="N1043" s="86" t="e">
        <f t="shared" ref="N1043:N1106" si="45">1/M1043</f>
        <v>#DIV/0!</v>
      </c>
    </row>
    <row r="1044" spans="1:14">
      <c r="A1044" s="84"/>
      <c r="B1044" s="85"/>
      <c r="C1044" s="84"/>
      <c r="D1044" s="84"/>
      <c r="E1044" s="84"/>
      <c r="F1044" s="84"/>
      <c r="G1044" s="84"/>
      <c r="H1044" s="84"/>
      <c r="I1044" s="84"/>
      <c r="J1044" s="84"/>
      <c r="K1044" s="84"/>
      <c r="L1044" s="84"/>
      <c r="M1044" s="86">
        <f t="shared" si="43"/>
        <v>0</v>
      </c>
      <c r="N1044" s="86" t="e">
        <f t="shared" si="45"/>
        <v>#DIV/0!</v>
      </c>
    </row>
    <row r="1045" spans="1:14">
      <c r="A1045" s="84"/>
      <c r="B1045" s="85"/>
      <c r="C1045" s="84"/>
      <c r="D1045" s="84"/>
      <c r="E1045" s="84"/>
      <c r="F1045" s="84"/>
      <c r="G1045" s="84"/>
      <c r="H1045" s="84"/>
      <c r="I1045" s="84"/>
      <c r="J1045" s="84"/>
      <c r="K1045" s="84"/>
      <c r="L1045" s="84"/>
      <c r="M1045" s="86">
        <f t="shared" si="43"/>
        <v>0</v>
      </c>
      <c r="N1045" s="86" t="e">
        <f t="shared" si="45"/>
        <v>#DIV/0!</v>
      </c>
    </row>
    <row r="1046" spans="1:14">
      <c r="A1046" s="84"/>
      <c r="B1046" s="85"/>
      <c r="C1046" s="84"/>
      <c r="D1046" s="84"/>
      <c r="E1046" s="84"/>
      <c r="F1046" s="84"/>
      <c r="G1046" s="84"/>
      <c r="H1046" s="84"/>
      <c r="I1046" s="84"/>
      <c r="J1046" s="84"/>
      <c r="K1046" s="84"/>
      <c r="L1046" s="84"/>
      <c r="M1046" s="86">
        <f t="shared" si="43"/>
        <v>0</v>
      </c>
      <c r="N1046" s="86" t="e">
        <f t="shared" si="45"/>
        <v>#DIV/0!</v>
      </c>
    </row>
    <row r="1047" spans="1:14">
      <c r="A1047" s="84"/>
      <c r="B1047" s="85"/>
      <c r="C1047" s="84"/>
      <c r="D1047" s="84"/>
      <c r="E1047" s="84"/>
      <c r="F1047" s="84"/>
      <c r="G1047" s="84"/>
      <c r="H1047" s="84"/>
      <c r="I1047" s="84"/>
      <c r="J1047" s="84"/>
      <c r="K1047" s="84"/>
      <c r="L1047" s="84"/>
      <c r="M1047" s="86">
        <f t="shared" si="43"/>
        <v>0</v>
      </c>
      <c r="N1047" s="86" t="e">
        <f t="shared" si="45"/>
        <v>#DIV/0!</v>
      </c>
    </row>
    <row r="1048" spans="1:14">
      <c r="A1048" s="84"/>
      <c r="B1048" s="85"/>
      <c r="C1048" s="84"/>
      <c r="D1048" s="84"/>
      <c r="E1048" s="84"/>
      <c r="F1048" s="84"/>
      <c r="G1048" s="84"/>
      <c r="H1048" s="84"/>
      <c r="I1048" s="84"/>
      <c r="J1048" s="84"/>
      <c r="K1048" s="84"/>
      <c r="L1048" s="84"/>
      <c r="M1048" s="86">
        <f t="shared" si="43"/>
        <v>0</v>
      </c>
      <c r="N1048" s="86" t="e">
        <f t="shared" si="45"/>
        <v>#DIV/0!</v>
      </c>
    </row>
    <row r="1049" spans="1:14">
      <c r="A1049" s="84"/>
      <c r="B1049" s="85"/>
      <c r="C1049" s="84"/>
      <c r="D1049" s="84"/>
      <c r="E1049" s="84"/>
      <c r="F1049" s="84"/>
      <c r="G1049" s="84"/>
      <c r="H1049" s="84"/>
      <c r="I1049" s="84"/>
      <c r="J1049" s="84"/>
      <c r="K1049" s="84"/>
      <c r="L1049" s="84"/>
      <c r="M1049" s="86">
        <f t="shared" si="43"/>
        <v>0</v>
      </c>
      <c r="N1049" s="86" t="e">
        <f t="shared" si="45"/>
        <v>#DIV/0!</v>
      </c>
    </row>
    <row r="1050" spans="1:14">
      <c r="A1050" s="84"/>
      <c r="B1050" s="85"/>
      <c r="C1050" s="84"/>
      <c r="D1050" s="84"/>
      <c r="E1050" s="84"/>
      <c r="F1050" s="84"/>
      <c r="G1050" s="84"/>
      <c r="H1050" s="84"/>
      <c r="I1050" s="84"/>
      <c r="J1050" s="84"/>
      <c r="K1050" s="84"/>
      <c r="L1050" s="84"/>
      <c r="M1050" s="86">
        <f t="shared" si="43"/>
        <v>0</v>
      </c>
      <c r="N1050" s="86" t="e">
        <f t="shared" si="45"/>
        <v>#DIV/0!</v>
      </c>
    </row>
    <row r="1051" spans="1:14">
      <c r="A1051" s="84"/>
      <c r="B1051" s="85"/>
      <c r="C1051" s="84"/>
      <c r="D1051" s="84"/>
      <c r="E1051" s="84"/>
      <c r="F1051" s="84"/>
      <c r="G1051" s="84"/>
      <c r="H1051" s="84"/>
      <c r="I1051" s="84"/>
      <c r="J1051" s="84"/>
      <c r="K1051" s="84"/>
      <c r="L1051" s="84"/>
      <c r="M1051" s="86">
        <f t="shared" si="43"/>
        <v>0</v>
      </c>
      <c r="N1051" s="86" t="e">
        <f t="shared" si="45"/>
        <v>#DIV/0!</v>
      </c>
    </row>
    <row r="1052" spans="1:14">
      <c r="A1052" s="84"/>
      <c r="B1052" s="85"/>
      <c r="C1052" s="84"/>
      <c r="D1052" s="84"/>
      <c r="E1052" s="84"/>
      <c r="F1052" s="84"/>
      <c r="G1052" s="84"/>
      <c r="H1052" s="84"/>
      <c r="I1052" s="84"/>
      <c r="J1052" s="84"/>
      <c r="K1052" s="84"/>
      <c r="L1052" s="84"/>
      <c r="M1052" s="86">
        <f t="shared" si="43"/>
        <v>0</v>
      </c>
      <c r="N1052" s="86" t="e">
        <f t="shared" si="45"/>
        <v>#DIV/0!</v>
      </c>
    </row>
    <row r="1053" spans="1:14">
      <c r="A1053" s="84"/>
      <c r="B1053" s="85"/>
      <c r="C1053" s="84"/>
      <c r="D1053" s="84"/>
      <c r="E1053" s="84"/>
      <c r="F1053" s="84"/>
      <c r="G1053" s="84"/>
      <c r="H1053" s="84"/>
      <c r="I1053" s="84"/>
      <c r="J1053" s="84"/>
      <c r="K1053" s="84"/>
      <c r="L1053" s="84"/>
      <c r="M1053" s="86">
        <f t="shared" si="43"/>
        <v>0</v>
      </c>
      <c r="N1053" s="86" t="e">
        <f t="shared" si="45"/>
        <v>#DIV/0!</v>
      </c>
    </row>
    <row r="1054" spans="1:14">
      <c r="A1054" s="84"/>
      <c r="B1054" s="85"/>
      <c r="C1054" s="84"/>
      <c r="D1054" s="84"/>
      <c r="E1054" s="84"/>
      <c r="F1054" s="84"/>
      <c r="G1054" s="84"/>
      <c r="H1054" s="84"/>
      <c r="I1054" s="84"/>
      <c r="J1054" s="84"/>
      <c r="K1054" s="84"/>
      <c r="L1054" s="84"/>
      <c r="M1054" s="86">
        <f t="shared" si="43"/>
        <v>0</v>
      </c>
      <c r="N1054" s="86" t="e">
        <f t="shared" si="45"/>
        <v>#DIV/0!</v>
      </c>
    </row>
    <row r="1055" spans="1:14">
      <c r="A1055" s="84"/>
      <c r="B1055" s="85"/>
      <c r="C1055" s="84"/>
      <c r="D1055" s="84"/>
      <c r="E1055" s="84"/>
      <c r="F1055" s="84"/>
      <c r="G1055" s="84"/>
      <c r="H1055" s="84"/>
      <c r="I1055" s="84"/>
      <c r="J1055" s="84"/>
      <c r="K1055" s="84"/>
      <c r="L1055" s="84"/>
      <c r="M1055" s="86">
        <f t="shared" si="43"/>
        <v>0</v>
      </c>
      <c r="N1055" s="86" t="e">
        <f t="shared" si="45"/>
        <v>#DIV/0!</v>
      </c>
    </row>
    <row r="1056" spans="1:14">
      <c r="A1056" s="84"/>
      <c r="B1056" s="85"/>
      <c r="C1056" s="84"/>
      <c r="D1056" s="84"/>
      <c r="E1056" s="84"/>
      <c r="F1056" s="84"/>
      <c r="G1056" s="84"/>
      <c r="H1056" s="84"/>
      <c r="I1056" s="84"/>
      <c r="J1056" s="84"/>
      <c r="K1056" s="84"/>
      <c r="L1056" s="84"/>
      <c r="M1056" s="86">
        <f t="shared" si="43"/>
        <v>0</v>
      </c>
      <c r="N1056" s="86" t="e">
        <f t="shared" si="45"/>
        <v>#DIV/0!</v>
      </c>
    </row>
    <row r="1057" spans="1:14">
      <c r="A1057" s="84"/>
      <c r="B1057" s="85"/>
      <c r="C1057" s="84"/>
      <c r="D1057" s="84"/>
      <c r="E1057" s="84"/>
      <c r="F1057" s="84"/>
      <c r="G1057" s="84"/>
      <c r="H1057" s="84"/>
      <c r="I1057" s="84"/>
      <c r="J1057" s="84"/>
      <c r="K1057" s="84"/>
      <c r="L1057" s="84"/>
      <c r="M1057" s="86">
        <f t="shared" si="43"/>
        <v>0</v>
      </c>
      <c r="N1057" s="86" t="e">
        <f t="shared" si="45"/>
        <v>#DIV/0!</v>
      </c>
    </row>
    <row r="1058" spans="1:14">
      <c r="A1058" s="84"/>
      <c r="B1058" s="85"/>
      <c r="C1058" s="84"/>
      <c r="D1058" s="84"/>
      <c r="E1058" s="84"/>
      <c r="F1058" s="84"/>
      <c r="G1058" s="84"/>
      <c r="H1058" s="84"/>
      <c r="I1058" s="84"/>
      <c r="J1058" s="84"/>
      <c r="K1058" s="84"/>
      <c r="L1058" s="84"/>
      <c r="M1058" s="86">
        <f t="shared" si="43"/>
        <v>0</v>
      </c>
      <c r="N1058" s="86" t="e">
        <f t="shared" si="45"/>
        <v>#DIV/0!</v>
      </c>
    </row>
    <row r="1059" spans="1:14">
      <c r="A1059" s="84"/>
      <c r="B1059" s="85"/>
      <c r="C1059" s="84"/>
      <c r="D1059" s="84"/>
      <c r="E1059" s="84"/>
      <c r="F1059" s="84"/>
      <c r="G1059" s="84"/>
      <c r="H1059" s="84"/>
      <c r="I1059" s="84"/>
      <c r="J1059" s="84"/>
      <c r="K1059" s="84"/>
      <c r="L1059" s="84"/>
      <c r="M1059" s="86">
        <f t="shared" si="43"/>
        <v>0</v>
      </c>
      <c r="N1059" s="86" t="e">
        <f t="shared" si="45"/>
        <v>#DIV/0!</v>
      </c>
    </row>
    <row r="1060" spans="1:14">
      <c r="A1060" s="84"/>
      <c r="B1060" s="85"/>
      <c r="C1060" s="84"/>
      <c r="D1060" s="84"/>
      <c r="E1060" s="84"/>
      <c r="F1060" s="84"/>
      <c r="G1060" s="84"/>
      <c r="H1060" s="84"/>
      <c r="I1060" s="84"/>
      <c r="J1060" s="84"/>
      <c r="K1060" s="84"/>
      <c r="L1060" s="84"/>
      <c r="M1060" s="86">
        <f t="shared" si="43"/>
        <v>0</v>
      </c>
      <c r="N1060" s="86" t="e">
        <f t="shared" si="45"/>
        <v>#DIV/0!</v>
      </c>
    </row>
    <row r="1061" spans="1:14">
      <c r="A1061" s="84"/>
      <c r="B1061" s="85"/>
      <c r="C1061" s="84"/>
      <c r="D1061" s="84"/>
      <c r="E1061" s="84"/>
      <c r="F1061" s="84"/>
      <c r="G1061" s="84"/>
      <c r="H1061" s="84"/>
      <c r="I1061" s="84"/>
      <c r="J1061" s="84"/>
      <c r="K1061" s="84"/>
      <c r="L1061" s="84"/>
      <c r="M1061" s="86">
        <f t="shared" si="43"/>
        <v>0</v>
      </c>
      <c r="N1061" s="86" t="e">
        <f t="shared" si="45"/>
        <v>#DIV/0!</v>
      </c>
    </row>
    <row r="1062" spans="1:14">
      <c r="A1062" s="84"/>
      <c r="B1062" s="85"/>
      <c r="C1062" s="84"/>
      <c r="D1062" s="84"/>
      <c r="E1062" s="84"/>
      <c r="F1062" s="84"/>
      <c r="G1062" s="84"/>
      <c r="H1062" s="84"/>
      <c r="I1062" s="84"/>
      <c r="J1062" s="84"/>
      <c r="K1062" s="84"/>
      <c r="L1062" s="84"/>
      <c r="M1062" s="86">
        <f t="shared" si="43"/>
        <v>0</v>
      </c>
      <c r="N1062" s="86" t="e">
        <f t="shared" si="45"/>
        <v>#DIV/0!</v>
      </c>
    </row>
    <row r="1063" spans="1:14">
      <c r="A1063" s="84"/>
      <c r="B1063" s="85"/>
      <c r="C1063" s="84"/>
      <c r="D1063" s="84"/>
      <c r="E1063" s="84"/>
      <c r="F1063" s="84"/>
      <c r="G1063" s="84"/>
      <c r="H1063" s="84"/>
      <c r="I1063" s="84"/>
      <c r="J1063" s="84"/>
      <c r="K1063" s="84"/>
      <c r="L1063" s="84"/>
      <c r="M1063" s="86">
        <f t="shared" si="43"/>
        <v>0</v>
      </c>
      <c r="N1063" s="86" t="e">
        <f t="shared" si="45"/>
        <v>#DIV/0!</v>
      </c>
    </row>
    <row r="1064" spans="1:14">
      <c r="A1064" s="84"/>
      <c r="B1064" s="85"/>
      <c r="C1064" s="84"/>
      <c r="D1064" s="84"/>
      <c r="E1064" s="84"/>
      <c r="F1064" s="84"/>
      <c r="G1064" s="84"/>
      <c r="H1064" s="84"/>
      <c r="I1064" s="84"/>
      <c r="J1064" s="84"/>
      <c r="K1064" s="84"/>
      <c r="L1064" s="84"/>
      <c r="M1064" s="86">
        <f t="shared" si="43"/>
        <v>0</v>
      </c>
      <c r="N1064" s="86" t="e">
        <f t="shared" si="45"/>
        <v>#DIV/0!</v>
      </c>
    </row>
    <row r="1065" spans="1:14">
      <c r="A1065" s="84"/>
      <c r="B1065" s="85"/>
      <c r="C1065" s="84"/>
      <c r="D1065" s="84"/>
      <c r="E1065" s="84"/>
      <c r="F1065" s="84"/>
      <c r="G1065" s="84"/>
      <c r="H1065" s="84"/>
      <c r="I1065" s="84"/>
      <c r="J1065" s="84"/>
      <c r="K1065" s="84"/>
      <c r="L1065" s="84"/>
      <c r="M1065" s="86">
        <f t="shared" si="43"/>
        <v>0</v>
      </c>
      <c r="N1065" s="86" t="e">
        <f t="shared" si="45"/>
        <v>#DIV/0!</v>
      </c>
    </row>
    <row r="1066" spans="1:14">
      <c r="A1066" s="84"/>
      <c r="B1066" s="85"/>
      <c r="C1066" s="84"/>
      <c r="D1066" s="84"/>
      <c r="E1066" s="84"/>
      <c r="F1066" s="84"/>
      <c r="G1066" s="84"/>
      <c r="H1066" s="84"/>
      <c r="I1066" s="84"/>
      <c r="J1066" s="84"/>
      <c r="K1066" s="84"/>
      <c r="L1066" s="84"/>
      <c r="M1066" s="86">
        <f t="shared" si="43"/>
        <v>0</v>
      </c>
      <c r="N1066" s="86" t="e">
        <f t="shared" si="45"/>
        <v>#DIV/0!</v>
      </c>
    </row>
    <row r="1067" spans="1:14">
      <c r="A1067" s="84"/>
      <c r="B1067" s="85"/>
      <c r="C1067" s="84"/>
      <c r="D1067" s="84"/>
      <c r="E1067" s="84"/>
      <c r="F1067" s="84"/>
      <c r="G1067" s="84"/>
      <c r="H1067" s="84"/>
      <c r="I1067" s="84"/>
      <c r="J1067" s="84"/>
      <c r="K1067" s="84"/>
      <c r="L1067" s="84"/>
      <c r="M1067" s="86">
        <f t="shared" si="43"/>
        <v>0</v>
      </c>
      <c r="N1067" s="86" t="e">
        <f t="shared" si="45"/>
        <v>#DIV/0!</v>
      </c>
    </row>
    <row r="1068" spans="1:14">
      <c r="A1068" s="84"/>
      <c r="B1068" s="85"/>
      <c r="C1068" s="84"/>
      <c r="D1068" s="84"/>
      <c r="E1068" s="84"/>
      <c r="F1068" s="84"/>
      <c r="G1068" s="84"/>
      <c r="H1068" s="84"/>
      <c r="I1068" s="84"/>
      <c r="J1068" s="84"/>
      <c r="K1068" s="84"/>
      <c r="L1068" s="84"/>
      <c r="M1068" s="86">
        <f t="shared" si="43"/>
        <v>0</v>
      </c>
      <c r="N1068" s="86" t="e">
        <f t="shared" si="45"/>
        <v>#DIV/0!</v>
      </c>
    </row>
    <row r="1069" spans="1:14">
      <c r="A1069" s="84"/>
      <c r="B1069" s="85"/>
      <c r="C1069" s="84"/>
      <c r="D1069" s="84"/>
      <c r="E1069" s="84"/>
      <c r="F1069" s="84"/>
      <c r="G1069" s="84"/>
      <c r="H1069" s="84"/>
      <c r="I1069" s="84"/>
      <c r="J1069" s="84"/>
      <c r="K1069" s="84"/>
      <c r="L1069" s="84"/>
      <c r="M1069" s="86">
        <f t="shared" si="43"/>
        <v>0</v>
      </c>
      <c r="N1069" s="86" t="e">
        <f t="shared" si="45"/>
        <v>#DIV/0!</v>
      </c>
    </row>
    <row r="1070" spans="1:14">
      <c r="A1070" s="84"/>
      <c r="B1070" s="85"/>
      <c r="C1070" s="84"/>
      <c r="D1070" s="84"/>
      <c r="E1070" s="84"/>
      <c r="F1070" s="84"/>
      <c r="G1070" s="84"/>
      <c r="H1070" s="84"/>
      <c r="I1070" s="84"/>
      <c r="J1070" s="84"/>
      <c r="K1070" s="84"/>
      <c r="L1070" s="84"/>
      <c r="M1070" s="86">
        <f t="shared" si="43"/>
        <v>0</v>
      </c>
      <c r="N1070" s="86" t="e">
        <f t="shared" si="45"/>
        <v>#DIV/0!</v>
      </c>
    </row>
    <row r="1071" spans="1:14">
      <c r="A1071" s="84"/>
      <c r="B1071" s="85"/>
      <c r="C1071" s="84"/>
      <c r="D1071" s="84"/>
      <c r="E1071" s="84"/>
      <c r="F1071" s="84"/>
      <c r="G1071" s="84"/>
      <c r="H1071" s="84"/>
      <c r="I1071" s="84"/>
      <c r="J1071" s="84"/>
      <c r="K1071" s="84"/>
      <c r="L1071" s="84"/>
      <c r="M1071" s="86">
        <f t="shared" si="43"/>
        <v>0</v>
      </c>
      <c r="N1071" s="86" t="e">
        <f t="shared" si="45"/>
        <v>#DIV/0!</v>
      </c>
    </row>
    <row r="1072" spans="1:14">
      <c r="A1072" s="84"/>
      <c r="B1072" s="85"/>
      <c r="C1072" s="84"/>
      <c r="D1072" s="84"/>
      <c r="E1072" s="84"/>
      <c r="F1072" s="84"/>
      <c r="G1072" s="84"/>
      <c r="H1072" s="84"/>
      <c r="I1072" s="84"/>
      <c r="J1072" s="84"/>
      <c r="K1072" s="84"/>
      <c r="L1072" s="84"/>
      <c r="M1072" s="86">
        <f t="shared" si="43"/>
        <v>0</v>
      </c>
      <c r="N1072" s="86" t="e">
        <f t="shared" si="45"/>
        <v>#DIV/0!</v>
      </c>
    </row>
    <row r="1073" spans="1:14">
      <c r="A1073" s="84"/>
      <c r="B1073" s="85"/>
      <c r="C1073" s="84"/>
      <c r="D1073" s="84"/>
      <c r="E1073" s="84"/>
      <c r="F1073" s="84"/>
      <c r="G1073" s="84"/>
      <c r="H1073" s="84"/>
      <c r="I1073" s="84"/>
      <c r="J1073" s="84"/>
      <c r="K1073" s="84"/>
      <c r="L1073" s="84"/>
      <c r="M1073" s="86">
        <f t="shared" si="43"/>
        <v>0</v>
      </c>
      <c r="N1073" s="86" t="e">
        <f t="shared" si="45"/>
        <v>#DIV/0!</v>
      </c>
    </row>
    <row r="1074" spans="1:14">
      <c r="A1074" s="84"/>
      <c r="B1074" s="85"/>
      <c r="C1074" s="84"/>
      <c r="D1074" s="84"/>
      <c r="E1074" s="84"/>
      <c r="F1074" s="84"/>
      <c r="G1074" s="84"/>
      <c r="H1074" s="84"/>
      <c r="I1074" s="84"/>
      <c r="J1074" s="84"/>
      <c r="K1074" s="84"/>
      <c r="L1074" s="84"/>
      <c r="M1074" s="86">
        <f t="shared" si="43"/>
        <v>0</v>
      </c>
      <c r="N1074" s="86" t="e">
        <f t="shared" si="45"/>
        <v>#DIV/0!</v>
      </c>
    </row>
    <row r="1075" spans="1:14">
      <c r="A1075" s="84"/>
      <c r="B1075" s="85"/>
      <c r="C1075" s="84"/>
      <c r="D1075" s="84"/>
      <c r="E1075" s="84"/>
      <c r="F1075" s="84"/>
      <c r="G1075" s="84"/>
      <c r="H1075" s="84"/>
      <c r="I1075" s="84"/>
      <c r="J1075" s="84"/>
      <c r="K1075" s="84"/>
      <c r="L1075" s="84"/>
      <c r="M1075" s="86">
        <f t="shared" si="43"/>
        <v>0</v>
      </c>
      <c r="N1075" s="86" t="e">
        <f t="shared" si="45"/>
        <v>#DIV/0!</v>
      </c>
    </row>
    <row r="1076" spans="1:14">
      <c r="A1076" s="84"/>
      <c r="B1076" s="85"/>
      <c r="C1076" s="84"/>
      <c r="D1076" s="84"/>
      <c r="E1076" s="84"/>
      <c r="F1076" s="84"/>
      <c r="G1076" s="84"/>
      <c r="H1076" s="84"/>
      <c r="I1076" s="84"/>
      <c r="J1076" s="84"/>
      <c r="K1076" s="84"/>
      <c r="L1076" s="84"/>
      <c r="M1076" s="86">
        <f t="shared" ref="M1076:M1125" si="46">COUNTIFS(D:D,D1076,J:J,J1076,K:K,K1076)</f>
        <v>0</v>
      </c>
      <c r="N1076" s="86" t="e">
        <f t="shared" si="45"/>
        <v>#DIV/0!</v>
      </c>
    </row>
    <row r="1077" spans="1:14">
      <c r="A1077" s="84"/>
      <c r="B1077" s="85"/>
      <c r="C1077" s="84"/>
      <c r="D1077" s="84"/>
      <c r="E1077" s="84"/>
      <c r="F1077" s="84"/>
      <c r="G1077" s="84"/>
      <c r="H1077" s="84"/>
      <c r="I1077" s="84"/>
      <c r="J1077" s="84"/>
      <c r="K1077" s="84"/>
      <c r="L1077" s="84"/>
      <c r="M1077" s="86">
        <f t="shared" si="46"/>
        <v>0</v>
      </c>
      <c r="N1077" s="86" t="e">
        <f t="shared" si="45"/>
        <v>#DIV/0!</v>
      </c>
    </row>
    <row r="1078" spans="1:14">
      <c r="A1078" s="84"/>
      <c r="B1078" s="85"/>
      <c r="C1078" s="84"/>
      <c r="D1078" s="84"/>
      <c r="E1078" s="84"/>
      <c r="F1078" s="84"/>
      <c r="G1078" s="84"/>
      <c r="H1078" s="84"/>
      <c r="I1078" s="84"/>
      <c r="J1078" s="84"/>
      <c r="K1078" s="84"/>
      <c r="L1078" s="84"/>
      <c r="M1078" s="86">
        <f t="shared" si="46"/>
        <v>0</v>
      </c>
      <c r="N1078" s="86" t="e">
        <f t="shared" si="45"/>
        <v>#DIV/0!</v>
      </c>
    </row>
    <row r="1079" spans="1:14">
      <c r="A1079" s="84"/>
      <c r="B1079" s="85"/>
      <c r="C1079" s="84"/>
      <c r="D1079" s="84"/>
      <c r="E1079" s="84"/>
      <c r="F1079" s="84"/>
      <c r="G1079" s="84"/>
      <c r="H1079" s="84"/>
      <c r="I1079" s="84"/>
      <c r="J1079" s="84"/>
      <c r="K1079" s="84"/>
      <c r="L1079" s="84"/>
      <c r="M1079" s="86">
        <f t="shared" si="46"/>
        <v>0</v>
      </c>
      <c r="N1079" s="86" t="e">
        <f t="shared" si="45"/>
        <v>#DIV/0!</v>
      </c>
    </row>
    <row r="1080" spans="1:14">
      <c r="A1080" s="84"/>
      <c r="B1080" s="85"/>
      <c r="C1080" s="84"/>
      <c r="D1080" s="84"/>
      <c r="E1080" s="84"/>
      <c r="F1080" s="84"/>
      <c r="G1080" s="84"/>
      <c r="H1080" s="84"/>
      <c r="I1080" s="84"/>
      <c r="J1080" s="84"/>
      <c r="K1080" s="84"/>
      <c r="L1080" s="84"/>
      <c r="M1080" s="86">
        <f t="shared" si="46"/>
        <v>0</v>
      </c>
      <c r="N1080" s="86" t="e">
        <f t="shared" si="45"/>
        <v>#DIV/0!</v>
      </c>
    </row>
    <row r="1081" spans="1:14">
      <c r="A1081" s="84"/>
      <c r="B1081" s="85"/>
      <c r="C1081" s="84"/>
      <c r="D1081" s="84"/>
      <c r="E1081" s="84"/>
      <c r="F1081" s="84"/>
      <c r="G1081" s="84"/>
      <c r="H1081" s="84"/>
      <c r="I1081" s="84"/>
      <c r="J1081" s="84"/>
      <c r="K1081" s="84"/>
      <c r="L1081" s="84"/>
      <c r="M1081" s="86">
        <f t="shared" si="46"/>
        <v>0</v>
      </c>
      <c r="N1081" s="86" t="e">
        <f t="shared" si="45"/>
        <v>#DIV/0!</v>
      </c>
    </row>
    <row r="1082" spans="1:14">
      <c r="A1082" s="84"/>
      <c r="B1082" s="85"/>
      <c r="C1082" s="84"/>
      <c r="D1082" s="84"/>
      <c r="E1082" s="84"/>
      <c r="F1082" s="84"/>
      <c r="G1082" s="84"/>
      <c r="H1082" s="84"/>
      <c r="I1082" s="84"/>
      <c r="J1082" s="84"/>
      <c r="K1082" s="84"/>
      <c r="L1082" s="84"/>
      <c r="M1082" s="86">
        <f t="shared" si="46"/>
        <v>0</v>
      </c>
      <c r="N1082" s="86" t="e">
        <f t="shared" si="45"/>
        <v>#DIV/0!</v>
      </c>
    </row>
    <row r="1083" spans="1:14">
      <c r="A1083" s="84"/>
      <c r="B1083" s="85"/>
      <c r="C1083" s="84"/>
      <c r="D1083" s="84"/>
      <c r="E1083" s="84"/>
      <c r="F1083" s="84"/>
      <c r="G1083" s="84"/>
      <c r="H1083" s="84"/>
      <c r="I1083" s="84"/>
      <c r="J1083" s="84"/>
      <c r="K1083" s="84"/>
      <c r="L1083" s="84"/>
      <c r="M1083" s="86">
        <f t="shared" si="46"/>
        <v>0</v>
      </c>
      <c r="N1083" s="86" t="e">
        <f t="shared" si="45"/>
        <v>#DIV/0!</v>
      </c>
    </row>
    <row r="1084" spans="1:14">
      <c r="A1084" s="84"/>
      <c r="B1084" s="85"/>
      <c r="C1084" s="84"/>
      <c r="D1084" s="84"/>
      <c r="E1084" s="84"/>
      <c r="F1084" s="84"/>
      <c r="G1084" s="84"/>
      <c r="H1084" s="84"/>
      <c r="I1084" s="84"/>
      <c r="J1084" s="84"/>
      <c r="K1084" s="84"/>
      <c r="L1084" s="84"/>
      <c r="M1084" s="86">
        <f t="shared" si="46"/>
        <v>0</v>
      </c>
      <c r="N1084" s="86" t="e">
        <f t="shared" si="45"/>
        <v>#DIV/0!</v>
      </c>
    </row>
    <row r="1085" spans="1:14">
      <c r="A1085" s="84"/>
      <c r="B1085" s="85"/>
      <c r="C1085" s="84"/>
      <c r="D1085" s="84"/>
      <c r="E1085" s="84"/>
      <c r="F1085" s="84"/>
      <c r="G1085" s="84"/>
      <c r="H1085" s="84"/>
      <c r="I1085" s="84"/>
      <c r="J1085" s="84"/>
      <c r="K1085" s="84"/>
      <c r="L1085" s="84"/>
      <c r="M1085" s="86">
        <f t="shared" si="46"/>
        <v>0</v>
      </c>
      <c r="N1085" s="86" t="e">
        <f t="shared" si="45"/>
        <v>#DIV/0!</v>
      </c>
    </row>
    <row r="1086" spans="1:14">
      <c r="A1086" s="84"/>
      <c r="B1086" s="85"/>
      <c r="C1086" s="84"/>
      <c r="D1086" s="84"/>
      <c r="E1086" s="84"/>
      <c r="F1086" s="84"/>
      <c r="G1086" s="84"/>
      <c r="H1086" s="84"/>
      <c r="I1086" s="84"/>
      <c r="J1086" s="84"/>
      <c r="K1086" s="84"/>
      <c r="L1086" s="84"/>
      <c r="M1086" s="86">
        <f t="shared" si="46"/>
        <v>0</v>
      </c>
      <c r="N1086" s="86" t="e">
        <f t="shared" si="45"/>
        <v>#DIV/0!</v>
      </c>
    </row>
    <row r="1087" spans="1:14">
      <c r="A1087" s="84"/>
      <c r="B1087" s="85"/>
      <c r="C1087" s="84"/>
      <c r="D1087" s="84"/>
      <c r="E1087" s="84"/>
      <c r="F1087" s="84"/>
      <c r="G1087" s="84"/>
      <c r="H1087" s="84"/>
      <c r="I1087" s="84"/>
      <c r="J1087" s="84"/>
      <c r="K1087" s="84"/>
      <c r="L1087" s="84"/>
      <c r="M1087" s="86">
        <f t="shared" si="46"/>
        <v>0</v>
      </c>
      <c r="N1087" s="86" t="e">
        <f t="shared" si="45"/>
        <v>#DIV/0!</v>
      </c>
    </row>
    <row r="1088" spans="1:14">
      <c r="A1088" s="84"/>
      <c r="B1088" s="85"/>
      <c r="C1088" s="84"/>
      <c r="D1088" s="84"/>
      <c r="E1088" s="84"/>
      <c r="F1088" s="84"/>
      <c r="G1088" s="84"/>
      <c r="H1088" s="84"/>
      <c r="I1088" s="84"/>
      <c r="J1088" s="84"/>
      <c r="K1088" s="84"/>
      <c r="L1088" s="84"/>
      <c r="M1088" s="86">
        <f t="shared" si="46"/>
        <v>0</v>
      </c>
      <c r="N1088" s="86" t="e">
        <f t="shared" si="45"/>
        <v>#DIV/0!</v>
      </c>
    </row>
    <row r="1089" spans="1:14">
      <c r="A1089" s="84"/>
      <c r="B1089" s="85"/>
      <c r="C1089" s="84"/>
      <c r="D1089" s="84"/>
      <c r="E1089" s="84"/>
      <c r="F1089" s="84"/>
      <c r="G1089" s="84"/>
      <c r="H1089" s="84"/>
      <c r="I1089" s="84"/>
      <c r="J1089" s="84"/>
      <c r="K1089" s="84"/>
      <c r="L1089" s="84"/>
      <c r="M1089" s="86">
        <f t="shared" si="46"/>
        <v>0</v>
      </c>
      <c r="N1089" s="86" t="e">
        <f t="shared" si="45"/>
        <v>#DIV/0!</v>
      </c>
    </row>
    <row r="1090" spans="1:14">
      <c r="A1090" s="84"/>
      <c r="B1090" s="85"/>
      <c r="C1090" s="84"/>
      <c r="D1090" s="84"/>
      <c r="E1090" s="84"/>
      <c r="F1090" s="84"/>
      <c r="G1090" s="84"/>
      <c r="H1090" s="84"/>
      <c r="I1090" s="84"/>
      <c r="J1090" s="84"/>
      <c r="K1090" s="84"/>
      <c r="L1090" s="84"/>
      <c r="M1090" s="86">
        <f t="shared" si="46"/>
        <v>0</v>
      </c>
      <c r="N1090" s="86" t="e">
        <f t="shared" si="45"/>
        <v>#DIV/0!</v>
      </c>
    </row>
    <row r="1091" spans="1:14">
      <c r="A1091" s="84"/>
      <c r="B1091" s="85"/>
      <c r="C1091" s="84"/>
      <c r="D1091" s="84"/>
      <c r="E1091" s="84"/>
      <c r="F1091" s="84"/>
      <c r="G1091" s="84"/>
      <c r="H1091" s="84"/>
      <c r="I1091" s="84"/>
      <c r="J1091" s="84"/>
      <c r="K1091" s="84"/>
      <c r="L1091" s="84"/>
      <c r="M1091" s="86">
        <f t="shared" si="46"/>
        <v>0</v>
      </c>
      <c r="N1091" s="86" t="e">
        <f t="shared" si="45"/>
        <v>#DIV/0!</v>
      </c>
    </row>
    <row r="1092" spans="1:14">
      <c r="A1092" s="84"/>
      <c r="B1092" s="85"/>
      <c r="C1092" s="84"/>
      <c r="D1092" s="84"/>
      <c r="E1092" s="84"/>
      <c r="F1092" s="84"/>
      <c r="G1092" s="84"/>
      <c r="H1092" s="84"/>
      <c r="I1092" s="84"/>
      <c r="J1092" s="84"/>
      <c r="K1092" s="84"/>
      <c r="L1092" s="84"/>
      <c r="M1092" s="86">
        <f t="shared" si="46"/>
        <v>0</v>
      </c>
      <c r="N1092" s="86" t="e">
        <f t="shared" si="45"/>
        <v>#DIV/0!</v>
      </c>
    </row>
    <row r="1093" spans="1:14">
      <c r="A1093" s="84"/>
      <c r="B1093" s="85"/>
      <c r="C1093" s="84"/>
      <c r="D1093" s="84"/>
      <c r="E1093" s="84"/>
      <c r="F1093" s="84"/>
      <c r="G1093" s="84"/>
      <c r="H1093" s="84"/>
      <c r="I1093" s="84"/>
      <c r="J1093" s="84"/>
      <c r="K1093" s="84"/>
      <c r="L1093" s="84"/>
      <c r="M1093" s="86">
        <f t="shared" si="46"/>
        <v>0</v>
      </c>
      <c r="N1093" s="86" t="e">
        <f t="shared" si="45"/>
        <v>#DIV/0!</v>
      </c>
    </row>
    <row r="1094" spans="1:14">
      <c r="A1094" s="84"/>
      <c r="B1094" s="85"/>
      <c r="C1094" s="84"/>
      <c r="D1094" s="84"/>
      <c r="E1094" s="84"/>
      <c r="F1094" s="84"/>
      <c r="G1094" s="84"/>
      <c r="H1094" s="84"/>
      <c r="I1094" s="84"/>
      <c r="J1094" s="84"/>
      <c r="K1094" s="84"/>
      <c r="L1094" s="84"/>
      <c r="M1094" s="86">
        <f t="shared" si="46"/>
        <v>0</v>
      </c>
      <c r="N1094" s="86" t="e">
        <f t="shared" si="45"/>
        <v>#DIV/0!</v>
      </c>
    </row>
    <row r="1095" spans="1:14">
      <c r="A1095" s="84"/>
      <c r="B1095" s="85"/>
      <c r="C1095" s="84"/>
      <c r="D1095" s="84"/>
      <c r="E1095" s="84"/>
      <c r="F1095" s="84"/>
      <c r="G1095" s="84"/>
      <c r="H1095" s="84"/>
      <c r="I1095" s="84"/>
      <c r="J1095" s="84"/>
      <c r="K1095" s="84"/>
      <c r="L1095" s="84"/>
      <c r="M1095" s="86">
        <f t="shared" si="46"/>
        <v>0</v>
      </c>
      <c r="N1095" s="86" t="e">
        <f t="shared" si="45"/>
        <v>#DIV/0!</v>
      </c>
    </row>
    <row r="1096" spans="1:14">
      <c r="A1096" s="84"/>
      <c r="B1096" s="85"/>
      <c r="C1096" s="84"/>
      <c r="D1096" s="84"/>
      <c r="E1096" s="84"/>
      <c r="F1096" s="84"/>
      <c r="G1096" s="84"/>
      <c r="H1096" s="84"/>
      <c r="I1096" s="84"/>
      <c r="J1096" s="84"/>
      <c r="K1096" s="84"/>
      <c r="L1096" s="84"/>
      <c r="M1096" s="86">
        <f t="shared" si="46"/>
        <v>0</v>
      </c>
      <c r="N1096" s="86" t="e">
        <f t="shared" si="45"/>
        <v>#DIV/0!</v>
      </c>
    </row>
    <row r="1097" spans="1:14">
      <c r="A1097" s="84"/>
      <c r="B1097" s="85"/>
      <c r="C1097" s="84"/>
      <c r="D1097" s="84"/>
      <c r="E1097" s="84"/>
      <c r="F1097" s="84"/>
      <c r="G1097" s="84"/>
      <c r="H1097" s="84"/>
      <c r="I1097" s="84"/>
      <c r="J1097" s="84"/>
      <c r="K1097" s="84"/>
      <c r="L1097" s="84"/>
      <c r="M1097" s="86">
        <f t="shared" si="46"/>
        <v>0</v>
      </c>
      <c r="N1097" s="86" t="e">
        <f t="shared" si="45"/>
        <v>#DIV/0!</v>
      </c>
    </row>
    <row r="1098" spans="1:14">
      <c r="A1098" s="84"/>
      <c r="B1098" s="85"/>
      <c r="C1098" s="84"/>
      <c r="D1098" s="84"/>
      <c r="E1098" s="84"/>
      <c r="F1098" s="84"/>
      <c r="G1098" s="84"/>
      <c r="H1098" s="84"/>
      <c r="I1098" s="84"/>
      <c r="J1098" s="84"/>
      <c r="K1098" s="84"/>
      <c r="L1098" s="84"/>
      <c r="M1098" s="86">
        <f t="shared" si="46"/>
        <v>0</v>
      </c>
      <c r="N1098" s="86" t="e">
        <f t="shared" si="45"/>
        <v>#DIV/0!</v>
      </c>
    </row>
    <row r="1099" spans="1:14">
      <c r="A1099" s="84"/>
      <c r="B1099" s="85"/>
      <c r="C1099" s="84"/>
      <c r="D1099" s="84"/>
      <c r="E1099" s="84"/>
      <c r="F1099" s="84"/>
      <c r="G1099" s="84"/>
      <c r="H1099" s="84"/>
      <c r="I1099" s="84"/>
      <c r="J1099" s="84"/>
      <c r="K1099" s="84"/>
      <c r="L1099" s="84"/>
      <c r="M1099" s="86">
        <f t="shared" si="46"/>
        <v>0</v>
      </c>
      <c r="N1099" s="86" t="e">
        <f t="shared" si="45"/>
        <v>#DIV/0!</v>
      </c>
    </row>
    <row r="1100" spans="1:14">
      <c r="A1100" s="84"/>
      <c r="B1100" s="85"/>
      <c r="C1100" s="84"/>
      <c r="D1100" s="84"/>
      <c r="E1100" s="84"/>
      <c r="F1100" s="84"/>
      <c r="G1100" s="84"/>
      <c r="H1100" s="84"/>
      <c r="I1100" s="84"/>
      <c r="J1100" s="84"/>
      <c r="K1100" s="84"/>
      <c r="L1100" s="84"/>
      <c r="M1100" s="86">
        <f t="shared" si="46"/>
        <v>0</v>
      </c>
      <c r="N1100" s="86" t="e">
        <f t="shared" si="45"/>
        <v>#DIV/0!</v>
      </c>
    </row>
    <row r="1101" spans="1:14">
      <c r="A1101" s="84"/>
      <c r="B1101" s="85"/>
      <c r="C1101" s="84"/>
      <c r="D1101" s="84"/>
      <c r="E1101" s="84"/>
      <c r="F1101" s="84"/>
      <c r="G1101" s="84"/>
      <c r="H1101" s="84"/>
      <c r="I1101" s="84"/>
      <c r="J1101" s="84"/>
      <c r="K1101" s="84"/>
      <c r="L1101" s="84"/>
      <c r="M1101" s="86">
        <f t="shared" si="46"/>
        <v>0</v>
      </c>
      <c r="N1101" s="86" t="e">
        <f t="shared" si="45"/>
        <v>#DIV/0!</v>
      </c>
    </row>
    <row r="1102" spans="1:14">
      <c r="A1102" s="84"/>
      <c r="B1102" s="85"/>
      <c r="C1102" s="84"/>
      <c r="D1102" s="84"/>
      <c r="E1102" s="84"/>
      <c r="F1102" s="84"/>
      <c r="G1102" s="84"/>
      <c r="H1102" s="84"/>
      <c r="I1102" s="84"/>
      <c r="J1102" s="84"/>
      <c r="K1102" s="84"/>
      <c r="L1102" s="84"/>
      <c r="M1102" s="86">
        <f t="shared" si="46"/>
        <v>0</v>
      </c>
      <c r="N1102" s="86" t="e">
        <f t="shared" si="45"/>
        <v>#DIV/0!</v>
      </c>
    </row>
    <row r="1103" spans="1:14">
      <c r="A1103" s="84"/>
      <c r="B1103" s="85"/>
      <c r="C1103" s="84"/>
      <c r="D1103" s="84"/>
      <c r="E1103" s="84"/>
      <c r="F1103" s="84"/>
      <c r="G1103" s="84"/>
      <c r="H1103" s="84"/>
      <c r="I1103" s="84"/>
      <c r="J1103" s="84"/>
      <c r="K1103" s="84"/>
      <c r="L1103" s="84"/>
      <c r="M1103" s="86">
        <f t="shared" si="46"/>
        <v>0</v>
      </c>
      <c r="N1103" s="86" t="e">
        <f t="shared" si="45"/>
        <v>#DIV/0!</v>
      </c>
    </row>
    <row r="1104" spans="1:14">
      <c r="A1104" s="84"/>
      <c r="B1104" s="85"/>
      <c r="C1104" s="84"/>
      <c r="D1104" s="84"/>
      <c r="E1104" s="84"/>
      <c r="F1104" s="84"/>
      <c r="G1104" s="84"/>
      <c r="H1104" s="84"/>
      <c r="I1104" s="84"/>
      <c r="J1104" s="84"/>
      <c r="K1104" s="84"/>
      <c r="L1104" s="84"/>
      <c r="M1104" s="86">
        <f t="shared" si="46"/>
        <v>0</v>
      </c>
      <c r="N1104" s="86" t="e">
        <f t="shared" si="45"/>
        <v>#DIV/0!</v>
      </c>
    </row>
    <row r="1105" spans="1:14">
      <c r="A1105" s="84"/>
      <c r="B1105" s="85"/>
      <c r="C1105" s="84"/>
      <c r="D1105" s="84"/>
      <c r="E1105" s="84"/>
      <c r="F1105" s="84"/>
      <c r="G1105" s="84"/>
      <c r="H1105" s="84"/>
      <c r="I1105" s="84"/>
      <c r="J1105" s="84"/>
      <c r="K1105" s="84"/>
      <c r="L1105" s="84"/>
      <c r="M1105" s="86">
        <f t="shared" si="46"/>
        <v>0</v>
      </c>
      <c r="N1105" s="86" t="e">
        <f t="shared" si="45"/>
        <v>#DIV/0!</v>
      </c>
    </row>
    <row r="1106" spans="1:14">
      <c r="A1106" s="84"/>
      <c r="B1106" s="85"/>
      <c r="C1106" s="84"/>
      <c r="D1106" s="84"/>
      <c r="E1106" s="84"/>
      <c r="F1106" s="84"/>
      <c r="G1106" s="84"/>
      <c r="H1106" s="84"/>
      <c r="I1106" s="84"/>
      <c r="J1106" s="84"/>
      <c r="K1106" s="84"/>
      <c r="L1106" s="84"/>
      <c r="M1106" s="86">
        <f t="shared" si="46"/>
        <v>0</v>
      </c>
      <c r="N1106" s="86" t="e">
        <f t="shared" si="45"/>
        <v>#DIV/0!</v>
      </c>
    </row>
    <row r="1107" spans="1:14">
      <c r="A1107" s="84"/>
      <c r="B1107" s="85"/>
      <c r="C1107" s="84"/>
      <c r="D1107" s="84"/>
      <c r="E1107" s="84"/>
      <c r="F1107" s="84"/>
      <c r="G1107" s="84"/>
      <c r="H1107" s="84"/>
      <c r="I1107" s="84"/>
      <c r="J1107" s="84"/>
      <c r="K1107" s="84"/>
      <c r="L1107" s="84"/>
      <c r="M1107" s="86">
        <f t="shared" si="46"/>
        <v>0</v>
      </c>
      <c r="N1107" s="86" t="e">
        <f t="shared" ref="N1107:N1125" si="47">1/M1107</f>
        <v>#DIV/0!</v>
      </c>
    </row>
    <row r="1108" spans="1:14">
      <c r="A1108" s="84"/>
      <c r="B1108" s="85"/>
      <c r="C1108" s="84"/>
      <c r="D1108" s="84"/>
      <c r="E1108" s="84"/>
      <c r="F1108" s="84"/>
      <c r="G1108" s="84"/>
      <c r="H1108" s="84"/>
      <c r="I1108" s="84"/>
      <c r="J1108" s="84"/>
      <c r="K1108" s="84"/>
      <c r="L1108" s="84"/>
      <c r="M1108" s="86">
        <f t="shared" si="46"/>
        <v>0</v>
      </c>
      <c r="N1108" s="86" t="e">
        <f t="shared" si="47"/>
        <v>#DIV/0!</v>
      </c>
    </row>
    <row r="1109" spans="1:14">
      <c r="A1109" s="84"/>
      <c r="B1109" s="85"/>
      <c r="C1109" s="84"/>
      <c r="D1109" s="84"/>
      <c r="E1109" s="84"/>
      <c r="F1109" s="84"/>
      <c r="G1109" s="84"/>
      <c r="H1109" s="84"/>
      <c r="I1109" s="84"/>
      <c r="J1109" s="84"/>
      <c r="K1109" s="84"/>
      <c r="L1109" s="84"/>
      <c r="M1109" s="86">
        <f t="shared" si="46"/>
        <v>0</v>
      </c>
      <c r="N1109" s="86" t="e">
        <f t="shared" si="47"/>
        <v>#DIV/0!</v>
      </c>
    </row>
    <row r="1110" spans="1:14">
      <c r="A1110" s="84"/>
      <c r="B1110" s="85"/>
      <c r="C1110" s="84"/>
      <c r="D1110" s="84"/>
      <c r="E1110" s="84"/>
      <c r="F1110" s="84"/>
      <c r="G1110" s="84"/>
      <c r="H1110" s="84"/>
      <c r="I1110" s="84"/>
      <c r="J1110" s="84"/>
      <c r="K1110" s="84"/>
      <c r="L1110" s="84"/>
      <c r="M1110" s="86">
        <f t="shared" si="46"/>
        <v>0</v>
      </c>
      <c r="N1110" s="86" t="e">
        <f t="shared" si="47"/>
        <v>#DIV/0!</v>
      </c>
    </row>
    <row r="1111" spans="1:14">
      <c r="A1111" s="84"/>
      <c r="B1111" s="85"/>
      <c r="C1111" s="84"/>
      <c r="D1111" s="84"/>
      <c r="E1111" s="84"/>
      <c r="F1111" s="84"/>
      <c r="G1111" s="84"/>
      <c r="H1111" s="84"/>
      <c r="I1111" s="84"/>
      <c r="J1111" s="84"/>
      <c r="K1111" s="84"/>
      <c r="L1111" s="84"/>
      <c r="M1111" s="86">
        <f t="shared" si="46"/>
        <v>0</v>
      </c>
      <c r="N1111" s="86" t="e">
        <f t="shared" si="47"/>
        <v>#DIV/0!</v>
      </c>
    </row>
    <row r="1112" spans="1:14">
      <c r="A1112" s="84"/>
      <c r="B1112" s="85"/>
      <c r="C1112" s="84"/>
      <c r="D1112" s="84"/>
      <c r="E1112" s="84"/>
      <c r="F1112" s="84"/>
      <c r="G1112" s="84"/>
      <c r="H1112" s="84"/>
      <c r="I1112" s="84"/>
      <c r="J1112" s="84"/>
      <c r="K1112" s="84"/>
      <c r="L1112" s="84"/>
      <c r="M1112" s="86">
        <f t="shared" si="46"/>
        <v>0</v>
      </c>
      <c r="N1112" s="86" t="e">
        <f t="shared" si="47"/>
        <v>#DIV/0!</v>
      </c>
    </row>
    <row r="1113" spans="1:14">
      <c r="A1113" s="84"/>
      <c r="B1113" s="85"/>
      <c r="C1113" s="84"/>
      <c r="D1113" s="84"/>
      <c r="E1113" s="84"/>
      <c r="F1113" s="84"/>
      <c r="G1113" s="84"/>
      <c r="H1113" s="84"/>
      <c r="I1113" s="84"/>
      <c r="J1113" s="84"/>
      <c r="K1113" s="84"/>
      <c r="L1113" s="84"/>
      <c r="M1113" s="86">
        <f t="shared" si="46"/>
        <v>0</v>
      </c>
      <c r="N1113" s="86" t="e">
        <f t="shared" si="47"/>
        <v>#DIV/0!</v>
      </c>
    </row>
    <row r="1114" spans="1:14">
      <c r="A1114" s="84"/>
      <c r="B1114" s="85"/>
      <c r="C1114" s="84"/>
      <c r="D1114" s="84"/>
      <c r="E1114" s="84"/>
      <c r="F1114" s="84"/>
      <c r="G1114" s="84"/>
      <c r="H1114" s="84"/>
      <c r="I1114" s="84"/>
      <c r="J1114" s="84"/>
      <c r="K1114" s="84"/>
      <c r="L1114" s="84"/>
      <c r="M1114" s="86">
        <f t="shared" si="46"/>
        <v>0</v>
      </c>
      <c r="N1114" s="86" t="e">
        <f t="shared" si="47"/>
        <v>#DIV/0!</v>
      </c>
    </row>
    <row r="1115" spans="1:14">
      <c r="A1115" s="84"/>
      <c r="B1115" s="85"/>
      <c r="C1115" s="84"/>
      <c r="D1115" s="84"/>
      <c r="E1115" s="84"/>
      <c r="F1115" s="84"/>
      <c r="G1115" s="84"/>
      <c r="H1115" s="84"/>
      <c r="I1115" s="84"/>
      <c r="J1115" s="84"/>
      <c r="K1115" s="84"/>
      <c r="L1115" s="84"/>
      <c r="M1115" s="86">
        <f t="shared" si="46"/>
        <v>0</v>
      </c>
      <c r="N1115" s="86" t="e">
        <f t="shared" si="47"/>
        <v>#DIV/0!</v>
      </c>
    </row>
    <row r="1116" spans="1:14">
      <c r="A1116" s="84"/>
      <c r="B1116" s="85"/>
      <c r="C1116" s="84"/>
      <c r="D1116" s="84"/>
      <c r="E1116" s="84"/>
      <c r="F1116" s="84"/>
      <c r="G1116" s="84"/>
      <c r="H1116" s="84"/>
      <c r="I1116" s="84"/>
      <c r="J1116" s="84"/>
      <c r="K1116" s="84"/>
      <c r="L1116" s="84"/>
      <c r="M1116" s="86">
        <f t="shared" si="46"/>
        <v>0</v>
      </c>
      <c r="N1116" s="86" t="e">
        <f t="shared" si="47"/>
        <v>#DIV/0!</v>
      </c>
    </row>
    <row r="1117" spans="1:14">
      <c r="A1117" s="84"/>
      <c r="B1117" s="85"/>
      <c r="C1117" s="84"/>
      <c r="D1117" s="84"/>
      <c r="E1117" s="84"/>
      <c r="F1117" s="84"/>
      <c r="G1117" s="84"/>
      <c r="H1117" s="84"/>
      <c r="I1117" s="84"/>
      <c r="J1117" s="84"/>
      <c r="K1117" s="84"/>
      <c r="L1117" s="84"/>
      <c r="M1117" s="86">
        <f t="shared" si="46"/>
        <v>0</v>
      </c>
      <c r="N1117" s="86" t="e">
        <f t="shared" si="47"/>
        <v>#DIV/0!</v>
      </c>
    </row>
    <row r="1118" spans="1:14">
      <c r="A1118" s="84"/>
      <c r="B1118" s="85"/>
      <c r="C1118" s="84"/>
      <c r="D1118" s="84"/>
      <c r="E1118" s="84"/>
      <c r="F1118" s="84"/>
      <c r="G1118" s="84"/>
      <c r="H1118" s="84"/>
      <c r="I1118" s="84"/>
      <c r="J1118" s="84"/>
      <c r="K1118" s="84"/>
      <c r="L1118" s="84"/>
      <c r="M1118" s="86">
        <f t="shared" si="46"/>
        <v>0</v>
      </c>
      <c r="N1118" s="86" t="e">
        <f t="shared" si="47"/>
        <v>#DIV/0!</v>
      </c>
    </row>
    <row r="1119" spans="1:14">
      <c r="A1119" s="84"/>
      <c r="B1119" s="85"/>
      <c r="C1119" s="84"/>
      <c r="D1119" s="84"/>
      <c r="E1119" s="84"/>
      <c r="F1119" s="84"/>
      <c r="G1119" s="84"/>
      <c r="H1119" s="84"/>
      <c r="I1119" s="84"/>
      <c r="J1119" s="84"/>
      <c r="K1119" s="84"/>
      <c r="L1119" s="84"/>
      <c r="M1119" s="86">
        <f t="shared" si="46"/>
        <v>0</v>
      </c>
      <c r="N1119" s="86" t="e">
        <f t="shared" si="47"/>
        <v>#DIV/0!</v>
      </c>
    </row>
    <row r="1120" spans="1:14">
      <c r="A1120" s="84"/>
      <c r="B1120" s="85"/>
      <c r="C1120" s="84"/>
      <c r="D1120" s="84"/>
      <c r="E1120" s="84"/>
      <c r="F1120" s="84"/>
      <c r="G1120" s="84"/>
      <c r="H1120" s="84"/>
      <c r="I1120" s="84"/>
      <c r="J1120" s="84"/>
      <c r="K1120" s="84"/>
      <c r="L1120" s="84"/>
      <c r="M1120" s="86">
        <f t="shared" si="46"/>
        <v>0</v>
      </c>
      <c r="N1120" s="86" t="e">
        <f t="shared" si="47"/>
        <v>#DIV/0!</v>
      </c>
    </row>
    <row r="1121" spans="1:14">
      <c r="A1121" s="84"/>
      <c r="B1121" s="85"/>
      <c r="C1121" s="84"/>
      <c r="D1121" s="84"/>
      <c r="E1121" s="84"/>
      <c r="F1121" s="84"/>
      <c r="G1121" s="84"/>
      <c r="H1121" s="84"/>
      <c r="I1121" s="84"/>
      <c r="J1121" s="84"/>
      <c r="K1121" s="84"/>
      <c r="L1121" s="84"/>
      <c r="M1121" s="86">
        <f t="shared" si="46"/>
        <v>0</v>
      </c>
      <c r="N1121" s="86" t="e">
        <f t="shared" si="47"/>
        <v>#DIV/0!</v>
      </c>
    </row>
    <row r="1122" spans="1:14">
      <c r="A1122" s="84"/>
      <c r="B1122" s="85"/>
      <c r="C1122" s="84"/>
      <c r="D1122" s="84"/>
      <c r="E1122" s="84"/>
      <c r="F1122" s="84"/>
      <c r="G1122" s="84"/>
      <c r="H1122" s="84"/>
      <c r="I1122" s="84"/>
      <c r="J1122" s="84"/>
      <c r="K1122" s="84"/>
      <c r="L1122" s="84"/>
      <c r="M1122" s="86">
        <f t="shared" si="46"/>
        <v>0</v>
      </c>
      <c r="N1122" s="86" t="e">
        <f t="shared" si="47"/>
        <v>#DIV/0!</v>
      </c>
    </row>
    <row r="1123" spans="1:14">
      <c r="A1123" s="84"/>
      <c r="B1123" s="85"/>
      <c r="C1123" s="84"/>
      <c r="D1123" s="84"/>
      <c r="E1123" s="84"/>
      <c r="F1123" s="84"/>
      <c r="G1123" s="84"/>
      <c r="H1123" s="84"/>
      <c r="I1123" s="84"/>
      <c r="J1123" s="84"/>
      <c r="K1123" s="84"/>
      <c r="L1123" s="84"/>
      <c r="M1123" s="86">
        <f t="shared" si="46"/>
        <v>0</v>
      </c>
      <c r="N1123" s="86" t="e">
        <f t="shared" si="47"/>
        <v>#DIV/0!</v>
      </c>
    </row>
    <row r="1124" spans="1:14">
      <c r="A1124" s="84"/>
      <c r="B1124" s="85"/>
      <c r="C1124" s="84"/>
      <c r="D1124" s="84"/>
      <c r="E1124" s="84"/>
      <c r="F1124" s="84"/>
      <c r="G1124" s="84"/>
      <c r="H1124" s="84"/>
      <c r="I1124" s="84"/>
      <c r="J1124" s="84"/>
      <c r="K1124" s="84"/>
      <c r="L1124" s="84"/>
      <c r="M1124" s="86">
        <f t="shared" si="46"/>
        <v>0</v>
      </c>
      <c r="N1124" s="86" t="e">
        <f t="shared" si="47"/>
        <v>#DIV/0!</v>
      </c>
    </row>
    <row r="1125" spans="1:14">
      <c r="A1125" s="84"/>
      <c r="B1125" s="85"/>
      <c r="C1125" s="84"/>
      <c r="D1125" s="84"/>
      <c r="E1125" s="84"/>
      <c r="F1125" s="84"/>
      <c r="G1125" s="84"/>
      <c r="H1125" s="84"/>
      <c r="I1125" s="84"/>
      <c r="J1125" s="84"/>
      <c r="K1125" s="84"/>
      <c r="L1125" s="84"/>
      <c r="M1125" s="86">
        <f t="shared" si="46"/>
        <v>0</v>
      </c>
      <c r="N1125" s="86" t="e">
        <f t="shared" si="47"/>
        <v>#DIV/0!</v>
      </c>
    </row>
    <row r="1126" spans="1:14">
      <c r="A1126" s="84"/>
      <c r="B1126" s="85"/>
      <c r="C1126" s="84"/>
      <c r="D1126" s="84"/>
      <c r="E1126" s="84"/>
      <c r="F1126" s="84"/>
      <c r="G1126" s="84"/>
      <c r="H1126" s="84"/>
      <c r="I1126" s="84"/>
      <c r="J1126" s="84"/>
      <c r="K1126" s="84"/>
      <c r="L1126" s="84"/>
      <c r="M1126" s="86">
        <f t="shared" ref="M1126:M1143" si="48">COUNTIFS(D:D,D1126,J:J,J1126,K:K,K1126)</f>
        <v>0</v>
      </c>
      <c r="N1126" s="86" t="e">
        <f t="shared" ref="N1126:N1143" si="49">1/M1126</f>
        <v>#DIV/0!</v>
      </c>
    </row>
    <row r="1127" spans="1:14">
      <c r="A1127" s="84"/>
      <c r="B1127" s="85"/>
      <c r="C1127" s="84"/>
      <c r="D1127" s="84"/>
      <c r="E1127" s="84"/>
      <c r="F1127" s="84"/>
      <c r="G1127" s="84"/>
      <c r="H1127" s="84"/>
      <c r="I1127" s="84"/>
      <c r="J1127" s="84"/>
      <c r="K1127" s="84"/>
      <c r="L1127" s="84"/>
      <c r="M1127" s="86">
        <f t="shared" si="48"/>
        <v>0</v>
      </c>
      <c r="N1127" s="86" t="e">
        <f t="shared" si="49"/>
        <v>#DIV/0!</v>
      </c>
    </row>
    <row r="1128" spans="1:14">
      <c r="A1128" s="84"/>
      <c r="B1128" s="85"/>
      <c r="C1128" s="84"/>
      <c r="D1128" s="84"/>
      <c r="E1128" s="84"/>
      <c r="F1128" s="84"/>
      <c r="G1128" s="84"/>
      <c r="H1128" s="84"/>
      <c r="I1128" s="84"/>
      <c r="J1128" s="84"/>
      <c r="K1128" s="84"/>
      <c r="L1128" s="84"/>
      <c r="M1128" s="86">
        <f t="shared" si="48"/>
        <v>0</v>
      </c>
      <c r="N1128" s="86" t="e">
        <f t="shared" si="49"/>
        <v>#DIV/0!</v>
      </c>
    </row>
    <row r="1129" spans="1:14">
      <c r="A1129" s="84"/>
      <c r="B1129" s="85"/>
      <c r="C1129" s="84"/>
      <c r="D1129" s="84"/>
      <c r="E1129" s="84"/>
      <c r="F1129" s="84"/>
      <c r="G1129" s="84"/>
      <c r="H1129" s="84"/>
      <c r="I1129" s="84"/>
      <c r="J1129" s="84"/>
      <c r="K1129" s="84"/>
      <c r="L1129" s="84"/>
      <c r="M1129" s="86">
        <f t="shared" si="48"/>
        <v>0</v>
      </c>
      <c r="N1129" s="86" t="e">
        <f t="shared" si="49"/>
        <v>#DIV/0!</v>
      </c>
    </row>
    <row r="1130" spans="1:14">
      <c r="A1130" s="84"/>
      <c r="B1130" s="85"/>
      <c r="C1130" s="84"/>
      <c r="D1130" s="84"/>
      <c r="E1130" s="84"/>
      <c r="F1130" s="84"/>
      <c r="G1130" s="84"/>
      <c r="H1130" s="84"/>
      <c r="I1130" s="84"/>
      <c r="J1130" s="84"/>
      <c r="K1130" s="84"/>
      <c r="L1130" s="84"/>
      <c r="M1130" s="86">
        <f t="shared" si="48"/>
        <v>0</v>
      </c>
      <c r="N1130" s="86" t="e">
        <f t="shared" si="49"/>
        <v>#DIV/0!</v>
      </c>
    </row>
    <row r="1131" spans="1:14">
      <c r="A1131" s="84"/>
      <c r="B1131" s="85"/>
      <c r="C1131" s="84"/>
      <c r="D1131" s="84"/>
      <c r="E1131" s="84"/>
      <c r="F1131" s="84"/>
      <c r="G1131" s="84"/>
      <c r="H1131" s="84"/>
      <c r="I1131" s="84"/>
      <c r="J1131" s="84"/>
      <c r="K1131" s="84"/>
      <c r="L1131" s="84"/>
      <c r="M1131" s="86">
        <f t="shared" si="48"/>
        <v>0</v>
      </c>
      <c r="N1131" s="86" t="e">
        <f t="shared" si="49"/>
        <v>#DIV/0!</v>
      </c>
    </row>
    <row r="1132" spans="1:14">
      <c r="A1132" s="84"/>
      <c r="B1132" s="85"/>
      <c r="C1132" s="84"/>
      <c r="D1132" s="84"/>
      <c r="E1132" s="84"/>
      <c r="F1132" s="84"/>
      <c r="G1132" s="84"/>
      <c r="H1132" s="84"/>
      <c r="I1132" s="84"/>
      <c r="J1132" s="84"/>
      <c r="K1132" s="84"/>
      <c r="L1132" s="84"/>
      <c r="M1132" s="86">
        <f t="shared" si="48"/>
        <v>0</v>
      </c>
      <c r="N1132" s="86" t="e">
        <f t="shared" si="49"/>
        <v>#DIV/0!</v>
      </c>
    </row>
    <row r="1133" spans="1:14">
      <c r="A1133" s="84"/>
      <c r="B1133" s="85"/>
      <c r="C1133" s="84"/>
      <c r="D1133" s="84"/>
      <c r="E1133" s="84"/>
      <c r="F1133" s="84"/>
      <c r="G1133" s="84"/>
      <c r="H1133" s="84"/>
      <c r="I1133" s="84"/>
      <c r="J1133" s="84"/>
      <c r="K1133" s="84"/>
      <c r="L1133" s="84"/>
      <c r="M1133" s="86">
        <f t="shared" si="48"/>
        <v>0</v>
      </c>
      <c r="N1133" s="86" t="e">
        <f t="shared" si="49"/>
        <v>#DIV/0!</v>
      </c>
    </row>
    <row r="1134" spans="1:14">
      <c r="A1134" s="84"/>
      <c r="B1134" s="85"/>
      <c r="C1134" s="84"/>
      <c r="D1134" s="84"/>
      <c r="E1134" s="84"/>
      <c r="F1134" s="84"/>
      <c r="G1134" s="84"/>
      <c r="H1134" s="84"/>
      <c r="I1134" s="84"/>
      <c r="J1134" s="84"/>
      <c r="K1134" s="84"/>
      <c r="L1134" s="84"/>
      <c r="M1134" s="86">
        <f t="shared" si="48"/>
        <v>0</v>
      </c>
      <c r="N1134" s="86" t="e">
        <f t="shared" si="49"/>
        <v>#DIV/0!</v>
      </c>
    </row>
    <row r="1135" spans="1:14">
      <c r="A1135" s="84"/>
      <c r="B1135" s="85"/>
      <c r="C1135" s="84"/>
      <c r="D1135" s="84"/>
      <c r="E1135" s="84"/>
      <c r="F1135" s="84"/>
      <c r="G1135" s="84"/>
      <c r="H1135" s="84"/>
      <c r="I1135" s="84"/>
      <c r="J1135" s="84"/>
      <c r="K1135" s="84"/>
      <c r="L1135" s="84"/>
      <c r="M1135" s="86">
        <f t="shared" si="48"/>
        <v>0</v>
      </c>
      <c r="N1135" s="86" t="e">
        <f t="shared" si="49"/>
        <v>#DIV/0!</v>
      </c>
    </row>
    <row r="1136" spans="1:14">
      <c r="A1136" s="84"/>
      <c r="B1136" s="85"/>
      <c r="C1136" s="84"/>
      <c r="D1136" s="84"/>
      <c r="E1136" s="84"/>
      <c r="F1136" s="84"/>
      <c r="G1136" s="84"/>
      <c r="H1136" s="84"/>
      <c r="I1136" s="84"/>
      <c r="J1136" s="84"/>
      <c r="K1136" s="84"/>
      <c r="L1136" s="84"/>
      <c r="M1136" s="86">
        <f t="shared" si="48"/>
        <v>0</v>
      </c>
      <c r="N1136" s="86" t="e">
        <f t="shared" si="49"/>
        <v>#DIV/0!</v>
      </c>
    </row>
    <row r="1137" spans="1:14">
      <c r="A1137" s="84"/>
      <c r="B1137" s="85"/>
      <c r="C1137" s="84"/>
      <c r="D1137" s="84"/>
      <c r="E1137" s="84"/>
      <c r="F1137" s="84"/>
      <c r="G1137" s="84"/>
      <c r="H1137" s="84"/>
      <c r="I1137" s="84"/>
      <c r="J1137" s="84"/>
      <c r="K1137" s="84"/>
      <c r="L1137" s="84"/>
      <c r="M1137" s="86">
        <f t="shared" si="48"/>
        <v>0</v>
      </c>
      <c r="N1137" s="86" t="e">
        <f t="shared" si="49"/>
        <v>#DIV/0!</v>
      </c>
    </row>
    <row r="1138" spans="1:14">
      <c r="A1138" s="84"/>
      <c r="B1138" s="85"/>
      <c r="C1138" s="84"/>
      <c r="D1138" s="84"/>
      <c r="E1138" s="84"/>
      <c r="F1138" s="84"/>
      <c r="G1138" s="84"/>
      <c r="H1138" s="84"/>
      <c r="I1138" s="84"/>
      <c r="J1138" s="84"/>
      <c r="K1138" s="84"/>
      <c r="L1138" s="84"/>
      <c r="M1138" s="86">
        <f t="shared" si="48"/>
        <v>0</v>
      </c>
      <c r="N1138" s="86" t="e">
        <f t="shared" si="49"/>
        <v>#DIV/0!</v>
      </c>
    </row>
    <row r="1139" spans="1:14">
      <c r="A1139" s="84"/>
      <c r="B1139" s="85"/>
      <c r="C1139" s="84"/>
      <c r="D1139" s="84"/>
      <c r="E1139" s="84"/>
      <c r="F1139" s="84"/>
      <c r="G1139" s="84"/>
      <c r="H1139" s="84"/>
      <c r="I1139" s="84"/>
      <c r="J1139" s="84"/>
      <c r="K1139" s="84"/>
      <c r="L1139" s="84"/>
      <c r="M1139" s="86">
        <f t="shared" si="48"/>
        <v>0</v>
      </c>
      <c r="N1139" s="86" t="e">
        <f t="shared" si="49"/>
        <v>#DIV/0!</v>
      </c>
    </row>
    <row r="1140" spans="1:14">
      <c r="A1140" s="84"/>
      <c r="B1140" s="85"/>
      <c r="C1140" s="84"/>
      <c r="D1140" s="84"/>
      <c r="E1140" s="84"/>
      <c r="F1140" s="84"/>
      <c r="G1140" s="84"/>
      <c r="H1140" s="84"/>
      <c r="I1140" s="84"/>
      <c r="J1140" s="84"/>
      <c r="K1140" s="84"/>
      <c r="L1140" s="84"/>
      <c r="M1140" s="86">
        <f t="shared" si="48"/>
        <v>0</v>
      </c>
      <c r="N1140" s="86" t="e">
        <f t="shared" si="49"/>
        <v>#DIV/0!</v>
      </c>
    </row>
    <row r="1141" spans="1:14">
      <c r="A1141" s="84"/>
      <c r="B1141" s="85"/>
      <c r="C1141" s="84"/>
      <c r="D1141" s="84"/>
      <c r="E1141" s="84"/>
      <c r="F1141" s="84"/>
      <c r="G1141" s="84"/>
      <c r="H1141" s="84"/>
      <c r="I1141" s="84"/>
      <c r="J1141" s="84"/>
      <c r="K1141" s="84"/>
      <c r="L1141" s="84"/>
      <c r="M1141" s="86">
        <f t="shared" si="48"/>
        <v>0</v>
      </c>
      <c r="N1141" s="86" t="e">
        <f t="shared" si="49"/>
        <v>#DIV/0!</v>
      </c>
    </row>
    <row r="1142" spans="1:14">
      <c r="A1142" s="84"/>
      <c r="B1142" s="85"/>
      <c r="C1142" s="84"/>
      <c r="D1142" s="84"/>
      <c r="E1142" s="84"/>
      <c r="F1142" s="84"/>
      <c r="G1142" s="84"/>
      <c r="H1142" s="84"/>
      <c r="I1142" s="84"/>
      <c r="J1142" s="84"/>
      <c r="K1142" s="84"/>
      <c r="L1142" s="84"/>
      <c r="M1142" s="86">
        <f t="shared" si="48"/>
        <v>0</v>
      </c>
      <c r="N1142" s="86" t="e">
        <f t="shared" si="49"/>
        <v>#DIV/0!</v>
      </c>
    </row>
    <row r="1143" spans="1:14">
      <c r="A1143" s="84"/>
      <c r="B1143" s="85"/>
      <c r="C1143" s="84"/>
      <c r="D1143" s="84"/>
      <c r="E1143" s="84"/>
      <c r="F1143" s="84"/>
      <c r="G1143" s="84"/>
      <c r="H1143" s="84"/>
      <c r="I1143" s="84"/>
      <c r="J1143" s="84"/>
      <c r="K1143" s="84"/>
      <c r="L1143" s="84"/>
      <c r="M1143" s="86">
        <f t="shared" si="48"/>
        <v>0</v>
      </c>
      <c r="N1143" s="86" t="e">
        <f t="shared" si="49"/>
        <v>#DIV/0!</v>
      </c>
    </row>
    <row r="1144" spans="1:14">
      <c r="A1144" s="84"/>
      <c r="B1144" s="85"/>
      <c r="C1144" s="84"/>
      <c r="D1144" s="84"/>
      <c r="E1144" s="84"/>
      <c r="F1144" s="84"/>
      <c r="G1144" s="84"/>
      <c r="H1144" s="84"/>
      <c r="I1144" s="84"/>
      <c r="J1144" s="84"/>
      <c r="K1144" s="84"/>
      <c r="L1144" s="84"/>
      <c r="M1144" s="86">
        <f t="shared" ref="M1144:M1207" si="50">COUNTIFS(D:D,D1144,J:J,J1144,K:K,K1144)</f>
        <v>0</v>
      </c>
      <c r="N1144" s="86" t="e">
        <f t="shared" ref="N1144:N1207" si="51">1/M1144</f>
        <v>#DIV/0!</v>
      </c>
    </row>
    <row r="1145" spans="1:14">
      <c r="A1145" s="84"/>
      <c r="B1145" s="85"/>
      <c r="C1145" s="84"/>
      <c r="D1145" s="84"/>
      <c r="E1145" s="84"/>
      <c r="F1145" s="84"/>
      <c r="G1145" s="84"/>
      <c r="H1145" s="84"/>
      <c r="I1145" s="84"/>
      <c r="J1145" s="84"/>
      <c r="K1145" s="84"/>
      <c r="L1145" s="84"/>
      <c r="M1145" s="86">
        <f t="shared" si="50"/>
        <v>0</v>
      </c>
      <c r="N1145" s="86" t="e">
        <f t="shared" si="51"/>
        <v>#DIV/0!</v>
      </c>
    </row>
    <row r="1146" spans="1:14">
      <c r="A1146" s="84"/>
      <c r="B1146" s="85"/>
      <c r="C1146" s="84"/>
      <c r="D1146" s="84"/>
      <c r="E1146" s="84"/>
      <c r="F1146" s="84"/>
      <c r="G1146" s="84"/>
      <c r="H1146" s="84"/>
      <c r="I1146" s="84"/>
      <c r="J1146" s="84"/>
      <c r="K1146" s="84"/>
      <c r="L1146" s="84"/>
      <c r="M1146" s="86">
        <f t="shared" si="50"/>
        <v>0</v>
      </c>
      <c r="N1146" s="86" t="e">
        <f t="shared" si="51"/>
        <v>#DIV/0!</v>
      </c>
    </row>
    <row r="1147" spans="1:14">
      <c r="A1147" s="84"/>
      <c r="B1147" s="85"/>
      <c r="C1147" s="84"/>
      <c r="D1147" s="84"/>
      <c r="E1147" s="84"/>
      <c r="F1147" s="84"/>
      <c r="G1147" s="84"/>
      <c r="H1147" s="84"/>
      <c r="I1147" s="84"/>
      <c r="J1147" s="84"/>
      <c r="K1147" s="84"/>
      <c r="L1147" s="84"/>
      <c r="M1147" s="86">
        <f t="shared" si="50"/>
        <v>0</v>
      </c>
      <c r="N1147" s="86" t="e">
        <f t="shared" si="51"/>
        <v>#DIV/0!</v>
      </c>
    </row>
    <row r="1148" spans="1:14">
      <c r="A1148" s="84"/>
      <c r="B1148" s="85"/>
      <c r="C1148" s="84"/>
      <c r="D1148" s="84"/>
      <c r="E1148" s="84"/>
      <c r="F1148" s="84"/>
      <c r="G1148" s="84"/>
      <c r="H1148" s="84"/>
      <c r="I1148" s="84"/>
      <c r="J1148" s="84"/>
      <c r="K1148" s="84"/>
      <c r="L1148" s="84"/>
      <c r="M1148" s="86">
        <f t="shared" si="50"/>
        <v>0</v>
      </c>
      <c r="N1148" s="86" t="e">
        <f t="shared" si="51"/>
        <v>#DIV/0!</v>
      </c>
    </row>
    <row r="1149" spans="1:14">
      <c r="A1149" s="84"/>
      <c r="B1149" s="85"/>
      <c r="C1149" s="84"/>
      <c r="D1149" s="84"/>
      <c r="E1149" s="84"/>
      <c r="F1149" s="84"/>
      <c r="G1149" s="84"/>
      <c r="H1149" s="84"/>
      <c r="I1149" s="84"/>
      <c r="J1149" s="84"/>
      <c r="K1149" s="84"/>
      <c r="L1149" s="84"/>
      <c r="M1149" s="86">
        <f t="shared" si="50"/>
        <v>0</v>
      </c>
      <c r="N1149" s="86" t="e">
        <f t="shared" si="51"/>
        <v>#DIV/0!</v>
      </c>
    </row>
    <row r="1150" spans="1:14">
      <c r="A1150" s="84"/>
      <c r="B1150" s="85"/>
      <c r="C1150" s="84"/>
      <c r="D1150" s="84"/>
      <c r="E1150" s="84"/>
      <c r="F1150" s="84"/>
      <c r="G1150" s="84"/>
      <c r="H1150" s="84"/>
      <c r="I1150" s="84"/>
      <c r="J1150" s="84"/>
      <c r="K1150" s="84"/>
      <c r="L1150" s="84"/>
      <c r="M1150" s="86">
        <f t="shared" si="50"/>
        <v>0</v>
      </c>
      <c r="N1150" s="86" t="e">
        <f t="shared" si="51"/>
        <v>#DIV/0!</v>
      </c>
    </row>
    <row r="1151" spans="1:14">
      <c r="A1151" s="84"/>
      <c r="B1151" s="85"/>
      <c r="C1151" s="84"/>
      <c r="D1151" s="84"/>
      <c r="E1151" s="84"/>
      <c r="F1151" s="84"/>
      <c r="G1151" s="84"/>
      <c r="H1151" s="84"/>
      <c r="I1151" s="84"/>
      <c r="J1151" s="84"/>
      <c r="K1151" s="84"/>
      <c r="L1151" s="84"/>
      <c r="M1151" s="86">
        <f t="shared" si="50"/>
        <v>0</v>
      </c>
      <c r="N1151" s="86" t="e">
        <f t="shared" si="51"/>
        <v>#DIV/0!</v>
      </c>
    </row>
    <row r="1152" spans="1:14">
      <c r="A1152" s="84"/>
      <c r="B1152" s="85"/>
      <c r="C1152" s="84"/>
      <c r="D1152" s="84"/>
      <c r="E1152" s="84"/>
      <c r="F1152" s="84"/>
      <c r="G1152" s="84"/>
      <c r="H1152" s="84"/>
      <c r="I1152" s="84"/>
      <c r="J1152" s="84"/>
      <c r="K1152" s="84"/>
      <c r="L1152" s="84"/>
      <c r="M1152" s="86">
        <f t="shared" si="50"/>
        <v>0</v>
      </c>
      <c r="N1152" s="86" t="e">
        <f t="shared" si="51"/>
        <v>#DIV/0!</v>
      </c>
    </row>
    <row r="1153" spans="1:14">
      <c r="A1153" s="84"/>
      <c r="B1153" s="85"/>
      <c r="C1153" s="84"/>
      <c r="D1153" s="84"/>
      <c r="E1153" s="84"/>
      <c r="F1153" s="84"/>
      <c r="G1153" s="84"/>
      <c r="H1153" s="84"/>
      <c r="I1153" s="84"/>
      <c r="J1153" s="84"/>
      <c r="K1153" s="84"/>
      <c r="L1153" s="84"/>
      <c r="M1153" s="86">
        <f t="shared" si="50"/>
        <v>0</v>
      </c>
      <c r="N1153" s="86" t="e">
        <f t="shared" si="51"/>
        <v>#DIV/0!</v>
      </c>
    </row>
    <row r="1154" spans="1:14">
      <c r="A1154" s="84"/>
      <c r="B1154" s="85"/>
      <c r="C1154" s="84"/>
      <c r="D1154" s="84"/>
      <c r="E1154" s="84"/>
      <c r="F1154" s="84"/>
      <c r="G1154" s="84"/>
      <c r="H1154" s="84"/>
      <c r="I1154" s="84"/>
      <c r="J1154" s="84"/>
      <c r="K1154" s="84"/>
      <c r="L1154" s="84"/>
      <c r="M1154" s="86">
        <f t="shared" si="50"/>
        <v>0</v>
      </c>
      <c r="N1154" s="86" t="e">
        <f t="shared" si="51"/>
        <v>#DIV/0!</v>
      </c>
    </row>
    <row r="1155" spans="1:14">
      <c r="A1155" s="84"/>
      <c r="B1155" s="85"/>
      <c r="C1155" s="84"/>
      <c r="D1155" s="84"/>
      <c r="E1155" s="84"/>
      <c r="F1155" s="84"/>
      <c r="G1155" s="84"/>
      <c r="H1155" s="84"/>
      <c r="I1155" s="84"/>
      <c r="J1155" s="84"/>
      <c r="K1155" s="84"/>
      <c r="L1155" s="84"/>
      <c r="M1155" s="86">
        <f t="shared" si="50"/>
        <v>0</v>
      </c>
      <c r="N1155" s="86" t="e">
        <f t="shared" si="51"/>
        <v>#DIV/0!</v>
      </c>
    </row>
    <row r="1156" spans="1:14">
      <c r="A1156" s="84"/>
      <c r="B1156" s="85"/>
      <c r="C1156" s="84"/>
      <c r="D1156" s="84"/>
      <c r="E1156" s="84"/>
      <c r="F1156" s="84"/>
      <c r="G1156" s="84"/>
      <c r="H1156" s="84"/>
      <c r="I1156" s="84"/>
      <c r="J1156" s="84"/>
      <c r="K1156" s="84"/>
      <c r="L1156" s="84"/>
      <c r="M1156" s="86">
        <f t="shared" si="50"/>
        <v>0</v>
      </c>
      <c r="N1156" s="86" t="e">
        <f t="shared" si="51"/>
        <v>#DIV/0!</v>
      </c>
    </row>
    <row r="1157" spans="1:14">
      <c r="A1157" s="84"/>
      <c r="B1157" s="85"/>
      <c r="C1157" s="84"/>
      <c r="D1157" s="84"/>
      <c r="E1157" s="84"/>
      <c r="F1157" s="84"/>
      <c r="G1157" s="84"/>
      <c r="H1157" s="84"/>
      <c r="I1157" s="84"/>
      <c r="J1157" s="84"/>
      <c r="K1157" s="84"/>
      <c r="L1157" s="84"/>
      <c r="M1157" s="86">
        <f t="shared" si="50"/>
        <v>0</v>
      </c>
      <c r="N1157" s="86" t="e">
        <f t="shared" si="51"/>
        <v>#DIV/0!</v>
      </c>
    </row>
    <row r="1158" spans="1:14">
      <c r="A1158" s="84"/>
      <c r="B1158" s="85"/>
      <c r="C1158" s="84"/>
      <c r="D1158" s="84"/>
      <c r="E1158" s="84"/>
      <c r="F1158" s="84"/>
      <c r="G1158" s="84"/>
      <c r="H1158" s="84"/>
      <c r="I1158" s="84"/>
      <c r="J1158" s="84"/>
      <c r="K1158" s="84"/>
      <c r="L1158" s="84"/>
      <c r="M1158" s="86">
        <f t="shared" si="50"/>
        <v>0</v>
      </c>
      <c r="N1158" s="86" t="e">
        <f t="shared" si="51"/>
        <v>#DIV/0!</v>
      </c>
    </row>
    <row r="1159" spans="1:14">
      <c r="A1159" s="84"/>
      <c r="B1159" s="85"/>
      <c r="C1159" s="84"/>
      <c r="D1159" s="84"/>
      <c r="E1159" s="84"/>
      <c r="F1159" s="84"/>
      <c r="G1159" s="84"/>
      <c r="H1159" s="84"/>
      <c r="I1159" s="84"/>
      <c r="J1159" s="84"/>
      <c r="K1159" s="84"/>
      <c r="L1159" s="84"/>
      <c r="M1159" s="86">
        <f t="shared" si="50"/>
        <v>0</v>
      </c>
      <c r="N1159" s="86" t="e">
        <f t="shared" si="51"/>
        <v>#DIV/0!</v>
      </c>
    </row>
    <row r="1160" spans="1:14">
      <c r="A1160" s="84"/>
      <c r="B1160" s="85"/>
      <c r="C1160" s="84"/>
      <c r="D1160" s="84"/>
      <c r="E1160" s="84"/>
      <c r="F1160" s="84"/>
      <c r="G1160" s="84"/>
      <c r="H1160" s="84"/>
      <c r="I1160" s="84"/>
      <c r="J1160" s="84"/>
      <c r="K1160" s="84"/>
      <c r="L1160" s="84"/>
      <c r="M1160" s="86">
        <f t="shared" si="50"/>
        <v>0</v>
      </c>
      <c r="N1160" s="86" t="e">
        <f t="shared" si="51"/>
        <v>#DIV/0!</v>
      </c>
    </row>
    <row r="1161" spans="1:14">
      <c r="A1161" s="84"/>
      <c r="B1161" s="85"/>
      <c r="C1161" s="84"/>
      <c r="D1161" s="84"/>
      <c r="E1161" s="84"/>
      <c r="F1161" s="84"/>
      <c r="G1161" s="84"/>
      <c r="H1161" s="84"/>
      <c r="I1161" s="84"/>
      <c r="J1161" s="84"/>
      <c r="K1161" s="84"/>
      <c r="L1161" s="84"/>
      <c r="M1161" s="86">
        <f t="shared" si="50"/>
        <v>0</v>
      </c>
      <c r="N1161" s="86" t="e">
        <f t="shared" si="51"/>
        <v>#DIV/0!</v>
      </c>
    </row>
    <row r="1162" spans="1:14">
      <c r="A1162" s="84"/>
      <c r="B1162" s="85"/>
      <c r="C1162" s="84"/>
      <c r="D1162" s="84"/>
      <c r="E1162" s="84"/>
      <c r="F1162" s="84"/>
      <c r="G1162" s="84"/>
      <c r="H1162" s="84"/>
      <c r="I1162" s="84"/>
      <c r="J1162" s="84"/>
      <c r="K1162" s="84"/>
      <c r="L1162" s="84"/>
      <c r="M1162" s="86">
        <f t="shared" si="50"/>
        <v>0</v>
      </c>
      <c r="N1162" s="86" t="e">
        <f t="shared" si="51"/>
        <v>#DIV/0!</v>
      </c>
    </row>
    <row r="1163" spans="1:14">
      <c r="A1163" s="84"/>
      <c r="B1163" s="85"/>
      <c r="C1163" s="84"/>
      <c r="D1163" s="84"/>
      <c r="E1163" s="84"/>
      <c r="F1163" s="84"/>
      <c r="G1163" s="84"/>
      <c r="H1163" s="84"/>
      <c r="I1163" s="84"/>
      <c r="J1163" s="84"/>
      <c r="K1163" s="84"/>
      <c r="L1163" s="84"/>
      <c r="M1163" s="86">
        <f t="shared" si="50"/>
        <v>0</v>
      </c>
      <c r="N1163" s="86" t="e">
        <f t="shared" si="51"/>
        <v>#DIV/0!</v>
      </c>
    </row>
    <row r="1164" spans="1:14">
      <c r="A1164" s="84"/>
      <c r="B1164" s="85"/>
      <c r="C1164" s="84"/>
      <c r="D1164" s="84"/>
      <c r="E1164" s="84"/>
      <c r="F1164" s="84"/>
      <c r="G1164" s="84"/>
      <c r="H1164" s="84"/>
      <c r="I1164" s="84"/>
      <c r="J1164" s="84"/>
      <c r="K1164" s="84"/>
      <c r="L1164" s="84"/>
      <c r="M1164" s="86">
        <f t="shared" si="50"/>
        <v>0</v>
      </c>
      <c r="N1164" s="86" t="e">
        <f t="shared" si="51"/>
        <v>#DIV/0!</v>
      </c>
    </row>
    <row r="1165" spans="1:14">
      <c r="A1165" s="84"/>
      <c r="B1165" s="85"/>
      <c r="C1165" s="84"/>
      <c r="D1165" s="84"/>
      <c r="E1165" s="84"/>
      <c r="F1165" s="84"/>
      <c r="G1165" s="84"/>
      <c r="H1165" s="84"/>
      <c r="I1165" s="84"/>
      <c r="J1165" s="84"/>
      <c r="K1165" s="84"/>
      <c r="L1165" s="84"/>
      <c r="M1165" s="86">
        <f t="shared" si="50"/>
        <v>0</v>
      </c>
      <c r="N1165" s="86" t="e">
        <f t="shared" si="51"/>
        <v>#DIV/0!</v>
      </c>
    </row>
    <row r="1166" spans="1:14">
      <c r="A1166" s="84"/>
      <c r="B1166" s="85"/>
      <c r="C1166" s="84"/>
      <c r="D1166" s="84"/>
      <c r="E1166" s="84"/>
      <c r="F1166" s="84"/>
      <c r="G1166" s="84"/>
      <c r="H1166" s="84"/>
      <c r="I1166" s="84"/>
      <c r="J1166" s="84"/>
      <c r="K1166" s="84"/>
      <c r="L1166" s="84"/>
      <c r="M1166" s="86">
        <f t="shared" si="50"/>
        <v>0</v>
      </c>
      <c r="N1166" s="86" t="e">
        <f t="shared" si="51"/>
        <v>#DIV/0!</v>
      </c>
    </row>
    <row r="1167" spans="1:14">
      <c r="A1167" s="84"/>
      <c r="B1167" s="85"/>
      <c r="C1167" s="84"/>
      <c r="D1167" s="84"/>
      <c r="E1167" s="84"/>
      <c r="F1167" s="84"/>
      <c r="G1167" s="84"/>
      <c r="H1167" s="84"/>
      <c r="I1167" s="84"/>
      <c r="J1167" s="84"/>
      <c r="K1167" s="84"/>
      <c r="L1167" s="84"/>
      <c r="M1167" s="86">
        <f t="shared" si="50"/>
        <v>0</v>
      </c>
      <c r="N1167" s="86" t="e">
        <f t="shared" si="51"/>
        <v>#DIV/0!</v>
      </c>
    </row>
    <row r="1168" spans="1:14">
      <c r="A1168" s="84"/>
      <c r="B1168" s="85"/>
      <c r="C1168" s="84"/>
      <c r="D1168" s="84"/>
      <c r="E1168" s="84"/>
      <c r="F1168" s="84"/>
      <c r="G1168" s="84"/>
      <c r="H1168" s="84"/>
      <c r="I1168" s="84"/>
      <c r="J1168" s="84"/>
      <c r="K1168" s="84"/>
      <c r="L1168" s="84"/>
      <c r="M1168" s="86">
        <f t="shared" si="50"/>
        <v>0</v>
      </c>
      <c r="N1168" s="86" t="e">
        <f t="shared" si="51"/>
        <v>#DIV/0!</v>
      </c>
    </row>
    <row r="1169" spans="1:14">
      <c r="A1169" s="84"/>
      <c r="B1169" s="85"/>
      <c r="C1169" s="84"/>
      <c r="D1169" s="84"/>
      <c r="E1169" s="84"/>
      <c r="F1169" s="84"/>
      <c r="G1169" s="84"/>
      <c r="H1169" s="84"/>
      <c r="I1169" s="84"/>
      <c r="J1169" s="84"/>
      <c r="K1169" s="84"/>
      <c r="L1169" s="84"/>
      <c r="M1169" s="86">
        <f t="shared" si="50"/>
        <v>0</v>
      </c>
      <c r="N1169" s="86" t="e">
        <f t="shared" si="51"/>
        <v>#DIV/0!</v>
      </c>
    </row>
    <row r="1170" spans="1:14">
      <c r="A1170" s="84"/>
      <c r="B1170" s="85"/>
      <c r="C1170" s="84"/>
      <c r="D1170" s="84"/>
      <c r="E1170" s="84"/>
      <c r="F1170" s="84"/>
      <c r="G1170" s="84"/>
      <c r="H1170" s="84"/>
      <c r="I1170" s="84"/>
      <c r="J1170" s="84"/>
      <c r="K1170" s="84"/>
      <c r="L1170" s="84"/>
      <c r="M1170" s="86">
        <f t="shared" si="50"/>
        <v>0</v>
      </c>
      <c r="N1170" s="86" t="e">
        <f t="shared" si="51"/>
        <v>#DIV/0!</v>
      </c>
    </row>
    <row r="1171" spans="1:14">
      <c r="A1171" s="84"/>
      <c r="B1171" s="85"/>
      <c r="C1171" s="84"/>
      <c r="D1171" s="84"/>
      <c r="E1171" s="84"/>
      <c r="F1171" s="84"/>
      <c r="G1171" s="84"/>
      <c r="H1171" s="84"/>
      <c r="I1171" s="84"/>
      <c r="J1171" s="84"/>
      <c r="K1171" s="84"/>
      <c r="L1171" s="84"/>
      <c r="M1171" s="86">
        <f t="shared" si="50"/>
        <v>0</v>
      </c>
      <c r="N1171" s="86" t="e">
        <f t="shared" si="51"/>
        <v>#DIV/0!</v>
      </c>
    </row>
    <row r="1172" spans="1:14">
      <c r="A1172" s="84"/>
      <c r="B1172" s="85"/>
      <c r="C1172" s="84"/>
      <c r="D1172" s="84"/>
      <c r="E1172" s="84"/>
      <c r="F1172" s="84"/>
      <c r="G1172" s="84"/>
      <c r="H1172" s="84"/>
      <c r="I1172" s="84"/>
      <c r="J1172" s="84"/>
      <c r="K1172" s="84"/>
      <c r="L1172" s="84"/>
      <c r="M1172" s="86">
        <f t="shared" si="50"/>
        <v>0</v>
      </c>
      <c r="N1172" s="86" t="e">
        <f t="shared" si="51"/>
        <v>#DIV/0!</v>
      </c>
    </row>
    <row r="1173" spans="1:14">
      <c r="A1173" s="84"/>
      <c r="B1173" s="85"/>
      <c r="C1173" s="84"/>
      <c r="D1173" s="84"/>
      <c r="E1173" s="84"/>
      <c r="F1173" s="84"/>
      <c r="G1173" s="84"/>
      <c r="H1173" s="84"/>
      <c r="I1173" s="84"/>
      <c r="J1173" s="84"/>
      <c r="K1173" s="84"/>
      <c r="L1173" s="84"/>
      <c r="M1173" s="86">
        <f t="shared" si="50"/>
        <v>0</v>
      </c>
      <c r="N1173" s="86" t="e">
        <f t="shared" si="51"/>
        <v>#DIV/0!</v>
      </c>
    </row>
    <row r="1174" spans="1:14">
      <c r="A1174" s="84"/>
      <c r="B1174" s="85"/>
      <c r="C1174" s="84"/>
      <c r="D1174" s="84"/>
      <c r="E1174" s="84"/>
      <c r="F1174" s="84"/>
      <c r="G1174" s="84"/>
      <c r="H1174" s="84"/>
      <c r="I1174" s="84"/>
      <c r="J1174" s="84"/>
      <c r="K1174" s="84"/>
      <c r="L1174" s="84"/>
      <c r="M1174" s="86">
        <f t="shared" si="50"/>
        <v>0</v>
      </c>
      <c r="N1174" s="86" t="e">
        <f t="shared" si="51"/>
        <v>#DIV/0!</v>
      </c>
    </row>
    <row r="1175" spans="1:14">
      <c r="A1175" s="84"/>
      <c r="B1175" s="85"/>
      <c r="C1175" s="84"/>
      <c r="D1175" s="84"/>
      <c r="E1175" s="84"/>
      <c r="F1175" s="84"/>
      <c r="G1175" s="84"/>
      <c r="H1175" s="84"/>
      <c r="I1175" s="84"/>
      <c r="J1175" s="84"/>
      <c r="K1175" s="84"/>
      <c r="L1175" s="84"/>
      <c r="M1175" s="86">
        <f t="shared" si="50"/>
        <v>0</v>
      </c>
      <c r="N1175" s="86" t="e">
        <f t="shared" si="51"/>
        <v>#DIV/0!</v>
      </c>
    </row>
    <row r="1176" spans="1:14">
      <c r="A1176" s="84"/>
      <c r="B1176" s="85"/>
      <c r="C1176" s="84"/>
      <c r="D1176" s="84"/>
      <c r="E1176" s="84"/>
      <c r="F1176" s="84"/>
      <c r="G1176" s="84"/>
      <c r="H1176" s="84"/>
      <c r="I1176" s="84"/>
      <c r="J1176" s="84"/>
      <c r="K1176" s="84"/>
      <c r="L1176" s="84"/>
      <c r="M1176" s="86">
        <f t="shared" si="50"/>
        <v>0</v>
      </c>
      <c r="N1176" s="86" t="e">
        <f t="shared" si="51"/>
        <v>#DIV/0!</v>
      </c>
    </row>
    <row r="1177" spans="1:14">
      <c r="A1177" s="84"/>
      <c r="B1177" s="85"/>
      <c r="C1177" s="84"/>
      <c r="D1177" s="84"/>
      <c r="E1177" s="84"/>
      <c r="F1177" s="84"/>
      <c r="G1177" s="84"/>
      <c r="H1177" s="84"/>
      <c r="I1177" s="84"/>
      <c r="J1177" s="84"/>
      <c r="K1177" s="84"/>
      <c r="L1177" s="84"/>
      <c r="M1177" s="86">
        <f t="shared" si="50"/>
        <v>0</v>
      </c>
      <c r="N1177" s="86" t="e">
        <f t="shared" si="51"/>
        <v>#DIV/0!</v>
      </c>
    </row>
    <row r="1178" spans="1:14">
      <c r="A1178" s="84"/>
      <c r="B1178" s="85"/>
      <c r="C1178" s="84"/>
      <c r="D1178" s="84"/>
      <c r="E1178" s="84"/>
      <c r="F1178" s="84"/>
      <c r="G1178" s="84"/>
      <c r="H1178" s="84"/>
      <c r="I1178" s="84"/>
      <c r="J1178" s="84"/>
      <c r="K1178" s="84"/>
      <c r="L1178" s="84"/>
      <c r="M1178" s="86">
        <f t="shared" si="50"/>
        <v>0</v>
      </c>
      <c r="N1178" s="86" t="e">
        <f t="shared" si="51"/>
        <v>#DIV/0!</v>
      </c>
    </row>
    <row r="1179" spans="1:14">
      <c r="A1179" s="84"/>
      <c r="B1179" s="85"/>
      <c r="C1179" s="84"/>
      <c r="D1179" s="84"/>
      <c r="E1179" s="84"/>
      <c r="F1179" s="84"/>
      <c r="G1179" s="84"/>
      <c r="H1179" s="84"/>
      <c r="I1179" s="84"/>
      <c r="J1179" s="84"/>
      <c r="K1179" s="84"/>
      <c r="L1179" s="84"/>
      <c r="M1179" s="86">
        <f t="shared" si="50"/>
        <v>0</v>
      </c>
      <c r="N1179" s="86" t="e">
        <f t="shared" si="51"/>
        <v>#DIV/0!</v>
      </c>
    </row>
    <row r="1180" spans="1:14">
      <c r="A1180" s="84"/>
      <c r="B1180" s="85"/>
      <c r="C1180" s="84"/>
      <c r="D1180" s="84"/>
      <c r="E1180" s="84"/>
      <c r="F1180" s="84"/>
      <c r="G1180" s="84"/>
      <c r="H1180" s="84"/>
      <c r="I1180" s="84"/>
      <c r="J1180" s="84"/>
      <c r="K1180" s="84"/>
      <c r="L1180" s="84"/>
      <c r="M1180" s="86">
        <f t="shared" si="50"/>
        <v>0</v>
      </c>
      <c r="N1180" s="86" t="e">
        <f t="shared" si="51"/>
        <v>#DIV/0!</v>
      </c>
    </row>
    <row r="1181" spans="1:14">
      <c r="A1181" s="84"/>
      <c r="B1181" s="85"/>
      <c r="C1181" s="84"/>
      <c r="D1181" s="84"/>
      <c r="E1181" s="84"/>
      <c r="F1181" s="84"/>
      <c r="G1181" s="84"/>
      <c r="H1181" s="84"/>
      <c r="I1181" s="84"/>
      <c r="J1181" s="84"/>
      <c r="K1181" s="84"/>
      <c r="L1181" s="84"/>
      <c r="M1181" s="86">
        <f t="shared" si="50"/>
        <v>0</v>
      </c>
      <c r="N1181" s="86" t="e">
        <f t="shared" si="51"/>
        <v>#DIV/0!</v>
      </c>
    </row>
    <row r="1182" spans="1:14">
      <c r="A1182" s="84"/>
      <c r="B1182" s="85"/>
      <c r="C1182" s="84"/>
      <c r="D1182" s="84"/>
      <c r="E1182" s="84"/>
      <c r="F1182" s="84"/>
      <c r="G1182" s="84"/>
      <c r="H1182" s="84"/>
      <c r="I1182" s="84"/>
      <c r="J1182" s="84"/>
      <c r="K1182" s="84"/>
      <c r="L1182" s="84"/>
      <c r="M1182" s="86">
        <f t="shared" si="50"/>
        <v>0</v>
      </c>
      <c r="N1182" s="86" t="e">
        <f t="shared" si="51"/>
        <v>#DIV/0!</v>
      </c>
    </row>
    <row r="1183" spans="1:14">
      <c r="A1183" s="84"/>
      <c r="B1183" s="85"/>
      <c r="C1183" s="84"/>
      <c r="D1183" s="84"/>
      <c r="E1183" s="84"/>
      <c r="F1183" s="84"/>
      <c r="G1183" s="84"/>
      <c r="H1183" s="84"/>
      <c r="I1183" s="84"/>
      <c r="J1183" s="84"/>
      <c r="K1183" s="84"/>
      <c r="L1183" s="84"/>
      <c r="M1183" s="86">
        <f t="shared" si="50"/>
        <v>0</v>
      </c>
      <c r="N1183" s="86" t="e">
        <f t="shared" si="51"/>
        <v>#DIV/0!</v>
      </c>
    </row>
    <row r="1184" spans="1:14">
      <c r="A1184" s="84"/>
      <c r="B1184" s="85"/>
      <c r="C1184" s="84"/>
      <c r="D1184" s="84"/>
      <c r="E1184" s="84"/>
      <c r="F1184" s="84"/>
      <c r="G1184" s="84"/>
      <c r="H1184" s="84"/>
      <c r="I1184" s="84"/>
      <c r="J1184" s="84"/>
      <c r="K1184" s="84"/>
      <c r="L1184" s="84"/>
      <c r="M1184" s="86">
        <f t="shared" si="50"/>
        <v>0</v>
      </c>
      <c r="N1184" s="86" t="e">
        <f t="shared" si="51"/>
        <v>#DIV/0!</v>
      </c>
    </row>
    <row r="1185" spans="1:14">
      <c r="A1185" s="84"/>
      <c r="B1185" s="85"/>
      <c r="C1185" s="84"/>
      <c r="D1185" s="84"/>
      <c r="E1185" s="84"/>
      <c r="F1185" s="84"/>
      <c r="G1185" s="84"/>
      <c r="H1185" s="84"/>
      <c r="I1185" s="84"/>
      <c r="J1185" s="84"/>
      <c r="K1185" s="84"/>
      <c r="L1185" s="84"/>
      <c r="M1185" s="86">
        <f t="shared" si="50"/>
        <v>0</v>
      </c>
      <c r="N1185" s="86" t="e">
        <f t="shared" si="51"/>
        <v>#DIV/0!</v>
      </c>
    </row>
    <row r="1186" spans="1:14">
      <c r="A1186" s="84"/>
      <c r="B1186" s="85"/>
      <c r="C1186" s="84"/>
      <c r="D1186" s="84"/>
      <c r="E1186" s="84"/>
      <c r="F1186" s="84"/>
      <c r="G1186" s="84"/>
      <c r="H1186" s="84"/>
      <c r="I1186" s="84"/>
      <c r="J1186" s="84"/>
      <c r="K1186" s="84"/>
      <c r="L1186" s="84"/>
      <c r="M1186" s="86">
        <f t="shared" si="50"/>
        <v>0</v>
      </c>
      <c r="N1186" s="86" t="e">
        <f t="shared" si="51"/>
        <v>#DIV/0!</v>
      </c>
    </row>
    <row r="1187" spans="1:14">
      <c r="A1187" s="84"/>
      <c r="B1187" s="85"/>
      <c r="C1187" s="84"/>
      <c r="D1187" s="84"/>
      <c r="E1187" s="84"/>
      <c r="F1187" s="84"/>
      <c r="G1187" s="84"/>
      <c r="H1187" s="84"/>
      <c r="I1187" s="84"/>
      <c r="J1187" s="84"/>
      <c r="K1187" s="84"/>
      <c r="L1187" s="84"/>
      <c r="M1187" s="86">
        <f t="shared" si="50"/>
        <v>0</v>
      </c>
      <c r="N1187" s="86" t="e">
        <f t="shared" si="51"/>
        <v>#DIV/0!</v>
      </c>
    </row>
    <row r="1188" spans="1:14">
      <c r="A1188" s="84"/>
      <c r="B1188" s="85"/>
      <c r="C1188" s="84"/>
      <c r="D1188" s="84"/>
      <c r="E1188" s="84"/>
      <c r="F1188" s="84"/>
      <c r="G1188" s="84"/>
      <c r="H1188" s="84"/>
      <c r="I1188" s="84"/>
      <c r="J1188" s="84"/>
      <c r="K1188" s="84"/>
      <c r="L1188" s="84"/>
      <c r="M1188" s="86">
        <f t="shared" si="50"/>
        <v>0</v>
      </c>
      <c r="N1188" s="86" t="e">
        <f t="shared" si="51"/>
        <v>#DIV/0!</v>
      </c>
    </row>
    <row r="1189" spans="1:14">
      <c r="A1189" s="84"/>
      <c r="B1189" s="85"/>
      <c r="C1189" s="84"/>
      <c r="D1189" s="84"/>
      <c r="E1189" s="84"/>
      <c r="F1189" s="84"/>
      <c r="G1189" s="84"/>
      <c r="H1189" s="84"/>
      <c r="I1189" s="84"/>
      <c r="J1189" s="84"/>
      <c r="K1189" s="84"/>
      <c r="L1189" s="84"/>
      <c r="M1189" s="86">
        <f t="shared" si="50"/>
        <v>0</v>
      </c>
      <c r="N1189" s="86" t="e">
        <f t="shared" si="51"/>
        <v>#DIV/0!</v>
      </c>
    </row>
    <row r="1190" spans="1:14">
      <c r="A1190" s="84"/>
      <c r="B1190" s="85"/>
      <c r="C1190" s="84"/>
      <c r="D1190" s="84"/>
      <c r="E1190" s="84"/>
      <c r="F1190" s="84"/>
      <c r="G1190" s="84"/>
      <c r="H1190" s="84"/>
      <c r="I1190" s="84"/>
      <c r="J1190" s="84"/>
      <c r="K1190" s="84"/>
      <c r="L1190" s="84"/>
      <c r="M1190" s="86">
        <f t="shared" si="50"/>
        <v>0</v>
      </c>
      <c r="N1190" s="86" t="e">
        <f t="shared" si="51"/>
        <v>#DIV/0!</v>
      </c>
    </row>
    <row r="1191" spans="1:14">
      <c r="A1191" s="84"/>
      <c r="B1191" s="85"/>
      <c r="C1191" s="84"/>
      <c r="D1191" s="84"/>
      <c r="E1191" s="84"/>
      <c r="F1191" s="84"/>
      <c r="G1191" s="84"/>
      <c r="H1191" s="84"/>
      <c r="I1191" s="84"/>
      <c r="J1191" s="84"/>
      <c r="K1191" s="84"/>
      <c r="L1191" s="84"/>
      <c r="M1191" s="86">
        <f t="shared" si="50"/>
        <v>0</v>
      </c>
      <c r="N1191" s="86" t="e">
        <f t="shared" si="51"/>
        <v>#DIV/0!</v>
      </c>
    </row>
    <row r="1192" spans="1:14">
      <c r="A1192" s="84"/>
      <c r="B1192" s="85"/>
      <c r="C1192" s="84"/>
      <c r="D1192" s="84"/>
      <c r="E1192" s="84"/>
      <c r="F1192" s="84"/>
      <c r="G1192" s="84"/>
      <c r="H1192" s="84"/>
      <c r="I1192" s="84"/>
      <c r="J1192" s="84"/>
      <c r="K1192" s="84"/>
      <c r="L1192" s="84"/>
      <c r="M1192" s="86">
        <f t="shared" si="50"/>
        <v>0</v>
      </c>
      <c r="N1192" s="86" t="e">
        <f t="shared" si="51"/>
        <v>#DIV/0!</v>
      </c>
    </row>
    <row r="1193" spans="1:14">
      <c r="A1193" s="84"/>
      <c r="B1193" s="85"/>
      <c r="C1193" s="84"/>
      <c r="D1193" s="84"/>
      <c r="E1193" s="84"/>
      <c r="F1193" s="84"/>
      <c r="G1193" s="84"/>
      <c r="H1193" s="84"/>
      <c r="I1193" s="84"/>
      <c r="J1193" s="84"/>
      <c r="K1193" s="84"/>
      <c r="L1193" s="84"/>
      <c r="M1193" s="86">
        <f t="shared" si="50"/>
        <v>0</v>
      </c>
      <c r="N1193" s="86" t="e">
        <f t="shared" si="51"/>
        <v>#DIV/0!</v>
      </c>
    </row>
    <row r="1194" spans="1:14">
      <c r="A1194" s="84"/>
      <c r="B1194" s="85"/>
      <c r="C1194" s="84"/>
      <c r="D1194" s="84"/>
      <c r="E1194" s="84"/>
      <c r="F1194" s="84"/>
      <c r="G1194" s="84"/>
      <c r="H1194" s="84"/>
      <c r="I1194" s="84"/>
      <c r="J1194" s="84"/>
      <c r="K1194" s="84"/>
      <c r="L1194" s="84"/>
      <c r="M1194" s="86">
        <f t="shared" si="50"/>
        <v>0</v>
      </c>
      <c r="N1194" s="86" t="e">
        <f t="shared" si="51"/>
        <v>#DIV/0!</v>
      </c>
    </row>
    <row r="1195" spans="1:14">
      <c r="A1195" s="84"/>
      <c r="B1195" s="85"/>
      <c r="C1195" s="84"/>
      <c r="D1195" s="84"/>
      <c r="E1195" s="84"/>
      <c r="F1195" s="84"/>
      <c r="G1195" s="84"/>
      <c r="H1195" s="84"/>
      <c r="I1195" s="84"/>
      <c r="J1195" s="84"/>
      <c r="K1195" s="84"/>
      <c r="L1195" s="84"/>
      <c r="M1195" s="86">
        <f t="shared" si="50"/>
        <v>0</v>
      </c>
      <c r="N1195" s="86" t="e">
        <f t="shared" si="51"/>
        <v>#DIV/0!</v>
      </c>
    </row>
    <row r="1196" spans="1:14">
      <c r="A1196" s="84"/>
      <c r="B1196" s="85"/>
      <c r="C1196" s="84"/>
      <c r="D1196" s="84"/>
      <c r="E1196" s="84"/>
      <c r="F1196" s="84"/>
      <c r="G1196" s="84"/>
      <c r="H1196" s="84"/>
      <c r="I1196" s="84"/>
      <c r="J1196" s="84"/>
      <c r="K1196" s="84"/>
      <c r="L1196" s="84"/>
      <c r="M1196" s="86">
        <f t="shared" si="50"/>
        <v>0</v>
      </c>
      <c r="N1196" s="86" t="e">
        <f t="shared" si="51"/>
        <v>#DIV/0!</v>
      </c>
    </row>
    <row r="1197" spans="1:14">
      <c r="A1197" s="84"/>
      <c r="B1197" s="85"/>
      <c r="C1197" s="84"/>
      <c r="D1197" s="84"/>
      <c r="E1197" s="84"/>
      <c r="F1197" s="84"/>
      <c r="G1197" s="84"/>
      <c r="H1197" s="84"/>
      <c r="I1197" s="84"/>
      <c r="J1197" s="84"/>
      <c r="K1197" s="84"/>
      <c r="L1197" s="84"/>
      <c r="M1197" s="86">
        <f t="shared" si="50"/>
        <v>0</v>
      </c>
      <c r="N1197" s="86" t="e">
        <f t="shared" si="51"/>
        <v>#DIV/0!</v>
      </c>
    </row>
    <row r="1198" spans="1:14">
      <c r="A1198" s="84"/>
      <c r="B1198" s="85"/>
      <c r="C1198" s="84"/>
      <c r="D1198" s="84"/>
      <c r="E1198" s="84"/>
      <c r="F1198" s="84"/>
      <c r="G1198" s="84"/>
      <c r="H1198" s="84"/>
      <c r="I1198" s="84"/>
      <c r="J1198" s="84"/>
      <c r="K1198" s="84"/>
      <c r="L1198" s="84"/>
      <c r="M1198" s="86">
        <f t="shared" si="50"/>
        <v>0</v>
      </c>
      <c r="N1198" s="86" t="e">
        <f t="shared" si="51"/>
        <v>#DIV/0!</v>
      </c>
    </row>
    <row r="1199" spans="1:14">
      <c r="A1199" s="84"/>
      <c r="B1199" s="85"/>
      <c r="C1199" s="84"/>
      <c r="D1199" s="84"/>
      <c r="E1199" s="84"/>
      <c r="F1199" s="84"/>
      <c r="G1199" s="84"/>
      <c r="H1199" s="84"/>
      <c r="I1199" s="84"/>
      <c r="J1199" s="84"/>
      <c r="K1199" s="84"/>
      <c r="L1199" s="84"/>
      <c r="M1199" s="86">
        <f t="shared" si="50"/>
        <v>0</v>
      </c>
      <c r="N1199" s="86" t="e">
        <f t="shared" si="51"/>
        <v>#DIV/0!</v>
      </c>
    </row>
    <row r="1200" spans="1:14">
      <c r="A1200" s="84"/>
      <c r="B1200" s="85"/>
      <c r="C1200" s="84"/>
      <c r="D1200" s="84"/>
      <c r="E1200" s="84"/>
      <c r="F1200" s="84"/>
      <c r="G1200" s="84"/>
      <c r="H1200" s="84"/>
      <c r="I1200" s="84"/>
      <c r="J1200" s="84"/>
      <c r="K1200" s="84"/>
      <c r="L1200" s="84"/>
      <c r="M1200" s="86">
        <f t="shared" si="50"/>
        <v>0</v>
      </c>
      <c r="N1200" s="86" t="e">
        <f t="shared" si="51"/>
        <v>#DIV/0!</v>
      </c>
    </row>
    <row r="1201" spans="1:14">
      <c r="A1201" s="84"/>
      <c r="B1201" s="85"/>
      <c r="C1201" s="84"/>
      <c r="D1201" s="84"/>
      <c r="E1201" s="84"/>
      <c r="F1201" s="84"/>
      <c r="G1201" s="84"/>
      <c r="H1201" s="84"/>
      <c r="I1201" s="84"/>
      <c r="J1201" s="84"/>
      <c r="K1201" s="84"/>
      <c r="L1201" s="84"/>
      <c r="M1201" s="86">
        <f t="shared" si="50"/>
        <v>0</v>
      </c>
      <c r="N1201" s="86" t="e">
        <f t="shared" si="51"/>
        <v>#DIV/0!</v>
      </c>
    </row>
    <row r="1202" spans="1:14">
      <c r="A1202" s="84"/>
      <c r="B1202" s="85"/>
      <c r="C1202" s="84"/>
      <c r="D1202" s="84"/>
      <c r="E1202" s="84"/>
      <c r="F1202" s="84"/>
      <c r="G1202" s="84"/>
      <c r="H1202" s="84"/>
      <c r="I1202" s="84"/>
      <c r="J1202" s="84"/>
      <c r="K1202" s="84"/>
      <c r="L1202" s="84"/>
      <c r="M1202" s="86">
        <f t="shared" si="50"/>
        <v>0</v>
      </c>
      <c r="N1202" s="86" t="e">
        <f t="shared" si="51"/>
        <v>#DIV/0!</v>
      </c>
    </row>
    <row r="1203" spans="1:14">
      <c r="A1203" s="84"/>
      <c r="B1203" s="85"/>
      <c r="C1203" s="84"/>
      <c r="D1203" s="84"/>
      <c r="E1203" s="84"/>
      <c r="F1203" s="84"/>
      <c r="G1203" s="84"/>
      <c r="H1203" s="84"/>
      <c r="I1203" s="84"/>
      <c r="J1203" s="84"/>
      <c r="K1203" s="84"/>
      <c r="L1203" s="84"/>
      <c r="M1203" s="86">
        <f t="shared" si="50"/>
        <v>0</v>
      </c>
      <c r="N1203" s="86" t="e">
        <f t="shared" si="51"/>
        <v>#DIV/0!</v>
      </c>
    </row>
    <row r="1204" spans="1:14">
      <c r="A1204" s="84"/>
      <c r="B1204" s="85"/>
      <c r="C1204" s="84"/>
      <c r="D1204" s="84"/>
      <c r="E1204" s="84"/>
      <c r="F1204" s="84"/>
      <c r="G1204" s="84"/>
      <c r="H1204" s="84"/>
      <c r="I1204" s="84"/>
      <c r="J1204" s="84"/>
      <c r="K1204" s="84"/>
      <c r="L1204" s="84"/>
      <c r="M1204" s="86">
        <f t="shared" si="50"/>
        <v>0</v>
      </c>
      <c r="N1204" s="86" t="e">
        <f t="shared" si="51"/>
        <v>#DIV/0!</v>
      </c>
    </row>
    <row r="1205" spans="1:14">
      <c r="A1205" s="84"/>
      <c r="B1205" s="85"/>
      <c r="C1205" s="84"/>
      <c r="D1205" s="84"/>
      <c r="E1205" s="84"/>
      <c r="F1205" s="84"/>
      <c r="G1205" s="84"/>
      <c r="H1205" s="84"/>
      <c r="I1205" s="84"/>
      <c r="J1205" s="84"/>
      <c r="K1205" s="84"/>
      <c r="L1205" s="84"/>
      <c r="M1205" s="86">
        <f t="shared" si="50"/>
        <v>0</v>
      </c>
      <c r="N1205" s="86" t="e">
        <f t="shared" si="51"/>
        <v>#DIV/0!</v>
      </c>
    </row>
    <row r="1206" spans="1:14">
      <c r="A1206" s="84"/>
      <c r="B1206" s="85"/>
      <c r="C1206" s="84"/>
      <c r="D1206" s="84"/>
      <c r="E1206" s="84"/>
      <c r="F1206" s="84"/>
      <c r="G1206" s="84"/>
      <c r="H1206" s="84"/>
      <c r="I1206" s="84"/>
      <c r="J1206" s="84"/>
      <c r="K1206" s="84"/>
      <c r="L1206" s="84"/>
      <c r="M1206" s="86">
        <f t="shared" si="50"/>
        <v>0</v>
      </c>
      <c r="N1206" s="86" t="e">
        <f t="shared" si="51"/>
        <v>#DIV/0!</v>
      </c>
    </row>
    <row r="1207" spans="1:14">
      <c r="A1207" s="84"/>
      <c r="B1207" s="85"/>
      <c r="C1207" s="84"/>
      <c r="D1207" s="84"/>
      <c r="E1207" s="84"/>
      <c r="F1207" s="84"/>
      <c r="G1207" s="84"/>
      <c r="H1207" s="84"/>
      <c r="I1207" s="84"/>
      <c r="J1207" s="84"/>
      <c r="K1207" s="84"/>
      <c r="L1207" s="84"/>
      <c r="M1207" s="86">
        <f t="shared" si="50"/>
        <v>0</v>
      </c>
      <c r="N1207" s="86" t="e">
        <f t="shared" si="51"/>
        <v>#DIV/0!</v>
      </c>
    </row>
    <row r="1208" spans="1:14">
      <c r="A1208" s="84"/>
      <c r="B1208" s="85"/>
      <c r="C1208" s="84"/>
      <c r="D1208" s="84"/>
      <c r="E1208" s="84"/>
      <c r="F1208" s="84"/>
      <c r="G1208" s="84"/>
      <c r="H1208" s="84"/>
      <c r="I1208" s="84"/>
      <c r="J1208" s="84"/>
      <c r="K1208" s="84"/>
      <c r="L1208" s="84"/>
      <c r="M1208" s="86">
        <f t="shared" ref="M1208:M1271" si="52">COUNTIFS(D:D,D1208,J:J,J1208,K:K,K1208)</f>
        <v>0</v>
      </c>
      <c r="N1208" s="86" t="e">
        <f t="shared" ref="N1208:N1271" si="53">1/M1208</f>
        <v>#DIV/0!</v>
      </c>
    </row>
    <row r="1209" spans="1:14">
      <c r="A1209" s="84"/>
      <c r="B1209" s="85"/>
      <c r="C1209" s="84"/>
      <c r="D1209" s="84"/>
      <c r="E1209" s="84"/>
      <c r="F1209" s="84"/>
      <c r="G1209" s="84"/>
      <c r="H1209" s="84"/>
      <c r="I1209" s="84"/>
      <c r="J1209" s="84"/>
      <c r="K1209" s="84"/>
      <c r="L1209" s="84"/>
      <c r="M1209" s="86">
        <f t="shared" si="52"/>
        <v>0</v>
      </c>
      <c r="N1209" s="86" t="e">
        <f t="shared" si="53"/>
        <v>#DIV/0!</v>
      </c>
    </row>
    <row r="1210" spans="1:14">
      <c r="A1210" s="84"/>
      <c r="B1210" s="85"/>
      <c r="C1210" s="84"/>
      <c r="D1210" s="84"/>
      <c r="E1210" s="84"/>
      <c r="F1210" s="84"/>
      <c r="G1210" s="84"/>
      <c r="H1210" s="84"/>
      <c r="I1210" s="84"/>
      <c r="J1210" s="84"/>
      <c r="K1210" s="84"/>
      <c r="L1210" s="84"/>
      <c r="M1210" s="86">
        <f t="shared" si="52"/>
        <v>0</v>
      </c>
      <c r="N1210" s="86" t="e">
        <f t="shared" si="53"/>
        <v>#DIV/0!</v>
      </c>
    </row>
    <row r="1211" spans="1:14">
      <c r="A1211" s="84"/>
      <c r="B1211" s="85"/>
      <c r="C1211" s="84"/>
      <c r="D1211" s="84"/>
      <c r="E1211" s="84"/>
      <c r="F1211" s="84"/>
      <c r="G1211" s="84"/>
      <c r="H1211" s="84"/>
      <c r="I1211" s="84"/>
      <c r="J1211" s="84"/>
      <c r="K1211" s="84"/>
      <c r="L1211" s="84"/>
      <c r="M1211" s="86">
        <f t="shared" si="52"/>
        <v>0</v>
      </c>
      <c r="N1211" s="86" t="e">
        <f t="shared" si="53"/>
        <v>#DIV/0!</v>
      </c>
    </row>
    <row r="1212" spans="1:14">
      <c r="A1212" s="84"/>
      <c r="B1212" s="85"/>
      <c r="C1212" s="84"/>
      <c r="D1212" s="84"/>
      <c r="E1212" s="84"/>
      <c r="F1212" s="84"/>
      <c r="G1212" s="84"/>
      <c r="H1212" s="84"/>
      <c r="I1212" s="84"/>
      <c r="J1212" s="84"/>
      <c r="K1212" s="84"/>
      <c r="L1212" s="84"/>
      <c r="M1212" s="86">
        <f t="shared" si="52"/>
        <v>0</v>
      </c>
      <c r="N1212" s="86" t="e">
        <f t="shared" si="53"/>
        <v>#DIV/0!</v>
      </c>
    </row>
    <row r="1213" spans="1:14">
      <c r="A1213" s="84"/>
      <c r="B1213" s="85"/>
      <c r="C1213" s="84"/>
      <c r="D1213" s="84"/>
      <c r="E1213" s="84"/>
      <c r="F1213" s="84"/>
      <c r="G1213" s="84"/>
      <c r="H1213" s="84"/>
      <c r="I1213" s="84"/>
      <c r="J1213" s="84"/>
      <c r="K1213" s="84"/>
      <c r="L1213" s="84"/>
      <c r="M1213" s="86">
        <f t="shared" si="52"/>
        <v>0</v>
      </c>
      <c r="N1213" s="86" t="e">
        <f t="shared" si="53"/>
        <v>#DIV/0!</v>
      </c>
    </row>
    <row r="1214" spans="1:14">
      <c r="A1214" s="84"/>
      <c r="B1214" s="85"/>
      <c r="C1214" s="84"/>
      <c r="D1214" s="84"/>
      <c r="E1214" s="84"/>
      <c r="F1214" s="84"/>
      <c r="G1214" s="84"/>
      <c r="H1214" s="84"/>
      <c r="I1214" s="84"/>
      <c r="J1214" s="84"/>
      <c r="K1214" s="84"/>
      <c r="L1214" s="84"/>
      <c r="M1214" s="86">
        <f t="shared" si="52"/>
        <v>0</v>
      </c>
      <c r="N1214" s="86" t="e">
        <f t="shared" si="53"/>
        <v>#DIV/0!</v>
      </c>
    </row>
    <row r="1215" spans="1:14">
      <c r="A1215" s="84"/>
      <c r="B1215" s="85"/>
      <c r="C1215" s="84"/>
      <c r="D1215" s="84"/>
      <c r="E1215" s="84"/>
      <c r="F1215" s="84"/>
      <c r="G1215" s="84"/>
      <c r="H1215" s="84"/>
      <c r="I1215" s="84"/>
      <c r="J1215" s="84"/>
      <c r="K1215" s="84"/>
      <c r="L1215" s="84"/>
      <c r="M1215" s="86">
        <f t="shared" si="52"/>
        <v>0</v>
      </c>
      <c r="N1215" s="86" t="e">
        <f t="shared" si="53"/>
        <v>#DIV/0!</v>
      </c>
    </row>
    <row r="1216" spans="1:14">
      <c r="A1216" s="84"/>
      <c r="B1216" s="85"/>
      <c r="C1216" s="84"/>
      <c r="D1216" s="84"/>
      <c r="E1216" s="84"/>
      <c r="F1216" s="84"/>
      <c r="G1216" s="84"/>
      <c r="H1216" s="84"/>
      <c r="I1216" s="84"/>
      <c r="J1216" s="84"/>
      <c r="K1216" s="84"/>
      <c r="L1216" s="84"/>
      <c r="M1216" s="86">
        <f t="shared" si="52"/>
        <v>0</v>
      </c>
      <c r="N1216" s="86" t="e">
        <f t="shared" si="53"/>
        <v>#DIV/0!</v>
      </c>
    </row>
    <row r="1217" spans="1:14">
      <c r="A1217" s="84"/>
      <c r="B1217" s="85"/>
      <c r="C1217" s="84"/>
      <c r="D1217" s="84"/>
      <c r="E1217" s="84"/>
      <c r="F1217" s="84"/>
      <c r="G1217" s="84"/>
      <c r="H1217" s="84"/>
      <c r="I1217" s="84"/>
      <c r="J1217" s="84"/>
      <c r="K1217" s="84"/>
      <c r="L1217" s="84"/>
      <c r="M1217" s="86">
        <f t="shared" si="52"/>
        <v>0</v>
      </c>
      <c r="N1217" s="86" t="e">
        <f t="shared" si="53"/>
        <v>#DIV/0!</v>
      </c>
    </row>
    <row r="1218" spans="1:14">
      <c r="A1218" s="84"/>
      <c r="B1218" s="85"/>
      <c r="C1218" s="84"/>
      <c r="D1218" s="84"/>
      <c r="E1218" s="84"/>
      <c r="F1218" s="84"/>
      <c r="G1218" s="84"/>
      <c r="H1218" s="84"/>
      <c r="I1218" s="84"/>
      <c r="J1218" s="84"/>
      <c r="K1218" s="84"/>
      <c r="L1218" s="84"/>
      <c r="M1218" s="86">
        <f t="shared" si="52"/>
        <v>0</v>
      </c>
      <c r="N1218" s="86" t="e">
        <f t="shared" si="53"/>
        <v>#DIV/0!</v>
      </c>
    </row>
    <row r="1219" spans="1:14">
      <c r="A1219" s="84"/>
      <c r="B1219" s="85"/>
      <c r="C1219" s="84"/>
      <c r="D1219" s="84"/>
      <c r="E1219" s="84"/>
      <c r="F1219" s="84"/>
      <c r="G1219" s="84"/>
      <c r="H1219" s="84"/>
      <c r="I1219" s="84"/>
      <c r="J1219" s="84"/>
      <c r="K1219" s="84"/>
      <c r="L1219" s="84"/>
      <c r="M1219" s="86">
        <f t="shared" si="52"/>
        <v>0</v>
      </c>
      <c r="N1219" s="86" t="e">
        <f t="shared" si="53"/>
        <v>#DIV/0!</v>
      </c>
    </row>
    <row r="1220" spans="1:14">
      <c r="A1220" s="84"/>
      <c r="B1220" s="85"/>
      <c r="C1220" s="84"/>
      <c r="D1220" s="84"/>
      <c r="E1220" s="84"/>
      <c r="F1220" s="84"/>
      <c r="G1220" s="84"/>
      <c r="H1220" s="84"/>
      <c r="I1220" s="84"/>
      <c r="J1220" s="84"/>
      <c r="K1220" s="84"/>
      <c r="L1220" s="84"/>
      <c r="M1220" s="86">
        <f t="shared" si="52"/>
        <v>0</v>
      </c>
      <c r="N1220" s="86" t="e">
        <f t="shared" si="53"/>
        <v>#DIV/0!</v>
      </c>
    </row>
    <row r="1221" spans="1:14">
      <c r="A1221" s="84"/>
      <c r="B1221" s="85"/>
      <c r="C1221" s="84"/>
      <c r="D1221" s="84"/>
      <c r="E1221" s="84"/>
      <c r="F1221" s="84"/>
      <c r="G1221" s="84"/>
      <c r="H1221" s="84"/>
      <c r="I1221" s="84"/>
      <c r="J1221" s="84"/>
      <c r="K1221" s="84"/>
      <c r="L1221" s="84"/>
      <c r="M1221" s="86">
        <f t="shared" si="52"/>
        <v>0</v>
      </c>
      <c r="N1221" s="86" t="e">
        <f t="shared" si="53"/>
        <v>#DIV/0!</v>
      </c>
    </row>
    <row r="1222" spans="1:14">
      <c r="A1222" s="84"/>
      <c r="B1222" s="85"/>
      <c r="C1222" s="84"/>
      <c r="D1222" s="84"/>
      <c r="E1222" s="84"/>
      <c r="F1222" s="84"/>
      <c r="G1222" s="84"/>
      <c r="H1222" s="84"/>
      <c r="I1222" s="84"/>
      <c r="J1222" s="84"/>
      <c r="K1222" s="84"/>
      <c r="L1222" s="84"/>
      <c r="M1222" s="86">
        <f t="shared" si="52"/>
        <v>0</v>
      </c>
      <c r="N1222" s="86" t="e">
        <f t="shared" si="53"/>
        <v>#DIV/0!</v>
      </c>
    </row>
    <row r="1223" spans="1:14">
      <c r="A1223" s="84"/>
      <c r="B1223" s="85"/>
      <c r="C1223" s="84"/>
      <c r="D1223" s="84"/>
      <c r="E1223" s="84"/>
      <c r="F1223" s="84"/>
      <c r="G1223" s="84"/>
      <c r="H1223" s="84"/>
      <c r="I1223" s="84"/>
      <c r="J1223" s="84"/>
      <c r="K1223" s="84"/>
      <c r="L1223" s="84"/>
      <c r="M1223" s="86">
        <f t="shared" si="52"/>
        <v>0</v>
      </c>
      <c r="N1223" s="86" t="e">
        <f t="shared" si="53"/>
        <v>#DIV/0!</v>
      </c>
    </row>
    <row r="1224" spans="1:14">
      <c r="A1224" s="84"/>
      <c r="B1224" s="85"/>
      <c r="C1224" s="84"/>
      <c r="D1224" s="84"/>
      <c r="E1224" s="84"/>
      <c r="F1224" s="84"/>
      <c r="G1224" s="84"/>
      <c r="H1224" s="84"/>
      <c r="I1224" s="84"/>
      <c r="J1224" s="84"/>
      <c r="K1224" s="84"/>
      <c r="L1224" s="84"/>
      <c r="M1224" s="86">
        <f t="shared" si="52"/>
        <v>0</v>
      </c>
      <c r="N1224" s="86" t="e">
        <f t="shared" si="53"/>
        <v>#DIV/0!</v>
      </c>
    </row>
    <row r="1225" spans="1:14">
      <c r="A1225" s="84"/>
      <c r="B1225" s="85"/>
      <c r="C1225" s="84"/>
      <c r="D1225" s="84"/>
      <c r="E1225" s="84"/>
      <c r="F1225" s="84"/>
      <c r="G1225" s="84"/>
      <c r="H1225" s="84"/>
      <c r="I1225" s="84"/>
      <c r="J1225" s="84"/>
      <c r="K1225" s="84"/>
      <c r="L1225" s="84"/>
      <c r="M1225" s="86">
        <f t="shared" si="52"/>
        <v>0</v>
      </c>
      <c r="N1225" s="86" t="e">
        <f t="shared" si="53"/>
        <v>#DIV/0!</v>
      </c>
    </row>
    <row r="1226" spans="1:14">
      <c r="A1226" s="84"/>
      <c r="B1226" s="85"/>
      <c r="C1226" s="84"/>
      <c r="D1226" s="84"/>
      <c r="E1226" s="84"/>
      <c r="F1226" s="84"/>
      <c r="G1226" s="84"/>
      <c r="H1226" s="84"/>
      <c r="I1226" s="84"/>
      <c r="J1226" s="84"/>
      <c r="K1226" s="84"/>
      <c r="L1226" s="84"/>
      <c r="M1226" s="86">
        <f t="shared" si="52"/>
        <v>0</v>
      </c>
      <c r="N1226" s="86" t="e">
        <f t="shared" si="53"/>
        <v>#DIV/0!</v>
      </c>
    </row>
    <row r="1227" spans="1:14">
      <c r="A1227" s="84"/>
      <c r="B1227" s="85"/>
      <c r="C1227" s="84"/>
      <c r="D1227" s="84"/>
      <c r="E1227" s="84"/>
      <c r="F1227" s="84"/>
      <c r="G1227" s="84"/>
      <c r="H1227" s="84"/>
      <c r="I1227" s="84"/>
      <c r="J1227" s="84"/>
      <c r="K1227" s="84"/>
      <c r="L1227" s="84"/>
      <c r="M1227" s="86">
        <f t="shared" si="52"/>
        <v>0</v>
      </c>
      <c r="N1227" s="86" t="e">
        <f t="shared" si="53"/>
        <v>#DIV/0!</v>
      </c>
    </row>
    <row r="1228" spans="1:14">
      <c r="A1228" s="84"/>
      <c r="B1228" s="85"/>
      <c r="C1228" s="84"/>
      <c r="D1228" s="84"/>
      <c r="E1228" s="84"/>
      <c r="F1228" s="84"/>
      <c r="G1228" s="84"/>
      <c r="H1228" s="84"/>
      <c r="I1228" s="84"/>
      <c r="J1228" s="84"/>
      <c r="K1228" s="84"/>
      <c r="L1228" s="84"/>
      <c r="M1228" s="86">
        <f t="shared" si="52"/>
        <v>0</v>
      </c>
      <c r="N1228" s="86" t="e">
        <f t="shared" si="53"/>
        <v>#DIV/0!</v>
      </c>
    </row>
    <row r="1229" spans="1:14">
      <c r="A1229" s="84"/>
      <c r="B1229" s="85"/>
      <c r="C1229" s="84"/>
      <c r="D1229" s="84"/>
      <c r="E1229" s="84"/>
      <c r="F1229" s="84"/>
      <c r="G1229" s="84"/>
      <c r="H1229" s="84"/>
      <c r="I1229" s="84"/>
      <c r="J1229" s="84"/>
      <c r="K1229" s="84"/>
      <c r="L1229" s="84"/>
      <c r="M1229" s="86">
        <f t="shared" si="52"/>
        <v>0</v>
      </c>
      <c r="N1229" s="86" t="e">
        <f t="shared" si="53"/>
        <v>#DIV/0!</v>
      </c>
    </row>
    <row r="1230" spans="1:14">
      <c r="A1230" s="84"/>
      <c r="B1230" s="85"/>
      <c r="C1230" s="84"/>
      <c r="D1230" s="84"/>
      <c r="E1230" s="84"/>
      <c r="F1230" s="84"/>
      <c r="G1230" s="84"/>
      <c r="H1230" s="84"/>
      <c r="I1230" s="84"/>
      <c r="J1230" s="84"/>
      <c r="K1230" s="84"/>
      <c r="L1230" s="84"/>
      <c r="M1230" s="86">
        <f t="shared" si="52"/>
        <v>0</v>
      </c>
      <c r="N1230" s="86" t="e">
        <f t="shared" si="53"/>
        <v>#DIV/0!</v>
      </c>
    </row>
    <row r="1231" spans="1:14">
      <c r="A1231" s="84"/>
      <c r="B1231" s="85"/>
      <c r="C1231" s="84"/>
      <c r="D1231" s="84"/>
      <c r="E1231" s="84"/>
      <c r="F1231" s="84"/>
      <c r="G1231" s="84"/>
      <c r="H1231" s="84"/>
      <c r="I1231" s="84"/>
      <c r="J1231" s="84"/>
      <c r="K1231" s="84"/>
      <c r="L1231" s="84"/>
      <c r="M1231" s="86">
        <f t="shared" si="52"/>
        <v>0</v>
      </c>
      <c r="N1231" s="86" t="e">
        <f t="shared" si="53"/>
        <v>#DIV/0!</v>
      </c>
    </row>
    <row r="1232" spans="1:14">
      <c r="A1232" s="84"/>
      <c r="B1232" s="85"/>
      <c r="C1232" s="84"/>
      <c r="D1232" s="84"/>
      <c r="E1232" s="84"/>
      <c r="F1232" s="84"/>
      <c r="G1232" s="84"/>
      <c r="H1232" s="84"/>
      <c r="I1232" s="84"/>
      <c r="J1232" s="84"/>
      <c r="K1232" s="84"/>
      <c r="L1232" s="84"/>
      <c r="M1232" s="86">
        <f t="shared" si="52"/>
        <v>0</v>
      </c>
      <c r="N1232" s="86" t="e">
        <f t="shared" si="53"/>
        <v>#DIV/0!</v>
      </c>
    </row>
    <row r="1233" spans="1:14">
      <c r="A1233" s="84"/>
      <c r="B1233" s="85"/>
      <c r="C1233" s="84"/>
      <c r="D1233" s="84"/>
      <c r="E1233" s="84"/>
      <c r="F1233" s="84"/>
      <c r="G1233" s="84"/>
      <c r="H1233" s="84"/>
      <c r="I1233" s="84"/>
      <c r="J1233" s="84"/>
      <c r="K1233" s="84"/>
      <c r="L1233" s="84"/>
      <c r="M1233" s="86">
        <f t="shared" si="52"/>
        <v>0</v>
      </c>
      <c r="N1233" s="86" t="e">
        <f t="shared" si="53"/>
        <v>#DIV/0!</v>
      </c>
    </row>
    <row r="1234" spans="1:14">
      <c r="A1234" s="84"/>
      <c r="B1234" s="85"/>
      <c r="C1234" s="84"/>
      <c r="D1234" s="84"/>
      <c r="E1234" s="84"/>
      <c r="F1234" s="84"/>
      <c r="G1234" s="84"/>
      <c r="H1234" s="84"/>
      <c r="I1234" s="84"/>
      <c r="J1234" s="84"/>
      <c r="K1234" s="84"/>
      <c r="L1234" s="84"/>
      <c r="M1234" s="86">
        <f t="shared" si="52"/>
        <v>0</v>
      </c>
      <c r="N1234" s="86" t="e">
        <f t="shared" si="53"/>
        <v>#DIV/0!</v>
      </c>
    </row>
    <row r="1235" spans="1:14">
      <c r="A1235" s="84"/>
      <c r="B1235" s="85"/>
      <c r="C1235" s="84"/>
      <c r="D1235" s="84"/>
      <c r="E1235" s="84"/>
      <c r="F1235" s="84"/>
      <c r="G1235" s="84"/>
      <c r="H1235" s="84"/>
      <c r="I1235" s="84"/>
      <c r="J1235" s="84"/>
      <c r="K1235" s="84"/>
      <c r="L1235" s="84"/>
      <c r="M1235" s="86">
        <f t="shared" si="52"/>
        <v>0</v>
      </c>
      <c r="N1235" s="86" t="e">
        <f t="shared" si="53"/>
        <v>#DIV/0!</v>
      </c>
    </row>
    <row r="1236" spans="1:14">
      <c r="A1236" s="84"/>
      <c r="B1236" s="85"/>
      <c r="C1236" s="84"/>
      <c r="D1236" s="84"/>
      <c r="E1236" s="84"/>
      <c r="F1236" s="84"/>
      <c r="G1236" s="84"/>
      <c r="H1236" s="84"/>
      <c r="I1236" s="84"/>
      <c r="J1236" s="84"/>
      <c r="K1236" s="84"/>
      <c r="L1236" s="84"/>
      <c r="M1236" s="86">
        <f t="shared" si="52"/>
        <v>0</v>
      </c>
      <c r="N1236" s="86" t="e">
        <f t="shared" si="53"/>
        <v>#DIV/0!</v>
      </c>
    </row>
    <row r="1237" spans="1:14">
      <c r="A1237" s="84"/>
      <c r="B1237" s="85"/>
      <c r="C1237" s="84"/>
      <c r="D1237" s="84"/>
      <c r="E1237" s="84"/>
      <c r="F1237" s="84"/>
      <c r="G1237" s="84"/>
      <c r="H1237" s="84"/>
      <c r="I1237" s="84"/>
      <c r="J1237" s="84"/>
      <c r="K1237" s="84"/>
      <c r="L1237" s="84"/>
      <c r="M1237" s="86">
        <f t="shared" si="52"/>
        <v>0</v>
      </c>
      <c r="N1237" s="86" t="e">
        <f t="shared" si="53"/>
        <v>#DIV/0!</v>
      </c>
    </row>
    <row r="1238" spans="1:14">
      <c r="A1238" s="84"/>
      <c r="B1238" s="85"/>
      <c r="C1238" s="84"/>
      <c r="D1238" s="84"/>
      <c r="E1238" s="84"/>
      <c r="F1238" s="84"/>
      <c r="G1238" s="84"/>
      <c r="H1238" s="84"/>
      <c r="I1238" s="84"/>
      <c r="J1238" s="84"/>
      <c r="K1238" s="84"/>
      <c r="L1238" s="84"/>
      <c r="M1238" s="86">
        <f t="shared" si="52"/>
        <v>0</v>
      </c>
      <c r="N1238" s="86" t="e">
        <f t="shared" si="53"/>
        <v>#DIV/0!</v>
      </c>
    </row>
    <row r="1239" spans="1:14">
      <c r="A1239" s="84"/>
      <c r="B1239" s="85"/>
      <c r="C1239" s="84"/>
      <c r="D1239" s="84"/>
      <c r="E1239" s="84"/>
      <c r="F1239" s="84"/>
      <c r="G1239" s="84"/>
      <c r="H1239" s="84"/>
      <c r="I1239" s="84"/>
      <c r="J1239" s="84"/>
      <c r="K1239" s="84"/>
      <c r="L1239" s="84"/>
      <c r="M1239" s="86">
        <f t="shared" si="52"/>
        <v>0</v>
      </c>
      <c r="N1239" s="86" t="e">
        <f t="shared" si="53"/>
        <v>#DIV/0!</v>
      </c>
    </row>
    <row r="1240" spans="1:14">
      <c r="A1240" s="84"/>
      <c r="B1240" s="85"/>
      <c r="C1240" s="84"/>
      <c r="D1240" s="84"/>
      <c r="E1240" s="84"/>
      <c r="F1240" s="84"/>
      <c r="G1240" s="84"/>
      <c r="H1240" s="84"/>
      <c r="I1240" s="84"/>
      <c r="J1240" s="84"/>
      <c r="K1240" s="84"/>
      <c r="L1240" s="84"/>
      <c r="M1240" s="86">
        <f t="shared" si="52"/>
        <v>0</v>
      </c>
      <c r="N1240" s="86" t="e">
        <f t="shared" si="53"/>
        <v>#DIV/0!</v>
      </c>
    </row>
    <row r="1241" spans="1:14">
      <c r="A1241" s="84"/>
      <c r="B1241" s="85"/>
      <c r="C1241" s="84"/>
      <c r="D1241" s="84"/>
      <c r="E1241" s="84"/>
      <c r="F1241" s="84"/>
      <c r="G1241" s="84"/>
      <c r="H1241" s="84"/>
      <c r="I1241" s="84"/>
      <c r="J1241" s="84"/>
      <c r="K1241" s="84"/>
      <c r="L1241" s="84"/>
      <c r="M1241" s="86">
        <f t="shared" si="52"/>
        <v>0</v>
      </c>
      <c r="N1241" s="86" t="e">
        <f t="shared" si="53"/>
        <v>#DIV/0!</v>
      </c>
    </row>
    <row r="1242" spans="1:14">
      <c r="A1242" s="84"/>
      <c r="B1242" s="85"/>
      <c r="C1242" s="84"/>
      <c r="D1242" s="84"/>
      <c r="E1242" s="84"/>
      <c r="F1242" s="84"/>
      <c r="G1242" s="84"/>
      <c r="H1242" s="84"/>
      <c r="I1242" s="84"/>
      <c r="J1242" s="84"/>
      <c r="K1242" s="84"/>
      <c r="L1242" s="84"/>
      <c r="M1242" s="86">
        <f t="shared" si="52"/>
        <v>0</v>
      </c>
      <c r="N1242" s="86" t="e">
        <f t="shared" si="53"/>
        <v>#DIV/0!</v>
      </c>
    </row>
    <row r="1243" spans="1:14">
      <c r="A1243" s="84"/>
      <c r="B1243" s="85"/>
      <c r="C1243" s="84"/>
      <c r="D1243" s="84"/>
      <c r="E1243" s="84"/>
      <c r="F1243" s="84"/>
      <c r="G1243" s="84"/>
      <c r="H1243" s="84"/>
      <c r="I1243" s="84"/>
      <c r="J1243" s="84"/>
      <c r="K1243" s="84"/>
      <c r="L1243" s="84"/>
      <c r="M1243" s="86">
        <f t="shared" si="52"/>
        <v>0</v>
      </c>
      <c r="N1243" s="86" t="e">
        <f t="shared" si="53"/>
        <v>#DIV/0!</v>
      </c>
    </row>
    <row r="1244" spans="1:14">
      <c r="A1244" s="84"/>
      <c r="B1244" s="85"/>
      <c r="C1244" s="84"/>
      <c r="D1244" s="84"/>
      <c r="E1244" s="84"/>
      <c r="F1244" s="84"/>
      <c r="G1244" s="84"/>
      <c r="H1244" s="84"/>
      <c r="I1244" s="84"/>
      <c r="J1244" s="84"/>
      <c r="K1244" s="84"/>
      <c r="L1244" s="84"/>
      <c r="M1244" s="86">
        <f t="shared" si="52"/>
        <v>0</v>
      </c>
      <c r="N1244" s="86" t="e">
        <f t="shared" si="53"/>
        <v>#DIV/0!</v>
      </c>
    </row>
    <row r="1245" spans="1:14">
      <c r="A1245" s="84"/>
      <c r="B1245" s="85"/>
      <c r="C1245" s="84"/>
      <c r="D1245" s="84"/>
      <c r="E1245" s="84"/>
      <c r="F1245" s="84"/>
      <c r="G1245" s="84"/>
      <c r="H1245" s="84"/>
      <c r="I1245" s="84"/>
      <c r="J1245" s="84"/>
      <c r="K1245" s="84"/>
      <c r="L1245" s="84"/>
      <c r="M1245" s="86">
        <f t="shared" si="52"/>
        <v>0</v>
      </c>
      <c r="N1245" s="86" t="e">
        <f t="shared" si="53"/>
        <v>#DIV/0!</v>
      </c>
    </row>
    <row r="1246" spans="1:14">
      <c r="A1246" s="84"/>
      <c r="B1246" s="85"/>
      <c r="C1246" s="84"/>
      <c r="D1246" s="84"/>
      <c r="E1246" s="84"/>
      <c r="F1246" s="84"/>
      <c r="G1246" s="84"/>
      <c r="H1246" s="84"/>
      <c r="I1246" s="84"/>
      <c r="J1246" s="84"/>
      <c r="K1246" s="84"/>
      <c r="L1246" s="84"/>
      <c r="M1246" s="86">
        <f t="shared" si="52"/>
        <v>0</v>
      </c>
      <c r="N1246" s="86" t="e">
        <f t="shared" si="53"/>
        <v>#DIV/0!</v>
      </c>
    </row>
    <row r="1247" spans="1:14">
      <c r="A1247" s="84"/>
      <c r="B1247" s="85"/>
      <c r="C1247" s="84"/>
      <c r="D1247" s="84"/>
      <c r="E1247" s="84"/>
      <c r="F1247" s="84"/>
      <c r="G1247" s="84"/>
      <c r="H1247" s="84"/>
      <c r="I1247" s="84"/>
      <c r="J1247" s="84"/>
      <c r="K1247" s="84"/>
      <c r="L1247" s="84"/>
      <c r="M1247" s="86">
        <f t="shared" si="52"/>
        <v>0</v>
      </c>
      <c r="N1247" s="86" t="e">
        <f t="shared" si="53"/>
        <v>#DIV/0!</v>
      </c>
    </row>
    <row r="1248" spans="1:14">
      <c r="A1248" s="84"/>
      <c r="B1248" s="85"/>
      <c r="C1248" s="84"/>
      <c r="D1248" s="84"/>
      <c r="E1248" s="84"/>
      <c r="F1248" s="84"/>
      <c r="G1248" s="84"/>
      <c r="H1248" s="84"/>
      <c r="I1248" s="84"/>
      <c r="J1248" s="84"/>
      <c r="K1248" s="84"/>
      <c r="L1248" s="84"/>
      <c r="M1248" s="86">
        <f t="shared" si="52"/>
        <v>0</v>
      </c>
      <c r="N1248" s="86" t="e">
        <f t="shared" si="53"/>
        <v>#DIV/0!</v>
      </c>
    </row>
    <row r="1249" spans="1:14">
      <c r="A1249" s="84"/>
      <c r="B1249" s="85"/>
      <c r="C1249" s="84"/>
      <c r="D1249" s="84"/>
      <c r="E1249" s="84"/>
      <c r="F1249" s="84"/>
      <c r="G1249" s="84"/>
      <c r="H1249" s="84"/>
      <c r="I1249" s="84"/>
      <c r="J1249" s="84"/>
      <c r="K1249" s="84"/>
      <c r="L1249" s="84"/>
      <c r="M1249" s="86">
        <f t="shared" si="52"/>
        <v>0</v>
      </c>
      <c r="N1249" s="86" t="e">
        <f t="shared" si="53"/>
        <v>#DIV/0!</v>
      </c>
    </row>
    <row r="1250" spans="1:14">
      <c r="A1250" s="84"/>
      <c r="B1250" s="85"/>
      <c r="C1250" s="84"/>
      <c r="D1250" s="84"/>
      <c r="E1250" s="84"/>
      <c r="F1250" s="84"/>
      <c r="G1250" s="84"/>
      <c r="H1250" s="84"/>
      <c r="I1250" s="84"/>
      <c r="J1250" s="84"/>
      <c r="K1250" s="84"/>
      <c r="L1250" s="84"/>
      <c r="M1250" s="86">
        <f t="shared" si="52"/>
        <v>0</v>
      </c>
      <c r="N1250" s="86" t="e">
        <f t="shared" si="53"/>
        <v>#DIV/0!</v>
      </c>
    </row>
    <row r="1251" spans="1:14">
      <c r="A1251" s="84"/>
      <c r="B1251" s="85"/>
      <c r="C1251" s="84"/>
      <c r="D1251" s="84"/>
      <c r="E1251" s="84"/>
      <c r="F1251" s="84"/>
      <c r="G1251" s="84"/>
      <c r="H1251" s="84"/>
      <c r="I1251" s="84"/>
      <c r="J1251" s="84"/>
      <c r="K1251" s="84"/>
      <c r="L1251" s="84"/>
      <c r="M1251" s="86">
        <f t="shared" si="52"/>
        <v>0</v>
      </c>
      <c r="N1251" s="86" t="e">
        <f t="shared" si="53"/>
        <v>#DIV/0!</v>
      </c>
    </row>
    <row r="1252" spans="1:14">
      <c r="A1252" s="84"/>
      <c r="B1252" s="85"/>
      <c r="C1252" s="84"/>
      <c r="D1252" s="84"/>
      <c r="E1252" s="84"/>
      <c r="F1252" s="84"/>
      <c r="G1252" s="84"/>
      <c r="H1252" s="84"/>
      <c r="I1252" s="84"/>
      <c r="J1252" s="84"/>
      <c r="K1252" s="84"/>
      <c r="L1252" s="84"/>
      <c r="M1252" s="86">
        <f t="shared" si="52"/>
        <v>0</v>
      </c>
      <c r="N1252" s="86" t="e">
        <f t="shared" si="53"/>
        <v>#DIV/0!</v>
      </c>
    </row>
    <row r="1253" spans="1:14">
      <c r="A1253" s="84"/>
      <c r="B1253" s="85"/>
      <c r="C1253" s="84"/>
      <c r="D1253" s="84"/>
      <c r="E1253" s="84"/>
      <c r="F1253" s="84"/>
      <c r="G1253" s="84"/>
      <c r="H1253" s="84"/>
      <c r="I1253" s="84"/>
      <c r="J1253" s="84"/>
      <c r="K1253" s="84"/>
      <c r="L1253" s="84"/>
      <c r="M1253" s="86">
        <f t="shared" si="52"/>
        <v>0</v>
      </c>
      <c r="N1253" s="86" t="e">
        <f t="shared" si="53"/>
        <v>#DIV/0!</v>
      </c>
    </row>
    <row r="1254" spans="1:14">
      <c r="A1254" s="84"/>
      <c r="B1254" s="85"/>
      <c r="C1254" s="84"/>
      <c r="D1254" s="84"/>
      <c r="E1254" s="84"/>
      <c r="F1254" s="84"/>
      <c r="G1254" s="84"/>
      <c r="H1254" s="84"/>
      <c r="I1254" s="84"/>
      <c r="J1254" s="84"/>
      <c r="K1254" s="84"/>
      <c r="L1254" s="84"/>
      <c r="M1254" s="86">
        <f t="shared" si="52"/>
        <v>0</v>
      </c>
      <c r="N1254" s="86" t="e">
        <f t="shared" si="53"/>
        <v>#DIV/0!</v>
      </c>
    </row>
    <row r="1255" spans="1:14">
      <c r="A1255" s="84"/>
      <c r="B1255" s="85"/>
      <c r="C1255" s="84"/>
      <c r="D1255" s="84"/>
      <c r="E1255" s="84"/>
      <c r="F1255" s="84"/>
      <c r="G1255" s="84"/>
      <c r="H1255" s="84"/>
      <c r="I1255" s="84"/>
      <c r="J1255" s="84"/>
      <c r="K1255" s="84"/>
      <c r="L1255" s="84"/>
      <c r="M1255" s="86">
        <f t="shared" si="52"/>
        <v>0</v>
      </c>
      <c r="N1255" s="86" t="e">
        <f t="shared" si="53"/>
        <v>#DIV/0!</v>
      </c>
    </row>
    <row r="1256" spans="1:14">
      <c r="A1256" s="84"/>
      <c r="B1256" s="85"/>
      <c r="C1256" s="84"/>
      <c r="D1256" s="84"/>
      <c r="E1256" s="84"/>
      <c r="F1256" s="84"/>
      <c r="G1256" s="84"/>
      <c r="H1256" s="84"/>
      <c r="I1256" s="84"/>
      <c r="J1256" s="84"/>
      <c r="K1256" s="84"/>
      <c r="L1256" s="84"/>
      <c r="M1256" s="86">
        <f t="shared" si="52"/>
        <v>0</v>
      </c>
      <c r="N1256" s="86" t="e">
        <f t="shared" si="53"/>
        <v>#DIV/0!</v>
      </c>
    </row>
    <row r="1257" spans="1:14">
      <c r="A1257" s="84"/>
      <c r="B1257" s="85"/>
      <c r="C1257" s="84"/>
      <c r="D1257" s="84"/>
      <c r="E1257" s="84"/>
      <c r="F1257" s="84"/>
      <c r="G1257" s="84"/>
      <c r="H1257" s="84"/>
      <c r="I1257" s="84"/>
      <c r="J1257" s="84"/>
      <c r="K1257" s="84"/>
      <c r="L1257" s="84"/>
      <c r="M1257" s="86">
        <f t="shared" si="52"/>
        <v>0</v>
      </c>
      <c r="N1257" s="86" t="e">
        <f t="shared" si="53"/>
        <v>#DIV/0!</v>
      </c>
    </row>
    <row r="1258" spans="1:14">
      <c r="A1258" s="84"/>
      <c r="B1258" s="85"/>
      <c r="C1258" s="84"/>
      <c r="D1258" s="84"/>
      <c r="E1258" s="84"/>
      <c r="F1258" s="84"/>
      <c r="G1258" s="84"/>
      <c r="H1258" s="84"/>
      <c r="I1258" s="84"/>
      <c r="J1258" s="84"/>
      <c r="K1258" s="84"/>
      <c r="L1258" s="84"/>
      <c r="M1258" s="86">
        <f t="shared" si="52"/>
        <v>0</v>
      </c>
      <c r="N1258" s="86" t="e">
        <f t="shared" si="53"/>
        <v>#DIV/0!</v>
      </c>
    </row>
    <row r="1259" spans="1:14">
      <c r="A1259" s="84"/>
      <c r="B1259" s="85"/>
      <c r="C1259" s="84"/>
      <c r="D1259" s="84"/>
      <c r="E1259" s="84"/>
      <c r="F1259" s="84"/>
      <c r="G1259" s="84"/>
      <c r="H1259" s="84"/>
      <c r="I1259" s="84"/>
      <c r="J1259" s="84"/>
      <c r="K1259" s="84"/>
      <c r="L1259" s="84"/>
      <c r="M1259" s="86">
        <f t="shared" si="52"/>
        <v>0</v>
      </c>
      <c r="N1259" s="86" t="e">
        <f t="shared" si="53"/>
        <v>#DIV/0!</v>
      </c>
    </row>
    <row r="1260" spans="1:14">
      <c r="A1260" s="84"/>
      <c r="B1260" s="85"/>
      <c r="C1260" s="84"/>
      <c r="D1260" s="84"/>
      <c r="E1260" s="84"/>
      <c r="F1260" s="84"/>
      <c r="G1260" s="84"/>
      <c r="H1260" s="84"/>
      <c r="I1260" s="84"/>
      <c r="J1260" s="84"/>
      <c r="K1260" s="84"/>
      <c r="L1260" s="84"/>
      <c r="M1260" s="86">
        <f t="shared" si="52"/>
        <v>0</v>
      </c>
      <c r="N1260" s="86" t="e">
        <f t="shared" si="53"/>
        <v>#DIV/0!</v>
      </c>
    </row>
    <row r="1261" spans="1:14">
      <c r="A1261" s="84"/>
      <c r="B1261" s="85"/>
      <c r="C1261" s="84"/>
      <c r="D1261" s="84"/>
      <c r="E1261" s="84"/>
      <c r="F1261" s="84"/>
      <c r="G1261" s="84"/>
      <c r="H1261" s="84"/>
      <c r="I1261" s="84"/>
      <c r="J1261" s="84"/>
      <c r="K1261" s="84"/>
      <c r="L1261" s="84"/>
      <c r="M1261" s="86">
        <f t="shared" si="52"/>
        <v>0</v>
      </c>
      <c r="N1261" s="86" t="e">
        <f t="shared" si="53"/>
        <v>#DIV/0!</v>
      </c>
    </row>
    <row r="1262" spans="1:14">
      <c r="A1262" s="84"/>
      <c r="B1262" s="85"/>
      <c r="C1262" s="84"/>
      <c r="D1262" s="84"/>
      <c r="E1262" s="84"/>
      <c r="F1262" s="84"/>
      <c r="G1262" s="84"/>
      <c r="H1262" s="84"/>
      <c r="I1262" s="84"/>
      <c r="J1262" s="84"/>
      <c r="K1262" s="84"/>
      <c r="L1262" s="84"/>
      <c r="M1262" s="86">
        <f t="shared" si="52"/>
        <v>0</v>
      </c>
      <c r="N1262" s="86" t="e">
        <f t="shared" si="53"/>
        <v>#DIV/0!</v>
      </c>
    </row>
    <row r="1263" spans="1:14">
      <c r="A1263" s="84"/>
      <c r="B1263" s="85"/>
      <c r="C1263" s="84"/>
      <c r="D1263" s="84"/>
      <c r="E1263" s="84"/>
      <c r="F1263" s="84"/>
      <c r="G1263" s="84"/>
      <c r="H1263" s="84"/>
      <c r="I1263" s="84"/>
      <c r="J1263" s="84"/>
      <c r="K1263" s="84"/>
      <c r="L1263" s="84"/>
      <c r="M1263" s="86">
        <f t="shared" si="52"/>
        <v>0</v>
      </c>
      <c r="N1263" s="86" t="e">
        <f t="shared" si="53"/>
        <v>#DIV/0!</v>
      </c>
    </row>
    <row r="1264" spans="1:14">
      <c r="A1264" s="84"/>
      <c r="B1264" s="85"/>
      <c r="C1264" s="84"/>
      <c r="D1264" s="84"/>
      <c r="E1264" s="84"/>
      <c r="F1264" s="84"/>
      <c r="G1264" s="84"/>
      <c r="H1264" s="84"/>
      <c r="I1264" s="84"/>
      <c r="J1264" s="84"/>
      <c r="K1264" s="84"/>
      <c r="L1264" s="84"/>
      <c r="M1264" s="86">
        <f t="shared" si="52"/>
        <v>0</v>
      </c>
      <c r="N1264" s="86" t="e">
        <f t="shared" si="53"/>
        <v>#DIV/0!</v>
      </c>
    </row>
    <row r="1265" spans="1:14">
      <c r="A1265" s="84"/>
      <c r="B1265" s="85"/>
      <c r="C1265" s="84"/>
      <c r="D1265" s="84"/>
      <c r="E1265" s="84"/>
      <c r="F1265" s="84"/>
      <c r="G1265" s="84"/>
      <c r="H1265" s="84"/>
      <c r="I1265" s="84"/>
      <c r="J1265" s="84"/>
      <c r="K1265" s="84"/>
      <c r="L1265" s="84"/>
      <c r="M1265" s="86">
        <f t="shared" si="52"/>
        <v>0</v>
      </c>
      <c r="N1265" s="86" t="e">
        <f t="shared" si="53"/>
        <v>#DIV/0!</v>
      </c>
    </row>
    <row r="1266" spans="1:14">
      <c r="A1266" s="84"/>
      <c r="B1266" s="85"/>
      <c r="C1266" s="84"/>
      <c r="D1266" s="84"/>
      <c r="E1266" s="84"/>
      <c r="F1266" s="84"/>
      <c r="G1266" s="84"/>
      <c r="H1266" s="84"/>
      <c r="I1266" s="84"/>
      <c r="J1266" s="84"/>
      <c r="K1266" s="84"/>
      <c r="L1266" s="84"/>
      <c r="M1266" s="86">
        <f t="shared" si="52"/>
        <v>0</v>
      </c>
      <c r="N1266" s="86" t="e">
        <f t="shared" si="53"/>
        <v>#DIV/0!</v>
      </c>
    </row>
    <row r="1267" spans="1:14">
      <c r="A1267" s="84"/>
      <c r="B1267" s="85"/>
      <c r="C1267" s="84"/>
      <c r="D1267" s="84"/>
      <c r="E1267" s="84"/>
      <c r="F1267" s="84"/>
      <c r="G1267" s="84"/>
      <c r="H1267" s="84"/>
      <c r="I1267" s="84"/>
      <c r="J1267" s="84"/>
      <c r="K1267" s="84"/>
      <c r="L1267" s="84"/>
      <c r="M1267" s="86">
        <f t="shared" si="52"/>
        <v>0</v>
      </c>
      <c r="N1267" s="86" t="e">
        <f t="shared" si="53"/>
        <v>#DIV/0!</v>
      </c>
    </row>
    <row r="1268" spans="1:14">
      <c r="A1268" s="84"/>
      <c r="B1268" s="85"/>
      <c r="C1268" s="84"/>
      <c r="D1268" s="84"/>
      <c r="E1268" s="84"/>
      <c r="F1268" s="84"/>
      <c r="G1268" s="84"/>
      <c r="H1268" s="84"/>
      <c r="I1268" s="84"/>
      <c r="J1268" s="84"/>
      <c r="K1268" s="84"/>
      <c r="L1268" s="84"/>
      <c r="M1268" s="86">
        <f t="shared" si="52"/>
        <v>0</v>
      </c>
      <c r="N1268" s="86" t="e">
        <f t="shared" si="53"/>
        <v>#DIV/0!</v>
      </c>
    </row>
    <row r="1269" spans="1:14">
      <c r="A1269" s="84"/>
      <c r="B1269" s="85"/>
      <c r="C1269" s="84"/>
      <c r="D1269" s="84"/>
      <c r="E1269" s="84"/>
      <c r="F1269" s="84"/>
      <c r="G1269" s="84"/>
      <c r="H1269" s="84"/>
      <c r="I1269" s="84"/>
      <c r="J1269" s="84"/>
      <c r="K1269" s="84"/>
      <c r="L1269" s="84"/>
      <c r="M1269" s="86">
        <f t="shared" si="52"/>
        <v>0</v>
      </c>
      <c r="N1269" s="86" t="e">
        <f t="shared" si="53"/>
        <v>#DIV/0!</v>
      </c>
    </row>
    <row r="1270" spans="1:14">
      <c r="A1270" s="84"/>
      <c r="B1270" s="85"/>
      <c r="C1270" s="84"/>
      <c r="D1270" s="84"/>
      <c r="E1270" s="84"/>
      <c r="F1270" s="84"/>
      <c r="G1270" s="84"/>
      <c r="H1270" s="84"/>
      <c r="I1270" s="84"/>
      <c r="J1270" s="84"/>
      <c r="K1270" s="84"/>
      <c r="L1270" s="84"/>
      <c r="M1270" s="86">
        <f t="shared" si="52"/>
        <v>0</v>
      </c>
      <c r="N1270" s="86" t="e">
        <f t="shared" si="53"/>
        <v>#DIV/0!</v>
      </c>
    </row>
    <row r="1271" spans="1:14">
      <c r="A1271" s="84"/>
      <c r="B1271" s="85"/>
      <c r="C1271" s="84"/>
      <c r="D1271" s="84"/>
      <c r="E1271" s="84"/>
      <c r="F1271" s="84"/>
      <c r="G1271" s="84"/>
      <c r="H1271" s="84"/>
      <c r="I1271" s="84"/>
      <c r="J1271" s="84"/>
      <c r="K1271" s="84"/>
      <c r="L1271" s="84"/>
      <c r="M1271" s="86">
        <f t="shared" si="52"/>
        <v>0</v>
      </c>
      <c r="N1271" s="86" t="e">
        <f t="shared" si="53"/>
        <v>#DIV/0!</v>
      </c>
    </row>
    <row r="1272" spans="1:14">
      <c r="A1272" s="84"/>
      <c r="B1272" s="85"/>
      <c r="C1272" s="84"/>
      <c r="D1272" s="84"/>
      <c r="E1272" s="84"/>
      <c r="F1272" s="84"/>
      <c r="G1272" s="84"/>
      <c r="H1272" s="84"/>
      <c r="I1272" s="84"/>
      <c r="J1272" s="84"/>
      <c r="K1272" s="84"/>
      <c r="L1272" s="84"/>
      <c r="M1272" s="86">
        <f t="shared" ref="M1272:M1335" si="54">COUNTIFS(D:D,D1272,J:J,J1272,K:K,K1272)</f>
        <v>0</v>
      </c>
      <c r="N1272" s="86" t="e">
        <f t="shared" ref="N1272:N1335" si="55">1/M1272</f>
        <v>#DIV/0!</v>
      </c>
    </row>
    <row r="1273" spans="1:14">
      <c r="A1273" s="84"/>
      <c r="B1273" s="85"/>
      <c r="C1273" s="84"/>
      <c r="D1273" s="84"/>
      <c r="E1273" s="84"/>
      <c r="F1273" s="84"/>
      <c r="G1273" s="84"/>
      <c r="H1273" s="84"/>
      <c r="I1273" s="84"/>
      <c r="J1273" s="84"/>
      <c r="K1273" s="84"/>
      <c r="L1273" s="84"/>
      <c r="M1273" s="86">
        <f t="shared" si="54"/>
        <v>0</v>
      </c>
      <c r="N1273" s="86" t="e">
        <f t="shared" si="55"/>
        <v>#DIV/0!</v>
      </c>
    </row>
    <row r="1274" spans="1:14">
      <c r="A1274" s="84"/>
      <c r="B1274" s="85"/>
      <c r="C1274" s="84"/>
      <c r="D1274" s="84"/>
      <c r="E1274" s="84"/>
      <c r="F1274" s="84"/>
      <c r="G1274" s="84"/>
      <c r="H1274" s="84"/>
      <c r="I1274" s="84"/>
      <c r="J1274" s="84"/>
      <c r="K1274" s="84"/>
      <c r="L1274" s="84"/>
      <c r="M1274" s="86">
        <f t="shared" si="54"/>
        <v>0</v>
      </c>
      <c r="N1274" s="86" t="e">
        <f t="shared" si="55"/>
        <v>#DIV/0!</v>
      </c>
    </row>
    <row r="1275" spans="1:14">
      <c r="A1275" s="84"/>
      <c r="B1275" s="85"/>
      <c r="C1275" s="84"/>
      <c r="D1275" s="84"/>
      <c r="E1275" s="84"/>
      <c r="F1275" s="84"/>
      <c r="G1275" s="84"/>
      <c r="H1275" s="84"/>
      <c r="I1275" s="84"/>
      <c r="J1275" s="84"/>
      <c r="K1275" s="84"/>
      <c r="L1275" s="84"/>
      <c r="M1275" s="86">
        <f t="shared" si="54"/>
        <v>0</v>
      </c>
      <c r="N1275" s="86" t="e">
        <f t="shared" si="55"/>
        <v>#DIV/0!</v>
      </c>
    </row>
    <row r="1276" spans="1:14">
      <c r="A1276" s="84"/>
      <c r="B1276" s="85"/>
      <c r="C1276" s="84"/>
      <c r="D1276" s="84"/>
      <c r="E1276" s="84"/>
      <c r="F1276" s="84"/>
      <c r="G1276" s="84"/>
      <c r="H1276" s="84"/>
      <c r="I1276" s="84"/>
      <c r="J1276" s="84"/>
      <c r="K1276" s="84"/>
      <c r="L1276" s="84"/>
      <c r="M1276" s="86">
        <f t="shared" si="54"/>
        <v>0</v>
      </c>
      <c r="N1276" s="86" t="e">
        <f t="shared" si="55"/>
        <v>#DIV/0!</v>
      </c>
    </row>
    <row r="1277" spans="1:14">
      <c r="A1277" s="84"/>
      <c r="B1277" s="85"/>
      <c r="C1277" s="84"/>
      <c r="D1277" s="84"/>
      <c r="E1277" s="84"/>
      <c r="F1277" s="84"/>
      <c r="G1277" s="84"/>
      <c r="H1277" s="84"/>
      <c r="I1277" s="84"/>
      <c r="J1277" s="84"/>
      <c r="K1277" s="84"/>
      <c r="L1277" s="84"/>
      <c r="M1277" s="86">
        <f t="shared" si="54"/>
        <v>0</v>
      </c>
      <c r="N1277" s="86" t="e">
        <f t="shared" si="55"/>
        <v>#DIV/0!</v>
      </c>
    </row>
    <row r="1278" spans="1:14">
      <c r="A1278" s="84"/>
      <c r="B1278" s="85"/>
      <c r="C1278" s="84"/>
      <c r="D1278" s="84"/>
      <c r="E1278" s="84"/>
      <c r="F1278" s="84"/>
      <c r="G1278" s="84"/>
      <c r="H1278" s="84"/>
      <c r="I1278" s="84"/>
      <c r="J1278" s="84"/>
      <c r="K1278" s="84"/>
      <c r="L1278" s="84"/>
      <c r="M1278" s="86">
        <f t="shared" si="54"/>
        <v>0</v>
      </c>
      <c r="N1278" s="86" t="e">
        <f t="shared" si="55"/>
        <v>#DIV/0!</v>
      </c>
    </row>
    <row r="1279" spans="1:14">
      <c r="A1279" s="84"/>
      <c r="B1279" s="85"/>
      <c r="C1279" s="84"/>
      <c r="D1279" s="84"/>
      <c r="E1279" s="84"/>
      <c r="F1279" s="84"/>
      <c r="G1279" s="84"/>
      <c r="H1279" s="84"/>
      <c r="I1279" s="84"/>
      <c r="J1279" s="84"/>
      <c r="K1279" s="84"/>
      <c r="L1279" s="84"/>
      <c r="M1279" s="86">
        <f t="shared" si="54"/>
        <v>0</v>
      </c>
      <c r="N1279" s="86" t="e">
        <f t="shared" si="55"/>
        <v>#DIV/0!</v>
      </c>
    </row>
    <row r="1280" spans="1:14">
      <c r="A1280" s="84"/>
      <c r="B1280" s="85"/>
      <c r="C1280" s="84"/>
      <c r="D1280" s="84"/>
      <c r="E1280" s="84"/>
      <c r="F1280" s="84"/>
      <c r="G1280" s="84"/>
      <c r="H1280" s="84"/>
      <c r="I1280" s="84"/>
      <c r="J1280" s="84"/>
      <c r="K1280" s="84"/>
      <c r="L1280" s="84"/>
      <c r="M1280" s="86">
        <f t="shared" si="54"/>
        <v>0</v>
      </c>
      <c r="N1280" s="86" t="e">
        <f t="shared" si="55"/>
        <v>#DIV/0!</v>
      </c>
    </row>
    <row r="1281" spans="1:14">
      <c r="A1281" s="84"/>
      <c r="B1281" s="85"/>
      <c r="C1281" s="84"/>
      <c r="D1281" s="84"/>
      <c r="E1281" s="84"/>
      <c r="F1281" s="84"/>
      <c r="G1281" s="84"/>
      <c r="H1281" s="84"/>
      <c r="I1281" s="84"/>
      <c r="J1281" s="84"/>
      <c r="K1281" s="84"/>
      <c r="L1281" s="84"/>
      <c r="M1281" s="86">
        <f t="shared" si="54"/>
        <v>0</v>
      </c>
      <c r="N1281" s="86" t="e">
        <f t="shared" si="55"/>
        <v>#DIV/0!</v>
      </c>
    </row>
    <row r="1282" spans="1:14">
      <c r="A1282" s="84"/>
      <c r="B1282" s="85"/>
      <c r="C1282" s="84"/>
      <c r="D1282" s="84"/>
      <c r="E1282" s="84"/>
      <c r="F1282" s="84"/>
      <c r="G1282" s="84"/>
      <c r="H1282" s="84"/>
      <c r="I1282" s="84"/>
      <c r="J1282" s="84"/>
      <c r="K1282" s="84"/>
      <c r="L1282" s="84"/>
      <c r="M1282" s="86">
        <f t="shared" si="54"/>
        <v>0</v>
      </c>
      <c r="N1282" s="86" t="e">
        <f t="shared" si="55"/>
        <v>#DIV/0!</v>
      </c>
    </row>
    <row r="1283" spans="1:14">
      <c r="A1283" s="84"/>
      <c r="B1283" s="85"/>
      <c r="C1283" s="84"/>
      <c r="D1283" s="84"/>
      <c r="E1283" s="84"/>
      <c r="F1283" s="84"/>
      <c r="G1283" s="84"/>
      <c r="H1283" s="84"/>
      <c r="I1283" s="84"/>
      <c r="J1283" s="84"/>
      <c r="K1283" s="84"/>
      <c r="L1283" s="84"/>
      <c r="M1283" s="86">
        <f t="shared" si="54"/>
        <v>0</v>
      </c>
      <c r="N1283" s="86" t="e">
        <f t="shared" si="55"/>
        <v>#DIV/0!</v>
      </c>
    </row>
    <row r="1284" spans="1:14">
      <c r="A1284" s="84"/>
      <c r="B1284" s="85"/>
      <c r="C1284" s="84"/>
      <c r="D1284" s="84"/>
      <c r="E1284" s="84"/>
      <c r="F1284" s="84"/>
      <c r="G1284" s="84"/>
      <c r="H1284" s="84"/>
      <c r="I1284" s="84"/>
      <c r="J1284" s="84"/>
      <c r="K1284" s="84"/>
      <c r="L1284" s="84"/>
      <c r="M1284" s="86">
        <f t="shared" si="54"/>
        <v>0</v>
      </c>
      <c r="N1284" s="86" t="e">
        <f t="shared" si="55"/>
        <v>#DIV/0!</v>
      </c>
    </row>
    <row r="1285" spans="1:14">
      <c r="A1285" s="84"/>
      <c r="B1285" s="85"/>
      <c r="C1285" s="84"/>
      <c r="D1285" s="84"/>
      <c r="E1285" s="84"/>
      <c r="F1285" s="84"/>
      <c r="G1285" s="84"/>
      <c r="H1285" s="84"/>
      <c r="I1285" s="84"/>
      <c r="J1285" s="84"/>
      <c r="K1285" s="84"/>
      <c r="L1285" s="84"/>
      <c r="M1285" s="86">
        <f t="shared" si="54"/>
        <v>0</v>
      </c>
      <c r="N1285" s="86" t="e">
        <f t="shared" si="55"/>
        <v>#DIV/0!</v>
      </c>
    </row>
    <row r="1286" spans="1:14">
      <c r="A1286" s="84"/>
      <c r="B1286" s="85"/>
      <c r="C1286" s="84"/>
      <c r="D1286" s="84"/>
      <c r="E1286" s="84"/>
      <c r="F1286" s="84"/>
      <c r="G1286" s="84"/>
      <c r="H1286" s="84"/>
      <c r="I1286" s="84"/>
      <c r="J1286" s="84"/>
      <c r="K1286" s="84"/>
      <c r="L1286" s="84"/>
      <c r="M1286" s="86">
        <f t="shared" si="54"/>
        <v>0</v>
      </c>
      <c r="N1286" s="86" t="e">
        <f t="shared" si="55"/>
        <v>#DIV/0!</v>
      </c>
    </row>
    <row r="1287" spans="1:14">
      <c r="A1287" s="84"/>
      <c r="B1287" s="85"/>
      <c r="C1287" s="84"/>
      <c r="D1287" s="84"/>
      <c r="E1287" s="84"/>
      <c r="F1287" s="84"/>
      <c r="G1287" s="84"/>
      <c r="H1287" s="84"/>
      <c r="I1287" s="84"/>
      <c r="J1287" s="84"/>
      <c r="K1287" s="84"/>
      <c r="L1287" s="84"/>
      <c r="M1287" s="86">
        <f t="shared" si="54"/>
        <v>0</v>
      </c>
      <c r="N1287" s="86" t="e">
        <f t="shared" si="55"/>
        <v>#DIV/0!</v>
      </c>
    </row>
    <row r="1288" spans="1:14">
      <c r="A1288" s="84"/>
      <c r="B1288" s="85"/>
      <c r="C1288" s="84"/>
      <c r="D1288" s="84"/>
      <c r="E1288" s="84"/>
      <c r="F1288" s="84"/>
      <c r="G1288" s="84"/>
      <c r="H1288" s="84"/>
      <c r="I1288" s="84"/>
      <c r="J1288" s="84"/>
      <c r="K1288" s="84"/>
      <c r="L1288" s="84"/>
      <c r="M1288" s="86">
        <f t="shared" si="54"/>
        <v>0</v>
      </c>
      <c r="N1288" s="86" t="e">
        <f t="shared" si="55"/>
        <v>#DIV/0!</v>
      </c>
    </row>
    <row r="1289" spans="1:14">
      <c r="A1289" s="84"/>
      <c r="B1289" s="85"/>
      <c r="C1289" s="84"/>
      <c r="D1289" s="84"/>
      <c r="E1289" s="84"/>
      <c r="F1289" s="84"/>
      <c r="G1289" s="84"/>
      <c r="H1289" s="84"/>
      <c r="I1289" s="84"/>
      <c r="J1289" s="84"/>
      <c r="K1289" s="84"/>
      <c r="L1289" s="84"/>
      <c r="M1289" s="86">
        <f t="shared" si="54"/>
        <v>0</v>
      </c>
      <c r="N1289" s="86" t="e">
        <f t="shared" si="55"/>
        <v>#DIV/0!</v>
      </c>
    </row>
    <row r="1290" spans="1:14">
      <c r="A1290" s="84"/>
      <c r="B1290" s="85"/>
      <c r="C1290" s="84"/>
      <c r="D1290" s="84"/>
      <c r="E1290" s="84"/>
      <c r="F1290" s="84"/>
      <c r="G1290" s="84"/>
      <c r="H1290" s="84"/>
      <c r="I1290" s="84"/>
      <c r="J1290" s="84"/>
      <c r="K1290" s="84"/>
      <c r="L1290" s="84"/>
      <c r="M1290" s="86">
        <f t="shared" si="54"/>
        <v>0</v>
      </c>
      <c r="N1290" s="86" t="e">
        <f t="shared" si="55"/>
        <v>#DIV/0!</v>
      </c>
    </row>
    <row r="1291" spans="1:14">
      <c r="A1291" s="84"/>
      <c r="B1291" s="85"/>
      <c r="C1291" s="84"/>
      <c r="D1291" s="84"/>
      <c r="E1291" s="84"/>
      <c r="F1291" s="84"/>
      <c r="G1291" s="84"/>
      <c r="H1291" s="84"/>
      <c r="I1291" s="84"/>
      <c r="J1291" s="84"/>
      <c r="K1291" s="84"/>
      <c r="L1291" s="84"/>
      <c r="M1291" s="86">
        <f t="shared" si="54"/>
        <v>0</v>
      </c>
      <c r="N1291" s="86" t="e">
        <f t="shared" si="55"/>
        <v>#DIV/0!</v>
      </c>
    </row>
    <row r="1292" spans="1:14">
      <c r="A1292" s="84"/>
      <c r="B1292" s="85"/>
      <c r="C1292" s="84"/>
      <c r="D1292" s="84"/>
      <c r="E1292" s="84"/>
      <c r="F1292" s="84"/>
      <c r="G1292" s="84"/>
      <c r="H1292" s="84"/>
      <c r="I1292" s="84"/>
      <c r="J1292" s="84"/>
      <c r="K1292" s="84"/>
      <c r="L1292" s="84"/>
      <c r="M1292" s="86">
        <f t="shared" si="54"/>
        <v>0</v>
      </c>
      <c r="N1292" s="86" t="e">
        <f t="shared" si="55"/>
        <v>#DIV/0!</v>
      </c>
    </row>
    <row r="1293" spans="1:14">
      <c r="A1293" s="84"/>
      <c r="B1293" s="85"/>
      <c r="C1293" s="84"/>
      <c r="D1293" s="84"/>
      <c r="E1293" s="84"/>
      <c r="F1293" s="84"/>
      <c r="G1293" s="84"/>
      <c r="H1293" s="84"/>
      <c r="I1293" s="84"/>
      <c r="J1293" s="84"/>
      <c r="K1293" s="84"/>
      <c r="L1293" s="84"/>
      <c r="M1293" s="86">
        <f t="shared" si="54"/>
        <v>0</v>
      </c>
      <c r="N1293" s="86" t="e">
        <f t="shared" si="55"/>
        <v>#DIV/0!</v>
      </c>
    </row>
    <row r="1294" spans="1:14">
      <c r="A1294" s="84"/>
      <c r="B1294" s="85"/>
      <c r="C1294" s="84"/>
      <c r="D1294" s="84"/>
      <c r="E1294" s="84"/>
      <c r="F1294" s="84"/>
      <c r="G1294" s="84"/>
      <c r="H1294" s="84"/>
      <c r="I1294" s="84"/>
      <c r="J1294" s="84"/>
      <c r="K1294" s="84"/>
      <c r="L1294" s="84"/>
      <c r="M1294" s="86">
        <f t="shared" si="54"/>
        <v>0</v>
      </c>
      <c r="N1294" s="86" t="e">
        <f t="shared" si="55"/>
        <v>#DIV/0!</v>
      </c>
    </row>
    <row r="1295" spans="1:14">
      <c r="A1295" s="84"/>
      <c r="B1295" s="85"/>
      <c r="C1295" s="84"/>
      <c r="D1295" s="84"/>
      <c r="E1295" s="84"/>
      <c r="F1295" s="84"/>
      <c r="G1295" s="84"/>
      <c r="H1295" s="84"/>
      <c r="I1295" s="84"/>
      <c r="J1295" s="84"/>
      <c r="K1295" s="84"/>
      <c r="L1295" s="84"/>
      <c r="M1295" s="86">
        <f t="shared" si="54"/>
        <v>0</v>
      </c>
      <c r="N1295" s="86" t="e">
        <f t="shared" si="55"/>
        <v>#DIV/0!</v>
      </c>
    </row>
    <row r="1296" spans="1:14">
      <c r="A1296" s="84"/>
      <c r="B1296" s="85"/>
      <c r="C1296" s="84"/>
      <c r="D1296" s="84"/>
      <c r="E1296" s="84"/>
      <c r="F1296" s="84"/>
      <c r="G1296" s="84"/>
      <c r="H1296" s="84"/>
      <c r="I1296" s="84"/>
      <c r="J1296" s="84"/>
      <c r="K1296" s="84"/>
      <c r="L1296" s="84"/>
      <c r="M1296" s="86">
        <f t="shared" si="54"/>
        <v>0</v>
      </c>
      <c r="N1296" s="86" t="e">
        <f t="shared" si="55"/>
        <v>#DIV/0!</v>
      </c>
    </row>
    <row r="1297" spans="1:14">
      <c r="A1297" s="84"/>
      <c r="B1297" s="85"/>
      <c r="C1297" s="84"/>
      <c r="D1297" s="84"/>
      <c r="E1297" s="84"/>
      <c r="F1297" s="84"/>
      <c r="G1297" s="84"/>
      <c r="H1297" s="84"/>
      <c r="I1297" s="84"/>
      <c r="J1297" s="84"/>
      <c r="K1297" s="84"/>
      <c r="L1297" s="84"/>
      <c r="M1297" s="86">
        <f t="shared" si="54"/>
        <v>0</v>
      </c>
      <c r="N1297" s="86" t="e">
        <f t="shared" si="55"/>
        <v>#DIV/0!</v>
      </c>
    </row>
    <row r="1298" spans="1:14">
      <c r="A1298" s="84"/>
      <c r="B1298" s="85"/>
      <c r="C1298" s="84"/>
      <c r="D1298" s="84"/>
      <c r="E1298" s="84"/>
      <c r="F1298" s="84"/>
      <c r="G1298" s="84"/>
      <c r="H1298" s="84"/>
      <c r="I1298" s="84"/>
      <c r="J1298" s="84"/>
      <c r="K1298" s="84"/>
      <c r="L1298" s="84"/>
      <c r="M1298" s="86">
        <f t="shared" si="54"/>
        <v>0</v>
      </c>
      <c r="N1298" s="86" t="e">
        <f t="shared" si="55"/>
        <v>#DIV/0!</v>
      </c>
    </row>
    <row r="1299" spans="1:14">
      <c r="A1299" s="84"/>
      <c r="B1299" s="85"/>
      <c r="C1299" s="84"/>
      <c r="D1299" s="84"/>
      <c r="E1299" s="84"/>
      <c r="F1299" s="84"/>
      <c r="G1299" s="84"/>
      <c r="H1299" s="84"/>
      <c r="I1299" s="84"/>
      <c r="J1299" s="84"/>
      <c r="K1299" s="84"/>
      <c r="L1299" s="84"/>
      <c r="M1299" s="86">
        <f t="shared" si="54"/>
        <v>0</v>
      </c>
      <c r="N1299" s="86" t="e">
        <f t="shared" si="55"/>
        <v>#DIV/0!</v>
      </c>
    </row>
    <row r="1300" spans="1:14">
      <c r="A1300" s="84"/>
      <c r="B1300" s="85"/>
      <c r="C1300" s="84"/>
      <c r="D1300" s="84"/>
      <c r="E1300" s="84"/>
      <c r="F1300" s="84"/>
      <c r="G1300" s="84"/>
      <c r="H1300" s="84"/>
      <c r="I1300" s="84"/>
      <c r="J1300" s="84"/>
      <c r="K1300" s="84"/>
      <c r="L1300" s="84"/>
      <c r="M1300" s="86">
        <f t="shared" si="54"/>
        <v>0</v>
      </c>
      <c r="N1300" s="86" t="e">
        <f t="shared" si="55"/>
        <v>#DIV/0!</v>
      </c>
    </row>
    <row r="1301" spans="1:14">
      <c r="A1301" s="84"/>
      <c r="B1301" s="85"/>
      <c r="C1301" s="84"/>
      <c r="D1301" s="84"/>
      <c r="E1301" s="84"/>
      <c r="F1301" s="84"/>
      <c r="G1301" s="84"/>
      <c r="H1301" s="84"/>
      <c r="I1301" s="84"/>
      <c r="J1301" s="84"/>
      <c r="K1301" s="84"/>
      <c r="L1301" s="84"/>
      <c r="M1301" s="86">
        <f t="shared" si="54"/>
        <v>0</v>
      </c>
      <c r="N1301" s="86" t="e">
        <f t="shared" si="55"/>
        <v>#DIV/0!</v>
      </c>
    </row>
    <row r="1302" spans="1:14">
      <c r="A1302" s="84"/>
      <c r="B1302" s="85"/>
      <c r="C1302" s="84"/>
      <c r="D1302" s="84"/>
      <c r="E1302" s="84"/>
      <c r="F1302" s="84"/>
      <c r="G1302" s="84"/>
      <c r="H1302" s="84"/>
      <c r="I1302" s="84"/>
      <c r="J1302" s="84"/>
      <c r="K1302" s="84"/>
      <c r="L1302" s="84"/>
      <c r="M1302" s="86">
        <f t="shared" si="54"/>
        <v>0</v>
      </c>
      <c r="N1302" s="86" t="e">
        <f t="shared" si="55"/>
        <v>#DIV/0!</v>
      </c>
    </row>
    <row r="1303" spans="1:14">
      <c r="A1303" s="84"/>
      <c r="B1303" s="85"/>
      <c r="C1303" s="84"/>
      <c r="D1303" s="84"/>
      <c r="E1303" s="84"/>
      <c r="F1303" s="84"/>
      <c r="G1303" s="84"/>
      <c r="H1303" s="84"/>
      <c r="I1303" s="84"/>
      <c r="J1303" s="84"/>
      <c r="K1303" s="84"/>
      <c r="L1303" s="84"/>
      <c r="M1303" s="86">
        <f t="shared" si="54"/>
        <v>0</v>
      </c>
      <c r="N1303" s="86" t="e">
        <f t="shared" si="55"/>
        <v>#DIV/0!</v>
      </c>
    </row>
    <row r="1304" spans="1:14">
      <c r="A1304" s="84"/>
      <c r="B1304" s="85"/>
      <c r="C1304" s="84"/>
      <c r="D1304" s="84"/>
      <c r="E1304" s="84"/>
      <c r="F1304" s="84"/>
      <c r="G1304" s="84"/>
      <c r="H1304" s="84"/>
      <c r="I1304" s="84"/>
      <c r="J1304" s="84"/>
      <c r="K1304" s="84"/>
      <c r="L1304" s="84"/>
      <c r="M1304" s="86">
        <f t="shared" si="54"/>
        <v>0</v>
      </c>
      <c r="N1304" s="86" t="e">
        <f t="shared" si="55"/>
        <v>#DIV/0!</v>
      </c>
    </row>
    <row r="1305" spans="1:14">
      <c r="A1305" s="84"/>
      <c r="B1305" s="85"/>
      <c r="C1305" s="84"/>
      <c r="D1305" s="84"/>
      <c r="E1305" s="84"/>
      <c r="F1305" s="84"/>
      <c r="G1305" s="84"/>
      <c r="H1305" s="84"/>
      <c r="I1305" s="84"/>
      <c r="J1305" s="84"/>
      <c r="K1305" s="84"/>
      <c r="L1305" s="84"/>
      <c r="M1305" s="86">
        <f t="shared" si="54"/>
        <v>0</v>
      </c>
      <c r="N1305" s="86" t="e">
        <f t="shared" si="55"/>
        <v>#DIV/0!</v>
      </c>
    </row>
    <row r="1306" spans="1:14">
      <c r="A1306" s="84"/>
      <c r="B1306" s="85"/>
      <c r="C1306" s="84"/>
      <c r="D1306" s="84"/>
      <c r="E1306" s="84"/>
      <c r="F1306" s="84"/>
      <c r="G1306" s="84"/>
      <c r="H1306" s="84"/>
      <c r="I1306" s="84"/>
      <c r="J1306" s="84"/>
      <c r="K1306" s="84"/>
      <c r="L1306" s="84"/>
      <c r="M1306" s="86">
        <f t="shared" si="54"/>
        <v>0</v>
      </c>
      <c r="N1306" s="86" t="e">
        <f t="shared" si="55"/>
        <v>#DIV/0!</v>
      </c>
    </row>
    <row r="1307" spans="1:14">
      <c r="A1307" s="84"/>
      <c r="B1307" s="85"/>
      <c r="C1307" s="84"/>
      <c r="D1307" s="84"/>
      <c r="E1307" s="84"/>
      <c r="F1307" s="84"/>
      <c r="G1307" s="84"/>
      <c r="H1307" s="84"/>
      <c r="I1307" s="84"/>
      <c r="J1307" s="84"/>
      <c r="K1307" s="84"/>
      <c r="L1307" s="84"/>
      <c r="M1307" s="86">
        <f t="shared" si="54"/>
        <v>0</v>
      </c>
      <c r="N1307" s="86" t="e">
        <f t="shared" si="55"/>
        <v>#DIV/0!</v>
      </c>
    </row>
    <row r="1308" spans="1:14">
      <c r="A1308" s="84"/>
      <c r="B1308" s="85"/>
      <c r="C1308" s="84"/>
      <c r="D1308" s="84"/>
      <c r="E1308" s="84"/>
      <c r="F1308" s="84"/>
      <c r="G1308" s="84"/>
      <c r="H1308" s="84"/>
      <c r="I1308" s="84"/>
      <c r="J1308" s="84"/>
      <c r="K1308" s="84"/>
      <c r="L1308" s="84"/>
      <c r="M1308" s="86">
        <f t="shared" si="54"/>
        <v>0</v>
      </c>
      <c r="N1308" s="86" t="e">
        <f t="shared" si="55"/>
        <v>#DIV/0!</v>
      </c>
    </row>
    <row r="1309" spans="1:14">
      <c r="A1309" s="84"/>
      <c r="B1309" s="85"/>
      <c r="C1309" s="84"/>
      <c r="D1309" s="84"/>
      <c r="E1309" s="84"/>
      <c r="F1309" s="84"/>
      <c r="G1309" s="84"/>
      <c r="H1309" s="84"/>
      <c r="I1309" s="84"/>
      <c r="J1309" s="84"/>
      <c r="K1309" s="84"/>
      <c r="L1309" s="84"/>
      <c r="M1309" s="86">
        <f t="shared" si="54"/>
        <v>0</v>
      </c>
      <c r="N1309" s="86" t="e">
        <f t="shared" si="55"/>
        <v>#DIV/0!</v>
      </c>
    </row>
    <row r="1310" spans="1:14">
      <c r="A1310" s="84"/>
      <c r="B1310" s="85"/>
      <c r="C1310" s="84"/>
      <c r="D1310" s="84"/>
      <c r="E1310" s="84"/>
      <c r="F1310" s="84"/>
      <c r="G1310" s="84"/>
      <c r="H1310" s="84"/>
      <c r="I1310" s="84"/>
      <c r="J1310" s="84"/>
      <c r="K1310" s="84"/>
      <c r="L1310" s="84"/>
      <c r="M1310" s="86">
        <f t="shared" si="54"/>
        <v>0</v>
      </c>
      <c r="N1310" s="86" t="e">
        <f t="shared" si="55"/>
        <v>#DIV/0!</v>
      </c>
    </row>
    <row r="1311" spans="1:14">
      <c r="A1311" s="84"/>
      <c r="B1311" s="85"/>
      <c r="C1311" s="84"/>
      <c r="D1311" s="84"/>
      <c r="E1311" s="84"/>
      <c r="F1311" s="84"/>
      <c r="G1311" s="84"/>
      <c r="H1311" s="84"/>
      <c r="I1311" s="84"/>
      <c r="J1311" s="84"/>
      <c r="K1311" s="84"/>
      <c r="L1311" s="84"/>
      <c r="M1311" s="86">
        <f t="shared" si="54"/>
        <v>0</v>
      </c>
      <c r="N1311" s="86" t="e">
        <f t="shared" si="55"/>
        <v>#DIV/0!</v>
      </c>
    </row>
    <row r="1312" spans="1:14">
      <c r="A1312" s="84"/>
      <c r="B1312" s="85"/>
      <c r="C1312" s="84"/>
      <c r="D1312" s="84"/>
      <c r="E1312" s="84"/>
      <c r="F1312" s="84"/>
      <c r="G1312" s="84"/>
      <c r="H1312" s="84"/>
      <c r="I1312" s="84"/>
      <c r="J1312" s="84"/>
      <c r="K1312" s="84"/>
      <c r="L1312" s="84"/>
      <c r="M1312" s="86">
        <f t="shared" si="54"/>
        <v>0</v>
      </c>
      <c r="N1312" s="86" t="e">
        <f t="shared" si="55"/>
        <v>#DIV/0!</v>
      </c>
    </row>
    <row r="1313" spans="1:14">
      <c r="A1313" s="84"/>
      <c r="B1313" s="85"/>
      <c r="C1313" s="84"/>
      <c r="D1313" s="84"/>
      <c r="E1313" s="84"/>
      <c r="F1313" s="84"/>
      <c r="G1313" s="84"/>
      <c r="H1313" s="84"/>
      <c r="I1313" s="84"/>
      <c r="J1313" s="84"/>
      <c r="K1313" s="84"/>
      <c r="L1313" s="84"/>
      <c r="M1313" s="86">
        <f t="shared" si="54"/>
        <v>0</v>
      </c>
      <c r="N1313" s="86" t="e">
        <f t="shared" si="55"/>
        <v>#DIV/0!</v>
      </c>
    </row>
    <row r="1314" spans="1:14">
      <c r="A1314" s="84"/>
      <c r="B1314" s="85"/>
      <c r="C1314" s="84"/>
      <c r="D1314" s="84"/>
      <c r="E1314" s="84"/>
      <c r="F1314" s="84"/>
      <c r="G1314" s="84"/>
      <c r="H1314" s="84"/>
      <c r="I1314" s="84"/>
      <c r="J1314" s="84"/>
      <c r="K1314" s="84"/>
      <c r="L1314" s="84"/>
      <c r="M1314" s="86">
        <f t="shared" si="54"/>
        <v>0</v>
      </c>
      <c r="N1314" s="86" t="e">
        <f t="shared" si="55"/>
        <v>#DIV/0!</v>
      </c>
    </row>
    <row r="1315" spans="1:14">
      <c r="A1315" s="84"/>
      <c r="B1315" s="85"/>
      <c r="C1315" s="84"/>
      <c r="D1315" s="84"/>
      <c r="E1315" s="84"/>
      <c r="F1315" s="84"/>
      <c r="G1315" s="84"/>
      <c r="H1315" s="84"/>
      <c r="I1315" s="84"/>
      <c r="J1315" s="84"/>
      <c r="K1315" s="84"/>
      <c r="L1315" s="84"/>
      <c r="M1315" s="86">
        <f t="shared" si="54"/>
        <v>0</v>
      </c>
      <c r="N1315" s="86" t="e">
        <f t="shared" si="55"/>
        <v>#DIV/0!</v>
      </c>
    </row>
    <row r="1316" spans="1:14">
      <c r="A1316" s="84"/>
      <c r="B1316" s="85"/>
      <c r="C1316" s="84"/>
      <c r="D1316" s="84"/>
      <c r="E1316" s="84"/>
      <c r="F1316" s="84"/>
      <c r="G1316" s="84"/>
      <c r="H1316" s="84"/>
      <c r="I1316" s="84"/>
      <c r="J1316" s="84"/>
      <c r="K1316" s="84"/>
      <c r="L1316" s="84"/>
      <c r="M1316" s="86">
        <f t="shared" si="54"/>
        <v>0</v>
      </c>
      <c r="N1316" s="86" t="e">
        <f t="shared" si="55"/>
        <v>#DIV/0!</v>
      </c>
    </row>
    <row r="1317" spans="1:14">
      <c r="A1317" s="84"/>
      <c r="B1317" s="85"/>
      <c r="C1317" s="84"/>
      <c r="D1317" s="84"/>
      <c r="E1317" s="84"/>
      <c r="F1317" s="84"/>
      <c r="G1317" s="84"/>
      <c r="H1317" s="84"/>
      <c r="I1317" s="84"/>
      <c r="J1317" s="84"/>
      <c r="K1317" s="84"/>
      <c r="L1317" s="84"/>
      <c r="M1317" s="86">
        <f t="shared" si="54"/>
        <v>0</v>
      </c>
      <c r="N1317" s="86" t="e">
        <f t="shared" si="55"/>
        <v>#DIV/0!</v>
      </c>
    </row>
    <row r="1318" spans="1:14">
      <c r="A1318" s="84"/>
      <c r="B1318" s="85"/>
      <c r="C1318" s="84"/>
      <c r="D1318" s="84"/>
      <c r="E1318" s="84"/>
      <c r="F1318" s="84"/>
      <c r="G1318" s="84"/>
      <c r="H1318" s="84"/>
      <c r="I1318" s="84"/>
      <c r="J1318" s="84"/>
      <c r="K1318" s="84"/>
      <c r="L1318" s="84"/>
      <c r="M1318" s="86">
        <f t="shared" si="54"/>
        <v>0</v>
      </c>
      <c r="N1318" s="86" t="e">
        <f t="shared" si="55"/>
        <v>#DIV/0!</v>
      </c>
    </row>
    <row r="1319" spans="1:14">
      <c r="A1319" s="84"/>
      <c r="B1319" s="85"/>
      <c r="C1319" s="84"/>
      <c r="D1319" s="84"/>
      <c r="E1319" s="84"/>
      <c r="F1319" s="84"/>
      <c r="G1319" s="84"/>
      <c r="H1319" s="84"/>
      <c r="I1319" s="84"/>
      <c r="J1319" s="84"/>
      <c r="K1319" s="84"/>
      <c r="L1319" s="84"/>
      <c r="M1319" s="86">
        <f t="shared" si="54"/>
        <v>0</v>
      </c>
      <c r="N1319" s="86" t="e">
        <f t="shared" si="55"/>
        <v>#DIV/0!</v>
      </c>
    </row>
    <row r="1320" spans="1:14">
      <c r="A1320" s="84"/>
      <c r="B1320" s="85"/>
      <c r="C1320" s="84"/>
      <c r="D1320" s="84"/>
      <c r="E1320" s="84"/>
      <c r="F1320" s="84"/>
      <c r="G1320" s="84"/>
      <c r="H1320" s="84"/>
      <c r="I1320" s="84"/>
      <c r="J1320" s="84"/>
      <c r="K1320" s="84"/>
      <c r="L1320" s="84"/>
      <c r="M1320" s="86">
        <f t="shared" si="54"/>
        <v>0</v>
      </c>
      <c r="N1320" s="86" t="e">
        <f t="shared" si="55"/>
        <v>#DIV/0!</v>
      </c>
    </row>
    <row r="1321" spans="1:14">
      <c r="A1321" s="84"/>
      <c r="B1321" s="85"/>
      <c r="C1321" s="84"/>
      <c r="D1321" s="84"/>
      <c r="E1321" s="84"/>
      <c r="F1321" s="84"/>
      <c r="G1321" s="84"/>
      <c r="H1321" s="84"/>
      <c r="I1321" s="84"/>
      <c r="J1321" s="84"/>
      <c r="K1321" s="84"/>
      <c r="L1321" s="84"/>
      <c r="M1321" s="86">
        <f t="shared" si="54"/>
        <v>0</v>
      </c>
      <c r="N1321" s="86" t="e">
        <f t="shared" si="55"/>
        <v>#DIV/0!</v>
      </c>
    </row>
    <row r="1322" spans="1:14">
      <c r="A1322" s="84"/>
      <c r="B1322" s="85"/>
      <c r="C1322" s="84"/>
      <c r="D1322" s="84"/>
      <c r="E1322" s="84"/>
      <c r="F1322" s="84"/>
      <c r="G1322" s="84"/>
      <c r="H1322" s="84"/>
      <c r="I1322" s="84"/>
      <c r="J1322" s="84"/>
      <c r="K1322" s="84"/>
      <c r="L1322" s="84"/>
      <c r="M1322" s="86">
        <f t="shared" si="54"/>
        <v>0</v>
      </c>
      <c r="N1322" s="86" t="e">
        <f t="shared" si="55"/>
        <v>#DIV/0!</v>
      </c>
    </row>
    <row r="1323" spans="1:14">
      <c r="A1323" s="84"/>
      <c r="B1323" s="85"/>
      <c r="C1323" s="84"/>
      <c r="D1323" s="84"/>
      <c r="E1323" s="84"/>
      <c r="F1323" s="84"/>
      <c r="G1323" s="84"/>
      <c r="H1323" s="84"/>
      <c r="I1323" s="84"/>
      <c r="J1323" s="84"/>
      <c r="K1323" s="84"/>
      <c r="L1323" s="84"/>
      <c r="M1323" s="86">
        <f t="shared" si="54"/>
        <v>0</v>
      </c>
      <c r="N1323" s="86" t="e">
        <f t="shared" si="55"/>
        <v>#DIV/0!</v>
      </c>
    </row>
    <row r="1324" spans="1:14">
      <c r="A1324" s="84"/>
      <c r="B1324" s="85"/>
      <c r="C1324" s="84"/>
      <c r="D1324" s="84"/>
      <c r="E1324" s="84"/>
      <c r="F1324" s="84"/>
      <c r="G1324" s="84"/>
      <c r="H1324" s="84"/>
      <c r="I1324" s="84"/>
      <c r="J1324" s="84"/>
      <c r="K1324" s="84"/>
      <c r="L1324" s="84"/>
      <c r="M1324" s="86">
        <f t="shared" si="54"/>
        <v>0</v>
      </c>
      <c r="N1324" s="86" t="e">
        <f t="shared" si="55"/>
        <v>#DIV/0!</v>
      </c>
    </row>
    <row r="1325" spans="1:14">
      <c r="A1325" s="84"/>
      <c r="B1325" s="85"/>
      <c r="C1325" s="84"/>
      <c r="D1325" s="84"/>
      <c r="E1325" s="84"/>
      <c r="F1325" s="84"/>
      <c r="G1325" s="84"/>
      <c r="H1325" s="84"/>
      <c r="I1325" s="84"/>
      <c r="J1325" s="84"/>
      <c r="K1325" s="84"/>
      <c r="L1325" s="84"/>
      <c r="M1325" s="86">
        <f t="shared" si="54"/>
        <v>0</v>
      </c>
      <c r="N1325" s="86" t="e">
        <f t="shared" si="55"/>
        <v>#DIV/0!</v>
      </c>
    </row>
    <row r="1326" spans="1:14">
      <c r="A1326" s="84"/>
      <c r="B1326" s="85"/>
      <c r="C1326" s="84"/>
      <c r="D1326" s="84"/>
      <c r="E1326" s="84"/>
      <c r="F1326" s="84"/>
      <c r="G1326" s="84"/>
      <c r="H1326" s="84"/>
      <c r="I1326" s="84"/>
      <c r="J1326" s="84"/>
      <c r="K1326" s="84"/>
      <c r="L1326" s="84"/>
      <c r="M1326" s="86">
        <f t="shared" si="54"/>
        <v>0</v>
      </c>
      <c r="N1326" s="86" t="e">
        <f t="shared" si="55"/>
        <v>#DIV/0!</v>
      </c>
    </row>
    <row r="1327" spans="1:14">
      <c r="A1327" s="84"/>
      <c r="B1327" s="85"/>
      <c r="C1327" s="84"/>
      <c r="D1327" s="84"/>
      <c r="E1327" s="84"/>
      <c r="F1327" s="84"/>
      <c r="G1327" s="84"/>
      <c r="H1327" s="84"/>
      <c r="I1327" s="84"/>
      <c r="J1327" s="84"/>
      <c r="K1327" s="84"/>
      <c r="L1327" s="84"/>
      <c r="M1327" s="86">
        <f t="shared" si="54"/>
        <v>0</v>
      </c>
      <c r="N1327" s="86" t="e">
        <f t="shared" si="55"/>
        <v>#DIV/0!</v>
      </c>
    </row>
    <row r="1328" spans="1:14">
      <c r="A1328" s="84"/>
      <c r="B1328" s="85"/>
      <c r="C1328" s="84"/>
      <c r="D1328" s="84"/>
      <c r="E1328" s="84"/>
      <c r="F1328" s="84"/>
      <c r="G1328" s="84"/>
      <c r="H1328" s="84"/>
      <c r="I1328" s="84"/>
      <c r="J1328" s="84"/>
      <c r="K1328" s="84"/>
      <c r="L1328" s="84"/>
      <c r="M1328" s="86">
        <f t="shared" si="54"/>
        <v>0</v>
      </c>
      <c r="N1328" s="86" t="e">
        <f t="shared" si="55"/>
        <v>#DIV/0!</v>
      </c>
    </row>
    <row r="1329" spans="1:14">
      <c r="A1329" s="84"/>
      <c r="B1329" s="85"/>
      <c r="C1329" s="84"/>
      <c r="D1329" s="84"/>
      <c r="E1329" s="84"/>
      <c r="F1329" s="84"/>
      <c r="G1329" s="84"/>
      <c r="H1329" s="84"/>
      <c r="I1329" s="84"/>
      <c r="J1329" s="84"/>
      <c r="K1329" s="84"/>
      <c r="L1329" s="84"/>
      <c r="M1329" s="86">
        <f t="shared" si="54"/>
        <v>0</v>
      </c>
      <c r="N1329" s="86" t="e">
        <f t="shared" si="55"/>
        <v>#DIV/0!</v>
      </c>
    </row>
    <row r="1330" spans="1:14">
      <c r="A1330" s="84"/>
      <c r="B1330" s="85"/>
      <c r="C1330" s="84"/>
      <c r="D1330" s="84"/>
      <c r="E1330" s="84"/>
      <c r="F1330" s="84"/>
      <c r="G1330" s="84"/>
      <c r="H1330" s="84"/>
      <c r="I1330" s="84"/>
      <c r="J1330" s="84"/>
      <c r="K1330" s="84"/>
      <c r="L1330" s="84"/>
      <c r="M1330" s="86">
        <f t="shared" si="54"/>
        <v>0</v>
      </c>
      <c r="N1330" s="86" t="e">
        <f t="shared" si="55"/>
        <v>#DIV/0!</v>
      </c>
    </row>
    <row r="1331" spans="1:14">
      <c r="A1331" s="84"/>
      <c r="B1331" s="85"/>
      <c r="C1331" s="84"/>
      <c r="D1331" s="84"/>
      <c r="E1331" s="84"/>
      <c r="F1331" s="84"/>
      <c r="G1331" s="84"/>
      <c r="H1331" s="84"/>
      <c r="I1331" s="84"/>
      <c r="J1331" s="84"/>
      <c r="K1331" s="84"/>
      <c r="L1331" s="84"/>
      <c r="M1331" s="86">
        <f t="shared" si="54"/>
        <v>0</v>
      </c>
      <c r="N1331" s="86" t="e">
        <f t="shared" si="55"/>
        <v>#DIV/0!</v>
      </c>
    </row>
    <row r="1332" spans="1:14">
      <c r="A1332" s="84"/>
      <c r="B1332" s="85"/>
      <c r="C1332" s="84"/>
      <c r="D1332" s="84"/>
      <c r="E1332" s="84"/>
      <c r="F1332" s="84"/>
      <c r="G1332" s="84"/>
      <c r="H1332" s="84"/>
      <c r="I1332" s="84"/>
      <c r="J1332" s="84"/>
      <c r="K1332" s="84"/>
      <c r="L1332" s="84"/>
      <c r="M1332" s="86">
        <f t="shared" si="54"/>
        <v>0</v>
      </c>
      <c r="N1332" s="86" t="e">
        <f t="shared" si="55"/>
        <v>#DIV/0!</v>
      </c>
    </row>
    <row r="1333" spans="1:14">
      <c r="A1333" s="84"/>
      <c r="B1333" s="85"/>
      <c r="C1333" s="84"/>
      <c r="D1333" s="84"/>
      <c r="E1333" s="84"/>
      <c r="F1333" s="84"/>
      <c r="G1333" s="84"/>
      <c r="H1333" s="84"/>
      <c r="I1333" s="84"/>
      <c r="J1333" s="84"/>
      <c r="K1333" s="84"/>
      <c r="L1333" s="84"/>
      <c r="M1333" s="86">
        <f t="shared" si="54"/>
        <v>0</v>
      </c>
      <c r="N1333" s="86" t="e">
        <f t="shared" si="55"/>
        <v>#DIV/0!</v>
      </c>
    </row>
    <row r="1334" spans="1:14">
      <c r="A1334" s="84"/>
      <c r="B1334" s="85"/>
      <c r="C1334" s="84"/>
      <c r="D1334" s="84"/>
      <c r="E1334" s="84"/>
      <c r="F1334" s="84"/>
      <c r="G1334" s="84"/>
      <c r="H1334" s="84"/>
      <c r="I1334" s="84"/>
      <c r="J1334" s="84"/>
      <c r="K1334" s="84"/>
      <c r="L1334" s="84"/>
      <c r="M1334" s="86">
        <f t="shared" si="54"/>
        <v>0</v>
      </c>
      <c r="N1334" s="86" t="e">
        <f t="shared" si="55"/>
        <v>#DIV/0!</v>
      </c>
    </row>
    <row r="1335" spans="1:14">
      <c r="A1335" s="84"/>
      <c r="B1335" s="85"/>
      <c r="C1335" s="84"/>
      <c r="D1335" s="84"/>
      <c r="E1335" s="84"/>
      <c r="F1335" s="84"/>
      <c r="G1335" s="84"/>
      <c r="H1335" s="84"/>
      <c r="I1335" s="84"/>
      <c r="J1335" s="84"/>
      <c r="K1335" s="84"/>
      <c r="L1335" s="84"/>
      <c r="M1335" s="86">
        <f t="shared" si="54"/>
        <v>0</v>
      </c>
      <c r="N1335" s="86" t="e">
        <f t="shared" si="55"/>
        <v>#DIV/0!</v>
      </c>
    </row>
    <row r="1336" spans="1:14">
      <c r="A1336" s="84"/>
      <c r="B1336" s="85"/>
      <c r="C1336" s="84"/>
      <c r="D1336" s="84"/>
      <c r="E1336" s="84"/>
      <c r="F1336" s="84"/>
      <c r="G1336" s="84"/>
      <c r="H1336" s="84"/>
      <c r="I1336" s="84"/>
      <c r="J1336" s="84"/>
      <c r="K1336" s="84"/>
      <c r="L1336" s="84"/>
      <c r="M1336" s="86">
        <f>COUNTIFS(D:D,D1336,J:J,J1336,K:K,K1336)</f>
        <v>0</v>
      </c>
      <c r="N1336" s="86" t="e">
        <f t="shared" ref="N1336:N1364" si="56">1/M1336</f>
        <v>#DIV/0!</v>
      </c>
    </row>
    <row r="1337" spans="1:14">
      <c r="A1337" s="84"/>
      <c r="B1337" s="85"/>
      <c r="C1337" s="84"/>
      <c r="D1337" s="84"/>
      <c r="E1337" s="84"/>
      <c r="F1337" s="84"/>
      <c r="G1337" s="84"/>
      <c r="H1337" s="84"/>
      <c r="I1337" s="84"/>
      <c r="J1337" s="84"/>
      <c r="K1337" s="84"/>
      <c r="L1337" s="84"/>
      <c r="M1337" s="86">
        <f>COUNTIFS(D:D,D1337,J:J,J1337,K:K,K1337)</f>
        <v>0</v>
      </c>
      <c r="N1337" s="86" t="e">
        <f t="shared" si="56"/>
        <v>#DIV/0!</v>
      </c>
    </row>
    <row r="1338" spans="1:14">
      <c r="A1338" s="84"/>
      <c r="B1338" s="85"/>
      <c r="C1338" s="84"/>
      <c r="D1338" s="84"/>
      <c r="E1338" s="84"/>
      <c r="F1338" s="84"/>
      <c r="G1338" s="84"/>
      <c r="H1338" s="84"/>
      <c r="I1338" s="84"/>
      <c r="J1338" s="84"/>
      <c r="K1338" s="84"/>
      <c r="L1338" s="84"/>
      <c r="M1338" s="86">
        <f>COUNTIFS(D:D,D1338,J:J,J1338,K:K,K1338)</f>
        <v>0</v>
      </c>
      <c r="N1338" s="86" t="e">
        <f t="shared" si="56"/>
        <v>#DIV/0!</v>
      </c>
    </row>
    <row r="1339" spans="1:14">
      <c r="A1339" s="84"/>
      <c r="B1339" s="85"/>
      <c r="C1339" s="84"/>
      <c r="D1339" s="84"/>
      <c r="E1339" s="84"/>
      <c r="F1339" s="84"/>
      <c r="G1339" s="84"/>
      <c r="H1339" s="84"/>
      <c r="I1339" s="84"/>
      <c r="J1339" s="84"/>
      <c r="K1339" s="84"/>
      <c r="L1339" s="84"/>
      <c r="M1339" s="86">
        <f>COUNTIFS(D:D,D1339,J:J,J1339,K:K,K1339)</f>
        <v>0</v>
      </c>
      <c r="N1339" s="86" t="e">
        <f t="shared" si="56"/>
        <v>#DIV/0!</v>
      </c>
    </row>
    <row r="1340" spans="1:14">
      <c r="A1340" s="84"/>
      <c r="B1340" s="85"/>
      <c r="C1340" s="84"/>
      <c r="D1340" s="84"/>
      <c r="E1340" s="84"/>
      <c r="F1340" s="84"/>
      <c r="G1340" s="84"/>
      <c r="H1340" s="84"/>
      <c r="I1340" s="84"/>
      <c r="J1340" s="84"/>
      <c r="K1340" s="84"/>
      <c r="L1340" s="84"/>
      <c r="M1340" s="86">
        <f>COUNTIFS(D:D,D1340,J:J,J1340,K:K,K1340)</f>
        <v>0</v>
      </c>
      <c r="N1340" s="86" t="e">
        <f t="shared" si="56"/>
        <v>#DIV/0!</v>
      </c>
    </row>
    <row r="1341" spans="1:14">
      <c r="A1341" s="84"/>
      <c r="B1341" s="85"/>
      <c r="C1341" s="84"/>
      <c r="D1341" s="84"/>
      <c r="E1341" s="84"/>
      <c r="F1341" s="84"/>
      <c r="G1341" s="84"/>
      <c r="H1341" s="84"/>
      <c r="I1341" s="84"/>
      <c r="J1341" s="84"/>
      <c r="K1341" s="84"/>
      <c r="L1341" s="84"/>
      <c r="M1341" s="86">
        <f>COUNTIFS(D:D,D1341,J:J,J1341,K:K,K1341)</f>
        <v>0</v>
      </c>
      <c r="N1341" s="86" t="e">
        <f t="shared" si="56"/>
        <v>#DIV/0!</v>
      </c>
    </row>
    <row r="1342" spans="1:14">
      <c r="A1342" s="84"/>
      <c r="B1342" s="85"/>
      <c r="C1342" s="84"/>
      <c r="D1342" s="84"/>
      <c r="E1342" s="84"/>
      <c r="F1342" s="84"/>
      <c r="G1342" s="84"/>
      <c r="H1342" s="84"/>
      <c r="I1342" s="84"/>
      <c r="J1342" s="84"/>
      <c r="K1342" s="84"/>
      <c r="L1342" s="84"/>
      <c r="M1342" s="86">
        <f>COUNTIFS(D:D,D1342,J:J,J1342,K:K,K1342)</f>
        <v>0</v>
      </c>
      <c r="N1342" s="86" t="e">
        <f t="shared" si="56"/>
        <v>#DIV/0!</v>
      </c>
    </row>
    <row r="1343" spans="1:14">
      <c r="A1343" s="84"/>
      <c r="B1343" s="85"/>
      <c r="C1343" s="84"/>
      <c r="D1343" s="84"/>
      <c r="E1343" s="84"/>
      <c r="F1343" s="84"/>
      <c r="G1343" s="84"/>
      <c r="H1343" s="84"/>
      <c r="I1343" s="84"/>
      <c r="J1343" s="84"/>
      <c r="K1343" s="84"/>
      <c r="L1343" s="84"/>
      <c r="M1343" s="86">
        <f>COUNTIFS(D:D,D1343,J:J,J1343,K:K,K1343)</f>
        <v>0</v>
      </c>
      <c r="N1343" s="86" t="e">
        <f t="shared" si="56"/>
        <v>#DIV/0!</v>
      </c>
    </row>
    <row r="1344" spans="1:14">
      <c r="A1344" s="84"/>
      <c r="B1344" s="85"/>
      <c r="C1344" s="84"/>
      <c r="D1344" s="84"/>
      <c r="E1344" s="84"/>
      <c r="F1344" s="84"/>
      <c r="G1344" s="84"/>
      <c r="H1344" s="84"/>
      <c r="I1344" s="84"/>
      <c r="J1344" s="84"/>
      <c r="K1344" s="84"/>
      <c r="L1344" s="84"/>
      <c r="M1344" s="86">
        <f>COUNTIFS(D:D,D1344,J:J,J1344,K:K,K1344)</f>
        <v>0</v>
      </c>
      <c r="N1344" s="86" t="e">
        <f t="shared" si="56"/>
        <v>#DIV/0!</v>
      </c>
    </row>
    <row r="1345" spans="1:14">
      <c r="A1345" s="84"/>
      <c r="B1345" s="85"/>
      <c r="C1345" s="84"/>
      <c r="D1345" s="84"/>
      <c r="E1345" s="84"/>
      <c r="F1345" s="84"/>
      <c r="G1345" s="84"/>
      <c r="H1345" s="84"/>
      <c r="I1345" s="84"/>
      <c r="J1345" s="84"/>
      <c r="K1345" s="84"/>
      <c r="L1345" s="84"/>
      <c r="M1345" s="86">
        <f>COUNTIFS(D:D,D1345,J:J,J1345,K:K,K1345)</f>
        <v>0</v>
      </c>
      <c r="N1345" s="86" t="e">
        <f t="shared" si="56"/>
        <v>#DIV/0!</v>
      </c>
    </row>
    <row r="1346" spans="1:14">
      <c r="A1346" s="84"/>
      <c r="B1346" s="85"/>
      <c r="C1346" s="84"/>
      <c r="D1346" s="84"/>
      <c r="E1346" s="84"/>
      <c r="F1346" s="84"/>
      <c r="G1346" s="84"/>
      <c r="H1346" s="84"/>
      <c r="I1346" s="84"/>
      <c r="J1346" s="84"/>
      <c r="K1346" s="84"/>
      <c r="L1346" s="84"/>
      <c r="M1346" s="86">
        <f>COUNTIFS(D:D,D1346,J:J,J1346,K:K,K1346)</f>
        <v>0</v>
      </c>
      <c r="N1346" s="86" t="e">
        <f t="shared" si="56"/>
        <v>#DIV/0!</v>
      </c>
    </row>
    <row r="1347" spans="1:14">
      <c r="A1347" s="84"/>
      <c r="B1347" s="85"/>
      <c r="C1347" s="84"/>
      <c r="D1347" s="84"/>
      <c r="E1347" s="84"/>
      <c r="F1347" s="84"/>
      <c r="G1347" s="84"/>
      <c r="H1347" s="84"/>
      <c r="I1347" s="84"/>
      <c r="J1347" s="84"/>
      <c r="K1347" s="84"/>
      <c r="L1347" s="84"/>
      <c r="M1347" s="86">
        <f>COUNTIFS(D:D,D1347,J:J,J1347,K:K,K1347)</f>
        <v>0</v>
      </c>
      <c r="N1347" s="86" t="e">
        <f t="shared" si="56"/>
        <v>#DIV/0!</v>
      </c>
    </row>
    <row r="1348" spans="1:14">
      <c r="A1348" s="84"/>
      <c r="B1348" s="85"/>
      <c r="C1348" s="84"/>
      <c r="D1348" s="84"/>
      <c r="E1348" s="84"/>
      <c r="F1348" s="84"/>
      <c r="G1348" s="84"/>
      <c r="H1348" s="84"/>
      <c r="I1348" s="84"/>
      <c r="J1348" s="84"/>
      <c r="K1348" s="84"/>
      <c r="L1348" s="84"/>
      <c r="M1348" s="86">
        <f>COUNTIFS(D:D,D1348,J:J,J1348,K:K,K1348)</f>
        <v>0</v>
      </c>
      <c r="N1348" s="86" t="e">
        <f t="shared" si="56"/>
        <v>#DIV/0!</v>
      </c>
    </row>
    <row r="1349" spans="1:14">
      <c r="A1349" s="84"/>
      <c r="B1349" s="85"/>
      <c r="C1349" s="84"/>
      <c r="D1349" s="84"/>
      <c r="E1349" s="84"/>
      <c r="F1349" s="84"/>
      <c r="G1349" s="84"/>
      <c r="H1349" s="84"/>
      <c r="I1349" s="84"/>
      <c r="J1349" s="84"/>
      <c r="K1349" s="84"/>
      <c r="L1349" s="84"/>
      <c r="M1349" s="86">
        <f>COUNTIFS(D:D,D1349,J:J,J1349,K:K,K1349)</f>
        <v>0</v>
      </c>
      <c r="N1349" s="86" t="e">
        <f t="shared" si="56"/>
        <v>#DIV/0!</v>
      </c>
    </row>
    <row r="1350" spans="1:14">
      <c r="A1350" s="84"/>
      <c r="B1350" s="85"/>
      <c r="C1350" s="84"/>
      <c r="D1350" s="84"/>
      <c r="E1350" s="84"/>
      <c r="F1350" s="84"/>
      <c r="G1350" s="84"/>
      <c r="H1350" s="84"/>
      <c r="I1350" s="84"/>
      <c r="J1350" s="84"/>
      <c r="K1350" s="84"/>
      <c r="L1350" s="84"/>
      <c r="M1350" s="86">
        <f>COUNTIFS(D:D,D1350,J:J,J1350,K:K,K1350)</f>
        <v>0</v>
      </c>
      <c r="N1350" s="86" t="e">
        <f t="shared" si="56"/>
        <v>#DIV/0!</v>
      </c>
    </row>
    <row r="1351" spans="1:14">
      <c r="A1351" s="84"/>
      <c r="B1351" s="85"/>
      <c r="C1351" s="84"/>
      <c r="D1351" s="84"/>
      <c r="E1351" s="84"/>
      <c r="F1351" s="84"/>
      <c r="G1351" s="84"/>
      <c r="H1351" s="84"/>
      <c r="I1351" s="84"/>
      <c r="J1351" s="84"/>
      <c r="K1351" s="84"/>
      <c r="L1351" s="84"/>
      <c r="M1351" s="86">
        <f>COUNTIFS(D:D,D1351,J:J,J1351,K:K,K1351)</f>
        <v>0</v>
      </c>
      <c r="N1351" s="86" t="e">
        <f t="shared" si="56"/>
        <v>#DIV/0!</v>
      </c>
    </row>
    <row r="1352" spans="1:14">
      <c r="A1352" s="84"/>
      <c r="B1352" s="85"/>
      <c r="C1352" s="84"/>
      <c r="D1352" s="84"/>
      <c r="E1352" s="84"/>
      <c r="F1352" s="84"/>
      <c r="G1352" s="84"/>
      <c r="H1352" s="84"/>
      <c r="I1352" s="84"/>
      <c r="J1352" s="84"/>
      <c r="K1352" s="84"/>
      <c r="L1352" s="84"/>
      <c r="M1352" s="86">
        <f>COUNTIFS(D:D,D1352,J:J,J1352,K:K,K1352)</f>
        <v>0</v>
      </c>
      <c r="N1352" s="86" t="e">
        <f t="shared" si="56"/>
        <v>#DIV/0!</v>
      </c>
    </row>
    <row r="1353" spans="1:14">
      <c r="A1353" s="84"/>
      <c r="B1353" s="85"/>
      <c r="C1353" s="84"/>
      <c r="D1353" s="84"/>
      <c r="E1353" s="84"/>
      <c r="F1353" s="84"/>
      <c r="G1353" s="84"/>
      <c r="H1353" s="84"/>
      <c r="I1353" s="84"/>
      <c r="J1353" s="84"/>
      <c r="K1353" s="84"/>
      <c r="L1353" s="84"/>
      <c r="M1353" s="86">
        <f>COUNTIFS(D:D,D1353,J:J,J1353,K:K,K1353)</f>
        <v>0</v>
      </c>
      <c r="N1353" s="86" t="e">
        <f t="shared" si="56"/>
        <v>#DIV/0!</v>
      </c>
    </row>
    <row r="1354" spans="1:14">
      <c r="A1354" s="84"/>
      <c r="B1354" s="85"/>
      <c r="C1354" s="84"/>
      <c r="D1354" s="84"/>
      <c r="E1354" s="84"/>
      <c r="F1354" s="84"/>
      <c r="G1354" s="84"/>
      <c r="H1354" s="84"/>
      <c r="I1354" s="84"/>
      <c r="J1354" s="84"/>
      <c r="K1354" s="84"/>
      <c r="L1354" s="84"/>
      <c r="M1354" s="86">
        <f>COUNTIFS(D:D,D1354,J:J,J1354,K:K,K1354)</f>
        <v>0</v>
      </c>
      <c r="N1354" s="86" t="e">
        <f t="shared" si="56"/>
        <v>#DIV/0!</v>
      </c>
    </row>
    <row r="1355" spans="1:14">
      <c r="A1355" s="84"/>
      <c r="B1355" s="85"/>
      <c r="C1355" s="84"/>
      <c r="D1355" s="84"/>
      <c r="E1355" s="84"/>
      <c r="F1355" s="84"/>
      <c r="G1355" s="84"/>
      <c r="H1355" s="84"/>
      <c r="I1355" s="84"/>
      <c r="J1355" s="84"/>
      <c r="K1355" s="84"/>
      <c r="L1355" s="84"/>
      <c r="M1355" s="86">
        <f>COUNTIFS(D:D,D1355,J:J,J1355,K:K,K1355)</f>
        <v>0</v>
      </c>
      <c r="N1355" s="86" t="e">
        <f t="shared" si="56"/>
        <v>#DIV/0!</v>
      </c>
    </row>
    <row r="1356" spans="1:14">
      <c r="A1356" s="84"/>
      <c r="B1356" s="85"/>
      <c r="C1356" s="84"/>
      <c r="D1356" s="84"/>
      <c r="E1356" s="84"/>
      <c r="F1356" s="84"/>
      <c r="G1356" s="84"/>
      <c r="H1356" s="84"/>
      <c r="I1356" s="84"/>
      <c r="J1356" s="84"/>
      <c r="K1356" s="84"/>
      <c r="L1356" s="84"/>
      <c r="M1356" s="86">
        <f>COUNTIFS(D:D,D1356,J:J,J1356,K:K,K1356)</f>
        <v>0</v>
      </c>
      <c r="N1356" s="86" t="e">
        <f t="shared" si="56"/>
        <v>#DIV/0!</v>
      </c>
    </row>
    <row r="1357" spans="1:14">
      <c r="A1357" s="84"/>
      <c r="B1357" s="85"/>
      <c r="C1357" s="84"/>
      <c r="D1357" s="84"/>
      <c r="E1357" s="84"/>
      <c r="F1357" s="84"/>
      <c r="G1357" s="84"/>
      <c r="H1357" s="84"/>
      <c r="I1357" s="84"/>
      <c r="J1357" s="84"/>
      <c r="K1357" s="84"/>
      <c r="L1357" s="84"/>
      <c r="M1357" s="86">
        <f>COUNTIFS(D:D,D1357,J:J,J1357,K:K,K1357)</f>
        <v>0</v>
      </c>
      <c r="N1357" s="86" t="e">
        <f t="shared" si="56"/>
        <v>#DIV/0!</v>
      </c>
    </row>
    <row r="1358" spans="1:14">
      <c r="A1358" s="84"/>
      <c r="B1358" s="85"/>
      <c r="C1358" s="84"/>
      <c r="D1358" s="84"/>
      <c r="E1358" s="84"/>
      <c r="F1358" s="84"/>
      <c r="G1358" s="84"/>
      <c r="H1358" s="84"/>
      <c r="I1358" s="84"/>
      <c r="J1358" s="84"/>
      <c r="K1358" s="84"/>
      <c r="L1358" s="84"/>
      <c r="M1358" s="86">
        <f>COUNTIFS(D:D,D1358,J:J,J1358,K:K,K1358)</f>
        <v>0</v>
      </c>
      <c r="N1358" s="86" t="e">
        <f t="shared" si="56"/>
        <v>#DIV/0!</v>
      </c>
    </row>
    <row r="1359" spans="1:14">
      <c r="A1359" s="84"/>
      <c r="B1359" s="85"/>
      <c r="C1359" s="84"/>
      <c r="D1359" s="84"/>
      <c r="E1359" s="84"/>
      <c r="F1359" s="84"/>
      <c r="G1359" s="84"/>
      <c r="H1359" s="84"/>
      <c r="I1359" s="84"/>
      <c r="J1359" s="84"/>
      <c r="K1359" s="84"/>
      <c r="L1359" s="84"/>
      <c r="M1359" s="86">
        <f>COUNTIFS(D:D,D1359,J:J,J1359,K:K,K1359)</f>
        <v>0</v>
      </c>
      <c r="N1359" s="86" t="e">
        <f t="shared" si="56"/>
        <v>#DIV/0!</v>
      </c>
    </row>
    <row r="1360" spans="1:14">
      <c r="A1360" s="84"/>
      <c r="B1360" s="85"/>
      <c r="C1360" s="84"/>
      <c r="D1360" s="84"/>
      <c r="E1360" s="84"/>
      <c r="F1360" s="84"/>
      <c r="G1360" s="84"/>
      <c r="H1360" s="84"/>
      <c r="I1360" s="84"/>
      <c r="J1360" s="84"/>
      <c r="K1360" s="84"/>
      <c r="L1360" s="84"/>
      <c r="M1360" s="86">
        <f>COUNTIFS(D:D,D1360,J:J,J1360,K:K,K1360)</f>
        <v>0</v>
      </c>
      <c r="N1360" s="86" t="e">
        <f t="shared" si="56"/>
        <v>#DIV/0!</v>
      </c>
    </row>
    <row r="1361" spans="1:14">
      <c r="A1361" s="84"/>
      <c r="B1361" s="85"/>
      <c r="C1361" s="84"/>
      <c r="D1361" s="84"/>
      <c r="E1361" s="84"/>
      <c r="F1361" s="84"/>
      <c r="G1361" s="84"/>
      <c r="H1361" s="84"/>
      <c r="I1361" s="84"/>
      <c r="J1361" s="84"/>
      <c r="K1361" s="84"/>
      <c r="L1361" s="84"/>
      <c r="M1361" s="86">
        <f>COUNTIFS(D:D,D1361,J:J,J1361,K:K,K1361)</f>
        <v>0</v>
      </c>
      <c r="N1361" s="86" t="e">
        <f t="shared" si="56"/>
        <v>#DIV/0!</v>
      </c>
    </row>
    <row r="1362" spans="1:14">
      <c r="A1362" s="84"/>
      <c r="B1362" s="85"/>
      <c r="C1362" s="84"/>
      <c r="D1362" s="84"/>
      <c r="E1362" s="84"/>
      <c r="F1362" s="84"/>
      <c r="G1362" s="84"/>
      <c r="H1362" s="84"/>
      <c r="I1362" s="84"/>
      <c r="J1362" s="84"/>
      <c r="K1362" s="84"/>
      <c r="L1362" s="84"/>
      <c r="M1362" s="86">
        <f>COUNTIFS(D:D,D1362,J:J,J1362,K:K,K1362)</f>
        <v>0</v>
      </c>
      <c r="N1362" s="86" t="e">
        <f t="shared" si="56"/>
        <v>#DIV/0!</v>
      </c>
    </row>
    <row r="1363" spans="1:14">
      <c r="A1363" s="84"/>
      <c r="B1363" s="85"/>
      <c r="C1363" s="84"/>
      <c r="D1363" s="84"/>
      <c r="E1363" s="84"/>
      <c r="F1363" s="84"/>
      <c r="G1363" s="84"/>
      <c r="H1363" s="84"/>
      <c r="I1363" s="84"/>
      <c r="J1363" s="84"/>
      <c r="K1363" s="84"/>
      <c r="L1363" s="84"/>
      <c r="M1363" s="86">
        <f>COUNTIFS(D:D,D1363,J:J,J1363,K:K,K1363)</f>
        <v>0</v>
      </c>
      <c r="N1363" s="86" t="e">
        <f t="shared" si="56"/>
        <v>#DIV/0!</v>
      </c>
    </row>
    <row r="1364" spans="1:14">
      <c r="A1364" s="84"/>
      <c r="B1364" s="85"/>
      <c r="C1364" s="84"/>
      <c r="D1364" s="84"/>
      <c r="E1364" s="84"/>
      <c r="F1364" s="84"/>
      <c r="G1364" s="84"/>
      <c r="H1364" s="84"/>
      <c r="I1364" s="84"/>
      <c r="J1364" s="84"/>
      <c r="K1364" s="84"/>
      <c r="L1364" s="84"/>
      <c r="M1364" s="86">
        <f>COUNTIFS(D:D,D1364,J:J,J1364,K:K,K1364)</f>
        <v>0</v>
      </c>
      <c r="N1364" s="86" t="e">
        <f t="shared" si="56"/>
        <v>#DIV/0!</v>
      </c>
    </row>
    <row r="1365" spans="1:14">
      <c r="A1365" s="84"/>
      <c r="B1365" s="85"/>
      <c r="C1365" s="84"/>
      <c r="D1365" s="84"/>
      <c r="E1365" s="84"/>
      <c r="F1365" s="84"/>
      <c r="G1365" s="84"/>
      <c r="H1365" s="84"/>
      <c r="I1365" s="84"/>
      <c r="J1365" s="84"/>
      <c r="K1365" s="84"/>
      <c r="L1365" s="84"/>
      <c r="M1365" s="86">
        <f t="shared" ref="M1365:M1370" si="57">COUNTIFS(D:D,D1365,J:J,J1365,K:K,K1365)</f>
        <v>0</v>
      </c>
      <c r="N1365" s="86" t="e">
        <f t="shared" ref="N1365:N1373" si="58">1/M1365</f>
        <v>#DIV/0!</v>
      </c>
    </row>
    <row r="1366" spans="1:14">
      <c r="A1366" s="84"/>
      <c r="B1366" s="85"/>
      <c r="C1366" s="84"/>
      <c r="D1366" s="84"/>
      <c r="E1366" s="84"/>
      <c r="F1366" s="84"/>
      <c r="G1366" s="84"/>
      <c r="H1366" s="84"/>
      <c r="I1366" s="84"/>
      <c r="J1366" s="84"/>
      <c r="K1366" s="84"/>
      <c r="L1366" s="84"/>
      <c r="M1366" s="86">
        <f t="shared" si="57"/>
        <v>0</v>
      </c>
      <c r="N1366" s="86" t="e">
        <f t="shared" si="58"/>
        <v>#DIV/0!</v>
      </c>
    </row>
    <row r="1367" spans="1:14">
      <c r="A1367" s="84"/>
      <c r="B1367" s="85"/>
      <c r="C1367" s="84"/>
      <c r="D1367" s="84"/>
      <c r="E1367" s="84"/>
      <c r="F1367" s="84"/>
      <c r="G1367" s="84"/>
      <c r="H1367" s="84"/>
      <c r="I1367" s="84"/>
      <c r="J1367" s="84"/>
      <c r="K1367" s="84"/>
      <c r="L1367" s="84"/>
      <c r="M1367" s="86">
        <f t="shared" si="57"/>
        <v>0</v>
      </c>
      <c r="N1367" s="86" t="e">
        <f t="shared" si="58"/>
        <v>#DIV/0!</v>
      </c>
    </row>
    <row r="1368" spans="1:14">
      <c r="A1368" s="84"/>
      <c r="B1368" s="85"/>
      <c r="C1368" s="84"/>
      <c r="D1368" s="84"/>
      <c r="E1368" s="84"/>
      <c r="F1368" s="84"/>
      <c r="G1368" s="84"/>
      <c r="H1368" s="84"/>
      <c r="I1368" s="84"/>
      <c r="J1368" s="84"/>
      <c r="K1368" s="84"/>
      <c r="L1368" s="84"/>
      <c r="M1368" s="86">
        <f t="shared" si="57"/>
        <v>0</v>
      </c>
      <c r="N1368" s="86" t="e">
        <f t="shared" si="58"/>
        <v>#DIV/0!</v>
      </c>
    </row>
    <row r="1369" spans="1:14">
      <c r="A1369" s="84"/>
      <c r="B1369" s="85"/>
      <c r="C1369" s="84"/>
      <c r="D1369" s="84"/>
      <c r="E1369" s="84"/>
      <c r="F1369" s="84"/>
      <c r="G1369" s="84"/>
      <c r="H1369" s="84"/>
      <c r="I1369" s="84"/>
      <c r="J1369" s="84"/>
      <c r="K1369" s="84"/>
      <c r="L1369" s="84"/>
      <c r="M1369" s="86">
        <f t="shared" si="57"/>
        <v>0</v>
      </c>
      <c r="N1369" s="86" t="e">
        <f t="shared" si="58"/>
        <v>#DIV/0!</v>
      </c>
    </row>
    <row r="1370" spans="1:14">
      <c r="A1370" s="84"/>
      <c r="B1370" s="85"/>
      <c r="C1370" s="84"/>
      <c r="D1370" s="84"/>
      <c r="E1370" s="84"/>
      <c r="F1370" s="84"/>
      <c r="G1370" s="84"/>
      <c r="H1370" s="84"/>
      <c r="I1370" s="84"/>
      <c r="J1370" s="84"/>
      <c r="K1370" s="84"/>
      <c r="L1370" s="84"/>
      <c r="M1370" s="86">
        <f t="shared" si="57"/>
        <v>0</v>
      </c>
      <c r="N1370" s="86" t="e">
        <f t="shared" si="58"/>
        <v>#DIV/0!</v>
      </c>
    </row>
    <row r="1371" spans="1:14">
      <c r="A1371" s="84"/>
      <c r="B1371" s="85"/>
      <c r="C1371" s="84"/>
      <c r="D1371" s="84"/>
      <c r="E1371" s="84"/>
      <c r="F1371" s="84"/>
      <c r="G1371" s="84"/>
      <c r="H1371" s="84"/>
      <c r="I1371" s="84"/>
      <c r="J1371" s="84"/>
      <c r="K1371" s="84"/>
      <c r="L1371" s="84"/>
      <c r="M1371" s="86">
        <f>COUNTIFS(D:D,D1371,J:J,J1371,K:K,K1371)</f>
        <v>0</v>
      </c>
      <c r="N1371" s="86" t="e">
        <f t="shared" si="58"/>
        <v>#DIV/0!</v>
      </c>
    </row>
    <row r="1372" spans="1:14">
      <c r="A1372" s="84"/>
      <c r="B1372" s="85"/>
      <c r="C1372" s="84"/>
      <c r="D1372" s="84"/>
      <c r="E1372" s="84"/>
      <c r="F1372" s="84"/>
      <c r="G1372" s="84"/>
      <c r="H1372" s="84"/>
      <c r="I1372" s="84"/>
      <c r="J1372" s="84"/>
      <c r="K1372" s="84"/>
      <c r="L1372" s="84"/>
      <c r="M1372" s="86">
        <f>COUNTIFS(D:D,D1372,J:J,J1372,K:K,K1372)</f>
        <v>0</v>
      </c>
      <c r="N1372" s="86" t="e">
        <f t="shared" si="58"/>
        <v>#DIV/0!</v>
      </c>
    </row>
    <row r="1373" spans="1:14">
      <c r="A1373" s="84"/>
      <c r="B1373" s="85"/>
      <c r="C1373" s="84"/>
      <c r="D1373" s="84"/>
      <c r="E1373" s="84"/>
      <c r="F1373" s="84"/>
      <c r="G1373" s="84"/>
      <c r="H1373" s="84"/>
      <c r="I1373" s="84"/>
      <c r="J1373" s="84"/>
      <c r="K1373" s="84"/>
      <c r="L1373" s="84"/>
      <c r="M1373" s="86">
        <f>COUNTIFS(D:D,D1373,J:J,J1373,K:K,K1373)</f>
        <v>0</v>
      </c>
      <c r="N1373" s="86" t="e">
        <f t="shared" si="58"/>
        <v>#DIV/0!</v>
      </c>
    </row>
    <row r="1374" spans="2:14">
      <c r="B1374" s="85"/>
      <c r="M1374" s="86">
        <f t="shared" ref="M1374:M1437" si="59">COUNTIFS(D:D,D1374,J:J,J1374,K:K,K1374)</f>
        <v>0</v>
      </c>
      <c r="N1374" s="86" t="e">
        <f t="shared" ref="N1374:N1437" si="60">1/M1374</f>
        <v>#DIV/0!</v>
      </c>
    </row>
    <row r="1375" spans="2:14">
      <c r="B1375" s="85"/>
      <c r="M1375" s="86">
        <f t="shared" si="59"/>
        <v>0</v>
      </c>
      <c r="N1375" s="86" t="e">
        <f t="shared" si="60"/>
        <v>#DIV/0!</v>
      </c>
    </row>
    <row r="1376" spans="2:14">
      <c r="B1376" s="85"/>
      <c r="M1376" s="86">
        <f t="shared" si="59"/>
        <v>0</v>
      </c>
      <c r="N1376" s="86" t="e">
        <f t="shared" si="60"/>
        <v>#DIV/0!</v>
      </c>
    </row>
    <row r="1377" spans="2:14">
      <c r="B1377" s="85"/>
      <c r="M1377" s="86">
        <f t="shared" si="59"/>
        <v>0</v>
      </c>
      <c r="N1377" s="86" t="e">
        <f t="shared" si="60"/>
        <v>#DIV/0!</v>
      </c>
    </row>
    <row r="1378" spans="2:14">
      <c r="B1378" s="85"/>
      <c r="M1378" s="86">
        <f t="shared" si="59"/>
        <v>0</v>
      </c>
      <c r="N1378" s="86" t="e">
        <f t="shared" si="60"/>
        <v>#DIV/0!</v>
      </c>
    </row>
    <row r="1379" spans="2:14">
      <c r="B1379" s="85"/>
      <c r="M1379" s="86">
        <f t="shared" si="59"/>
        <v>0</v>
      </c>
      <c r="N1379" s="86" t="e">
        <f t="shared" si="60"/>
        <v>#DIV/0!</v>
      </c>
    </row>
    <row r="1380" spans="2:14">
      <c r="B1380" s="85"/>
      <c r="M1380" s="86">
        <f t="shared" si="59"/>
        <v>0</v>
      </c>
      <c r="N1380" s="86" t="e">
        <f t="shared" si="60"/>
        <v>#DIV/0!</v>
      </c>
    </row>
    <row r="1381" spans="2:14">
      <c r="B1381" s="85"/>
      <c r="M1381" s="86">
        <f t="shared" si="59"/>
        <v>0</v>
      </c>
      <c r="N1381" s="86" t="e">
        <f t="shared" si="60"/>
        <v>#DIV/0!</v>
      </c>
    </row>
    <row r="1382" spans="2:14">
      <c r="B1382" s="85"/>
      <c r="M1382" s="86">
        <f t="shared" si="59"/>
        <v>0</v>
      </c>
      <c r="N1382" s="86" t="e">
        <f t="shared" si="60"/>
        <v>#DIV/0!</v>
      </c>
    </row>
    <row r="1383" spans="2:14">
      <c r="B1383" s="85"/>
      <c r="M1383" s="86">
        <f t="shared" si="59"/>
        <v>0</v>
      </c>
      <c r="N1383" s="86" t="e">
        <f t="shared" si="60"/>
        <v>#DIV/0!</v>
      </c>
    </row>
    <row r="1384" spans="2:14">
      <c r="B1384" s="85"/>
      <c r="M1384" s="86">
        <f t="shared" si="59"/>
        <v>0</v>
      </c>
      <c r="N1384" s="86" t="e">
        <f t="shared" si="60"/>
        <v>#DIV/0!</v>
      </c>
    </row>
    <row r="1385" spans="2:14">
      <c r="B1385" s="85"/>
      <c r="M1385" s="86">
        <f t="shared" si="59"/>
        <v>0</v>
      </c>
      <c r="N1385" s="86" t="e">
        <f t="shared" si="60"/>
        <v>#DIV/0!</v>
      </c>
    </row>
    <row r="1386" spans="2:14">
      <c r="B1386" s="85"/>
      <c r="M1386" s="86">
        <f t="shared" si="59"/>
        <v>0</v>
      </c>
      <c r="N1386" s="86" t="e">
        <f t="shared" si="60"/>
        <v>#DIV/0!</v>
      </c>
    </row>
    <row r="1387" spans="2:14">
      <c r="B1387" s="85"/>
      <c r="M1387" s="86">
        <f t="shared" si="59"/>
        <v>0</v>
      </c>
      <c r="N1387" s="86" t="e">
        <f t="shared" si="60"/>
        <v>#DIV/0!</v>
      </c>
    </row>
    <row r="1388" spans="2:14">
      <c r="B1388" s="85"/>
      <c r="M1388" s="86">
        <f t="shared" si="59"/>
        <v>0</v>
      </c>
      <c r="N1388" s="86" t="e">
        <f t="shared" si="60"/>
        <v>#DIV/0!</v>
      </c>
    </row>
    <row r="1389" spans="2:14">
      <c r="B1389" s="85"/>
      <c r="M1389" s="86">
        <f t="shared" si="59"/>
        <v>0</v>
      </c>
      <c r="N1389" s="86" t="e">
        <f t="shared" si="60"/>
        <v>#DIV/0!</v>
      </c>
    </row>
    <row r="1390" spans="2:14">
      <c r="B1390" s="85"/>
      <c r="M1390" s="86">
        <f t="shared" si="59"/>
        <v>0</v>
      </c>
      <c r="N1390" s="86" t="e">
        <f t="shared" si="60"/>
        <v>#DIV/0!</v>
      </c>
    </row>
    <row r="1391" spans="2:14">
      <c r="B1391" s="85"/>
      <c r="M1391" s="86">
        <f t="shared" si="59"/>
        <v>0</v>
      </c>
      <c r="N1391" s="86" t="e">
        <f t="shared" si="60"/>
        <v>#DIV/0!</v>
      </c>
    </row>
    <row r="1392" spans="2:14">
      <c r="B1392" s="85"/>
      <c r="M1392" s="86">
        <f t="shared" si="59"/>
        <v>0</v>
      </c>
      <c r="N1392" s="86" t="e">
        <f t="shared" si="60"/>
        <v>#DIV/0!</v>
      </c>
    </row>
    <row r="1393" spans="2:14">
      <c r="B1393" s="85"/>
      <c r="M1393" s="86">
        <f t="shared" si="59"/>
        <v>0</v>
      </c>
      <c r="N1393" s="86" t="e">
        <f t="shared" si="60"/>
        <v>#DIV/0!</v>
      </c>
    </row>
    <row r="1394" spans="2:14">
      <c r="B1394" s="85"/>
      <c r="M1394" s="86">
        <f t="shared" si="59"/>
        <v>0</v>
      </c>
      <c r="N1394" s="86" t="e">
        <f t="shared" si="60"/>
        <v>#DIV/0!</v>
      </c>
    </row>
    <row r="1395" spans="2:14">
      <c r="B1395" s="85"/>
      <c r="M1395" s="86">
        <f t="shared" si="59"/>
        <v>0</v>
      </c>
      <c r="N1395" s="86" t="e">
        <f t="shared" si="60"/>
        <v>#DIV/0!</v>
      </c>
    </row>
    <row r="1396" spans="2:14">
      <c r="B1396" s="85"/>
      <c r="M1396" s="86">
        <f t="shared" si="59"/>
        <v>0</v>
      </c>
      <c r="N1396" s="86" t="e">
        <f t="shared" si="60"/>
        <v>#DIV/0!</v>
      </c>
    </row>
    <row r="1397" spans="2:14">
      <c r="B1397" s="85"/>
      <c r="M1397" s="86">
        <f t="shared" si="59"/>
        <v>0</v>
      </c>
      <c r="N1397" s="86" t="e">
        <f t="shared" si="60"/>
        <v>#DIV/0!</v>
      </c>
    </row>
    <row r="1398" spans="2:14">
      <c r="B1398" s="85"/>
      <c r="M1398" s="86">
        <f t="shared" si="59"/>
        <v>0</v>
      </c>
      <c r="N1398" s="86" t="e">
        <f t="shared" si="60"/>
        <v>#DIV/0!</v>
      </c>
    </row>
    <row r="1399" spans="2:14">
      <c r="B1399" s="85"/>
      <c r="M1399" s="86">
        <f t="shared" si="59"/>
        <v>0</v>
      </c>
      <c r="N1399" s="86" t="e">
        <f t="shared" si="60"/>
        <v>#DIV/0!</v>
      </c>
    </row>
    <row r="1400" spans="2:14">
      <c r="B1400" s="85"/>
      <c r="M1400" s="86">
        <f t="shared" si="59"/>
        <v>0</v>
      </c>
      <c r="N1400" s="86" t="e">
        <f t="shared" si="60"/>
        <v>#DIV/0!</v>
      </c>
    </row>
    <row r="1401" spans="2:14">
      <c r="B1401" s="85"/>
      <c r="M1401" s="86">
        <f t="shared" si="59"/>
        <v>0</v>
      </c>
      <c r="N1401" s="86" t="e">
        <f t="shared" si="60"/>
        <v>#DIV/0!</v>
      </c>
    </row>
    <row r="1402" spans="2:14">
      <c r="B1402" s="85"/>
      <c r="M1402" s="86">
        <f t="shared" si="59"/>
        <v>0</v>
      </c>
      <c r="N1402" s="86" t="e">
        <f t="shared" si="60"/>
        <v>#DIV/0!</v>
      </c>
    </row>
    <row r="1403" spans="2:14">
      <c r="B1403" s="85"/>
      <c r="M1403" s="86">
        <f t="shared" si="59"/>
        <v>0</v>
      </c>
      <c r="N1403" s="86" t="e">
        <f t="shared" si="60"/>
        <v>#DIV/0!</v>
      </c>
    </row>
    <row r="1404" spans="2:14">
      <c r="B1404" s="85"/>
      <c r="M1404" s="86">
        <f t="shared" si="59"/>
        <v>0</v>
      </c>
      <c r="N1404" s="86" t="e">
        <f t="shared" si="60"/>
        <v>#DIV/0!</v>
      </c>
    </row>
    <row r="1405" spans="2:14">
      <c r="B1405" s="85"/>
      <c r="M1405" s="86">
        <f t="shared" si="59"/>
        <v>0</v>
      </c>
      <c r="N1405" s="86" t="e">
        <f t="shared" si="60"/>
        <v>#DIV/0!</v>
      </c>
    </row>
    <row r="1406" spans="2:14">
      <c r="B1406" s="85"/>
      <c r="M1406" s="86">
        <f t="shared" si="59"/>
        <v>0</v>
      </c>
      <c r="N1406" s="86" t="e">
        <f t="shared" si="60"/>
        <v>#DIV/0!</v>
      </c>
    </row>
    <row r="1407" spans="2:14">
      <c r="B1407" s="85"/>
      <c r="M1407" s="86">
        <f t="shared" si="59"/>
        <v>0</v>
      </c>
      <c r="N1407" s="86" t="e">
        <f t="shared" si="60"/>
        <v>#DIV/0!</v>
      </c>
    </row>
    <row r="1408" spans="2:14">
      <c r="B1408" s="85"/>
      <c r="M1408" s="86">
        <f t="shared" si="59"/>
        <v>0</v>
      </c>
      <c r="N1408" s="86" t="e">
        <f t="shared" si="60"/>
        <v>#DIV/0!</v>
      </c>
    </row>
    <row r="1409" spans="2:14">
      <c r="B1409" s="85"/>
      <c r="M1409" s="86">
        <f t="shared" si="59"/>
        <v>0</v>
      </c>
      <c r="N1409" s="86" t="e">
        <f t="shared" si="60"/>
        <v>#DIV/0!</v>
      </c>
    </row>
    <row r="1410" spans="2:14">
      <c r="B1410" s="85"/>
      <c r="M1410" s="86">
        <f t="shared" si="59"/>
        <v>0</v>
      </c>
      <c r="N1410" s="86" t="e">
        <f t="shared" si="60"/>
        <v>#DIV/0!</v>
      </c>
    </row>
    <row r="1411" spans="2:14">
      <c r="B1411" s="85"/>
      <c r="M1411" s="86">
        <f t="shared" si="59"/>
        <v>0</v>
      </c>
      <c r="N1411" s="86" t="e">
        <f t="shared" si="60"/>
        <v>#DIV/0!</v>
      </c>
    </row>
    <row r="1412" spans="2:14">
      <c r="B1412" s="85"/>
      <c r="M1412" s="86">
        <f t="shared" si="59"/>
        <v>0</v>
      </c>
      <c r="N1412" s="86" t="e">
        <f t="shared" si="60"/>
        <v>#DIV/0!</v>
      </c>
    </row>
    <row r="1413" spans="2:14">
      <c r="B1413" s="85"/>
      <c r="M1413" s="86">
        <f t="shared" si="59"/>
        <v>0</v>
      </c>
      <c r="N1413" s="86" t="e">
        <f t="shared" si="60"/>
        <v>#DIV/0!</v>
      </c>
    </row>
    <row r="1414" spans="2:14">
      <c r="B1414" s="85"/>
      <c r="M1414" s="86">
        <f t="shared" si="59"/>
        <v>0</v>
      </c>
      <c r="N1414" s="86" t="e">
        <f t="shared" si="60"/>
        <v>#DIV/0!</v>
      </c>
    </row>
    <row r="1415" spans="2:14">
      <c r="B1415" s="85"/>
      <c r="M1415" s="86">
        <f t="shared" si="59"/>
        <v>0</v>
      </c>
      <c r="N1415" s="86" t="e">
        <f t="shared" si="60"/>
        <v>#DIV/0!</v>
      </c>
    </row>
    <row r="1416" spans="2:14">
      <c r="B1416" s="85"/>
      <c r="M1416" s="86">
        <f t="shared" si="59"/>
        <v>0</v>
      </c>
      <c r="N1416" s="86" t="e">
        <f t="shared" si="60"/>
        <v>#DIV/0!</v>
      </c>
    </row>
    <row r="1417" spans="2:14">
      <c r="B1417" s="85"/>
      <c r="M1417" s="86">
        <f t="shared" si="59"/>
        <v>0</v>
      </c>
      <c r="N1417" s="86" t="e">
        <f t="shared" si="60"/>
        <v>#DIV/0!</v>
      </c>
    </row>
    <row r="1418" spans="2:14">
      <c r="B1418" s="85"/>
      <c r="M1418" s="86">
        <f t="shared" si="59"/>
        <v>0</v>
      </c>
      <c r="N1418" s="86" t="e">
        <f t="shared" si="60"/>
        <v>#DIV/0!</v>
      </c>
    </row>
    <row r="1419" spans="2:14">
      <c r="B1419" s="85"/>
      <c r="M1419" s="86">
        <f t="shared" si="59"/>
        <v>0</v>
      </c>
      <c r="N1419" s="86" t="e">
        <f t="shared" si="60"/>
        <v>#DIV/0!</v>
      </c>
    </row>
    <row r="1420" spans="2:14">
      <c r="B1420" s="85"/>
      <c r="M1420" s="86">
        <f t="shared" si="59"/>
        <v>0</v>
      </c>
      <c r="N1420" s="86" t="e">
        <f t="shared" si="60"/>
        <v>#DIV/0!</v>
      </c>
    </row>
    <row r="1421" spans="2:14">
      <c r="B1421" s="85"/>
      <c r="M1421" s="86">
        <f t="shared" si="59"/>
        <v>0</v>
      </c>
      <c r="N1421" s="86" t="e">
        <f t="shared" si="60"/>
        <v>#DIV/0!</v>
      </c>
    </row>
    <row r="1422" spans="2:14">
      <c r="B1422" s="85"/>
      <c r="M1422" s="86">
        <f t="shared" si="59"/>
        <v>0</v>
      </c>
      <c r="N1422" s="86" t="e">
        <f t="shared" si="60"/>
        <v>#DIV/0!</v>
      </c>
    </row>
    <row r="1423" spans="2:14">
      <c r="B1423" s="85"/>
      <c r="M1423" s="86">
        <f t="shared" si="59"/>
        <v>0</v>
      </c>
      <c r="N1423" s="86" t="e">
        <f t="shared" si="60"/>
        <v>#DIV/0!</v>
      </c>
    </row>
    <row r="1424" spans="2:14">
      <c r="B1424" s="85"/>
      <c r="M1424" s="86">
        <f t="shared" si="59"/>
        <v>0</v>
      </c>
      <c r="N1424" s="86" t="e">
        <f t="shared" si="60"/>
        <v>#DIV/0!</v>
      </c>
    </row>
    <row r="1425" spans="2:14">
      <c r="B1425" s="85"/>
      <c r="M1425" s="86">
        <f t="shared" si="59"/>
        <v>0</v>
      </c>
      <c r="N1425" s="86" t="e">
        <f t="shared" si="60"/>
        <v>#DIV/0!</v>
      </c>
    </row>
    <row r="1426" spans="2:14">
      <c r="B1426" s="85"/>
      <c r="M1426" s="86">
        <f t="shared" si="59"/>
        <v>0</v>
      </c>
      <c r="N1426" s="86" t="e">
        <f t="shared" si="60"/>
        <v>#DIV/0!</v>
      </c>
    </row>
    <row r="1427" spans="2:14">
      <c r="B1427" s="85"/>
      <c r="M1427" s="86">
        <f t="shared" si="59"/>
        <v>0</v>
      </c>
      <c r="N1427" s="86" t="e">
        <f t="shared" si="60"/>
        <v>#DIV/0!</v>
      </c>
    </row>
    <row r="1428" spans="2:14">
      <c r="B1428" s="85"/>
      <c r="M1428" s="86">
        <f t="shared" si="59"/>
        <v>0</v>
      </c>
      <c r="N1428" s="86" t="e">
        <f t="shared" si="60"/>
        <v>#DIV/0!</v>
      </c>
    </row>
    <row r="1429" spans="2:14">
      <c r="B1429" s="85"/>
      <c r="M1429" s="86">
        <f t="shared" si="59"/>
        <v>0</v>
      </c>
      <c r="N1429" s="86" t="e">
        <f t="shared" si="60"/>
        <v>#DIV/0!</v>
      </c>
    </row>
    <row r="1430" spans="2:14">
      <c r="B1430" s="85"/>
      <c r="M1430" s="86">
        <f t="shared" si="59"/>
        <v>0</v>
      </c>
      <c r="N1430" s="86" t="e">
        <f t="shared" si="60"/>
        <v>#DIV/0!</v>
      </c>
    </row>
    <row r="1431" spans="2:14">
      <c r="B1431" s="85"/>
      <c r="M1431" s="86">
        <f t="shared" si="59"/>
        <v>0</v>
      </c>
      <c r="N1431" s="86" t="e">
        <f t="shared" si="60"/>
        <v>#DIV/0!</v>
      </c>
    </row>
    <row r="1432" spans="2:14">
      <c r="B1432" s="85"/>
      <c r="M1432" s="86">
        <f t="shared" si="59"/>
        <v>0</v>
      </c>
      <c r="N1432" s="86" t="e">
        <f t="shared" si="60"/>
        <v>#DIV/0!</v>
      </c>
    </row>
    <row r="1433" spans="2:14">
      <c r="B1433" s="85"/>
      <c r="M1433" s="86">
        <f t="shared" si="59"/>
        <v>0</v>
      </c>
      <c r="N1433" s="86" t="e">
        <f t="shared" si="60"/>
        <v>#DIV/0!</v>
      </c>
    </row>
    <row r="1434" spans="2:14">
      <c r="B1434" s="85"/>
      <c r="M1434" s="86">
        <f t="shared" si="59"/>
        <v>0</v>
      </c>
      <c r="N1434" s="86" t="e">
        <f t="shared" si="60"/>
        <v>#DIV/0!</v>
      </c>
    </row>
    <row r="1435" spans="2:14">
      <c r="B1435" s="85"/>
      <c r="M1435" s="86">
        <f t="shared" si="59"/>
        <v>0</v>
      </c>
      <c r="N1435" s="86" t="e">
        <f t="shared" si="60"/>
        <v>#DIV/0!</v>
      </c>
    </row>
    <row r="1436" spans="2:14">
      <c r="B1436" s="85"/>
      <c r="M1436" s="86">
        <f t="shared" si="59"/>
        <v>0</v>
      </c>
      <c r="N1436" s="86" t="e">
        <f t="shared" si="60"/>
        <v>#DIV/0!</v>
      </c>
    </row>
    <row r="1437" spans="2:14">
      <c r="B1437" s="85"/>
      <c r="M1437" s="86">
        <f t="shared" si="59"/>
        <v>0</v>
      </c>
      <c r="N1437" s="86" t="e">
        <f t="shared" si="60"/>
        <v>#DIV/0!</v>
      </c>
    </row>
    <row r="1438" spans="2:14">
      <c r="B1438" s="85"/>
      <c r="M1438" s="86">
        <f t="shared" ref="M1438:M1501" si="61">COUNTIFS(D:D,D1438,J:J,J1438,K:K,K1438)</f>
        <v>0</v>
      </c>
      <c r="N1438" s="86" t="e">
        <f t="shared" ref="N1438:N1501" si="62">1/M1438</f>
        <v>#DIV/0!</v>
      </c>
    </row>
    <row r="1439" spans="2:14">
      <c r="B1439" s="85"/>
      <c r="M1439" s="86">
        <f t="shared" si="61"/>
        <v>0</v>
      </c>
      <c r="N1439" s="86" t="e">
        <f t="shared" si="62"/>
        <v>#DIV/0!</v>
      </c>
    </row>
    <row r="1440" spans="2:14">
      <c r="B1440" s="85"/>
      <c r="M1440" s="86">
        <f t="shared" si="61"/>
        <v>0</v>
      </c>
      <c r="N1440" s="86" t="e">
        <f t="shared" si="62"/>
        <v>#DIV/0!</v>
      </c>
    </row>
    <row r="1441" spans="2:14">
      <c r="B1441" s="85"/>
      <c r="M1441" s="86">
        <f t="shared" si="61"/>
        <v>0</v>
      </c>
      <c r="N1441" s="86" t="e">
        <f t="shared" si="62"/>
        <v>#DIV/0!</v>
      </c>
    </row>
    <row r="1442" spans="2:14">
      <c r="B1442" s="85"/>
      <c r="M1442" s="86">
        <f t="shared" si="61"/>
        <v>0</v>
      </c>
      <c r="N1442" s="86" t="e">
        <f t="shared" si="62"/>
        <v>#DIV/0!</v>
      </c>
    </row>
    <row r="1443" spans="2:14">
      <c r="B1443" s="85"/>
      <c r="M1443" s="86">
        <f t="shared" si="61"/>
        <v>0</v>
      </c>
      <c r="N1443" s="86" t="e">
        <f t="shared" si="62"/>
        <v>#DIV/0!</v>
      </c>
    </row>
    <row r="1444" spans="2:14">
      <c r="B1444" s="85"/>
      <c r="M1444" s="86">
        <f t="shared" si="61"/>
        <v>0</v>
      </c>
      <c r="N1444" s="86" t="e">
        <f t="shared" si="62"/>
        <v>#DIV/0!</v>
      </c>
    </row>
    <row r="1445" spans="2:14">
      <c r="B1445" s="85"/>
      <c r="M1445" s="86">
        <f t="shared" si="61"/>
        <v>0</v>
      </c>
      <c r="N1445" s="86" t="e">
        <f t="shared" si="62"/>
        <v>#DIV/0!</v>
      </c>
    </row>
    <row r="1446" spans="2:14">
      <c r="B1446" s="85"/>
      <c r="M1446" s="86">
        <f t="shared" si="61"/>
        <v>0</v>
      </c>
      <c r="N1446" s="86" t="e">
        <f t="shared" si="62"/>
        <v>#DIV/0!</v>
      </c>
    </row>
    <row r="1447" spans="2:14">
      <c r="B1447" s="85"/>
      <c r="M1447" s="86">
        <f t="shared" si="61"/>
        <v>0</v>
      </c>
      <c r="N1447" s="86" t="e">
        <f t="shared" si="62"/>
        <v>#DIV/0!</v>
      </c>
    </row>
    <row r="1448" spans="2:14">
      <c r="B1448" s="85"/>
      <c r="M1448" s="86">
        <f t="shared" si="61"/>
        <v>0</v>
      </c>
      <c r="N1448" s="86" t="e">
        <f t="shared" si="62"/>
        <v>#DIV/0!</v>
      </c>
    </row>
    <row r="1449" spans="2:14">
      <c r="B1449" s="85"/>
      <c r="M1449" s="86">
        <f t="shared" si="61"/>
        <v>0</v>
      </c>
      <c r="N1449" s="86" t="e">
        <f t="shared" si="62"/>
        <v>#DIV/0!</v>
      </c>
    </row>
    <row r="1450" spans="2:14">
      <c r="B1450" s="85"/>
      <c r="M1450" s="86">
        <f t="shared" si="61"/>
        <v>0</v>
      </c>
      <c r="N1450" s="86" t="e">
        <f t="shared" si="62"/>
        <v>#DIV/0!</v>
      </c>
    </row>
    <row r="1451" spans="2:14">
      <c r="B1451" s="85"/>
      <c r="M1451" s="86">
        <f t="shared" si="61"/>
        <v>0</v>
      </c>
      <c r="N1451" s="86" t="e">
        <f t="shared" si="62"/>
        <v>#DIV/0!</v>
      </c>
    </row>
    <row r="1452" spans="2:14">
      <c r="B1452" s="85"/>
      <c r="M1452" s="86">
        <f t="shared" si="61"/>
        <v>0</v>
      </c>
      <c r="N1452" s="86" t="e">
        <f t="shared" si="62"/>
        <v>#DIV/0!</v>
      </c>
    </row>
    <row r="1453" spans="2:14">
      <c r="B1453" s="85"/>
      <c r="M1453" s="86">
        <f t="shared" si="61"/>
        <v>0</v>
      </c>
      <c r="N1453" s="86" t="e">
        <f t="shared" si="62"/>
        <v>#DIV/0!</v>
      </c>
    </row>
    <row r="1454" spans="2:14">
      <c r="B1454" s="85"/>
      <c r="M1454" s="86">
        <f t="shared" si="61"/>
        <v>0</v>
      </c>
      <c r="N1454" s="86" t="e">
        <f t="shared" si="62"/>
        <v>#DIV/0!</v>
      </c>
    </row>
    <row r="1455" spans="2:14">
      <c r="B1455" s="85"/>
      <c r="M1455" s="86">
        <f t="shared" si="61"/>
        <v>0</v>
      </c>
      <c r="N1455" s="86" t="e">
        <f t="shared" si="62"/>
        <v>#DIV/0!</v>
      </c>
    </row>
    <row r="1456" spans="2:14">
      <c r="B1456" s="85"/>
      <c r="M1456" s="86">
        <f t="shared" si="61"/>
        <v>0</v>
      </c>
      <c r="N1456" s="86" t="e">
        <f t="shared" si="62"/>
        <v>#DIV/0!</v>
      </c>
    </row>
    <row r="1457" spans="2:14">
      <c r="B1457" s="85"/>
      <c r="M1457" s="86">
        <f t="shared" si="61"/>
        <v>0</v>
      </c>
      <c r="N1457" s="86" t="e">
        <f t="shared" si="62"/>
        <v>#DIV/0!</v>
      </c>
    </row>
    <row r="1458" spans="2:14">
      <c r="B1458" s="85"/>
      <c r="M1458" s="86">
        <f t="shared" si="61"/>
        <v>0</v>
      </c>
      <c r="N1458" s="86" t="e">
        <f t="shared" si="62"/>
        <v>#DIV/0!</v>
      </c>
    </row>
    <row r="1459" spans="2:14">
      <c r="B1459" s="85"/>
      <c r="M1459" s="86">
        <f t="shared" si="61"/>
        <v>0</v>
      </c>
      <c r="N1459" s="86" t="e">
        <f t="shared" si="62"/>
        <v>#DIV/0!</v>
      </c>
    </row>
    <row r="1460" spans="2:14">
      <c r="B1460" s="85"/>
      <c r="M1460" s="86">
        <f t="shared" si="61"/>
        <v>0</v>
      </c>
      <c r="N1460" s="86" t="e">
        <f t="shared" si="62"/>
        <v>#DIV/0!</v>
      </c>
    </row>
    <row r="1461" spans="2:14">
      <c r="B1461" s="85"/>
      <c r="M1461" s="86">
        <f t="shared" si="61"/>
        <v>0</v>
      </c>
      <c r="N1461" s="86" t="e">
        <f t="shared" si="62"/>
        <v>#DIV/0!</v>
      </c>
    </row>
    <row r="1462" spans="2:14">
      <c r="B1462" s="85"/>
      <c r="M1462" s="86">
        <f t="shared" si="61"/>
        <v>0</v>
      </c>
      <c r="N1462" s="86" t="e">
        <f t="shared" si="62"/>
        <v>#DIV/0!</v>
      </c>
    </row>
    <row r="1463" spans="2:14">
      <c r="B1463" s="85"/>
      <c r="M1463" s="86">
        <f t="shared" si="61"/>
        <v>0</v>
      </c>
      <c r="N1463" s="86" t="e">
        <f t="shared" si="62"/>
        <v>#DIV/0!</v>
      </c>
    </row>
    <row r="1464" spans="2:14">
      <c r="B1464" s="85"/>
      <c r="M1464" s="86">
        <f t="shared" si="61"/>
        <v>0</v>
      </c>
      <c r="N1464" s="86" t="e">
        <f t="shared" si="62"/>
        <v>#DIV/0!</v>
      </c>
    </row>
    <row r="1465" spans="2:14">
      <c r="B1465" s="85"/>
      <c r="M1465" s="86">
        <f t="shared" si="61"/>
        <v>0</v>
      </c>
      <c r="N1465" s="86" t="e">
        <f t="shared" si="62"/>
        <v>#DIV/0!</v>
      </c>
    </row>
    <row r="1466" spans="2:14">
      <c r="B1466" s="85"/>
      <c r="M1466" s="86">
        <f t="shared" si="61"/>
        <v>0</v>
      </c>
      <c r="N1466" s="86" t="e">
        <f t="shared" si="62"/>
        <v>#DIV/0!</v>
      </c>
    </row>
    <row r="1467" spans="2:14">
      <c r="B1467" s="85"/>
      <c r="M1467" s="86">
        <f t="shared" si="61"/>
        <v>0</v>
      </c>
      <c r="N1467" s="86" t="e">
        <f t="shared" si="62"/>
        <v>#DIV/0!</v>
      </c>
    </row>
    <row r="1468" spans="2:14">
      <c r="B1468" s="85"/>
      <c r="M1468" s="86">
        <f t="shared" si="61"/>
        <v>0</v>
      </c>
      <c r="N1468" s="86" t="e">
        <f t="shared" si="62"/>
        <v>#DIV/0!</v>
      </c>
    </row>
    <row r="1469" spans="2:14">
      <c r="B1469" s="85"/>
      <c r="M1469" s="86">
        <f t="shared" si="61"/>
        <v>0</v>
      </c>
      <c r="N1469" s="86" t="e">
        <f t="shared" si="62"/>
        <v>#DIV/0!</v>
      </c>
    </row>
    <row r="1470" spans="2:14">
      <c r="B1470" s="85"/>
      <c r="M1470" s="86">
        <f t="shared" si="61"/>
        <v>0</v>
      </c>
      <c r="N1470" s="86" t="e">
        <f t="shared" si="62"/>
        <v>#DIV/0!</v>
      </c>
    </row>
    <row r="1471" spans="2:14">
      <c r="B1471" s="85"/>
      <c r="M1471" s="86">
        <f t="shared" si="61"/>
        <v>0</v>
      </c>
      <c r="N1471" s="86" t="e">
        <f t="shared" si="62"/>
        <v>#DIV/0!</v>
      </c>
    </row>
    <row r="1472" spans="2:14">
      <c r="B1472" s="85"/>
      <c r="M1472" s="86">
        <f t="shared" si="61"/>
        <v>0</v>
      </c>
      <c r="N1472" s="86" t="e">
        <f t="shared" si="62"/>
        <v>#DIV/0!</v>
      </c>
    </row>
    <row r="1473" spans="2:14">
      <c r="B1473" s="85"/>
      <c r="M1473" s="86">
        <f t="shared" si="61"/>
        <v>0</v>
      </c>
      <c r="N1473" s="86" t="e">
        <f t="shared" si="62"/>
        <v>#DIV/0!</v>
      </c>
    </row>
    <row r="1474" spans="2:14">
      <c r="B1474" s="85"/>
      <c r="M1474" s="86">
        <f t="shared" si="61"/>
        <v>0</v>
      </c>
      <c r="N1474" s="86" t="e">
        <f t="shared" si="62"/>
        <v>#DIV/0!</v>
      </c>
    </row>
    <row r="1475" spans="2:14">
      <c r="B1475" s="85"/>
      <c r="M1475" s="86">
        <f t="shared" si="61"/>
        <v>0</v>
      </c>
      <c r="N1475" s="86" t="e">
        <f t="shared" si="62"/>
        <v>#DIV/0!</v>
      </c>
    </row>
    <row r="1476" spans="2:14">
      <c r="B1476" s="85"/>
      <c r="M1476" s="86">
        <f t="shared" si="61"/>
        <v>0</v>
      </c>
      <c r="N1476" s="86" t="e">
        <f t="shared" si="62"/>
        <v>#DIV/0!</v>
      </c>
    </row>
    <row r="1477" spans="2:14">
      <c r="B1477" s="85"/>
      <c r="M1477" s="86">
        <f t="shared" si="61"/>
        <v>0</v>
      </c>
      <c r="N1477" s="86" t="e">
        <f t="shared" si="62"/>
        <v>#DIV/0!</v>
      </c>
    </row>
    <row r="1478" spans="2:14">
      <c r="B1478" s="85"/>
      <c r="M1478" s="86">
        <f t="shared" si="61"/>
        <v>0</v>
      </c>
      <c r="N1478" s="86" t="e">
        <f t="shared" si="62"/>
        <v>#DIV/0!</v>
      </c>
    </row>
    <row r="1479" spans="2:14">
      <c r="B1479" s="85"/>
      <c r="M1479" s="86">
        <f t="shared" si="61"/>
        <v>0</v>
      </c>
      <c r="N1479" s="86" t="e">
        <f t="shared" si="62"/>
        <v>#DIV/0!</v>
      </c>
    </row>
    <row r="1480" spans="2:14">
      <c r="B1480" s="85"/>
      <c r="M1480" s="86">
        <f t="shared" si="61"/>
        <v>0</v>
      </c>
      <c r="N1480" s="86" t="e">
        <f t="shared" si="62"/>
        <v>#DIV/0!</v>
      </c>
    </row>
    <row r="1481" spans="2:14">
      <c r="B1481" s="85"/>
      <c r="M1481" s="86">
        <f t="shared" si="61"/>
        <v>0</v>
      </c>
      <c r="N1481" s="86" t="e">
        <f t="shared" si="62"/>
        <v>#DIV/0!</v>
      </c>
    </row>
    <row r="1482" spans="2:14">
      <c r="B1482" s="85"/>
      <c r="M1482" s="86">
        <f t="shared" si="61"/>
        <v>0</v>
      </c>
      <c r="N1482" s="86" t="e">
        <f t="shared" si="62"/>
        <v>#DIV/0!</v>
      </c>
    </row>
    <row r="1483" spans="2:14">
      <c r="B1483" s="85"/>
      <c r="M1483" s="86">
        <f t="shared" si="61"/>
        <v>0</v>
      </c>
      <c r="N1483" s="86" t="e">
        <f t="shared" si="62"/>
        <v>#DIV/0!</v>
      </c>
    </row>
    <row r="1484" spans="2:14">
      <c r="B1484" s="85"/>
      <c r="M1484" s="86">
        <f t="shared" si="61"/>
        <v>0</v>
      </c>
      <c r="N1484" s="86" t="e">
        <f t="shared" si="62"/>
        <v>#DIV/0!</v>
      </c>
    </row>
    <row r="1485" spans="2:14">
      <c r="B1485" s="85"/>
      <c r="M1485" s="86">
        <f t="shared" si="61"/>
        <v>0</v>
      </c>
      <c r="N1485" s="86" t="e">
        <f t="shared" si="62"/>
        <v>#DIV/0!</v>
      </c>
    </row>
    <row r="1486" spans="2:14">
      <c r="B1486" s="85"/>
      <c r="M1486" s="86">
        <f t="shared" si="61"/>
        <v>0</v>
      </c>
      <c r="N1486" s="86" t="e">
        <f t="shared" si="62"/>
        <v>#DIV/0!</v>
      </c>
    </row>
    <row r="1487" spans="2:14">
      <c r="B1487" s="85"/>
      <c r="M1487" s="86">
        <f t="shared" si="61"/>
        <v>0</v>
      </c>
      <c r="N1487" s="86" t="e">
        <f t="shared" si="62"/>
        <v>#DIV/0!</v>
      </c>
    </row>
    <row r="1488" spans="2:14">
      <c r="B1488" s="85"/>
      <c r="M1488" s="86">
        <f t="shared" si="61"/>
        <v>0</v>
      </c>
      <c r="N1488" s="86" t="e">
        <f t="shared" si="62"/>
        <v>#DIV/0!</v>
      </c>
    </row>
    <row r="1489" spans="2:14">
      <c r="B1489" s="85"/>
      <c r="M1489" s="86">
        <f t="shared" si="61"/>
        <v>0</v>
      </c>
      <c r="N1489" s="86" t="e">
        <f t="shared" si="62"/>
        <v>#DIV/0!</v>
      </c>
    </row>
    <row r="1490" spans="2:14">
      <c r="B1490" s="85"/>
      <c r="M1490" s="86">
        <f t="shared" si="61"/>
        <v>0</v>
      </c>
      <c r="N1490" s="86" t="e">
        <f t="shared" si="62"/>
        <v>#DIV/0!</v>
      </c>
    </row>
    <row r="1491" spans="2:14">
      <c r="B1491" s="85"/>
      <c r="M1491" s="86">
        <f t="shared" si="61"/>
        <v>0</v>
      </c>
      <c r="N1491" s="86" t="e">
        <f t="shared" si="62"/>
        <v>#DIV/0!</v>
      </c>
    </row>
    <row r="1492" spans="2:14">
      <c r="B1492" s="85"/>
      <c r="M1492" s="86">
        <f t="shared" si="61"/>
        <v>0</v>
      </c>
      <c r="N1492" s="86" t="e">
        <f t="shared" si="62"/>
        <v>#DIV/0!</v>
      </c>
    </row>
    <row r="1493" spans="2:14">
      <c r="B1493" s="85"/>
      <c r="M1493" s="86">
        <f t="shared" si="61"/>
        <v>0</v>
      </c>
      <c r="N1493" s="86" t="e">
        <f t="shared" si="62"/>
        <v>#DIV/0!</v>
      </c>
    </row>
    <row r="1494" spans="2:14">
      <c r="B1494" s="85"/>
      <c r="M1494" s="86">
        <f t="shared" si="61"/>
        <v>0</v>
      </c>
      <c r="N1494" s="86" t="e">
        <f t="shared" si="62"/>
        <v>#DIV/0!</v>
      </c>
    </row>
    <row r="1495" spans="2:14">
      <c r="B1495" s="85"/>
      <c r="M1495" s="86">
        <f t="shared" si="61"/>
        <v>0</v>
      </c>
      <c r="N1495" s="86" t="e">
        <f t="shared" si="62"/>
        <v>#DIV/0!</v>
      </c>
    </row>
    <row r="1496" spans="2:14">
      <c r="B1496" s="85"/>
      <c r="M1496" s="86">
        <f t="shared" si="61"/>
        <v>0</v>
      </c>
      <c r="N1496" s="86" t="e">
        <f t="shared" si="62"/>
        <v>#DIV/0!</v>
      </c>
    </row>
    <row r="1497" spans="2:14">
      <c r="B1497" s="85"/>
      <c r="M1497" s="86">
        <f t="shared" si="61"/>
        <v>0</v>
      </c>
      <c r="N1497" s="86" t="e">
        <f t="shared" si="62"/>
        <v>#DIV/0!</v>
      </c>
    </row>
    <row r="1498" spans="2:14">
      <c r="B1498" s="85"/>
      <c r="M1498" s="86">
        <f t="shared" si="61"/>
        <v>0</v>
      </c>
      <c r="N1498" s="86" t="e">
        <f t="shared" si="62"/>
        <v>#DIV/0!</v>
      </c>
    </row>
    <row r="1499" spans="2:14">
      <c r="B1499" s="85"/>
      <c r="M1499" s="86">
        <f t="shared" si="61"/>
        <v>0</v>
      </c>
      <c r="N1499" s="86" t="e">
        <f t="shared" si="62"/>
        <v>#DIV/0!</v>
      </c>
    </row>
    <row r="1500" spans="2:14">
      <c r="B1500" s="85"/>
      <c r="M1500" s="86">
        <f t="shared" si="61"/>
        <v>0</v>
      </c>
      <c r="N1500" s="86" t="e">
        <f t="shared" si="62"/>
        <v>#DIV/0!</v>
      </c>
    </row>
    <row r="1501" spans="2:14">
      <c r="B1501" s="85"/>
      <c r="M1501" s="86">
        <f t="shared" si="61"/>
        <v>0</v>
      </c>
      <c r="N1501" s="86" t="e">
        <f t="shared" si="62"/>
        <v>#DIV/0!</v>
      </c>
    </row>
    <row r="1502" spans="2:14">
      <c r="B1502" s="85"/>
      <c r="M1502" s="86">
        <f t="shared" ref="M1502:M1565" si="63">COUNTIFS(D:D,D1502,J:J,J1502,K:K,K1502)</f>
        <v>0</v>
      </c>
      <c r="N1502" s="86" t="e">
        <f t="shared" ref="N1502:N1565" si="64">1/M1502</f>
        <v>#DIV/0!</v>
      </c>
    </row>
    <row r="1503" spans="2:14">
      <c r="B1503" s="85"/>
      <c r="M1503" s="86">
        <f t="shared" si="63"/>
        <v>0</v>
      </c>
      <c r="N1503" s="86" t="e">
        <f t="shared" si="64"/>
        <v>#DIV/0!</v>
      </c>
    </row>
    <row r="1504" spans="2:14">
      <c r="B1504" s="85"/>
      <c r="M1504" s="86">
        <f t="shared" si="63"/>
        <v>0</v>
      </c>
      <c r="N1504" s="86" t="e">
        <f t="shared" si="64"/>
        <v>#DIV/0!</v>
      </c>
    </row>
    <row r="1505" spans="2:14">
      <c r="B1505" s="85"/>
      <c r="M1505" s="86">
        <f t="shared" si="63"/>
        <v>0</v>
      </c>
      <c r="N1505" s="86" t="e">
        <f t="shared" si="64"/>
        <v>#DIV/0!</v>
      </c>
    </row>
    <row r="1506" spans="2:14">
      <c r="B1506" s="85"/>
      <c r="M1506" s="86">
        <f t="shared" si="63"/>
        <v>0</v>
      </c>
      <c r="N1506" s="86" t="e">
        <f t="shared" si="64"/>
        <v>#DIV/0!</v>
      </c>
    </row>
    <row r="1507" spans="2:14">
      <c r="B1507" s="85"/>
      <c r="M1507" s="86">
        <f t="shared" si="63"/>
        <v>0</v>
      </c>
      <c r="N1507" s="86" t="e">
        <f t="shared" si="64"/>
        <v>#DIV/0!</v>
      </c>
    </row>
    <row r="1508" spans="2:14">
      <c r="B1508" s="85"/>
      <c r="M1508" s="86">
        <f t="shared" si="63"/>
        <v>0</v>
      </c>
      <c r="N1508" s="86" t="e">
        <f t="shared" si="64"/>
        <v>#DIV/0!</v>
      </c>
    </row>
    <row r="1509" spans="2:14">
      <c r="B1509" s="85"/>
      <c r="M1509" s="86">
        <f t="shared" si="63"/>
        <v>0</v>
      </c>
      <c r="N1509" s="86" t="e">
        <f t="shared" si="64"/>
        <v>#DIV/0!</v>
      </c>
    </row>
    <row r="1510" spans="2:14">
      <c r="B1510" s="85"/>
      <c r="M1510" s="86">
        <f t="shared" si="63"/>
        <v>0</v>
      </c>
      <c r="N1510" s="86" t="e">
        <f t="shared" si="64"/>
        <v>#DIV/0!</v>
      </c>
    </row>
    <row r="1511" spans="2:14">
      <c r="B1511" s="85"/>
      <c r="M1511" s="86">
        <f t="shared" si="63"/>
        <v>0</v>
      </c>
      <c r="N1511" s="86" t="e">
        <f t="shared" si="64"/>
        <v>#DIV/0!</v>
      </c>
    </row>
    <row r="1512" spans="2:14">
      <c r="B1512" s="85"/>
      <c r="M1512" s="86">
        <f t="shared" si="63"/>
        <v>0</v>
      </c>
      <c r="N1512" s="86" t="e">
        <f t="shared" si="64"/>
        <v>#DIV/0!</v>
      </c>
    </row>
    <row r="1513" spans="2:14">
      <c r="B1513" s="85"/>
      <c r="M1513" s="86">
        <f t="shared" si="63"/>
        <v>0</v>
      </c>
      <c r="N1513" s="86" t="e">
        <f t="shared" si="64"/>
        <v>#DIV/0!</v>
      </c>
    </row>
    <row r="1514" spans="2:14">
      <c r="B1514" s="85"/>
      <c r="M1514" s="86">
        <f t="shared" si="63"/>
        <v>0</v>
      </c>
      <c r="N1514" s="86" t="e">
        <f t="shared" si="64"/>
        <v>#DIV/0!</v>
      </c>
    </row>
    <row r="1515" spans="2:14">
      <c r="B1515" s="85"/>
      <c r="M1515" s="86">
        <f t="shared" si="63"/>
        <v>0</v>
      </c>
      <c r="N1515" s="86" t="e">
        <f t="shared" si="64"/>
        <v>#DIV/0!</v>
      </c>
    </row>
    <row r="1516" spans="2:14">
      <c r="B1516" s="85"/>
      <c r="M1516" s="86">
        <f t="shared" si="63"/>
        <v>0</v>
      </c>
      <c r="N1516" s="86" t="e">
        <f t="shared" si="64"/>
        <v>#DIV/0!</v>
      </c>
    </row>
    <row r="1517" spans="2:14">
      <c r="B1517" s="85"/>
      <c r="M1517" s="86">
        <f t="shared" si="63"/>
        <v>0</v>
      </c>
      <c r="N1517" s="86" t="e">
        <f t="shared" si="64"/>
        <v>#DIV/0!</v>
      </c>
    </row>
    <row r="1518" spans="2:14">
      <c r="B1518" s="85"/>
      <c r="M1518" s="86">
        <f t="shared" si="63"/>
        <v>0</v>
      </c>
      <c r="N1518" s="86" t="e">
        <f t="shared" si="64"/>
        <v>#DIV/0!</v>
      </c>
    </row>
    <row r="1519" spans="2:14">
      <c r="B1519" s="85"/>
      <c r="M1519" s="86">
        <f t="shared" si="63"/>
        <v>0</v>
      </c>
      <c r="N1519" s="86" t="e">
        <f t="shared" si="64"/>
        <v>#DIV/0!</v>
      </c>
    </row>
    <row r="1520" spans="2:14">
      <c r="B1520" s="85"/>
      <c r="M1520" s="86">
        <f t="shared" si="63"/>
        <v>0</v>
      </c>
      <c r="N1520" s="86" t="e">
        <f t="shared" si="64"/>
        <v>#DIV/0!</v>
      </c>
    </row>
    <row r="1521" spans="2:14">
      <c r="B1521" s="85"/>
      <c r="M1521" s="86">
        <f t="shared" si="63"/>
        <v>0</v>
      </c>
      <c r="N1521" s="86" t="e">
        <f t="shared" si="64"/>
        <v>#DIV/0!</v>
      </c>
    </row>
    <row r="1522" spans="2:14">
      <c r="B1522" s="85"/>
      <c r="M1522" s="86">
        <f t="shared" si="63"/>
        <v>0</v>
      </c>
      <c r="N1522" s="86" t="e">
        <f t="shared" si="64"/>
        <v>#DIV/0!</v>
      </c>
    </row>
    <row r="1523" spans="2:14">
      <c r="B1523" s="85"/>
      <c r="M1523" s="86">
        <f t="shared" si="63"/>
        <v>0</v>
      </c>
      <c r="N1523" s="86" t="e">
        <f t="shared" si="64"/>
        <v>#DIV/0!</v>
      </c>
    </row>
    <row r="1524" spans="2:14">
      <c r="B1524" s="85"/>
      <c r="M1524" s="86">
        <f t="shared" si="63"/>
        <v>0</v>
      </c>
      <c r="N1524" s="86" t="e">
        <f t="shared" si="64"/>
        <v>#DIV/0!</v>
      </c>
    </row>
    <row r="1525" spans="2:14">
      <c r="B1525" s="85"/>
      <c r="M1525" s="86">
        <f t="shared" si="63"/>
        <v>0</v>
      </c>
      <c r="N1525" s="86" t="e">
        <f t="shared" si="64"/>
        <v>#DIV/0!</v>
      </c>
    </row>
    <row r="1526" spans="2:14">
      <c r="B1526" s="85"/>
      <c r="M1526" s="86">
        <f t="shared" si="63"/>
        <v>0</v>
      </c>
      <c r="N1526" s="86" t="e">
        <f t="shared" si="64"/>
        <v>#DIV/0!</v>
      </c>
    </row>
    <row r="1527" spans="2:14">
      <c r="B1527" s="85"/>
      <c r="M1527" s="86">
        <f t="shared" si="63"/>
        <v>0</v>
      </c>
      <c r="N1527" s="86" t="e">
        <f t="shared" si="64"/>
        <v>#DIV/0!</v>
      </c>
    </row>
    <row r="1528" spans="2:14">
      <c r="B1528" s="85"/>
      <c r="M1528" s="86">
        <f t="shared" si="63"/>
        <v>0</v>
      </c>
      <c r="N1528" s="86" t="e">
        <f t="shared" si="64"/>
        <v>#DIV/0!</v>
      </c>
    </row>
    <row r="1529" spans="2:14">
      <c r="B1529" s="85"/>
      <c r="M1529" s="86">
        <f t="shared" si="63"/>
        <v>0</v>
      </c>
      <c r="N1529" s="86" t="e">
        <f t="shared" si="64"/>
        <v>#DIV/0!</v>
      </c>
    </row>
    <row r="1530" spans="2:14">
      <c r="B1530" s="85"/>
      <c r="M1530" s="86">
        <f t="shared" si="63"/>
        <v>0</v>
      </c>
      <c r="N1530" s="86" t="e">
        <f t="shared" si="64"/>
        <v>#DIV/0!</v>
      </c>
    </row>
    <row r="1531" spans="2:14">
      <c r="B1531" s="85"/>
      <c r="M1531" s="86">
        <f t="shared" si="63"/>
        <v>0</v>
      </c>
      <c r="N1531" s="86" t="e">
        <f t="shared" si="64"/>
        <v>#DIV/0!</v>
      </c>
    </row>
    <row r="1532" spans="2:14">
      <c r="B1532" s="85"/>
      <c r="M1532" s="86">
        <f t="shared" si="63"/>
        <v>0</v>
      </c>
      <c r="N1532" s="86" t="e">
        <f t="shared" si="64"/>
        <v>#DIV/0!</v>
      </c>
    </row>
    <row r="1533" spans="2:14">
      <c r="B1533" s="85"/>
      <c r="M1533" s="86">
        <f t="shared" si="63"/>
        <v>0</v>
      </c>
      <c r="N1533" s="86" t="e">
        <f t="shared" si="64"/>
        <v>#DIV/0!</v>
      </c>
    </row>
    <row r="1534" spans="2:14">
      <c r="B1534" s="85"/>
      <c r="M1534" s="86">
        <f t="shared" si="63"/>
        <v>0</v>
      </c>
      <c r="N1534" s="86" t="e">
        <f t="shared" si="64"/>
        <v>#DIV/0!</v>
      </c>
    </row>
    <row r="1535" spans="2:14">
      <c r="B1535" s="85"/>
      <c r="M1535" s="86">
        <f t="shared" si="63"/>
        <v>0</v>
      </c>
      <c r="N1535" s="86" t="e">
        <f t="shared" si="64"/>
        <v>#DIV/0!</v>
      </c>
    </row>
    <row r="1536" spans="2:14">
      <c r="B1536" s="85"/>
      <c r="M1536" s="86">
        <f t="shared" si="63"/>
        <v>0</v>
      </c>
      <c r="N1536" s="86" t="e">
        <f t="shared" si="64"/>
        <v>#DIV/0!</v>
      </c>
    </row>
    <row r="1537" spans="2:14">
      <c r="B1537" s="85"/>
      <c r="M1537" s="86">
        <f t="shared" si="63"/>
        <v>0</v>
      </c>
      <c r="N1537" s="86" t="e">
        <f t="shared" si="64"/>
        <v>#DIV/0!</v>
      </c>
    </row>
    <row r="1538" spans="2:14">
      <c r="B1538" s="85"/>
      <c r="M1538" s="86">
        <f t="shared" si="63"/>
        <v>0</v>
      </c>
      <c r="N1538" s="86" t="e">
        <f t="shared" si="64"/>
        <v>#DIV/0!</v>
      </c>
    </row>
    <row r="1539" spans="2:14">
      <c r="B1539" s="85"/>
      <c r="M1539" s="86">
        <f t="shared" si="63"/>
        <v>0</v>
      </c>
      <c r="N1539" s="86" t="e">
        <f t="shared" si="64"/>
        <v>#DIV/0!</v>
      </c>
    </row>
    <row r="1540" spans="2:14">
      <c r="B1540" s="85"/>
      <c r="M1540" s="86">
        <f t="shared" si="63"/>
        <v>0</v>
      </c>
      <c r="N1540" s="86" t="e">
        <f t="shared" si="64"/>
        <v>#DIV/0!</v>
      </c>
    </row>
    <row r="1541" spans="2:14">
      <c r="B1541" s="85"/>
      <c r="M1541" s="86">
        <f t="shared" si="63"/>
        <v>0</v>
      </c>
      <c r="N1541" s="86" t="e">
        <f t="shared" si="64"/>
        <v>#DIV/0!</v>
      </c>
    </row>
    <row r="1542" spans="2:14">
      <c r="B1542" s="85"/>
      <c r="M1542" s="86">
        <f t="shared" si="63"/>
        <v>0</v>
      </c>
      <c r="N1542" s="86" t="e">
        <f t="shared" si="64"/>
        <v>#DIV/0!</v>
      </c>
    </row>
    <row r="1543" spans="2:14">
      <c r="B1543" s="85"/>
      <c r="M1543" s="86">
        <f t="shared" si="63"/>
        <v>0</v>
      </c>
      <c r="N1543" s="86" t="e">
        <f t="shared" si="64"/>
        <v>#DIV/0!</v>
      </c>
    </row>
    <row r="1544" spans="2:14">
      <c r="B1544" s="85"/>
      <c r="M1544" s="86">
        <f t="shared" si="63"/>
        <v>0</v>
      </c>
      <c r="N1544" s="86" t="e">
        <f t="shared" si="64"/>
        <v>#DIV/0!</v>
      </c>
    </row>
    <row r="1545" spans="2:14">
      <c r="B1545" s="85"/>
      <c r="M1545" s="86">
        <f t="shared" si="63"/>
        <v>0</v>
      </c>
      <c r="N1545" s="86" t="e">
        <f t="shared" si="64"/>
        <v>#DIV/0!</v>
      </c>
    </row>
    <row r="1546" spans="2:14">
      <c r="B1546" s="85"/>
      <c r="M1546" s="86">
        <f t="shared" si="63"/>
        <v>0</v>
      </c>
      <c r="N1546" s="86" t="e">
        <f t="shared" si="64"/>
        <v>#DIV/0!</v>
      </c>
    </row>
    <row r="1547" spans="2:14">
      <c r="B1547" s="85"/>
      <c r="M1547" s="86">
        <f t="shared" si="63"/>
        <v>0</v>
      </c>
      <c r="N1547" s="86" t="e">
        <f t="shared" si="64"/>
        <v>#DIV/0!</v>
      </c>
    </row>
    <row r="1548" spans="2:14">
      <c r="B1548" s="85"/>
      <c r="M1548" s="86">
        <f t="shared" si="63"/>
        <v>0</v>
      </c>
      <c r="N1548" s="86" t="e">
        <f t="shared" si="64"/>
        <v>#DIV/0!</v>
      </c>
    </row>
    <row r="1549" spans="2:14">
      <c r="B1549" s="85"/>
      <c r="M1549" s="86">
        <f t="shared" si="63"/>
        <v>0</v>
      </c>
      <c r="N1549" s="86" t="e">
        <f t="shared" si="64"/>
        <v>#DIV/0!</v>
      </c>
    </row>
    <row r="1550" spans="2:14">
      <c r="B1550" s="85"/>
      <c r="M1550" s="86">
        <f t="shared" si="63"/>
        <v>0</v>
      </c>
      <c r="N1550" s="86" t="e">
        <f t="shared" si="64"/>
        <v>#DIV/0!</v>
      </c>
    </row>
    <row r="1551" spans="2:14">
      <c r="B1551" s="85"/>
      <c r="M1551" s="86">
        <f t="shared" si="63"/>
        <v>0</v>
      </c>
      <c r="N1551" s="86" t="e">
        <f t="shared" si="64"/>
        <v>#DIV/0!</v>
      </c>
    </row>
    <row r="1552" spans="2:14">
      <c r="B1552" s="85"/>
      <c r="M1552" s="86">
        <f t="shared" si="63"/>
        <v>0</v>
      </c>
      <c r="N1552" s="86" t="e">
        <f t="shared" si="64"/>
        <v>#DIV/0!</v>
      </c>
    </row>
    <row r="1553" spans="2:14">
      <c r="B1553" s="85"/>
      <c r="M1553" s="86">
        <f t="shared" si="63"/>
        <v>0</v>
      </c>
      <c r="N1553" s="86" t="e">
        <f t="shared" si="64"/>
        <v>#DIV/0!</v>
      </c>
    </row>
    <row r="1554" spans="2:14">
      <c r="B1554" s="85"/>
      <c r="M1554" s="86">
        <f t="shared" si="63"/>
        <v>0</v>
      </c>
      <c r="N1554" s="86" t="e">
        <f t="shared" si="64"/>
        <v>#DIV/0!</v>
      </c>
    </row>
    <row r="1555" spans="2:14">
      <c r="B1555" s="85"/>
      <c r="M1555" s="86">
        <f t="shared" si="63"/>
        <v>0</v>
      </c>
      <c r="N1555" s="86" t="e">
        <f t="shared" si="64"/>
        <v>#DIV/0!</v>
      </c>
    </row>
    <row r="1556" spans="2:14">
      <c r="B1556" s="85"/>
      <c r="M1556" s="86">
        <f t="shared" si="63"/>
        <v>0</v>
      </c>
      <c r="N1556" s="86" t="e">
        <f t="shared" si="64"/>
        <v>#DIV/0!</v>
      </c>
    </row>
    <row r="1557" spans="2:14">
      <c r="B1557" s="85"/>
      <c r="M1557" s="86">
        <f t="shared" si="63"/>
        <v>0</v>
      </c>
      <c r="N1557" s="86" t="e">
        <f t="shared" si="64"/>
        <v>#DIV/0!</v>
      </c>
    </row>
    <row r="1558" spans="2:14">
      <c r="B1558" s="85"/>
      <c r="M1558" s="86">
        <f t="shared" si="63"/>
        <v>0</v>
      </c>
      <c r="N1558" s="86" t="e">
        <f t="shared" si="64"/>
        <v>#DIV/0!</v>
      </c>
    </row>
    <row r="1559" spans="2:14">
      <c r="B1559" s="85"/>
      <c r="M1559" s="86">
        <f t="shared" si="63"/>
        <v>0</v>
      </c>
      <c r="N1559" s="86" t="e">
        <f t="shared" si="64"/>
        <v>#DIV/0!</v>
      </c>
    </row>
    <row r="1560" spans="2:14">
      <c r="B1560" s="85"/>
      <c r="M1560" s="86">
        <f t="shared" si="63"/>
        <v>0</v>
      </c>
      <c r="N1560" s="86" t="e">
        <f t="shared" si="64"/>
        <v>#DIV/0!</v>
      </c>
    </row>
    <row r="1561" spans="2:14">
      <c r="B1561" s="85"/>
      <c r="M1561" s="86">
        <f t="shared" si="63"/>
        <v>0</v>
      </c>
      <c r="N1561" s="86" t="e">
        <f t="shared" si="64"/>
        <v>#DIV/0!</v>
      </c>
    </row>
    <row r="1562" spans="2:14">
      <c r="B1562" s="85"/>
      <c r="M1562" s="86">
        <f t="shared" si="63"/>
        <v>0</v>
      </c>
      <c r="N1562" s="86" t="e">
        <f t="shared" si="64"/>
        <v>#DIV/0!</v>
      </c>
    </row>
    <row r="1563" spans="2:14">
      <c r="B1563" s="85"/>
      <c r="M1563" s="86">
        <f t="shared" si="63"/>
        <v>0</v>
      </c>
      <c r="N1563" s="86" t="e">
        <f t="shared" si="64"/>
        <v>#DIV/0!</v>
      </c>
    </row>
    <row r="1564" spans="2:14">
      <c r="B1564" s="85"/>
      <c r="M1564" s="86">
        <f t="shared" si="63"/>
        <v>0</v>
      </c>
      <c r="N1564" s="86" t="e">
        <f t="shared" si="64"/>
        <v>#DIV/0!</v>
      </c>
    </row>
    <row r="1565" spans="2:14">
      <c r="B1565" s="85"/>
      <c r="M1565" s="86">
        <f t="shared" si="63"/>
        <v>0</v>
      </c>
      <c r="N1565" s="86" t="e">
        <f t="shared" si="64"/>
        <v>#DIV/0!</v>
      </c>
    </row>
    <row r="1566" spans="2:14">
      <c r="B1566" s="85"/>
      <c r="M1566" s="86">
        <f t="shared" ref="M1566:M1629" si="65">COUNTIFS(D:D,D1566,J:J,J1566,K:K,K1566)</f>
        <v>0</v>
      </c>
      <c r="N1566" s="86" t="e">
        <f t="shared" ref="N1566:N1629" si="66">1/M1566</f>
        <v>#DIV/0!</v>
      </c>
    </row>
    <row r="1567" spans="2:14">
      <c r="B1567" s="85"/>
      <c r="M1567" s="86">
        <f t="shared" si="65"/>
        <v>0</v>
      </c>
      <c r="N1567" s="86" t="e">
        <f t="shared" si="66"/>
        <v>#DIV/0!</v>
      </c>
    </row>
    <row r="1568" spans="2:14">
      <c r="B1568" s="85"/>
      <c r="M1568" s="86">
        <f t="shared" si="65"/>
        <v>0</v>
      </c>
      <c r="N1568" s="86" t="e">
        <f t="shared" si="66"/>
        <v>#DIV/0!</v>
      </c>
    </row>
    <row r="1569" spans="2:14">
      <c r="B1569" s="85"/>
      <c r="M1569" s="86">
        <f t="shared" si="65"/>
        <v>0</v>
      </c>
      <c r="N1569" s="86" t="e">
        <f t="shared" si="66"/>
        <v>#DIV/0!</v>
      </c>
    </row>
    <row r="1570" spans="2:14">
      <c r="B1570" s="85"/>
      <c r="M1570" s="86">
        <f t="shared" si="65"/>
        <v>0</v>
      </c>
      <c r="N1570" s="86" t="e">
        <f t="shared" si="66"/>
        <v>#DIV/0!</v>
      </c>
    </row>
    <row r="1571" spans="2:14">
      <c r="B1571" s="85"/>
      <c r="M1571" s="86">
        <f t="shared" si="65"/>
        <v>0</v>
      </c>
      <c r="N1571" s="86" t="e">
        <f t="shared" si="66"/>
        <v>#DIV/0!</v>
      </c>
    </row>
    <row r="1572" spans="2:14">
      <c r="B1572" s="85"/>
      <c r="M1572" s="86">
        <f t="shared" si="65"/>
        <v>0</v>
      </c>
      <c r="N1572" s="86" t="e">
        <f t="shared" si="66"/>
        <v>#DIV/0!</v>
      </c>
    </row>
    <row r="1573" spans="2:14">
      <c r="B1573" s="85"/>
      <c r="M1573" s="86">
        <f t="shared" si="65"/>
        <v>0</v>
      </c>
      <c r="N1573" s="86" t="e">
        <f t="shared" si="66"/>
        <v>#DIV/0!</v>
      </c>
    </row>
    <row r="1574" spans="2:14">
      <c r="B1574" s="85"/>
      <c r="M1574" s="86">
        <f t="shared" si="65"/>
        <v>0</v>
      </c>
      <c r="N1574" s="86" t="e">
        <f t="shared" si="66"/>
        <v>#DIV/0!</v>
      </c>
    </row>
    <row r="1575" spans="2:14">
      <c r="B1575" s="85"/>
      <c r="M1575" s="86">
        <f t="shared" si="65"/>
        <v>0</v>
      </c>
      <c r="N1575" s="86" t="e">
        <f t="shared" si="66"/>
        <v>#DIV/0!</v>
      </c>
    </row>
    <row r="1576" spans="2:14">
      <c r="B1576" s="85"/>
      <c r="M1576" s="86">
        <f t="shared" si="65"/>
        <v>0</v>
      </c>
      <c r="N1576" s="86" t="e">
        <f t="shared" si="66"/>
        <v>#DIV/0!</v>
      </c>
    </row>
    <row r="1577" spans="2:14">
      <c r="B1577" s="85"/>
      <c r="M1577" s="86">
        <f t="shared" si="65"/>
        <v>0</v>
      </c>
      <c r="N1577" s="86" t="e">
        <f t="shared" si="66"/>
        <v>#DIV/0!</v>
      </c>
    </row>
    <row r="1578" spans="2:14">
      <c r="B1578" s="85"/>
      <c r="M1578" s="86">
        <f t="shared" si="65"/>
        <v>0</v>
      </c>
      <c r="N1578" s="86" t="e">
        <f t="shared" si="66"/>
        <v>#DIV/0!</v>
      </c>
    </row>
    <row r="1579" spans="2:14">
      <c r="B1579" s="85"/>
      <c r="M1579" s="86">
        <f t="shared" si="65"/>
        <v>0</v>
      </c>
      <c r="N1579" s="86" t="e">
        <f t="shared" si="66"/>
        <v>#DIV/0!</v>
      </c>
    </row>
    <row r="1580" spans="2:14">
      <c r="B1580" s="85"/>
      <c r="M1580" s="86">
        <f t="shared" si="65"/>
        <v>0</v>
      </c>
      <c r="N1580" s="86" t="e">
        <f t="shared" si="66"/>
        <v>#DIV/0!</v>
      </c>
    </row>
    <row r="1581" spans="2:14">
      <c r="B1581" s="85"/>
      <c r="M1581" s="86">
        <f t="shared" si="65"/>
        <v>0</v>
      </c>
      <c r="N1581" s="86" t="e">
        <f t="shared" si="66"/>
        <v>#DIV/0!</v>
      </c>
    </row>
    <row r="1582" spans="2:14">
      <c r="B1582" s="85"/>
      <c r="M1582" s="86">
        <f t="shared" si="65"/>
        <v>0</v>
      </c>
      <c r="N1582" s="86" t="e">
        <f t="shared" si="66"/>
        <v>#DIV/0!</v>
      </c>
    </row>
    <row r="1583" spans="2:14">
      <c r="B1583" s="85"/>
      <c r="M1583" s="86">
        <f t="shared" si="65"/>
        <v>0</v>
      </c>
      <c r="N1583" s="86" t="e">
        <f t="shared" si="66"/>
        <v>#DIV/0!</v>
      </c>
    </row>
    <row r="1584" spans="2:14">
      <c r="B1584" s="85"/>
      <c r="M1584" s="86">
        <f t="shared" si="65"/>
        <v>0</v>
      </c>
      <c r="N1584" s="86" t="e">
        <f t="shared" si="66"/>
        <v>#DIV/0!</v>
      </c>
    </row>
    <row r="1585" spans="2:14">
      <c r="B1585" s="85"/>
      <c r="M1585" s="86">
        <f t="shared" si="65"/>
        <v>0</v>
      </c>
      <c r="N1585" s="86" t="e">
        <f t="shared" si="66"/>
        <v>#DIV/0!</v>
      </c>
    </row>
    <row r="1586" spans="2:14">
      <c r="B1586" s="85"/>
      <c r="M1586" s="86">
        <f t="shared" si="65"/>
        <v>0</v>
      </c>
      <c r="N1586" s="86" t="e">
        <f t="shared" si="66"/>
        <v>#DIV/0!</v>
      </c>
    </row>
    <row r="1587" spans="2:14">
      <c r="B1587" s="85"/>
      <c r="M1587" s="86">
        <f t="shared" si="65"/>
        <v>0</v>
      </c>
      <c r="N1587" s="86" t="e">
        <f t="shared" si="66"/>
        <v>#DIV/0!</v>
      </c>
    </row>
    <row r="1588" spans="2:14">
      <c r="B1588" s="85"/>
      <c r="M1588" s="86">
        <f t="shared" si="65"/>
        <v>0</v>
      </c>
      <c r="N1588" s="86" t="e">
        <f t="shared" si="66"/>
        <v>#DIV/0!</v>
      </c>
    </row>
    <row r="1589" spans="2:14">
      <c r="B1589" s="85"/>
      <c r="M1589" s="86">
        <f t="shared" si="65"/>
        <v>0</v>
      </c>
      <c r="N1589" s="86" t="e">
        <f t="shared" si="66"/>
        <v>#DIV/0!</v>
      </c>
    </row>
    <row r="1590" spans="2:14">
      <c r="B1590" s="85"/>
      <c r="M1590" s="86">
        <f t="shared" si="65"/>
        <v>0</v>
      </c>
      <c r="N1590" s="86" t="e">
        <f t="shared" si="66"/>
        <v>#DIV/0!</v>
      </c>
    </row>
    <row r="1591" spans="2:14">
      <c r="B1591" s="85"/>
      <c r="M1591" s="86">
        <f t="shared" si="65"/>
        <v>0</v>
      </c>
      <c r="N1591" s="86" t="e">
        <f t="shared" si="66"/>
        <v>#DIV/0!</v>
      </c>
    </row>
    <row r="1592" spans="2:14">
      <c r="B1592" s="85"/>
      <c r="M1592" s="86">
        <f t="shared" si="65"/>
        <v>0</v>
      </c>
      <c r="N1592" s="86" t="e">
        <f t="shared" si="66"/>
        <v>#DIV/0!</v>
      </c>
    </row>
    <row r="1593" spans="2:14">
      <c r="B1593" s="85"/>
      <c r="M1593" s="86">
        <f t="shared" si="65"/>
        <v>0</v>
      </c>
      <c r="N1593" s="86" t="e">
        <f t="shared" si="66"/>
        <v>#DIV/0!</v>
      </c>
    </row>
    <row r="1594" spans="2:14">
      <c r="B1594" s="85"/>
      <c r="M1594" s="86">
        <f t="shared" si="65"/>
        <v>0</v>
      </c>
      <c r="N1594" s="86" t="e">
        <f t="shared" si="66"/>
        <v>#DIV/0!</v>
      </c>
    </row>
    <row r="1595" spans="2:14">
      <c r="B1595" s="85"/>
      <c r="M1595" s="86">
        <f t="shared" si="65"/>
        <v>0</v>
      </c>
      <c r="N1595" s="86" t="e">
        <f t="shared" si="66"/>
        <v>#DIV/0!</v>
      </c>
    </row>
    <row r="1596" spans="2:14">
      <c r="B1596" s="85"/>
      <c r="M1596" s="86">
        <f t="shared" si="65"/>
        <v>0</v>
      </c>
      <c r="N1596" s="86" t="e">
        <f t="shared" si="66"/>
        <v>#DIV/0!</v>
      </c>
    </row>
    <row r="1597" spans="2:14">
      <c r="B1597" s="85"/>
      <c r="M1597" s="86">
        <f t="shared" si="65"/>
        <v>0</v>
      </c>
      <c r="N1597" s="86" t="e">
        <f t="shared" si="66"/>
        <v>#DIV/0!</v>
      </c>
    </row>
    <row r="1598" spans="2:14">
      <c r="B1598" s="85"/>
      <c r="M1598" s="86">
        <f t="shared" si="65"/>
        <v>0</v>
      </c>
      <c r="N1598" s="86" t="e">
        <f t="shared" si="66"/>
        <v>#DIV/0!</v>
      </c>
    </row>
    <row r="1599" spans="2:14">
      <c r="B1599" s="85"/>
      <c r="M1599" s="86">
        <f t="shared" si="65"/>
        <v>0</v>
      </c>
      <c r="N1599" s="86" t="e">
        <f t="shared" si="66"/>
        <v>#DIV/0!</v>
      </c>
    </row>
    <row r="1600" spans="2:14">
      <c r="B1600" s="85"/>
      <c r="M1600" s="86">
        <f t="shared" si="65"/>
        <v>0</v>
      </c>
      <c r="N1600" s="86" t="e">
        <f t="shared" si="66"/>
        <v>#DIV/0!</v>
      </c>
    </row>
    <row r="1601" spans="2:14">
      <c r="B1601" s="85"/>
      <c r="M1601" s="86">
        <f t="shared" si="65"/>
        <v>0</v>
      </c>
      <c r="N1601" s="86" t="e">
        <f t="shared" si="66"/>
        <v>#DIV/0!</v>
      </c>
    </row>
    <row r="1602" spans="2:14">
      <c r="B1602" s="85"/>
      <c r="M1602" s="86">
        <f t="shared" si="65"/>
        <v>0</v>
      </c>
      <c r="N1602" s="86" t="e">
        <f t="shared" si="66"/>
        <v>#DIV/0!</v>
      </c>
    </row>
    <row r="1603" spans="2:14">
      <c r="B1603" s="85"/>
      <c r="M1603" s="86">
        <f t="shared" si="65"/>
        <v>0</v>
      </c>
      <c r="N1603" s="86" t="e">
        <f t="shared" si="66"/>
        <v>#DIV/0!</v>
      </c>
    </row>
    <row r="1604" spans="2:14">
      <c r="B1604" s="85"/>
      <c r="M1604" s="86">
        <f t="shared" si="65"/>
        <v>0</v>
      </c>
      <c r="N1604" s="86" t="e">
        <f t="shared" si="66"/>
        <v>#DIV/0!</v>
      </c>
    </row>
    <row r="1605" spans="2:14">
      <c r="B1605" s="85"/>
      <c r="M1605" s="86">
        <f t="shared" si="65"/>
        <v>0</v>
      </c>
      <c r="N1605" s="86" t="e">
        <f t="shared" si="66"/>
        <v>#DIV/0!</v>
      </c>
    </row>
    <row r="1606" spans="2:14">
      <c r="B1606" s="85"/>
      <c r="M1606" s="86">
        <f t="shared" si="65"/>
        <v>0</v>
      </c>
      <c r="N1606" s="86" t="e">
        <f t="shared" si="66"/>
        <v>#DIV/0!</v>
      </c>
    </row>
    <row r="1607" spans="2:14">
      <c r="B1607" s="85"/>
      <c r="M1607" s="86">
        <f t="shared" si="65"/>
        <v>0</v>
      </c>
      <c r="N1607" s="86" t="e">
        <f t="shared" si="66"/>
        <v>#DIV/0!</v>
      </c>
    </row>
    <row r="1608" spans="2:14">
      <c r="B1608" s="85"/>
      <c r="M1608" s="86">
        <f t="shared" si="65"/>
        <v>0</v>
      </c>
      <c r="N1608" s="86" t="e">
        <f t="shared" si="66"/>
        <v>#DIV/0!</v>
      </c>
    </row>
    <row r="1609" spans="2:14">
      <c r="B1609" s="85"/>
      <c r="M1609" s="86">
        <f t="shared" si="65"/>
        <v>0</v>
      </c>
      <c r="N1609" s="86" t="e">
        <f t="shared" si="66"/>
        <v>#DIV/0!</v>
      </c>
    </row>
    <row r="1610" spans="2:14">
      <c r="B1610" s="85"/>
      <c r="M1610" s="86">
        <f t="shared" si="65"/>
        <v>0</v>
      </c>
      <c r="N1610" s="86" t="e">
        <f t="shared" si="66"/>
        <v>#DIV/0!</v>
      </c>
    </row>
    <row r="1611" spans="2:14">
      <c r="B1611" s="85"/>
      <c r="M1611" s="86">
        <f t="shared" si="65"/>
        <v>0</v>
      </c>
      <c r="N1611" s="86" t="e">
        <f t="shared" si="66"/>
        <v>#DIV/0!</v>
      </c>
    </row>
    <row r="1612" spans="2:14">
      <c r="B1612" s="85"/>
      <c r="M1612" s="86">
        <f t="shared" si="65"/>
        <v>0</v>
      </c>
      <c r="N1612" s="86" t="e">
        <f t="shared" si="66"/>
        <v>#DIV/0!</v>
      </c>
    </row>
    <row r="1613" spans="2:14">
      <c r="B1613" s="85"/>
      <c r="M1613" s="86">
        <f t="shared" si="65"/>
        <v>0</v>
      </c>
      <c r="N1613" s="86" t="e">
        <f t="shared" si="66"/>
        <v>#DIV/0!</v>
      </c>
    </row>
    <row r="1614" spans="2:14">
      <c r="B1614" s="85"/>
      <c r="M1614" s="86">
        <f t="shared" si="65"/>
        <v>0</v>
      </c>
      <c r="N1614" s="86" t="e">
        <f t="shared" si="66"/>
        <v>#DIV/0!</v>
      </c>
    </row>
    <row r="1615" spans="2:14">
      <c r="B1615" s="85"/>
      <c r="M1615" s="86">
        <f t="shared" si="65"/>
        <v>0</v>
      </c>
      <c r="N1615" s="86" t="e">
        <f t="shared" si="66"/>
        <v>#DIV/0!</v>
      </c>
    </row>
    <row r="1616" spans="2:14">
      <c r="B1616" s="85"/>
      <c r="M1616" s="86">
        <f t="shared" si="65"/>
        <v>0</v>
      </c>
      <c r="N1616" s="86" t="e">
        <f t="shared" si="66"/>
        <v>#DIV/0!</v>
      </c>
    </row>
    <row r="1617" spans="2:14">
      <c r="B1617" s="85"/>
      <c r="M1617" s="86">
        <f t="shared" si="65"/>
        <v>0</v>
      </c>
      <c r="N1617" s="86" t="e">
        <f t="shared" si="66"/>
        <v>#DIV/0!</v>
      </c>
    </row>
    <row r="1618" spans="2:14">
      <c r="B1618" s="85"/>
      <c r="M1618" s="86">
        <f t="shared" si="65"/>
        <v>0</v>
      </c>
      <c r="N1618" s="86" t="e">
        <f t="shared" si="66"/>
        <v>#DIV/0!</v>
      </c>
    </row>
    <row r="1619" spans="2:14">
      <c r="B1619" s="85"/>
      <c r="M1619" s="86">
        <f t="shared" si="65"/>
        <v>0</v>
      </c>
      <c r="N1619" s="86" t="e">
        <f t="shared" si="66"/>
        <v>#DIV/0!</v>
      </c>
    </row>
    <row r="1620" spans="2:14">
      <c r="B1620" s="85"/>
      <c r="M1620" s="86">
        <f t="shared" si="65"/>
        <v>0</v>
      </c>
      <c r="N1620" s="86" t="e">
        <f t="shared" si="66"/>
        <v>#DIV/0!</v>
      </c>
    </row>
    <row r="1621" spans="2:14">
      <c r="B1621" s="85"/>
      <c r="M1621" s="86">
        <f t="shared" si="65"/>
        <v>0</v>
      </c>
      <c r="N1621" s="86" t="e">
        <f t="shared" si="66"/>
        <v>#DIV/0!</v>
      </c>
    </row>
    <row r="1622" spans="2:14">
      <c r="B1622" s="85"/>
      <c r="M1622" s="86">
        <f t="shared" si="65"/>
        <v>0</v>
      </c>
      <c r="N1622" s="86" t="e">
        <f t="shared" si="66"/>
        <v>#DIV/0!</v>
      </c>
    </row>
    <row r="1623" spans="2:14">
      <c r="B1623" s="85"/>
      <c r="M1623" s="86">
        <f t="shared" si="65"/>
        <v>0</v>
      </c>
      <c r="N1623" s="86" t="e">
        <f t="shared" si="66"/>
        <v>#DIV/0!</v>
      </c>
    </row>
    <row r="1624" spans="2:14">
      <c r="B1624" s="85"/>
      <c r="M1624" s="86">
        <f t="shared" si="65"/>
        <v>0</v>
      </c>
      <c r="N1624" s="86" t="e">
        <f t="shared" si="66"/>
        <v>#DIV/0!</v>
      </c>
    </row>
    <row r="1625" spans="2:14">
      <c r="B1625" s="85"/>
      <c r="M1625" s="86">
        <f t="shared" si="65"/>
        <v>0</v>
      </c>
      <c r="N1625" s="86" t="e">
        <f t="shared" si="66"/>
        <v>#DIV/0!</v>
      </c>
    </row>
    <row r="1626" spans="2:14">
      <c r="B1626" s="85"/>
      <c r="M1626" s="86">
        <f t="shared" si="65"/>
        <v>0</v>
      </c>
      <c r="N1626" s="86" t="e">
        <f t="shared" si="66"/>
        <v>#DIV/0!</v>
      </c>
    </row>
    <row r="1627" spans="2:14">
      <c r="B1627" s="85"/>
      <c r="M1627" s="86">
        <f t="shared" si="65"/>
        <v>0</v>
      </c>
      <c r="N1627" s="86" t="e">
        <f t="shared" si="66"/>
        <v>#DIV/0!</v>
      </c>
    </row>
    <row r="1628" spans="2:14">
      <c r="B1628" s="85"/>
      <c r="M1628" s="86">
        <f t="shared" si="65"/>
        <v>0</v>
      </c>
      <c r="N1628" s="86" t="e">
        <f t="shared" si="66"/>
        <v>#DIV/0!</v>
      </c>
    </row>
    <row r="1629" spans="2:14">
      <c r="B1629" s="85"/>
      <c r="M1629" s="86">
        <f t="shared" si="65"/>
        <v>0</v>
      </c>
      <c r="N1629" s="86" t="e">
        <f t="shared" si="66"/>
        <v>#DIV/0!</v>
      </c>
    </row>
    <row r="1630" spans="2:14">
      <c r="B1630" s="85"/>
      <c r="M1630" s="86">
        <f t="shared" ref="M1630:M1693" si="67">COUNTIFS(D:D,D1630,J:J,J1630,K:K,K1630)</f>
        <v>0</v>
      </c>
      <c r="N1630" s="86" t="e">
        <f t="shared" ref="N1630:N1693" si="68">1/M1630</f>
        <v>#DIV/0!</v>
      </c>
    </row>
    <row r="1631" spans="2:14">
      <c r="B1631" s="85"/>
      <c r="M1631" s="86">
        <f t="shared" si="67"/>
        <v>0</v>
      </c>
      <c r="N1631" s="86" t="e">
        <f t="shared" si="68"/>
        <v>#DIV/0!</v>
      </c>
    </row>
    <row r="1632" spans="2:14">
      <c r="B1632" s="85"/>
      <c r="M1632" s="86">
        <f t="shared" si="67"/>
        <v>0</v>
      </c>
      <c r="N1632" s="86" t="e">
        <f t="shared" si="68"/>
        <v>#DIV/0!</v>
      </c>
    </row>
    <row r="1633" spans="2:14">
      <c r="B1633" s="85"/>
      <c r="M1633" s="86">
        <f t="shared" si="67"/>
        <v>0</v>
      </c>
      <c r="N1633" s="86" t="e">
        <f t="shared" si="68"/>
        <v>#DIV/0!</v>
      </c>
    </row>
    <row r="1634" spans="2:14">
      <c r="B1634" s="85"/>
      <c r="M1634" s="86">
        <f t="shared" si="67"/>
        <v>0</v>
      </c>
      <c r="N1634" s="86" t="e">
        <f t="shared" si="68"/>
        <v>#DIV/0!</v>
      </c>
    </row>
    <row r="1635" spans="2:14">
      <c r="B1635" s="85"/>
      <c r="M1635" s="86">
        <f t="shared" si="67"/>
        <v>0</v>
      </c>
      <c r="N1635" s="86" t="e">
        <f t="shared" si="68"/>
        <v>#DIV/0!</v>
      </c>
    </row>
    <row r="1636" spans="2:14">
      <c r="B1636" s="85"/>
      <c r="M1636" s="86">
        <f t="shared" si="67"/>
        <v>0</v>
      </c>
      <c r="N1636" s="86" t="e">
        <f t="shared" si="68"/>
        <v>#DIV/0!</v>
      </c>
    </row>
    <row r="1637" spans="2:14">
      <c r="B1637" s="85"/>
      <c r="M1637" s="86">
        <f t="shared" si="67"/>
        <v>0</v>
      </c>
      <c r="N1637" s="86" t="e">
        <f t="shared" si="68"/>
        <v>#DIV/0!</v>
      </c>
    </row>
    <row r="1638" spans="2:14">
      <c r="B1638" s="85"/>
      <c r="M1638" s="86">
        <f t="shared" si="67"/>
        <v>0</v>
      </c>
      <c r="N1638" s="86" t="e">
        <f t="shared" si="68"/>
        <v>#DIV/0!</v>
      </c>
    </row>
    <row r="1639" spans="2:14">
      <c r="B1639" s="85"/>
      <c r="M1639" s="86">
        <f t="shared" si="67"/>
        <v>0</v>
      </c>
      <c r="N1639" s="86" t="e">
        <f t="shared" si="68"/>
        <v>#DIV/0!</v>
      </c>
    </row>
    <row r="1640" spans="2:14">
      <c r="B1640" s="85"/>
      <c r="M1640" s="86">
        <f t="shared" si="67"/>
        <v>0</v>
      </c>
      <c r="N1640" s="86" t="e">
        <f t="shared" si="68"/>
        <v>#DIV/0!</v>
      </c>
    </row>
    <row r="1641" spans="2:14">
      <c r="B1641" s="85"/>
      <c r="M1641" s="86">
        <f t="shared" si="67"/>
        <v>0</v>
      </c>
      <c r="N1641" s="86" t="e">
        <f t="shared" si="68"/>
        <v>#DIV/0!</v>
      </c>
    </row>
    <row r="1642" spans="2:14">
      <c r="B1642" s="85"/>
      <c r="M1642" s="86">
        <f t="shared" si="67"/>
        <v>0</v>
      </c>
      <c r="N1642" s="86" t="e">
        <f t="shared" si="68"/>
        <v>#DIV/0!</v>
      </c>
    </row>
    <row r="1643" spans="2:14">
      <c r="B1643" s="85"/>
      <c r="M1643" s="86">
        <f t="shared" si="67"/>
        <v>0</v>
      </c>
      <c r="N1643" s="86" t="e">
        <f t="shared" si="68"/>
        <v>#DIV/0!</v>
      </c>
    </row>
    <row r="1644" spans="2:14">
      <c r="B1644" s="85"/>
      <c r="M1644" s="86">
        <f t="shared" si="67"/>
        <v>0</v>
      </c>
      <c r="N1644" s="86" t="e">
        <f t="shared" si="68"/>
        <v>#DIV/0!</v>
      </c>
    </row>
    <row r="1645" spans="2:14">
      <c r="B1645" s="85"/>
      <c r="M1645" s="86">
        <f t="shared" si="67"/>
        <v>0</v>
      </c>
      <c r="N1645" s="86" t="e">
        <f t="shared" si="68"/>
        <v>#DIV/0!</v>
      </c>
    </row>
    <row r="1646" spans="2:14">
      <c r="B1646" s="85"/>
      <c r="M1646" s="86">
        <f t="shared" si="67"/>
        <v>0</v>
      </c>
      <c r="N1646" s="86" t="e">
        <f t="shared" si="68"/>
        <v>#DIV/0!</v>
      </c>
    </row>
    <row r="1647" spans="2:14">
      <c r="B1647" s="85"/>
      <c r="M1647" s="86">
        <f t="shared" si="67"/>
        <v>0</v>
      </c>
      <c r="N1647" s="86" t="e">
        <f t="shared" si="68"/>
        <v>#DIV/0!</v>
      </c>
    </row>
    <row r="1648" spans="2:14">
      <c r="B1648" s="85"/>
      <c r="M1648" s="86">
        <f t="shared" si="67"/>
        <v>0</v>
      </c>
      <c r="N1648" s="86" t="e">
        <f t="shared" si="68"/>
        <v>#DIV/0!</v>
      </c>
    </row>
    <row r="1649" spans="2:14">
      <c r="B1649" s="85"/>
      <c r="M1649" s="86">
        <f t="shared" si="67"/>
        <v>0</v>
      </c>
      <c r="N1649" s="86" t="e">
        <f t="shared" si="68"/>
        <v>#DIV/0!</v>
      </c>
    </row>
    <row r="1650" spans="2:14">
      <c r="B1650" s="85"/>
      <c r="M1650" s="86">
        <f t="shared" si="67"/>
        <v>0</v>
      </c>
      <c r="N1650" s="86" t="e">
        <f t="shared" si="68"/>
        <v>#DIV/0!</v>
      </c>
    </row>
    <row r="1651" spans="2:14">
      <c r="B1651" s="85"/>
      <c r="M1651" s="86">
        <f t="shared" si="67"/>
        <v>0</v>
      </c>
      <c r="N1651" s="86" t="e">
        <f t="shared" si="68"/>
        <v>#DIV/0!</v>
      </c>
    </row>
    <row r="1652" spans="2:14">
      <c r="B1652" s="85"/>
      <c r="M1652" s="86">
        <f t="shared" si="67"/>
        <v>0</v>
      </c>
      <c r="N1652" s="86" t="e">
        <f t="shared" si="68"/>
        <v>#DIV/0!</v>
      </c>
    </row>
    <row r="1653" spans="2:14">
      <c r="B1653" s="85"/>
      <c r="M1653" s="86">
        <f t="shared" si="67"/>
        <v>0</v>
      </c>
      <c r="N1653" s="86" t="e">
        <f t="shared" si="68"/>
        <v>#DIV/0!</v>
      </c>
    </row>
    <row r="1654" spans="2:14">
      <c r="B1654" s="85"/>
      <c r="M1654" s="86">
        <f t="shared" si="67"/>
        <v>0</v>
      </c>
      <c r="N1654" s="86" t="e">
        <f t="shared" si="68"/>
        <v>#DIV/0!</v>
      </c>
    </row>
    <row r="1655" spans="2:14">
      <c r="B1655" s="85"/>
      <c r="M1655" s="86">
        <f t="shared" si="67"/>
        <v>0</v>
      </c>
      <c r="N1655" s="86" t="e">
        <f t="shared" si="68"/>
        <v>#DIV/0!</v>
      </c>
    </row>
    <row r="1656" spans="2:14">
      <c r="B1656" s="85"/>
      <c r="M1656" s="86">
        <f t="shared" si="67"/>
        <v>0</v>
      </c>
      <c r="N1656" s="86" t="e">
        <f t="shared" si="68"/>
        <v>#DIV/0!</v>
      </c>
    </row>
    <row r="1657" spans="2:14">
      <c r="B1657" s="85"/>
      <c r="M1657" s="86">
        <f t="shared" si="67"/>
        <v>0</v>
      </c>
      <c r="N1657" s="86" t="e">
        <f t="shared" si="68"/>
        <v>#DIV/0!</v>
      </c>
    </row>
    <row r="1658" spans="2:14">
      <c r="B1658" s="85"/>
      <c r="M1658" s="86">
        <f t="shared" si="67"/>
        <v>0</v>
      </c>
      <c r="N1658" s="86" t="e">
        <f t="shared" si="68"/>
        <v>#DIV/0!</v>
      </c>
    </row>
    <row r="1659" spans="2:14">
      <c r="B1659" s="85"/>
      <c r="M1659" s="86">
        <f t="shared" si="67"/>
        <v>0</v>
      </c>
      <c r="N1659" s="86" t="e">
        <f t="shared" si="68"/>
        <v>#DIV/0!</v>
      </c>
    </row>
    <row r="1660" spans="2:14">
      <c r="B1660" s="85"/>
      <c r="M1660" s="86">
        <f t="shared" si="67"/>
        <v>0</v>
      </c>
      <c r="N1660" s="86" t="e">
        <f t="shared" si="68"/>
        <v>#DIV/0!</v>
      </c>
    </row>
    <row r="1661" spans="2:14">
      <c r="B1661" s="85"/>
      <c r="M1661" s="86">
        <f t="shared" si="67"/>
        <v>0</v>
      </c>
      <c r="N1661" s="86" t="e">
        <f t="shared" si="68"/>
        <v>#DIV/0!</v>
      </c>
    </row>
    <row r="1662" spans="2:14">
      <c r="B1662" s="85"/>
      <c r="M1662" s="86">
        <f t="shared" si="67"/>
        <v>0</v>
      </c>
      <c r="N1662" s="86" t="e">
        <f t="shared" si="68"/>
        <v>#DIV/0!</v>
      </c>
    </row>
    <row r="1663" spans="2:14">
      <c r="B1663" s="85"/>
      <c r="M1663" s="86">
        <f t="shared" si="67"/>
        <v>0</v>
      </c>
      <c r="N1663" s="86" t="e">
        <f t="shared" si="68"/>
        <v>#DIV/0!</v>
      </c>
    </row>
    <row r="1664" spans="2:14">
      <c r="B1664" s="85"/>
      <c r="M1664" s="86">
        <f t="shared" si="67"/>
        <v>0</v>
      </c>
      <c r="N1664" s="86" t="e">
        <f t="shared" si="68"/>
        <v>#DIV/0!</v>
      </c>
    </row>
    <row r="1665" spans="2:14">
      <c r="B1665" s="85"/>
      <c r="M1665" s="86">
        <f t="shared" si="67"/>
        <v>0</v>
      </c>
      <c r="N1665" s="86" t="e">
        <f t="shared" si="68"/>
        <v>#DIV/0!</v>
      </c>
    </row>
    <row r="1666" spans="2:14">
      <c r="B1666" s="85"/>
      <c r="M1666" s="86">
        <f t="shared" si="67"/>
        <v>0</v>
      </c>
      <c r="N1666" s="86" t="e">
        <f t="shared" si="68"/>
        <v>#DIV/0!</v>
      </c>
    </row>
    <row r="1667" spans="2:14">
      <c r="B1667" s="85"/>
      <c r="M1667" s="86">
        <f t="shared" si="67"/>
        <v>0</v>
      </c>
      <c r="N1667" s="86" t="e">
        <f t="shared" si="68"/>
        <v>#DIV/0!</v>
      </c>
    </row>
    <row r="1668" spans="2:14">
      <c r="B1668" s="85"/>
      <c r="M1668" s="86">
        <f t="shared" si="67"/>
        <v>0</v>
      </c>
      <c r="N1668" s="86" t="e">
        <f t="shared" si="68"/>
        <v>#DIV/0!</v>
      </c>
    </row>
    <row r="1669" spans="2:14">
      <c r="B1669" s="85"/>
      <c r="M1669" s="86">
        <f t="shared" si="67"/>
        <v>0</v>
      </c>
      <c r="N1669" s="86" t="e">
        <f t="shared" si="68"/>
        <v>#DIV/0!</v>
      </c>
    </row>
    <row r="1670" spans="2:14">
      <c r="B1670" s="85"/>
      <c r="M1670" s="86">
        <f t="shared" si="67"/>
        <v>0</v>
      </c>
      <c r="N1670" s="86" t="e">
        <f t="shared" si="68"/>
        <v>#DIV/0!</v>
      </c>
    </row>
    <row r="1671" spans="2:14">
      <c r="B1671" s="85"/>
      <c r="M1671" s="86">
        <f t="shared" si="67"/>
        <v>0</v>
      </c>
      <c r="N1671" s="86" t="e">
        <f t="shared" si="68"/>
        <v>#DIV/0!</v>
      </c>
    </row>
    <row r="1672" spans="2:14">
      <c r="B1672" s="85"/>
      <c r="M1672" s="86">
        <f t="shared" si="67"/>
        <v>0</v>
      </c>
      <c r="N1672" s="86" t="e">
        <f t="shared" si="68"/>
        <v>#DIV/0!</v>
      </c>
    </row>
    <row r="1673" spans="2:14">
      <c r="B1673" s="85"/>
      <c r="M1673" s="86">
        <f t="shared" si="67"/>
        <v>0</v>
      </c>
      <c r="N1673" s="86" t="e">
        <f t="shared" si="68"/>
        <v>#DIV/0!</v>
      </c>
    </row>
    <row r="1674" spans="2:14">
      <c r="B1674" s="85"/>
      <c r="M1674" s="86">
        <f t="shared" si="67"/>
        <v>0</v>
      </c>
      <c r="N1674" s="86" t="e">
        <f t="shared" si="68"/>
        <v>#DIV/0!</v>
      </c>
    </row>
    <row r="1675" spans="2:14">
      <c r="B1675" s="85"/>
      <c r="M1675" s="86">
        <f t="shared" si="67"/>
        <v>0</v>
      </c>
      <c r="N1675" s="86" t="e">
        <f t="shared" si="68"/>
        <v>#DIV/0!</v>
      </c>
    </row>
    <row r="1676" spans="2:14">
      <c r="B1676" s="85"/>
      <c r="M1676" s="86">
        <f t="shared" si="67"/>
        <v>0</v>
      </c>
      <c r="N1676" s="86" t="e">
        <f t="shared" si="68"/>
        <v>#DIV/0!</v>
      </c>
    </row>
    <row r="1677" spans="2:14">
      <c r="B1677" s="85"/>
      <c r="M1677" s="86">
        <f t="shared" si="67"/>
        <v>0</v>
      </c>
      <c r="N1677" s="86" t="e">
        <f t="shared" si="68"/>
        <v>#DIV/0!</v>
      </c>
    </row>
    <row r="1678" spans="2:14">
      <c r="B1678" s="85"/>
      <c r="M1678" s="86">
        <f t="shared" si="67"/>
        <v>0</v>
      </c>
      <c r="N1678" s="86" t="e">
        <f t="shared" si="68"/>
        <v>#DIV/0!</v>
      </c>
    </row>
    <row r="1679" spans="2:14">
      <c r="B1679" s="85"/>
      <c r="M1679" s="86">
        <f t="shared" si="67"/>
        <v>0</v>
      </c>
      <c r="N1679" s="86" t="e">
        <f t="shared" si="68"/>
        <v>#DIV/0!</v>
      </c>
    </row>
    <row r="1680" spans="2:14">
      <c r="B1680" s="85"/>
      <c r="M1680" s="86">
        <f t="shared" si="67"/>
        <v>0</v>
      </c>
      <c r="N1680" s="86" t="e">
        <f t="shared" si="68"/>
        <v>#DIV/0!</v>
      </c>
    </row>
    <row r="1681" spans="2:14">
      <c r="B1681" s="85"/>
      <c r="M1681" s="86">
        <f t="shared" si="67"/>
        <v>0</v>
      </c>
      <c r="N1681" s="86" t="e">
        <f t="shared" si="68"/>
        <v>#DIV/0!</v>
      </c>
    </row>
    <row r="1682" spans="2:14">
      <c r="B1682" s="85"/>
      <c r="M1682" s="86">
        <f t="shared" si="67"/>
        <v>0</v>
      </c>
      <c r="N1682" s="86" t="e">
        <f t="shared" si="68"/>
        <v>#DIV/0!</v>
      </c>
    </row>
    <row r="1683" spans="2:14">
      <c r="B1683" s="85"/>
      <c r="M1683" s="86">
        <f t="shared" si="67"/>
        <v>0</v>
      </c>
      <c r="N1683" s="86" t="e">
        <f t="shared" si="68"/>
        <v>#DIV/0!</v>
      </c>
    </row>
    <row r="1684" spans="2:14">
      <c r="B1684" s="85"/>
      <c r="M1684" s="86">
        <f t="shared" si="67"/>
        <v>0</v>
      </c>
      <c r="N1684" s="86" t="e">
        <f t="shared" si="68"/>
        <v>#DIV/0!</v>
      </c>
    </row>
    <row r="1685" spans="2:14">
      <c r="B1685" s="85"/>
      <c r="M1685" s="86">
        <f t="shared" si="67"/>
        <v>0</v>
      </c>
      <c r="N1685" s="86" t="e">
        <f t="shared" si="68"/>
        <v>#DIV/0!</v>
      </c>
    </row>
    <row r="1686" spans="2:14">
      <c r="B1686" s="85"/>
      <c r="M1686" s="86">
        <f t="shared" si="67"/>
        <v>0</v>
      </c>
      <c r="N1686" s="86" t="e">
        <f t="shared" si="68"/>
        <v>#DIV/0!</v>
      </c>
    </row>
    <row r="1687" spans="2:14">
      <c r="B1687" s="85"/>
      <c r="M1687" s="86">
        <f t="shared" si="67"/>
        <v>0</v>
      </c>
      <c r="N1687" s="86" t="e">
        <f t="shared" si="68"/>
        <v>#DIV/0!</v>
      </c>
    </row>
    <row r="1688" spans="2:14">
      <c r="B1688" s="85"/>
      <c r="M1688" s="86">
        <f t="shared" si="67"/>
        <v>0</v>
      </c>
      <c r="N1688" s="86" t="e">
        <f t="shared" si="68"/>
        <v>#DIV/0!</v>
      </c>
    </row>
    <row r="1689" spans="2:14">
      <c r="B1689" s="85"/>
      <c r="M1689" s="86">
        <f t="shared" si="67"/>
        <v>0</v>
      </c>
      <c r="N1689" s="86" t="e">
        <f t="shared" si="68"/>
        <v>#DIV/0!</v>
      </c>
    </row>
    <row r="1690" spans="2:14">
      <c r="B1690" s="85"/>
      <c r="M1690" s="86">
        <f t="shared" si="67"/>
        <v>0</v>
      </c>
      <c r="N1690" s="86" t="e">
        <f t="shared" si="68"/>
        <v>#DIV/0!</v>
      </c>
    </row>
    <row r="1691" spans="2:14">
      <c r="B1691" s="85"/>
      <c r="M1691" s="86">
        <f t="shared" si="67"/>
        <v>0</v>
      </c>
      <c r="N1691" s="86" t="e">
        <f t="shared" si="68"/>
        <v>#DIV/0!</v>
      </c>
    </row>
    <row r="1692" spans="2:14">
      <c r="B1692" s="85"/>
      <c r="M1692" s="86">
        <f t="shared" si="67"/>
        <v>0</v>
      </c>
      <c r="N1692" s="86" t="e">
        <f t="shared" si="68"/>
        <v>#DIV/0!</v>
      </c>
    </row>
    <row r="1693" spans="2:14">
      <c r="B1693" s="85"/>
      <c r="M1693" s="86">
        <f t="shared" si="67"/>
        <v>0</v>
      </c>
      <c r="N1693" s="86" t="e">
        <f t="shared" si="68"/>
        <v>#DIV/0!</v>
      </c>
    </row>
    <row r="1694" spans="2:14">
      <c r="B1694" s="85"/>
      <c r="M1694" s="86">
        <f t="shared" ref="M1694:M1757" si="69">COUNTIFS(D:D,D1694,J:J,J1694,K:K,K1694)</f>
        <v>0</v>
      </c>
      <c r="N1694" s="86" t="e">
        <f t="shared" ref="N1694:N1757" si="70">1/M1694</f>
        <v>#DIV/0!</v>
      </c>
    </row>
    <row r="1695" spans="2:14">
      <c r="B1695" s="85"/>
      <c r="M1695" s="86">
        <f t="shared" si="69"/>
        <v>0</v>
      </c>
      <c r="N1695" s="86" t="e">
        <f t="shared" si="70"/>
        <v>#DIV/0!</v>
      </c>
    </row>
    <row r="1696" spans="2:14">
      <c r="B1696" s="85"/>
      <c r="M1696" s="86">
        <f t="shared" si="69"/>
        <v>0</v>
      </c>
      <c r="N1696" s="86" t="e">
        <f t="shared" si="70"/>
        <v>#DIV/0!</v>
      </c>
    </row>
    <row r="1697" spans="2:14">
      <c r="B1697" s="85"/>
      <c r="M1697" s="86">
        <f t="shared" si="69"/>
        <v>0</v>
      </c>
      <c r="N1697" s="86" t="e">
        <f t="shared" si="70"/>
        <v>#DIV/0!</v>
      </c>
    </row>
    <row r="1698" spans="2:14">
      <c r="B1698" s="85"/>
      <c r="M1698" s="86">
        <f t="shared" si="69"/>
        <v>0</v>
      </c>
      <c r="N1698" s="86" t="e">
        <f t="shared" si="70"/>
        <v>#DIV/0!</v>
      </c>
    </row>
    <row r="1699" spans="2:14">
      <c r="B1699" s="85"/>
      <c r="M1699" s="86">
        <f t="shared" si="69"/>
        <v>0</v>
      </c>
      <c r="N1699" s="86" t="e">
        <f t="shared" si="70"/>
        <v>#DIV/0!</v>
      </c>
    </row>
    <row r="1700" spans="2:14">
      <c r="B1700" s="85"/>
      <c r="M1700" s="86">
        <f t="shared" si="69"/>
        <v>0</v>
      </c>
      <c r="N1700" s="86" t="e">
        <f t="shared" si="70"/>
        <v>#DIV/0!</v>
      </c>
    </row>
    <row r="1701" spans="2:14">
      <c r="B1701" s="85"/>
      <c r="M1701" s="86">
        <f t="shared" si="69"/>
        <v>0</v>
      </c>
      <c r="N1701" s="86" t="e">
        <f t="shared" si="70"/>
        <v>#DIV/0!</v>
      </c>
    </row>
    <row r="1702" spans="2:14">
      <c r="B1702" s="85"/>
      <c r="M1702" s="86">
        <f t="shared" si="69"/>
        <v>0</v>
      </c>
      <c r="N1702" s="86" t="e">
        <f t="shared" si="70"/>
        <v>#DIV/0!</v>
      </c>
    </row>
    <row r="1703" spans="2:14">
      <c r="B1703" s="85"/>
      <c r="M1703" s="86">
        <f t="shared" si="69"/>
        <v>0</v>
      </c>
      <c r="N1703" s="86" t="e">
        <f t="shared" si="70"/>
        <v>#DIV/0!</v>
      </c>
    </row>
    <row r="1704" spans="2:14">
      <c r="B1704" s="85"/>
      <c r="M1704" s="86">
        <f t="shared" si="69"/>
        <v>0</v>
      </c>
      <c r="N1704" s="86" t="e">
        <f t="shared" si="70"/>
        <v>#DIV/0!</v>
      </c>
    </row>
    <row r="1705" spans="2:14">
      <c r="B1705" s="85"/>
      <c r="M1705" s="86">
        <f t="shared" si="69"/>
        <v>0</v>
      </c>
      <c r="N1705" s="86" t="e">
        <f t="shared" si="70"/>
        <v>#DIV/0!</v>
      </c>
    </row>
    <row r="1706" spans="2:14">
      <c r="B1706" s="85"/>
      <c r="M1706" s="86">
        <f t="shared" si="69"/>
        <v>0</v>
      </c>
      <c r="N1706" s="86" t="e">
        <f t="shared" si="70"/>
        <v>#DIV/0!</v>
      </c>
    </row>
    <row r="1707" spans="2:14">
      <c r="B1707" s="85"/>
      <c r="M1707" s="86">
        <f t="shared" si="69"/>
        <v>0</v>
      </c>
      <c r="N1707" s="86" t="e">
        <f t="shared" si="70"/>
        <v>#DIV/0!</v>
      </c>
    </row>
    <row r="1708" spans="2:14">
      <c r="B1708" s="85"/>
      <c r="M1708" s="86">
        <f t="shared" si="69"/>
        <v>0</v>
      </c>
      <c r="N1708" s="86" t="e">
        <f t="shared" si="70"/>
        <v>#DIV/0!</v>
      </c>
    </row>
    <row r="1709" spans="2:14">
      <c r="B1709" s="85"/>
      <c r="M1709" s="86">
        <f t="shared" si="69"/>
        <v>0</v>
      </c>
      <c r="N1709" s="86" t="e">
        <f t="shared" si="70"/>
        <v>#DIV/0!</v>
      </c>
    </row>
    <row r="1710" spans="2:14">
      <c r="B1710" s="85"/>
      <c r="M1710" s="86">
        <f t="shared" si="69"/>
        <v>0</v>
      </c>
      <c r="N1710" s="86" t="e">
        <f t="shared" si="70"/>
        <v>#DIV/0!</v>
      </c>
    </row>
    <row r="1711" spans="2:14">
      <c r="B1711" s="85"/>
      <c r="M1711" s="86">
        <f t="shared" si="69"/>
        <v>0</v>
      </c>
      <c r="N1711" s="86" t="e">
        <f t="shared" si="70"/>
        <v>#DIV/0!</v>
      </c>
    </row>
    <row r="1712" spans="2:14">
      <c r="B1712" s="85"/>
      <c r="M1712" s="86">
        <f t="shared" si="69"/>
        <v>0</v>
      </c>
      <c r="N1712" s="86" t="e">
        <f t="shared" si="70"/>
        <v>#DIV/0!</v>
      </c>
    </row>
    <row r="1713" spans="2:14">
      <c r="B1713" s="85"/>
      <c r="M1713" s="86">
        <f t="shared" si="69"/>
        <v>0</v>
      </c>
      <c r="N1713" s="86" t="e">
        <f t="shared" si="70"/>
        <v>#DIV/0!</v>
      </c>
    </row>
    <row r="1714" spans="2:14">
      <c r="B1714" s="85"/>
      <c r="M1714" s="86">
        <f t="shared" si="69"/>
        <v>0</v>
      </c>
      <c r="N1714" s="86" t="e">
        <f t="shared" si="70"/>
        <v>#DIV/0!</v>
      </c>
    </row>
    <row r="1715" spans="2:14">
      <c r="B1715" s="85"/>
      <c r="M1715" s="86">
        <f t="shared" si="69"/>
        <v>0</v>
      </c>
      <c r="N1715" s="86" t="e">
        <f t="shared" si="70"/>
        <v>#DIV/0!</v>
      </c>
    </row>
    <row r="1716" spans="2:14">
      <c r="B1716" s="85"/>
      <c r="M1716" s="86">
        <f t="shared" si="69"/>
        <v>0</v>
      </c>
      <c r="N1716" s="86" t="e">
        <f t="shared" si="70"/>
        <v>#DIV/0!</v>
      </c>
    </row>
    <row r="1717" spans="2:14">
      <c r="B1717" s="85"/>
      <c r="M1717" s="86">
        <f t="shared" si="69"/>
        <v>0</v>
      </c>
      <c r="N1717" s="86" t="e">
        <f t="shared" si="70"/>
        <v>#DIV/0!</v>
      </c>
    </row>
    <row r="1718" spans="2:14">
      <c r="B1718" s="85"/>
      <c r="M1718" s="86">
        <f t="shared" si="69"/>
        <v>0</v>
      </c>
      <c r="N1718" s="86" t="e">
        <f t="shared" si="70"/>
        <v>#DIV/0!</v>
      </c>
    </row>
    <row r="1719" spans="2:14">
      <c r="B1719" s="85"/>
      <c r="M1719" s="86">
        <f t="shared" si="69"/>
        <v>0</v>
      </c>
      <c r="N1719" s="86" t="e">
        <f t="shared" si="70"/>
        <v>#DIV/0!</v>
      </c>
    </row>
    <row r="1720" spans="2:14">
      <c r="B1720" s="85"/>
      <c r="M1720" s="86">
        <f t="shared" si="69"/>
        <v>0</v>
      </c>
      <c r="N1720" s="86" t="e">
        <f t="shared" si="70"/>
        <v>#DIV/0!</v>
      </c>
    </row>
    <row r="1721" spans="2:14">
      <c r="B1721" s="85"/>
      <c r="M1721" s="86">
        <f t="shared" si="69"/>
        <v>0</v>
      </c>
      <c r="N1721" s="86" t="e">
        <f t="shared" si="70"/>
        <v>#DIV/0!</v>
      </c>
    </row>
    <row r="1722" spans="2:14">
      <c r="B1722" s="85"/>
      <c r="M1722" s="86">
        <f t="shared" si="69"/>
        <v>0</v>
      </c>
      <c r="N1722" s="86" t="e">
        <f t="shared" si="70"/>
        <v>#DIV/0!</v>
      </c>
    </row>
    <row r="1723" spans="2:14">
      <c r="B1723" s="85"/>
      <c r="M1723" s="86">
        <f t="shared" si="69"/>
        <v>0</v>
      </c>
      <c r="N1723" s="86" t="e">
        <f t="shared" si="70"/>
        <v>#DIV/0!</v>
      </c>
    </row>
    <row r="1724" spans="2:14">
      <c r="B1724" s="85"/>
      <c r="M1724" s="86">
        <f t="shared" si="69"/>
        <v>0</v>
      </c>
      <c r="N1724" s="86" t="e">
        <f t="shared" si="70"/>
        <v>#DIV/0!</v>
      </c>
    </row>
    <row r="1725" spans="2:14">
      <c r="B1725" s="85"/>
      <c r="M1725" s="86">
        <f t="shared" si="69"/>
        <v>0</v>
      </c>
      <c r="N1725" s="86" t="e">
        <f t="shared" si="70"/>
        <v>#DIV/0!</v>
      </c>
    </row>
    <row r="1726" spans="2:14">
      <c r="B1726" s="85"/>
      <c r="M1726" s="86">
        <f t="shared" si="69"/>
        <v>0</v>
      </c>
      <c r="N1726" s="86" t="e">
        <f t="shared" si="70"/>
        <v>#DIV/0!</v>
      </c>
    </row>
    <row r="1727" spans="2:14">
      <c r="B1727" s="85"/>
      <c r="M1727" s="86">
        <f t="shared" si="69"/>
        <v>0</v>
      </c>
      <c r="N1727" s="86" t="e">
        <f t="shared" si="70"/>
        <v>#DIV/0!</v>
      </c>
    </row>
    <row r="1728" spans="2:14">
      <c r="B1728" s="85"/>
      <c r="M1728" s="86">
        <f t="shared" si="69"/>
        <v>0</v>
      </c>
      <c r="N1728" s="86" t="e">
        <f t="shared" si="70"/>
        <v>#DIV/0!</v>
      </c>
    </row>
    <row r="1729" spans="2:14">
      <c r="B1729" s="85"/>
      <c r="M1729" s="86">
        <f t="shared" si="69"/>
        <v>0</v>
      </c>
      <c r="N1729" s="86" t="e">
        <f t="shared" si="70"/>
        <v>#DIV/0!</v>
      </c>
    </row>
    <row r="1730" spans="2:14">
      <c r="B1730" s="85"/>
      <c r="M1730" s="86">
        <f t="shared" si="69"/>
        <v>0</v>
      </c>
      <c r="N1730" s="86" t="e">
        <f t="shared" si="70"/>
        <v>#DIV/0!</v>
      </c>
    </row>
    <row r="1731" spans="2:14">
      <c r="B1731" s="85"/>
      <c r="M1731" s="86">
        <f t="shared" si="69"/>
        <v>0</v>
      </c>
      <c r="N1731" s="86" t="e">
        <f t="shared" si="70"/>
        <v>#DIV/0!</v>
      </c>
    </row>
    <row r="1732" spans="2:14">
      <c r="B1732" s="85"/>
      <c r="M1732" s="86">
        <f t="shared" si="69"/>
        <v>0</v>
      </c>
      <c r="N1732" s="86" t="e">
        <f t="shared" si="70"/>
        <v>#DIV/0!</v>
      </c>
    </row>
    <row r="1733" spans="2:14">
      <c r="B1733" s="85"/>
      <c r="M1733" s="86">
        <f t="shared" si="69"/>
        <v>0</v>
      </c>
      <c r="N1733" s="86" t="e">
        <f t="shared" si="70"/>
        <v>#DIV/0!</v>
      </c>
    </row>
    <row r="1734" spans="2:14">
      <c r="B1734" s="85"/>
      <c r="M1734" s="86">
        <f t="shared" si="69"/>
        <v>0</v>
      </c>
      <c r="N1734" s="86" t="e">
        <f t="shared" si="70"/>
        <v>#DIV/0!</v>
      </c>
    </row>
    <row r="1735" spans="2:14">
      <c r="B1735" s="85"/>
      <c r="M1735" s="86">
        <f t="shared" si="69"/>
        <v>0</v>
      </c>
      <c r="N1735" s="86" t="e">
        <f t="shared" si="70"/>
        <v>#DIV/0!</v>
      </c>
    </row>
    <row r="1736" spans="2:14">
      <c r="B1736" s="85"/>
      <c r="M1736" s="86">
        <f t="shared" si="69"/>
        <v>0</v>
      </c>
      <c r="N1736" s="86" t="e">
        <f t="shared" si="70"/>
        <v>#DIV/0!</v>
      </c>
    </row>
    <row r="1737" spans="2:14">
      <c r="B1737" s="85"/>
      <c r="M1737" s="86">
        <f t="shared" si="69"/>
        <v>0</v>
      </c>
      <c r="N1737" s="86" t="e">
        <f t="shared" si="70"/>
        <v>#DIV/0!</v>
      </c>
    </row>
    <row r="1738" spans="2:14">
      <c r="B1738" s="85"/>
      <c r="M1738" s="86">
        <f t="shared" si="69"/>
        <v>0</v>
      </c>
      <c r="N1738" s="86" t="e">
        <f t="shared" si="70"/>
        <v>#DIV/0!</v>
      </c>
    </row>
    <row r="1739" spans="2:14">
      <c r="B1739" s="85"/>
      <c r="M1739" s="86">
        <f t="shared" si="69"/>
        <v>0</v>
      </c>
      <c r="N1739" s="86" t="e">
        <f t="shared" si="70"/>
        <v>#DIV/0!</v>
      </c>
    </row>
    <row r="1740" spans="2:14">
      <c r="B1740" s="85"/>
      <c r="M1740" s="86">
        <f t="shared" si="69"/>
        <v>0</v>
      </c>
      <c r="N1740" s="86" t="e">
        <f t="shared" si="70"/>
        <v>#DIV/0!</v>
      </c>
    </row>
    <row r="1741" spans="2:14">
      <c r="B1741" s="85"/>
      <c r="M1741" s="86">
        <f t="shared" si="69"/>
        <v>0</v>
      </c>
      <c r="N1741" s="86" t="e">
        <f t="shared" si="70"/>
        <v>#DIV/0!</v>
      </c>
    </row>
    <row r="1742" spans="2:14">
      <c r="B1742" s="85"/>
      <c r="M1742" s="86">
        <f t="shared" si="69"/>
        <v>0</v>
      </c>
      <c r="N1742" s="86" t="e">
        <f t="shared" si="70"/>
        <v>#DIV/0!</v>
      </c>
    </row>
    <row r="1743" spans="2:14">
      <c r="B1743" s="85"/>
      <c r="M1743" s="86">
        <f t="shared" si="69"/>
        <v>0</v>
      </c>
      <c r="N1743" s="86" t="e">
        <f t="shared" si="70"/>
        <v>#DIV/0!</v>
      </c>
    </row>
    <row r="1744" spans="2:14">
      <c r="B1744" s="85"/>
      <c r="M1744" s="86">
        <f t="shared" si="69"/>
        <v>0</v>
      </c>
      <c r="N1744" s="86" t="e">
        <f t="shared" si="70"/>
        <v>#DIV/0!</v>
      </c>
    </row>
    <row r="1745" spans="2:14">
      <c r="B1745" s="85"/>
      <c r="M1745" s="86">
        <f t="shared" si="69"/>
        <v>0</v>
      </c>
      <c r="N1745" s="86" t="e">
        <f t="shared" si="70"/>
        <v>#DIV/0!</v>
      </c>
    </row>
    <row r="1746" spans="2:14">
      <c r="B1746" s="85"/>
      <c r="M1746" s="86">
        <f t="shared" si="69"/>
        <v>0</v>
      </c>
      <c r="N1746" s="86" t="e">
        <f t="shared" si="70"/>
        <v>#DIV/0!</v>
      </c>
    </row>
    <row r="1747" spans="2:14">
      <c r="B1747" s="85"/>
      <c r="M1747" s="86">
        <f t="shared" si="69"/>
        <v>0</v>
      </c>
      <c r="N1747" s="86" t="e">
        <f t="shared" si="70"/>
        <v>#DIV/0!</v>
      </c>
    </row>
    <row r="1748" spans="2:14">
      <c r="B1748" s="85"/>
      <c r="M1748" s="86">
        <f t="shared" si="69"/>
        <v>0</v>
      </c>
      <c r="N1748" s="86" t="e">
        <f t="shared" si="70"/>
        <v>#DIV/0!</v>
      </c>
    </row>
    <row r="1749" spans="2:14">
      <c r="B1749" s="85"/>
      <c r="M1749" s="86">
        <f t="shared" si="69"/>
        <v>0</v>
      </c>
      <c r="N1749" s="86" t="e">
        <f t="shared" si="70"/>
        <v>#DIV/0!</v>
      </c>
    </row>
    <row r="1750" spans="2:14">
      <c r="B1750" s="85"/>
      <c r="M1750" s="86">
        <f t="shared" si="69"/>
        <v>0</v>
      </c>
      <c r="N1750" s="86" t="e">
        <f t="shared" si="70"/>
        <v>#DIV/0!</v>
      </c>
    </row>
    <row r="1751" spans="2:14">
      <c r="B1751" s="85"/>
      <c r="M1751" s="86">
        <f t="shared" si="69"/>
        <v>0</v>
      </c>
      <c r="N1751" s="86" t="e">
        <f t="shared" si="70"/>
        <v>#DIV/0!</v>
      </c>
    </row>
    <row r="1752" spans="2:14">
      <c r="B1752" s="85"/>
      <c r="M1752" s="86">
        <f t="shared" si="69"/>
        <v>0</v>
      </c>
      <c r="N1752" s="86" t="e">
        <f t="shared" si="70"/>
        <v>#DIV/0!</v>
      </c>
    </row>
    <row r="1753" spans="2:14">
      <c r="B1753" s="85"/>
      <c r="M1753" s="86">
        <f t="shared" si="69"/>
        <v>0</v>
      </c>
      <c r="N1753" s="86" t="e">
        <f t="shared" si="70"/>
        <v>#DIV/0!</v>
      </c>
    </row>
    <row r="1754" spans="2:14">
      <c r="B1754" s="85"/>
      <c r="M1754" s="86">
        <f t="shared" si="69"/>
        <v>0</v>
      </c>
      <c r="N1754" s="86" t="e">
        <f t="shared" si="70"/>
        <v>#DIV/0!</v>
      </c>
    </row>
    <row r="1755" spans="2:14">
      <c r="B1755" s="85"/>
      <c r="M1755" s="86">
        <f t="shared" si="69"/>
        <v>0</v>
      </c>
      <c r="N1755" s="86" t="e">
        <f t="shared" si="70"/>
        <v>#DIV/0!</v>
      </c>
    </row>
    <row r="1756" spans="2:14">
      <c r="B1756" s="85"/>
      <c r="M1756" s="86">
        <f t="shared" si="69"/>
        <v>0</v>
      </c>
      <c r="N1756" s="86" t="e">
        <f t="shared" si="70"/>
        <v>#DIV/0!</v>
      </c>
    </row>
    <row r="1757" spans="2:14">
      <c r="B1757" s="85"/>
      <c r="M1757" s="86">
        <f t="shared" si="69"/>
        <v>0</v>
      </c>
      <c r="N1757" s="86" t="e">
        <f t="shared" si="70"/>
        <v>#DIV/0!</v>
      </c>
    </row>
    <row r="1758" spans="2:14">
      <c r="B1758" s="85"/>
      <c r="M1758" s="86">
        <f t="shared" ref="M1758:M1821" si="71">COUNTIFS(D:D,D1758,J:J,J1758,K:K,K1758)</f>
        <v>0</v>
      </c>
      <c r="N1758" s="86" t="e">
        <f t="shared" ref="N1758:N1821" si="72">1/M1758</f>
        <v>#DIV/0!</v>
      </c>
    </row>
    <row r="1759" spans="2:14">
      <c r="B1759" s="85"/>
      <c r="M1759" s="86">
        <f t="shared" si="71"/>
        <v>0</v>
      </c>
      <c r="N1759" s="86" t="e">
        <f t="shared" si="72"/>
        <v>#DIV/0!</v>
      </c>
    </row>
    <row r="1760" spans="2:14">
      <c r="B1760" s="85"/>
      <c r="M1760" s="86">
        <f t="shared" si="71"/>
        <v>0</v>
      </c>
      <c r="N1760" s="86" t="e">
        <f t="shared" si="72"/>
        <v>#DIV/0!</v>
      </c>
    </row>
    <row r="1761" spans="2:14">
      <c r="B1761" s="85"/>
      <c r="M1761" s="86">
        <f t="shared" si="71"/>
        <v>0</v>
      </c>
      <c r="N1761" s="86" t="e">
        <f t="shared" si="72"/>
        <v>#DIV/0!</v>
      </c>
    </row>
    <row r="1762" spans="2:14">
      <c r="B1762" s="85"/>
      <c r="M1762" s="86">
        <f t="shared" si="71"/>
        <v>0</v>
      </c>
      <c r="N1762" s="86" t="e">
        <f t="shared" si="72"/>
        <v>#DIV/0!</v>
      </c>
    </row>
    <row r="1763" spans="2:14">
      <c r="B1763" s="85"/>
      <c r="M1763" s="86">
        <f t="shared" si="71"/>
        <v>0</v>
      </c>
      <c r="N1763" s="86" t="e">
        <f t="shared" si="72"/>
        <v>#DIV/0!</v>
      </c>
    </row>
    <row r="1764" spans="2:14">
      <c r="B1764" s="85"/>
      <c r="M1764" s="86">
        <f t="shared" si="71"/>
        <v>0</v>
      </c>
      <c r="N1764" s="86" t="e">
        <f t="shared" si="72"/>
        <v>#DIV/0!</v>
      </c>
    </row>
    <row r="1765" spans="2:14">
      <c r="B1765" s="85"/>
      <c r="M1765" s="86">
        <f t="shared" si="71"/>
        <v>0</v>
      </c>
      <c r="N1765" s="86" t="e">
        <f t="shared" si="72"/>
        <v>#DIV/0!</v>
      </c>
    </row>
    <row r="1766" spans="2:14">
      <c r="B1766" s="85"/>
      <c r="M1766" s="86">
        <f t="shared" si="71"/>
        <v>0</v>
      </c>
      <c r="N1766" s="86" t="e">
        <f t="shared" si="72"/>
        <v>#DIV/0!</v>
      </c>
    </row>
    <row r="1767" spans="2:14">
      <c r="B1767" s="85"/>
      <c r="M1767" s="86">
        <f t="shared" si="71"/>
        <v>0</v>
      </c>
      <c r="N1767" s="86" t="e">
        <f t="shared" si="72"/>
        <v>#DIV/0!</v>
      </c>
    </row>
    <row r="1768" spans="2:14">
      <c r="B1768" s="85"/>
      <c r="M1768" s="86">
        <f t="shared" si="71"/>
        <v>0</v>
      </c>
      <c r="N1768" s="86" t="e">
        <f t="shared" si="72"/>
        <v>#DIV/0!</v>
      </c>
    </row>
    <row r="1769" spans="2:14">
      <c r="B1769" s="85"/>
      <c r="M1769" s="86">
        <f t="shared" si="71"/>
        <v>0</v>
      </c>
      <c r="N1769" s="86" t="e">
        <f t="shared" si="72"/>
        <v>#DIV/0!</v>
      </c>
    </row>
    <row r="1770" spans="2:14">
      <c r="B1770" s="85"/>
      <c r="M1770" s="86">
        <f t="shared" si="71"/>
        <v>0</v>
      </c>
      <c r="N1770" s="86" t="e">
        <f t="shared" si="72"/>
        <v>#DIV/0!</v>
      </c>
    </row>
    <row r="1771" spans="2:14">
      <c r="B1771" s="85"/>
      <c r="M1771" s="86">
        <f t="shared" si="71"/>
        <v>0</v>
      </c>
      <c r="N1771" s="86" t="e">
        <f t="shared" si="72"/>
        <v>#DIV/0!</v>
      </c>
    </row>
    <row r="1772" spans="2:14">
      <c r="B1772" s="85"/>
      <c r="M1772" s="86">
        <f t="shared" si="71"/>
        <v>0</v>
      </c>
      <c r="N1772" s="86" t="e">
        <f t="shared" si="72"/>
        <v>#DIV/0!</v>
      </c>
    </row>
    <row r="1773" spans="2:14">
      <c r="B1773" s="85"/>
      <c r="M1773" s="86">
        <f t="shared" si="71"/>
        <v>0</v>
      </c>
      <c r="N1773" s="86" t="e">
        <f t="shared" si="72"/>
        <v>#DIV/0!</v>
      </c>
    </row>
    <row r="1774" spans="2:14">
      <c r="B1774" s="85"/>
      <c r="M1774" s="86">
        <f t="shared" si="71"/>
        <v>0</v>
      </c>
      <c r="N1774" s="86" t="e">
        <f t="shared" si="72"/>
        <v>#DIV/0!</v>
      </c>
    </row>
    <row r="1775" spans="2:14">
      <c r="B1775" s="85"/>
      <c r="M1775" s="86">
        <f t="shared" si="71"/>
        <v>0</v>
      </c>
      <c r="N1775" s="86" t="e">
        <f t="shared" si="72"/>
        <v>#DIV/0!</v>
      </c>
    </row>
    <row r="1776" spans="2:14">
      <c r="B1776" s="85"/>
      <c r="M1776" s="86">
        <f t="shared" si="71"/>
        <v>0</v>
      </c>
      <c r="N1776" s="86" t="e">
        <f t="shared" si="72"/>
        <v>#DIV/0!</v>
      </c>
    </row>
    <row r="1777" spans="2:14">
      <c r="B1777" s="85"/>
      <c r="M1777" s="86">
        <f t="shared" si="71"/>
        <v>0</v>
      </c>
      <c r="N1777" s="86" t="e">
        <f t="shared" si="72"/>
        <v>#DIV/0!</v>
      </c>
    </row>
    <row r="1778" spans="2:14">
      <c r="B1778" s="85"/>
      <c r="M1778" s="86">
        <f t="shared" si="71"/>
        <v>0</v>
      </c>
      <c r="N1778" s="86" t="e">
        <f t="shared" si="72"/>
        <v>#DIV/0!</v>
      </c>
    </row>
    <row r="1779" spans="2:14">
      <c r="B1779" s="85"/>
      <c r="M1779" s="86">
        <f t="shared" si="71"/>
        <v>0</v>
      </c>
      <c r="N1779" s="86" t="e">
        <f t="shared" si="72"/>
        <v>#DIV/0!</v>
      </c>
    </row>
    <row r="1780" spans="2:14">
      <c r="B1780" s="85"/>
      <c r="M1780" s="86">
        <f t="shared" si="71"/>
        <v>0</v>
      </c>
      <c r="N1780" s="86" t="e">
        <f t="shared" si="72"/>
        <v>#DIV/0!</v>
      </c>
    </row>
    <row r="1781" spans="2:14">
      <c r="B1781" s="85"/>
      <c r="M1781" s="86">
        <f t="shared" si="71"/>
        <v>0</v>
      </c>
      <c r="N1781" s="86" t="e">
        <f t="shared" si="72"/>
        <v>#DIV/0!</v>
      </c>
    </row>
    <row r="1782" spans="2:14">
      <c r="B1782" s="85"/>
      <c r="M1782" s="86">
        <f t="shared" si="71"/>
        <v>0</v>
      </c>
      <c r="N1782" s="86" t="e">
        <f t="shared" si="72"/>
        <v>#DIV/0!</v>
      </c>
    </row>
    <row r="1783" spans="2:14">
      <c r="B1783" s="85"/>
      <c r="M1783" s="86">
        <f t="shared" si="71"/>
        <v>0</v>
      </c>
      <c r="N1783" s="86" t="e">
        <f t="shared" si="72"/>
        <v>#DIV/0!</v>
      </c>
    </row>
    <row r="1784" spans="2:14">
      <c r="B1784" s="85"/>
      <c r="M1784" s="86">
        <f t="shared" si="71"/>
        <v>0</v>
      </c>
      <c r="N1784" s="86" t="e">
        <f t="shared" si="72"/>
        <v>#DIV/0!</v>
      </c>
    </row>
    <row r="1785" spans="2:14">
      <c r="B1785" s="85"/>
      <c r="M1785" s="86">
        <f t="shared" si="71"/>
        <v>0</v>
      </c>
      <c r="N1785" s="86" t="e">
        <f t="shared" si="72"/>
        <v>#DIV/0!</v>
      </c>
    </row>
    <row r="1786" spans="2:14">
      <c r="B1786" s="85"/>
      <c r="M1786" s="86">
        <f t="shared" si="71"/>
        <v>0</v>
      </c>
      <c r="N1786" s="86" t="e">
        <f t="shared" si="72"/>
        <v>#DIV/0!</v>
      </c>
    </row>
    <row r="1787" spans="2:14">
      <c r="B1787" s="85"/>
      <c r="M1787" s="86">
        <f t="shared" si="71"/>
        <v>0</v>
      </c>
      <c r="N1787" s="86" t="e">
        <f t="shared" si="72"/>
        <v>#DIV/0!</v>
      </c>
    </row>
    <row r="1788" spans="2:14">
      <c r="B1788" s="85"/>
      <c r="M1788" s="86">
        <f t="shared" si="71"/>
        <v>0</v>
      </c>
      <c r="N1788" s="86" t="e">
        <f t="shared" si="72"/>
        <v>#DIV/0!</v>
      </c>
    </row>
    <row r="1789" spans="2:14">
      <c r="B1789" s="85"/>
      <c r="M1789" s="86">
        <f t="shared" si="71"/>
        <v>0</v>
      </c>
      <c r="N1789" s="86" t="e">
        <f t="shared" si="72"/>
        <v>#DIV/0!</v>
      </c>
    </row>
    <row r="1790" spans="2:14">
      <c r="B1790" s="85"/>
      <c r="M1790" s="86">
        <f t="shared" si="71"/>
        <v>0</v>
      </c>
      <c r="N1790" s="86" t="e">
        <f t="shared" si="72"/>
        <v>#DIV/0!</v>
      </c>
    </row>
    <row r="1791" spans="2:14">
      <c r="B1791" s="85"/>
      <c r="M1791" s="86">
        <f t="shared" si="71"/>
        <v>0</v>
      </c>
      <c r="N1791" s="86" t="e">
        <f t="shared" si="72"/>
        <v>#DIV/0!</v>
      </c>
    </row>
    <row r="1792" spans="2:14">
      <c r="B1792" s="85"/>
      <c r="M1792" s="86">
        <f t="shared" si="71"/>
        <v>0</v>
      </c>
      <c r="N1792" s="86" t="e">
        <f t="shared" si="72"/>
        <v>#DIV/0!</v>
      </c>
    </row>
    <row r="1793" spans="2:14">
      <c r="B1793" s="85"/>
      <c r="M1793" s="86">
        <f t="shared" si="71"/>
        <v>0</v>
      </c>
      <c r="N1793" s="86" t="e">
        <f t="shared" si="72"/>
        <v>#DIV/0!</v>
      </c>
    </row>
    <row r="1794" spans="2:14">
      <c r="B1794" s="85"/>
      <c r="M1794" s="86">
        <f t="shared" si="71"/>
        <v>0</v>
      </c>
      <c r="N1794" s="86" t="e">
        <f t="shared" si="72"/>
        <v>#DIV/0!</v>
      </c>
    </row>
    <row r="1795" spans="2:14">
      <c r="B1795" s="85"/>
      <c r="M1795" s="86">
        <f t="shared" si="71"/>
        <v>0</v>
      </c>
      <c r="N1795" s="86" t="e">
        <f t="shared" si="72"/>
        <v>#DIV/0!</v>
      </c>
    </row>
    <row r="1796" spans="2:14">
      <c r="B1796" s="85"/>
      <c r="M1796" s="86">
        <f t="shared" si="71"/>
        <v>0</v>
      </c>
      <c r="N1796" s="86" t="e">
        <f t="shared" si="72"/>
        <v>#DIV/0!</v>
      </c>
    </row>
    <row r="1797" spans="2:14">
      <c r="B1797" s="85"/>
      <c r="M1797" s="86">
        <f t="shared" si="71"/>
        <v>0</v>
      </c>
      <c r="N1797" s="86" t="e">
        <f t="shared" si="72"/>
        <v>#DIV/0!</v>
      </c>
    </row>
    <row r="1798" spans="2:14">
      <c r="B1798" s="85"/>
      <c r="M1798" s="86">
        <f t="shared" si="71"/>
        <v>0</v>
      </c>
      <c r="N1798" s="86" t="e">
        <f t="shared" si="72"/>
        <v>#DIV/0!</v>
      </c>
    </row>
    <row r="1799" spans="2:14">
      <c r="B1799" s="85"/>
      <c r="M1799" s="86">
        <f t="shared" si="71"/>
        <v>0</v>
      </c>
      <c r="N1799" s="86" t="e">
        <f t="shared" si="72"/>
        <v>#DIV/0!</v>
      </c>
    </row>
    <row r="1800" spans="2:14">
      <c r="B1800" s="85"/>
      <c r="M1800" s="86">
        <f t="shared" si="71"/>
        <v>0</v>
      </c>
      <c r="N1800" s="86" t="e">
        <f t="shared" si="72"/>
        <v>#DIV/0!</v>
      </c>
    </row>
    <row r="1801" spans="2:14">
      <c r="B1801" s="85"/>
      <c r="M1801" s="86">
        <f t="shared" si="71"/>
        <v>0</v>
      </c>
      <c r="N1801" s="86" t="e">
        <f t="shared" si="72"/>
        <v>#DIV/0!</v>
      </c>
    </row>
    <row r="1802" spans="2:14">
      <c r="B1802" s="85"/>
      <c r="M1802" s="86">
        <f t="shared" si="71"/>
        <v>0</v>
      </c>
      <c r="N1802" s="86" t="e">
        <f t="shared" si="72"/>
        <v>#DIV/0!</v>
      </c>
    </row>
    <row r="1803" spans="2:14">
      <c r="B1803" s="85"/>
      <c r="M1803" s="86">
        <f t="shared" si="71"/>
        <v>0</v>
      </c>
      <c r="N1803" s="86" t="e">
        <f t="shared" si="72"/>
        <v>#DIV/0!</v>
      </c>
    </row>
    <row r="1804" spans="2:14">
      <c r="B1804" s="85"/>
      <c r="M1804" s="86">
        <f t="shared" si="71"/>
        <v>0</v>
      </c>
      <c r="N1804" s="86" t="e">
        <f t="shared" si="72"/>
        <v>#DIV/0!</v>
      </c>
    </row>
    <row r="1805" spans="2:14">
      <c r="B1805" s="85"/>
      <c r="M1805" s="86">
        <f t="shared" si="71"/>
        <v>0</v>
      </c>
      <c r="N1805" s="86" t="e">
        <f t="shared" si="72"/>
        <v>#DIV/0!</v>
      </c>
    </row>
    <row r="1806" spans="2:14">
      <c r="B1806" s="85"/>
      <c r="M1806" s="86">
        <f t="shared" si="71"/>
        <v>0</v>
      </c>
      <c r="N1806" s="86" t="e">
        <f t="shared" si="72"/>
        <v>#DIV/0!</v>
      </c>
    </row>
    <row r="1807" spans="2:14">
      <c r="B1807" s="85"/>
      <c r="M1807" s="86">
        <f t="shared" si="71"/>
        <v>0</v>
      </c>
      <c r="N1807" s="86" t="e">
        <f t="shared" si="72"/>
        <v>#DIV/0!</v>
      </c>
    </row>
    <row r="1808" spans="2:14">
      <c r="B1808" s="85"/>
      <c r="M1808" s="86">
        <f t="shared" si="71"/>
        <v>0</v>
      </c>
      <c r="N1808" s="86" t="e">
        <f t="shared" si="72"/>
        <v>#DIV/0!</v>
      </c>
    </row>
    <row r="1809" spans="2:14">
      <c r="B1809" s="85"/>
      <c r="M1809" s="86">
        <f t="shared" si="71"/>
        <v>0</v>
      </c>
      <c r="N1809" s="86" t="e">
        <f t="shared" si="72"/>
        <v>#DIV/0!</v>
      </c>
    </row>
    <row r="1810" spans="2:14">
      <c r="B1810" s="85"/>
      <c r="M1810" s="86">
        <f t="shared" si="71"/>
        <v>0</v>
      </c>
      <c r="N1810" s="86" t="e">
        <f t="shared" si="72"/>
        <v>#DIV/0!</v>
      </c>
    </row>
    <row r="1811" spans="2:14">
      <c r="B1811" s="85"/>
      <c r="M1811" s="86">
        <f t="shared" si="71"/>
        <v>0</v>
      </c>
      <c r="N1811" s="86" t="e">
        <f t="shared" si="72"/>
        <v>#DIV/0!</v>
      </c>
    </row>
    <row r="1812" spans="2:14">
      <c r="B1812" s="85"/>
      <c r="M1812" s="86">
        <f t="shared" si="71"/>
        <v>0</v>
      </c>
      <c r="N1812" s="86" t="e">
        <f t="shared" si="72"/>
        <v>#DIV/0!</v>
      </c>
    </row>
    <row r="1813" spans="2:14">
      <c r="B1813" s="85"/>
      <c r="M1813" s="86">
        <f t="shared" si="71"/>
        <v>0</v>
      </c>
      <c r="N1813" s="86" t="e">
        <f t="shared" si="72"/>
        <v>#DIV/0!</v>
      </c>
    </row>
    <row r="1814" spans="2:14">
      <c r="B1814" s="85"/>
      <c r="M1814" s="86">
        <f t="shared" si="71"/>
        <v>0</v>
      </c>
      <c r="N1814" s="86" t="e">
        <f t="shared" si="72"/>
        <v>#DIV/0!</v>
      </c>
    </row>
    <row r="1815" spans="2:14">
      <c r="B1815" s="85"/>
      <c r="M1815" s="86">
        <f t="shared" si="71"/>
        <v>0</v>
      </c>
      <c r="N1815" s="86" t="e">
        <f t="shared" si="72"/>
        <v>#DIV/0!</v>
      </c>
    </row>
    <row r="1816" spans="2:14">
      <c r="B1816" s="85"/>
      <c r="M1816" s="86">
        <f t="shared" si="71"/>
        <v>0</v>
      </c>
      <c r="N1816" s="86" t="e">
        <f t="shared" si="72"/>
        <v>#DIV/0!</v>
      </c>
    </row>
    <row r="1817" spans="2:14">
      <c r="B1817" s="85"/>
      <c r="M1817" s="86">
        <f t="shared" si="71"/>
        <v>0</v>
      </c>
      <c r="N1817" s="86" t="e">
        <f t="shared" si="72"/>
        <v>#DIV/0!</v>
      </c>
    </row>
    <row r="1818" spans="2:14">
      <c r="B1818" s="85"/>
      <c r="M1818" s="86">
        <f t="shared" si="71"/>
        <v>0</v>
      </c>
      <c r="N1818" s="86" t="e">
        <f t="shared" si="72"/>
        <v>#DIV/0!</v>
      </c>
    </row>
    <row r="1819" spans="2:14">
      <c r="B1819" s="85"/>
      <c r="M1819" s="86">
        <f t="shared" si="71"/>
        <v>0</v>
      </c>
      <c r="N1819" s="86" t="e">
        <f t="shared" si="72"/>
        <v>#DIV/0!</v>
      </c>
    </row>
    <row r="1820" spans="2:14">
      <c r="B1820" s="85"/>
      <c r="M1820" s="86">
        <f t="shared" si="71"/>
        <v>0</v>
      </c>
      <c r="N1820" s="86" t="e">
        <f t="shared" si="72"/>
        <v>#DIV/0!</v>
      </c>
    </row>
    <row r="1821" spans="2:14">
      <c r="B1821" s="85"/>
      <c r="M1821" s="86">
        <f t="shared" si="71"/>
        <v>0</v>
      </c>
      <c r="N1821" s="86" t="e">
        <f t="shared" si="72"/>
        <v>#DIV/0!</v>
      </c>
    </row>
    <row r="1822" spans="2:14">
      <c r="B1822" s="85"/>
      <c r="M1822" s="86">
        <f t="shared" ref="M1822:M1862" si="73">COUNTIFS(D:D,D1822,J:J,J1822,K:K,K1822)</f>
        <v>0</v>
      </c>
      <c r="N1822" s="86" t="e">
        <f t="shared" ref="N1822:N1862" si="74">1/M1822</f>
        <v>#DIV/0!</v>
      </c>
    </row>
    <row r="1823" spans="2:14">
      <c r="B1823" s="85"/>
      <c r="M1823" s="86">
        <f t="shared" si="73"/>
        <v>0</v>
      </c>
      <c r="N1823" s="86" t="e">
        <f t="shared" si="74"/>
        <v>#DIV/0!</v>
      </c>
    </row>
    <row r="1824" spans="2:14">
      <c r="B1824" s="85"/>
      <c r="M1824" s="86">
        <f t="shared" si="73"/>
        <v>0</v>
      </c>
      <c r="N1824" s="86" t="e">
        <f t="shared" si="74"/>
        <v>#DIV/0!</v>
      </c>
    </row>
    <row r="1825" spans="2:14">
      <c r="B1825" s="85"/>
      <c r="M1825" s="86">
        <f t="shared" si="73"/>
        <v>0</v>
      </c>
      <c r="N1825" s="86" t="e">
        <f t="shared" si="74"/>
        <v>#DIV/0!</v>
      </c>
    </row>
    <row r="1826" spans="2:14">
      <c r="B1826" s="85"/>
      <c r="M1826" s="86">
        <f t="shared" si="73"/>
        <v>0</v>
      </c>
      <c r="N1826" s="86" t="e">
        <f t="shared" si="74"/>
        <v>#DIV/0!</v>
      </c>
    </row>
    <row r="1827" spans="2:14">
      <c r="B1827" s="85"/>
      <c r="M1827" s="86">
        <f t="shared" si="73"/>
        <v>0</v>
      </c>
      <c r="N1827" s="86" t="e">
        <f t="shared" si="74"/>
        <v>#DIV/0!</v>
      </c>
    </row>
    <row r="1828" spans="2:14">
      <c r="B1828" s="85"/>
      <c r="M1828" s="86">
        <f t="shared" si="73"/>
        <v>0</v>
      </c>
      <c r="N1828" s="86" t="e">
        <f t="shared" si="74"/>
        <v>#DIV/0!</v>
      </c>
    </row>
    <row r="1829" spans="2:14">
      <c r="B1829" s="85"/>
      <c r="M1829" s="86">
        <f t="shared" si="73"/>
        <v>0</v>
      </c>
      <c r="N1829" s="86" t="e">
        <f t="shared" si="74"/>
        <v>#DIV/0!</v>
      </c>
    </row>
    <row r="1830" spans="2:14">
      <c r="B1830" s="85"/>
      <c r="M1830" s="86">
        <f t="shared" si="73"/>
        <v>0</v>
      </c>
      <c r="N1830" s="86" t="e">
        <f t="shared" si="74"/>
        <v>#DIV/0!</v>
      </c>
    </row>
    <row r="1831" spans="2:14">
      <c r="B1831" s="85"/>
      <c r="M1831" s="86">
        <f t="shared" si="73"/>
        <v>0</v>
      </c>
      <c r="N1831" s="86" t="e">
        <f t="shared" si="74"/>
        <v>#DIV/0!</v>
      </c>
    </row>
    <row r="1832" spans="2:14">
      <c r="B1832" s="85"/>
      <c r="M1832" s="86">
        <f t="shared" si="73"/>
        <v>0</v>
      </c>
      <c r="N1832" s="86" t="e">
        <f t="shared" si="74"/>
        <v>#DIV/0!</v>
      </c>
    </row>
    <row r="1833" spans="2:14">
      <c r="B1833" s="85"/>
      <c r="M1833" s="86">
        <f t="shared" si="73"/>
        <v>0</v>
      </c>
      <c r="N1833" s="86" t="e">
        <f t="shared" si="74"/>
        <v>#DIV/0!</v>
      </c>
    </row>
    <row r="1834" spans="2:14">
      <c r="B1834" s="85"/>
      <c r="M1834" s="86">
        <f t="shared" si="73"/>
        <v>0</v>
      </c>
      <c r="N1834" s="86" t="e">
        <f t="shared" si="74"/>
        <v>#DIV/0!</v>
      </c>
    </row>
    <row r="1835" spans="2:14">
      <c r="B1835" s="85"/>
      <c r="M1835" s="86">
        <f t="shared" si="73"/>
        <v>0</v>
      </c>
      <c r="N1835" s="86" t="e">
        <f t="shared" si="74"/>
        <v>#DIV/0!</v>
      </c>
    </row>
    <row r="1836" spans="2:14">
      <c r="B1836" s="85"/>
      <c r="M1836" s="86">
        <f t="shared" si="73"/>
        <v>0</v>
      </c>
      <c r="N1836" s="86" t="e">
        <f t="shared" si="74"/>
        <v>#DIV/0!</v>
      </c>
    </row>
    <row r="1837" spans="2:14">
      <c r="B1837" s="85"/>
      <c r="M1837" s="86">
        <f t="shared" si="73"/>
        <v>0</v>
      </c>
      <c r="N1837" s="86" t="e">
        <f t="shared" si="74"/>
        <v>#DIV/0!</v>
      </c>
    </row>
    <row r="1838" spans="2:14">
      <c r="B1838" s="85"/>
      <c r="M1838" s="86">
        <f t="shared" si="73"/>
        <v>0</v>
      </c>
      <c r="N1838" s="86" t="e">
        <f t="shared" si="74"/>
        <v>#DIV/0!</v>
      </c>
    </row>
    <row r="1839" spans="2:14">
      <c r="B1839" s="85"/>
      <c r="M1839" s="86">
        <f t="shared" si="73"/>
        <v>0</v>
      </c>
      <c r="N1839" s="86" t="e">
        <f t="shared" si="74"/>
        <v>#DIV/0!</v>
      </c>
    </row>
    <row r="1840" spans="2:14">
      <c r="B1840" s="85"/>
      <c r="M1840" s="86">
        <f t="shared" si="73"/>
        <v>0</v>
      </c>
      <c r="N1840" s="86" t="e">
        <f t="shared" si="74"/>
        <v>#DIV/0!</v>
      </c>
    </row>
    <row r="1841" spans="2:14">
      <c r="B1841" s="85"/>
      <c r="M1841" s="86">
        <f t="shared" si="73"/>
        <v>0</v>
      </c>
      <c r="N1841" s="86" t="e">
        <f t="shared" si="74"/>
        <v>#DIV/0!</v>
      </c>
    </row>
    <row r="1842" spans="2:14">
      <c r="B1842" s="85"/>
      <c r="M1842" s="86">
        <f t="shared" si="73"/>
        <v>0</v>
      </c>
      <c r="N1842" s="86" t="e">
        <f t="shared" si="74"/>
        <v>#DIV/0!</v>
      </c>
    </row>
    <row r="1843" spans="2:14">
      <c r="B1843" s="85"/>
      <c r="M1843" s="86">
        <f t="shared" si="73"/>
        <v>0</v>
      </c>
      <c r="N1843" s="86" t="e">
        <f t="shared" si="74"/>
        <v>#DIV/0!</v>
      </c>
    </row>
    <row r="1844" spans="2:14">
      <c r="B1844" s="85"/>
      <c r="M1844" s="86">
        <f t="shared" si="73"/>
        <v>0</v>
      </c>
      <c r="N1844" s="86" t="e">
        <f t="shared" si="74"/>
        <v>#DIV/0!</v>
      </c>
    </row>
    <row r="1845" spans="2:14">
      <c r="B1845" s="85"/>
      <c r="M1845" s="86">
        <f t="shared" si="73"/>
        <v>0</v>
      </c>
      <c r="N1845" s="86" t="e">
        <f t="shared" si="74"/>
        <v>#DIV/0!</v>
      </c>
    </row>
    <row r="1846" spans="2:14">
      <c r="B1846" s="85"/>
      <c r="M1846" s="86">
        <f t="shared" si="73"/>
        <v>0</v>
      </c>
      <c r="N1846" s="86" t="e">
        <f t="shared" si="74"/>
        <v>#DIV/0!</v>
      </c>
    </row>
    <row r="1847" spans="2:14">
      <c r="B1847" s="85"/>
      <c r="M1847" s="86">
        <f t="shared" si="73"/>
        <v>0</v>
      </c>
      <c r="N1847" s="86" t="e">
        <f t="shared" si="74"/>
        <v>#DIV/0!</v>
      </c>
    </row>
    <row r="1848" spans="2:14">
      <c r="B1848" s="85"/>
      <c r="M1848" s="86">
        <f t="shared" si="73"/>
        <v>0</v>
      </c>
      <c r="N1848" s="86" t="e">
        <f t="shared" si="74"/>
        <v>#DIV/0!</v>
      </c>
    </row>
    <row r="1849" spans="2:14">
      <c r="B1849" s="85"/>
      <c r="M1849" s="86">
        <f t="shared" si="73"/>
        <v>0</v>
      </c>
      <c r="N1849" s="86" t="e">
        <f t="shared" si="74"/>
        <v>#DIV/0!</v>
      </c>
    </row>
    <row r="1850" spans="2:14">
      <c r="B1850" s="85"/>
      <c r="M1850" s="86">
        <f t="shared" si="73"/>
        <v>0</v>
      </c>
      <c r="N1850" s="86" t="e">
        <f t="shared" si="74"/>
        <v>#DIV/0!</v>
      </c>
    </row>
    <row r="1851" spans="2:14">
      <c r="B1851" s="85"/>
      <c r="M1851" s="86">
        <f t="shared" si="73"/>
        <v>0</v>
      </c>
      <c r="N1851" s="86" t="e">
        <f t="shared" si="74"/>
        <v>#DIV/0!</v>
      </c>
    </row>
    <row r="1852" spans="2:14">
      <c r="B1852" s="85"/>
      <c r="M1852" s="86">
        <f t="shared" si="73"/>
        <v>0</v>
      </c>
      <c r="N1852" s="86" t="e">
        <f t="shared" si="74"/>
        <v>#DIV/0!</v>
      </c>
    </row>
    <row r="1853" spans="2:14">
      <c r="B1853" s="85"/>
      <c r="M1853" s="86">
        <f t="shared" si="73"/>
        <v>0</v>
      </c>
      <c r="N1853" s="86" t="e">
        <f t="shared" si="74"/>
        <v>#DIV/0!</v>
      </c>
    </row>
    <row r="1854" spans="2:14">
      <c r="B1854" s="85"/>
      <c r="M1854" s="86">
        <f t="shared" si="73"/>
        <v>0</v>
      </c>
      <c r="N1854" s="86" t="e">
        <f t="shared" si="74"/>
        <v>#DIV/0!</v>
      </c>
    </row>
    <row r="1855" spans="2:14">
      <c r="B1855" s="85"/>
      <c r="M1855" s="86">
        <f t="shared" si="73"/>
        <v>0</v>
      </c>
      <c r="N1855" s="86" t="e">
        <f t="shared" si="74"/>
        <v>#DIV/0!</v>
      </c>
    </row>
    <row r="1856" spans="2:14">
      <c r="B1856" s="85"/>
      <c r="M1856" s="86">
        <f t="shared" si="73"/>
        <v>0</v>
      </c>
      <c r="N1856" s="86" t="e">
        <f t="shared" si="74"/>
        <v>#DIV/0!</v>
      </c>
    </row>
    <row r="1857" spans="2:14">
      <c r="B1857" s="85"/>
      <c r="M1857" s="86">
        <f t="shared" si="73"/>
        <v>0</v>
      </c>
      <c r="N1857" s="86" t="e">
        <f t="shared" si="74"/>
        <v>#DIV/0!</v>
      </c>
    </row>
    <row r="1858" spans="2:14">
      <c r="B1858" s="85"/>
      <c r="M1858" s="86">
        <f t="shared" si="73"/>
        <v>0</v>
      </c>
      <c r="N1858" s="86" t="e">
        <f t="shared" si="74"/>
        <v>#DIV/0!</v>
      </c>
    </row>
    <row r="1859" spans="2:14">
      <c r="B1859" s="85"/>
      <c r="M1859" s="86">
        <f t="shared" si="73"/>
        <v>0</v>
      </c>
      <c r="N1859" s="86" t="e">
        <f t="shared" si="74"/>
        <v>#DIV/0!</v>
      </c>
    </row>
    <row r="1860" spans="2:14">
      <c r="B1860" s="85"/>
      <c r="M1860" s="86">
        <f t="shared" si="73"/>
        <v>0</v>
      </c>
      <c r="N1860" s="86" t="e">
        <f t="shared" si="74"/>
        <v>#DIV/0!</v>
      </c>
    </row>
    <row r="1861" spans="2:14">
      <c r="B1861" s="85"/>
      <c r="M1861" s="86">
        <f t="shared" si="73"/>
        <v>0</v>
      </c>
      <c r="N1861" s="86" t="e">
        <f t="shared" si="74"/>
        <v>#DIV/0!</v>
      </c>
    </row>
    <row r="1862" spans="2:14">
      <c r="B1862" s="85"/>
      <c r="M1862" s="86">
        <f t="shared" si="73"/>
        <v>0</v>
      </c>
      <c r="N1862" s="86" t="e">
        <f t="shared" si="74"/>
        <v>#DIV/0!</v>
      </c>
    </row>
    <row r="1863" spans="2:14">
      <c r="B1863" s="85"/>
      <c r="M1863" s="86">
        <f t="shared" ref="M1863:M1900" si="75">COUNTIFS(D:D,D1863,J:J,J1863,K:K,K1863)</f>
        <v>0</v>
      </c>
      <c r="N1863" s="86" t="e">
        <f t="shared" ref="N1863:N1900" si="76">1/M1863</f>
        <v>#DIV/0!</v>
      </c>
    </row>
    <row r="1864" spans="2:14">
      <c r="B1864" s="85"/>
      <c r="M1864" s="86">
        <f t="shared" si="75"/>
        <v>0</v>
      </c>
      <c r="N1864" s="86" t="e">
        <f t="shared" si="76"/>
        <v>#DIV/0!</v>
      </c>
    </row>
    <row r="1865" spans="2:14">
      <c r="B1865" s="85"/>
      <c r="M1865" s="86">
        <f t="shared" si="75"/>
        <v>0</v>
      </c>
      <c r="N1865" s="86" t="e">
        <f t="shared" si="76"/>
        <v>#DIV/0!</v>
      </c>
    </row>
    <row r="1866" spans="2:14">
      <c r="B1866" s="85"/>
      <c r="M1866" s="86">
        <f t="shared" si="75"/>
        <v>0</v>
      </c>
      <c r="N1866" s="86" t="e">
        <f t="shared" si="76"/>
        <v>#DIV/0!</v>
      </c>
    </row>
    <row r="1867" spans="2:14">
      <c r="B1867" s="85"/>
      <c r="M1867" s="86">
        <f t="shared" si="75"/>
        <v>0</v>
      </c>
      <c r="N1867" s="86" t="e">
        <f t="shared" si="76"/>
        <v>#DIV/0!</v>
      </c>
    </row>
    <row r="1868" spans="2:14">
      <c r="B1868" s="85"/>
      <c r="M1868" s="86">
        <f t="shared" si="75"/>
        <v>0</v>
      </c>
      <c r="N1868" s="86" t="e">
        <f t="shared" si="76"/>
        <v>#DIV/0!</v>
      </c>
    </row>
    <row r="1869" spans="2:14">
      <c r="B1869" s="85"/>
      <c r="M1869" s="86">
        <f t="shared" si="75"/>
        <v>0</v>
      </c>
      <c r="N1869" s="86" t="e">
        <f t="shared" si="76"/>
        <v>#DIV/0!</v>
      </c>
    </row>
    <row r="1870" spans="2:14">
      <c r="B1870" s="85"/>
      <c r="M1870" s="86">
        <f t="shared" si="75"/>
        <v>0</v>
      </c>
      <c r="N1870" s="86" t="e">
        <f t="shared" si="76"/>
        <v>#DIV/0!</v>
      </c>
    </row>
    <row r="1871" spans="2:14">
      <c r="B1871" s="85"/>
      <c r="M1871" s="86">
        <f t="shared" si="75"/>
        <v>0</v>
      </c>
      <c r="N1871" s="86" t="e">
        <f t="shared" si="76"/>
        <v>#DIV/0!</v>
      </c>
    </row>
    <row r="1872" spans="2:14">
      <c r="B1872" s="85"/>
      <c r="M1872" s="86">
        <f t="shared" si="75"/>
        <v>0</v>
      </c>
      <c r="N1872" s="86" t="e">
        <f t="shared" si="76"/>
        <v>#DIV/0!</v>
      </c>
    </row>
    <row r="1873" spans="2:14">
      <c r="B1873" s="85"/>
      <c r="M1873" s="86">
        <f t="shared" si="75"/>
        <v>0</v>
      </c>
      <c r="N1873" s="86" t="e">
        <f t="shared" si="76"/>
        <v>#DIV/0!</v>
      </c>
    </row>
    <row r="1874" spans="2:14">
      <c r="B1874" s="85"/>
      <c r="M1874" s="86">
        <f t="shared" si="75"/>
        <v>0</v>
      </c>
      <c r="N1874" s="86" t="e">
        <f t="shared" si="76"/>
        <v>#DIV/0!</v>
      </c>
    </row>
    <row r="1875" spans="2:14">
      <c r="B1875" s="85"/>
      <c r="M1875" s="86">
        <f t="shared" si="75"/>
        <v>0</v>
      </c>
      <c r="N1875" s="86" t="e">
        <f t="shared" si="76"/>
        <v>#DIV/0!</v>
      </c>
    </row>
    <row r="1876" spans="2:14">
      <c r="B1876" s="85"/>
      <c r="M1876" s="86">
        <f t="shared" si="75"/>
        <v>0</v>
      </c>
      <c r="N1876" s="86" t="e">
        <f t="shared" si="76"/>
        <v>#DIV/0!</v>
      </c>
    </row>
    <row r="1877" spans="2:14">
      <c r="B1877" s="85"/>
      <c r="M1877" s="86">
        <f t="shared" si="75"/>
        <v>0</v>
      </c>
      <c r="N1877" s="86" t="e">
        <f t="shared" si="76"/>
        <v>#DIV/0!</v>
      </c>
    </row>
    <row r="1878" spans="2:14">
      <c r="B1878" s="85"/>
      <c r="M1878" s="86">
        <f t="shared" si="75"/>
        <v>0</v>
      </c>
      <c r="N1878" s="86" t="e">
        <f t="shared" si="76"/>
        <v>#DIV/0!</v>
      </c>
    </row>
    <row r="1879" spans="2:14">
      <c r="B1879" s="85"/>
      <c r="M1879" s="86">
        <f t="shared" si="75"/>
        <v>0</v>
      </c>
      <c r="N1879" s="86" t="e">
        <f t="shared" si="76"/>
        <v>#DIV/0!</v>
      </c>
    </row>
    <row r="1880" spans="2:14">
      <c r="B1880" s="85"/>
      <c r="M1880" s="86">
        <f t="shared" si="75"/>
        <v>0</v>
      </c>
      <c r="N1880" s="86" t="e">
        <f t="shared" si="76"/>
        <v>#DIV/0!</v>
      </c>
    </row>
    <row r="1881" spans="2:14">
      <c r="B1881" s="85"/>
      <c r="M1881" s="86">
        <f t="shared" si="75"/>
        <v>0</v>
      </c>
      <c r="N1881" s="86" t="e">
        <f t="shared" si="76"/>
        <v>#DIV/0!</v>
      </c>
    </row>
    <row r="1882" spans="2:14">
      <c r="B1882" s="85"/>
      <c r="M1882" s="86">
        <f t="shared" si="75"/>
        <v>0</v>
      </c>
      <c r="N1882" s="86" t="e">
        <f t="shared" si="76"/>
        <v>#DIV/0!</v>
      </c>
    </row>
    <row r="1883" spans="2:14">
      <c r="B1883" s="85"/>
      <c r="M1883" s="86">
        <f t="shared" si="75"/>
        <v>0</v>
      </c>
      <c r="N1883" s="86" t="e">
        <f t="shared" si="76"/>
        <v>#DIV/0!</v>
      </c>
    </row>
    <row r="1884" spans="2:14">
      <c r="B1884" s="85"/>
      <c r="M1884" s="86">
        <f t="shared" si="75"/>
        <v>0</v>
      </c>
      <c r="N1884" s="86" t="e">
        <f t="shared" si="76"/>
        <v>#DIV/0!</v>
      </c>
    </row>
    <row r="1885" spans="2:14">
      <c r="B1885" s="85"/>
      <c r="M1885" s="86">
        <f t="shared" si="75"/>
        <v>0</v>
      </c>
      <c r="N1885" s="86" t="e">
        <f t="shared" si="76"/>
        <v>#DIV/0!</v>
      </c>
    </row>
    <row r="1886" spans="2:14">
      <c r="B1886" s="85"/>
      <c r="M1886" s="86">
        <f t="shared" si="75"/>
        <v>0</v>
      </c>
      <c r="N1886" s="86" t="e">
        <f t="shared" si="76"/>
        <v>#DIV/0!</v>
      </c>
    </row>
    <row r="1887" spans="2:14">
      <c r="B1887" s="85"/>
      <c r="M1887" s="86">
        <f t="shared" si="75"/>
        <v>0</v>
      </c>
      <c r="N1887" s="86" t="e">
        <f t="shared" si="76"/>
        <v>#DIV/0!</v>
      </c>
    </row>
    <row r="1888" spans="2:14">
      <c r="B1888" s="85"/>
      <c r="M1888" s="86">
        <f t="shared" si="75"/>
        <v>0</v>
      </c>
      <c r="N1888" s="86" t="e">
        <f t="shared" si="76"/>
        <v>#DIV/0!</v>
      </c>
    </row>
    <row r="1889" spans="2:14">
      <c r="B1889" s="85"/>
      <c r="M1889" s="86">
        <f t="shared" si="75"/>
        <v>0</v>
      </c>
      <c r="N1889" s="86" t="e">
        <f t="shared" si="76"/>
        <v>#DIV/0!</v>
      </c>
    </row>
    <row r="1890" spans="2:14">
      <c r="B1890" s="85"/>
      <c r="M1890" s="86">
        <f t="shared" si="75"/>
        <v>0</v>
      </c>
      <c r="N1890" s="86" t="e">
        <f t="shared" si="76"/>
        <v>#DIV/0!</v>
      </c>
    </row>
    <row r="1891" spans="2:14">
      <c r="B1891" s="85"/>
      <c r="M1891" s="86">
        <f t="shared" si="75"/>
        <v>0</v>
      </c>
      <c r="N1891" s="86" t="e">
        <f t="shared" si="76"/>
        <v>#DIV/0!</v>
      </c>
    </row>
    <row r="1892" spans="2:14">
      <c r="B1892" s="85"/>
      <c r="M1892" s="86">
        <f t="shared" si="75"/>
        <v>0</v>
      </c>
      <c r="N1892" s="86" t="e">
        <f t="shared" si="76"/>
        <v>#DIV/0!</v>
      </c>
    </row>
    <row r="1893" spans="2:14">
      <c r="B1893" s="85"/>
      <c r="M1893" s="86">
        <f t="shared" si="75"/>
        <v>0</v>
      </c>
      <c r="N1893" s="86" t="e">
        <f t="shared" si="76"/>
        <v>#DIV/0!</v>
      </c>
    </row>
    <row r="1894" spans="2:14">
      <c r="B1894" s="85"/>
      <c r="M1894" s="86">
        <f t="shared" si="75"/>
        <v>0</v>
      </c>
      <c r="N1894" s="86" t="e">
        <f t="shared" si="76"/>
        <v>#DIV/0!</v>
      </c>
    </row>
    <row r="1895" spans="2:14">
      <c r="B1895" s="85"/>
      <c r="M1895" s="86">
        <f t="shared" si="75"/>
        <v>0</v>
      </c>
      <c r="N1895" s="86" t="e">
        <f t="shared" si="76"/>
        <v>#DIV/0!</v>
      </c>
    </row>
    <row r="1896" spans="2:14">
      <c r="B1896" s="85"/>
      <c r="M1896" s="86">
        <f t="shared" si="75"/>
        <v>0</v>
      </c>
      <c r="N1896" s="86" t="e">
        <f t="shared" si="76"/>
        <v>#DIV/0!</v>
      </c>
    </row>
    <row r="1897" spans="2:14">
      <c r="B1897" s="85"/>
      <c r="M1897" s="86">
        <f t="shared" si="75"/>
        <v>0</v>
      </c>
      <c r="N1897" s="86" t="e">
        <f t="shared" si="76"/>
        <v>#DIV/0!</v>
      </c>
    </row>
    <row r="1898" spans="2:14">
      <c r="B1898" s="85"/>
      <c r="M1898" s="86">
        <f t="shared" si="75"/>
        <v>0</v>
      </c>
      <c r="N1898" s="86" t="e">
        <f t="shared" si="76"/>
        <v>#DIV/0!</v>
      </c>
    </row>
    <row r="1899" spans="2:14">
      <c r="B1899" s="85"/>
      <c r="M1899" s="86">
        <f t="shared" si="75"/>
        <v>0</v>
      </c>
      <c r="N1899" s="86" t="e">
        <f t="shared" si="76"/>
        <v>#DIV/0!</v>
      </c>
    </row>
    <row r="1900" spans="2:14">
      <c r="B1900" s="85"/>
      <c r="M1900" s="86">
        <f t="shared" si="75"/>
        <v>0</v>
      </c>
      <c r="N1900" s="86" t="e">
        <f t="shared" si="76"/>
        <v>#DIV/0!</v>
      </c>
    </row>
    <row r="1901" spans="2:14">
      <c r="B1901" s="85"/>
      <c r="M1901" s="86">
        <f t="shared" ref="M1901:M1933" si="77">COUNTIFS(D:D,D1901,J:J,J1901,K:K,K1901)</f>
        <v>0</v>
      </c>
      <c r="N1901" s="86" t="e">
        <f t="shared" ref="N1901:N1933" si="78">1/M1901</f>
        <v>#DIV/0!</v>
      </c>
    </row>
    <row r="1902" spans="2:14">
      <c r="B1902" s="85"/>
      <c r="M1902" s="86">
        <f t="shared" si="77"/>
        <v>0</v>
      </c>
      <c r="N1902" s="86" t="e">
        <f t="shared" si="78"/>
        <v>#DIV/0!</v>
      </c>
    </row>
    <row r="1903" spans="2:14">
      <c r="B1903" s="85"/>
      <c r="M1903" s="86">
        <f t="shared" si="77"/>
        <v>0</v>
      </c>
      <c r="N1903" s="86" t="e">
        <f t="shared" si="78"/>
        <v>#DIV/0!</v>
      </c>
    </row>
    <row r="1904" spans="2:14">
      <c r="B1904" s="85"/>
      <c r="M1904" s="86">
        <f t="shared" si="77"/>
        <v>0</v>
      </c>
      <c r="N1904" s="86" t="e">
        <f t="shared" si="78"/>
        <v>#DIV/0!</v>
      </c>
    </row>
    <row r="1905" spans="2:14">
      <c r="B1905" s="85"/>
      <c r="M1905" s="86">
        <f t="shared" si="77"/>
        <v>0</v>
      </c>
      <c r="N1905" s="86" t="e">
        <f t="shared" si="78"/>
        <v>#DIV/0!</v>
      </c>
    </row>
    <row r="1906" spans="2:14">
      <c r="B1906" s="85"/>
      <c r="M1906" s="86">
        <f t="shared" si="77"/>
        <v>0</v>
      </c>
      <c r="N1906" s="86" t="e">
        <f t="shared" si="78"/>
        <v>#DIV/0!</v>
      </c>
    </row>
    <row r="1907" spans="2:14">
      <c r="B1907" s="85"/>
      <c r="M1907" s="86">
        <f t="shared" si="77"/>
        <v>0</v>
      </c>
      <c r="N1907" s="86" t="e">
        <f t="shared" si="78"/>
        <v>#DIV/0!</v>
      </c>
    </row>
    <row r="1908" spans="2:14">
      <c r="B1908" s="85"/>
      <c r="M1908" s="86">
        <f t="shared" si="77"/>
        <v>0</v>
      </c>
      <c r="N1908" s="86" t="e">
        <f t="shared" si="78"/>
        <v>#DIV/0!</v>
      </c>
    </row>
    <row r="1909" spans="2:14">
      <c r="B1909" s="85"/>
      <c r="M1909" s="86">
        <f t="shared" si="77"/>
        <v>0</v>
      </c>
      <c r="N1909" s="86" t="e">
        <f t="shared" si="78"/>
        <v>#DIV/0!</v>
      </c>
    </row>
    <row r="1910" spans="2:14">
      <c r="B1910" s="85"/>
      <c r="M1910" s="86">
        <f t="shared" si="77"/>
        <v>0</v>
      </c>
      <c r="N1910" s="86" t="e">
        <f t="shared" si="78"/>
        <v>#DIV/0!</v>
      </c>
    </row>
    <row r="1911" spans="2:14">
      <c r="B1911" s="85"/>
      <c r="M1911" s="86">
        <f t="shared" si="77"/>
        <v>0</v>
      </c>
      <c r="N1911" s="86" t="e">
        <f t="shared" si="78"/>
        <v>#DIV/0!</v>
      </c>
    </row>
    <row r="1912" spans="2:14">
      <c r="B1912" s="85"/>
      <c r="M1912" s="86">
        <f t="shared" si="77"/>
        <v>0</v>
      </c>
      <c r="N1912" s="86" t="e">
        <f t="shared" si="78"/>
        <v>#DIV/0!</v>
      </c>
    </row>
    <row r="1913" spans="2:14">
      <c r="B1913" s="85"/>
      <c r="M1913" s="86">
        <f t="shared" si="77"/>
        <v>0</v>
      </c>
      <c r="N1913" s="86" t="e">
        <f t="shared" si="78"/>
        <v>#DIV/0!</v>
      </c>
    </row>
    <row r="1914" spans="2:14">
      <c r="B1914" s="85"/>
      <c r="M1914" s="86">
        <f t="shared" si="77"/>
        <v>0</v>
      </c>
      <c r="N1914" s="86" t="e">
        <f t="shared" si="78"/>
        <v>#DIV/0!</v>
      </c>
    </row>
    <row r="1915" spans="2:14">
      <c r="B1915" s="85"/>
      <c r="M1915" s="86">
        <f t="shared" si="77"/>
        <v>0</v>
      </c>
      <c r="N1915" s="86" t="e">
        <f t="shared" si="78"/>
        <v>#DIV/0!</v>
      </c>
    </row>
    <row r="1916" spans="2:14">
      <c r="B1916" s="85"/>
      <c r="M1916" s="86">
        <f t="shared" si="77"/>
        <v>0</v>
      </c>
      <c r="N1916" s="86" t="e">
        <f t="shared" si="78"/>
        <v>#DIV/0!</v>
      </c>
    </row>
    <row r="1917" spans="2:14">
      <c r="B1917" s="85"/>
      <c r="M1917" s="86">
        <f t="shared" si="77"/>
        <v>0</v>
      </c>
      <c r="N1917" s="86" t="e">
        <f t="shared" si="78"/>
        <v>#DIV/0!</v>
      </c>
    </row>
    <row r="1918" spans="2:14">
      <c r="B1918" s="85"/>
      <c r="M1918" s="86">
        <f t="shared" si="77"/>
        <v>0</v>
      </c>
      <c r="N1918" s="86" t="e">
        <f t="shared" si="78"/>
        <v>#DIV/0!</v>
      </c>
    </row>
    <row r="1919" spans="2:14">
      <c r="B1919" s="85"/>
      <c r="M1919" s="86">
        <f t="shared" si="77"/>
        <v>0</v>
      </c>
      <c r="N1919" s="86" t="e">
        <f t="shared" si="78"/>
        <v>#DIV/0!</v>
      </c>
    </row>
    <row r="1920" spans="2:14">
      <c r="B1920" s="85"/>
      <c r="M1920" s="86">
        <f t="shared" si="77"/>
        <v>0</v>
      </c>
      <c r="N1920" s="86" t="e">
        <f t="shared" si="78"/>
        <v>#DIV/0!</v>
      </c>
    </row>
    <row r="1921" spans="2:14">
      <c r="B1921" s="85"/>
      <c r="M1921" s="86">
        <f t="shared" si="77"/>
        <v>0</v>
      </c>
      <c r="N1921" s="86" t="e">
        <f t="shared" si="78"/>
        <v>#DIV/0!</v>
      </c>
    </row>
    <row r="1922" spans="2:14">
      <c r="B1922" s="85"/>
      <c r="M1922" s="86">
        <f t="shared" si="77"/>
        <v>0</v>
      </c>
      <c r="N1922" s="86" t="e">
        <f t="shared" si="78"/>
        <v>#DIV/0!</v>
      </c>
    </row>
    <row r="1923" spans="2:14">
      <c r="B1923" s="85"/>
      <c r="M1923" s="86">
        <f t="shared" si="77"/>
        <v>0</v>
      </c>
      <c r="N1923" s="86" t="e">
        <f t="shared" si="78"/>
        <v>#DIV/0!</v>
      </c>
    </row>
    <row r="1924" spans="2:14">
      <c r="B1924" s="85"/>
      <c r="M1924" s="86">
        <f t="shared" si="77"/>
        <v>0</v>
      </c>
      <c r="N1924" s="86" t="e">
        <f t="shared" si="78"/>
        <v>#DIV/0!</v>
      </c>
    </row>
    <row r="1925" spans="2:14">
      <c r="B1925" s="85"/>
      <c r="M1925" s="86">
        <f t="shared" si="77"/>
        <v>0</v>
      </c>
      <c r="N1925" s="86" t="e">
        <f t="shared" si="78"/>
        <v>#DIV/0!</v>
      </c>
    </row>
    <row r="1926" spans="2:14">
      <c r="B1926" s="85"/>
      <c r="M1926" s="86">
        <f t="shared" si="77"/>
        <v>0</v>
      </c>
      <c r="N1926" s="86" t="e">
        <f t="shared" si="78"/>
        <v>#DIV/0!</v>
      </c>
    </row>
    <row r="1927" spans="2:14">
      <c r="B1927" s="85"/>
      <c r="M1927" s="86">
        <f t="shared" si="77"/>
        <v>0</v>
      </c>
      <c r="N1927" s="86" t="e">
        <f t="shared" si="78"/>
        <v>#DIV/0!</v>
      </c>
    </row>
    <row r="1928" spans="2:14">
      <c r="B1928" s="85"/>
      <c r="M1928" s="86">
        <f t="shared" si="77"/>
        <v>0</v>
      </c>
      <c r="N1928" s="86" t="e">
        <f t="shared" si="78"/>
        <v>#DIV/0!</v>
      </c>
    </row>
    <row r="1929" spans="2:14">
      <c r="B1929" s="85"/>
      <c r="M1929" s="86">
        <f t="shared" si="77"/>
        <v>0</v>
      </c>
      <c r="N1929" s="86" t="e">
        <f t="shared" si="78"/>
        <v>#DIV/0!</v>
      </c>
    </row>
    <row r="1930" spans="2:14">
      <c r="B1930" s="85"/>
      <c r="M1930" s="86">
        <f t="shared" si="77"/>
        <v>0</v>
      </c>
      <c r="N1930" s="86" t="e">
        <f t="shared" si="78"/>
        <v>#DIV/0!</v>
      </c>
    </row>
    <row r="1931" spans="2:14">
      <c r="B1931" s="85"/>
      <c r="M1931" s="86">
        <f t="shared" si="77"/>
        <v>0</v>
      </c>
      <c r="N1931" s="86" t="e">
        <f t="shared" si="78"/>
        <v>#DIV/0!</v>
      </c>
    </row>
    <row r="1932" spans="2:14">
      <c r="B1932" s="85"/>
      <c r="M1932" s="86">
        <f t="shared" si="77"/>
        <v>0</v>
      </c>
      <c r="N1932" s="86" t="e">
        <f t="shared" si="78"/>
        <v>#DIV/0!</v>
      </c>
    </row>
    <row r="1933" spans="2:14">
      <c r="B1933" s="85"/>
      <c r="M1933" s="86">
        <f t="shared" si="77"/>
        <v>0</v>
      </c>
      <c r="N1933" s="86" t="e">
        <f t="shared" si="78"/>
        <v>#DIV/0!</v>
      </c>
    </row>
    <row r="1934" spans="2:14">
      <c r="B1934" s="85"/>
      <c r="M1934" s="86">
        <f t="shared" ref="M1934:M1965" si="79">COUNTIFS(D:D,D1934,J:J,J1934,K:K,K1934)</f>
        <v>0</v>
      </c>
      <c r="N1934" s="86" t="e">
        <f t="shared" ref="N1934:N1965" si="80">1/M1934</f>
        <v>#DIV/0!</v>
      </c>
    </row>
    <row r="1935" spans="2:14">
      <c r="B1935" s="85"/>
      <c r="M1935" s="86">
        <f t="shared" si="79"/>
        <v>0</v>
      </c>
      <c r="N1935" s="86" t="e">
        <f t="shared" si="80"/>
        <v>#DIV/0!</v>
      </c>
    </row>
    <row r="1936" spans="2:14">
      <c r="B1936" s="85"/>
      <c r="M1936" s="86">
        <f t="shared" si="79"/>
        <v>0</v>
      </c>
      <c r="N1936" s="86" t="e">
        <f t="shared" si="80"/>
        <v>#DIV/0!</v>
      </c>
    </row>
    <row r="1937" spans="2:14">
      <c r="B1937" s="85"/>
      <c r="M1937" s="86">
        <f t="shared" si="79"/>
        <v>0</v>
      </c>
      <c r="N1937" s="86" t="e">
        <f t="shared" si="80"/>
        <v>#DIV/0!</v>
      </c>
    </row>
    <row r="1938" spans="2:14">
      <c r="B1938" s="85"/>
      <c r="M1938" s="86">
        <f t="shared" si="79"/>
        <v>0</v>
      </c>
      <c r="N1938" s="86" t="e">
        <f t="shared" si="80"/>
        <v>#DIV/0!</v>
      </c>
    </row>
    <row r="1939" spans="2:14">
      <c r="B1939" s="85"/>
      <c r="M1939" s="86">
        <f t="shared" si="79"/>
        <v>0</v>
      </c>
      <c r="N1939" s="86" t="e">
        <f t="shared" si="80"/>
        <v>#DIV/0!</v>
      </c>
    </row>
    <row r="1940" spans="2:14">
      <c r="B1940" s="85"/>
      <c r="M1940" s="86">
        <f t="shared" si="79"/>
        <v>0</v>
      </c>
      <c r="N1940" s="86" t="e">
        <f t="shared" si="80"/>
        <v>#DIV/0!</v>
      </c>
    </row>
    <row r="1941" spans="2:14">
      <c r="B1941" s="85"/>
      <c r="M1941" s="86">
        <f t="shared" si="79"/>
        <v>0</v>
      </c>
      <c r="N1941" s="86" t="e">
        <f t="shared" si="80"/>
        <v>#DIV/0!</v>
      </c>
    </row>
    <row r="1942" spans="2:14">
      <c r="B1942" s="85"/>
      <c r="M1942" s="86">
        <f t="shared" si="79"/>
        <v>0</v>
      </c>
      <c r="N1942" s="86" t="e">
        <f t="shared" si="80"/>
        <v>#DIV/0!</v>
      </c>
    </row>
    <row r="1943" spans="2:14">
      <c r="B1943" s="85"/>
      <c r="M1943" s="86">
        <f t="shared" si="79"/>
        <v>0</v>
      </c>
      <c r="N1943" s="86" t="e">
        <f t="shared" si="80"/>
        <v>#DIV/0!</v>
      </c>
    </row>
    <row r="1944" spans="2:14">
      <c r="B1944" s="85"/>
      <c r="M1944" s="86">
        <f t="shared" si="79"/>
        <v>0</v>
      </c>
      <c r="N1944" s="86" t="e">
        <f t="shared" si="80"/>
        <v>#DIV/0!</v>
      </c>
    </row>
    <row r="1945" spans="2:14">
      <c r="B1945" s="85"/>
      <c r="M1945" s="86">
        <f t="shared" si="79"/>
        <v>0</v>
      </c>
      <c r="N1945" s="86" t="e">
        <f t="shared" si="80"/>
        <v>#DIV/0!</v>
      </c>
    </row>
    <row r="1946" spans="2:14">
      <c r="B1946" s="85"/>
      <c r="M1946" s="86">
        <f t="shared" si="79"/>
        <v>0</v>
      </c>
      <c r="N1946" s="86" t="e">
        <f t="shared" si="80"/>
        <v>#DIV/0!</v>
      </c>
    </row>
    <row r="1947" spans="2:14">
      <c r="B1947" s="85"/>
      <c r="M1947" s="86">
        <f t="shared" si="79"/>
        <v>0</v>
      </c>
      <c r="N1947" s="86" t="e">
        <f t="shared" si="80"/>
        <v>#DIV/0!</v>
      </c>
    </row>
    <row r="1948" spans="2:14">
      <c r="B1948" s="85"/>
      <c r="M1948" s="86">
        <f t="shared" si="79"/>
        <v>0</v>
      </c>
      <c r="N1948" s="86" t="e">
        <f t="shared" si="80"/>
        <v>#DIV/0!</v>
      </c>
    </row>
    <row r="1949" spans="2:14">
      <c r="B1949" s="85"/>
      <c r="M1949" s="86">
        <f t="shared" si="79"/>
        <v>0</v>
      </c>
      <c r="N1949" s="86" t="e">
        <f t="shared" si="80"/>
        <v>#DIV/0!</v>
      </c>
    </row>
    <row r="1950" spans="2:14">
      <c r="B1950" s="85"/>
      <c r="M1950" s="86">
        <f t="shared" si="79"/>
        <v>0</v>
      </c>
      <c r="N1950" s="86" t="e">
        <f t="shared" si="80"/>
        <v>#DIV/0!</v>
      </c>
    </row>
    <row r="1951" spans="2:14">
      <c r="B1951" s="85"/>
      <c r="M1951" s="86">
        <f t="shared" si="79"/>
        <v>0</v>
      </c>
      <c r="N1951" s="86" t="e">
        <f t="shared" si="80"/>
        <v>#DIV/0!</v>
      </c>
    </row>
    <row r="1952" spans="2:14">
      <c r="B1952" s="85"/>
      <c r="M1952" s="86">
        <f t="shared" si="79"/>
        <v>0</v>
      </c>
      <c r="N1952" s="86" t="e">
        <f t="shared" si="80"/>
        <v>#DIV/0!</v>
      </c>
    </row>
    <row r="1953" spans="2:14">
      <c r="B1953" s="85"/>
      <c r="M1953" s="86">
        <f t="shared" si="79"/>
        <v>0</v>
      </c>
      <c r="N1953" s="86" t="e">
        <f t="shared" si="80"/>
        <v>#DIV/0!</v>
      </c>
    </row>
    <row r="1954" spans="2:14">
      <c r="B1954" s="85"/>
      <c r="M1954" s="86">
        <f t="shared" si="79"/>
        <v>0</v>
      </c>
      <c r="N1954" s="86" t="e">
        <f t="shared" si="80"/>
        <v>#DIV/0!</v>
      </c>
    </row>
    <row r="1955" spans="2:14">
      <c r="B1955" s="85"/>
      <c r="M1955" s="86">
        <f t="shared" si="79"/>
        <v>0</v>
      </c>
      <c r="N1955" s="86" t="e">
        <f t="shared" si="80"/>
        <v>#DIV/0!</v>
      </c>
    </row>
    <row r="1956" spans="2:14">
      <c r="B1956" s="85"/>
      <c r="M1956" s="86">
        <f t="shared" si="79"/>
        <v>0</v>
      </c>
      <c r="N1956" s="86" t="e">
        <f t="shared" si="80"/>
        <v>#DIV/0!</v>
      </c>
    </row>
    <row r="1957" spans="2:14">
      <c r="B1957" s="85"/>
      <c r="M1957" s="86">
        <f t="shared" si="79"/>
        <v>0</v>
      </c>
      <c r="N1957" s="86" t="e">
        <f t="shared" si="80"/>
        <v>#DIV/0!</v>
      </c>
    </row>
    <row r="1958" spans="2:14">
      <c r="B1958" s="85"/>
      <c r="M1958" s="86">
        <f t="shared" si="79"/>
        <v>0</v>
      </c>
      <c r="N1958" s="86" t="e">
        <f t="shared" si="80"/>
        <v>#DIV/0!</v>
      </c>
    </row>
    <row r="1959" spans="2:14">
      <c r="B1959" s="85"/>
      <c r="M1959" s="86">
        <f t="shared" si="79"/>
        <v>0</v>
      </c>
      <c r="N1959" s="86" t="e">
        <f t="shared" si="80"/>
        <v>#DIV/0!</v>
      </c>
    </row>
    <row r="1960" spans="2:14">
      <c r="B1960" s="85"/>
      <c r="M1960" s="86">
        <f t="shared" si="79"/>
        <v>0</v>
      </c>
      <c r="N1960" s="86" t="e">
        <f t="shared" si="80"/>
        <v>#DIV/0!</v>
      </c>
    </row>
    <row r="1961" spans="2:14">
      <c r="B1961" s="85"/>
      <c r="M1961" s="86">
        <f t="shared" si="79"/>
        <v>0</v>
      </c>
      <c r="N1961" s="86" t="e">
        <f t="shared" si="80"/>
        <v>#DIV/0!</v>
      </c>
    </row>
    <row r="1962" spans="2:14">
      <c r="B1962" s="85"/>
      <c r="M1962" s="86">
        <f t="shared" si="79"/>
        <v>0</v>
      </c>
      <c r="N1962" s="86" t="e">
        <f t="shared" si="80"/>
        <v>#DIV/0!</v>
      </c>
    </row>
    <row r="1963" spans="2:14">
      <c r="B1963" s="85"/>
      <c r="M1963" s="86">
        <f t="shared" si="79"/>
        <v>0</v>
      </c>
      <c r="N1963" s="86" t="e">
        <f t="shared" si="80"/>
        <v>#DIV/0!</v>
      </c>
    </row>
    <row r="1964" spans="2:14">
      <c r="B1964" s="85"/>
      <c r="M1964" s="86">
        <f t="shared" si="79"/>
        <v>0</v>
      </c>
      <c r="N1964" s="86" t="e">
        <f t="shared" si="80"/>
        <v>#DIV/0!</v>
      </c>
    </row>
    <row r="1965" spans="2:14">
      <c r="B1965" s="85"/>
      <c r="M1965" s="86">
        <f t="shared" si="79"/>
        <v>0</v>
      </c>
      <c r="N1965" s="86" t="e">
        <f t="shared" si="80"/>
        <v>#DIV/0!</v>
      </c>
    </row>
    <row r="1966" spans="2:14">
      <c r="B1966" s="85"/>
      <c r="M1966" s="86">
        <f t="shared" ref="M1966:M1997" si="81">COUNTIFS(D:D,D1966,J:J,J1966,K:K,K1966)</f>
        <v>0</v>
      </c>
      <c r="N1966" s="86" t="e">
        <f t="shared" ref="N1966:N1997" si="82">1/M1966</f>
        <v>#DIV/0!</v>
      </c>
    </row>
    <row r="1967" spans="2:14">
      <c r="B1967" s="85"/>
      <c r="M1967" s="86">
        <f t="shared" si="81"/>
        <v>0</v>
      </c>
      <c r="N1967" s="86" t="e">
        <f t="shared" si="82"/>
        <v>#DIV/0!</v>
      </c>
    </row>
    <row r="1968" spans="2:14">
      <c r="B1968" s="85"/>
      <c r="M1968" s="86">
        <f t="shared" si="81"/>
        <v>0</v>
      </c>
      <c r="N1968" s="86" t="e">
        <f t="shared" si="82"/>
        <v>#DIV/0!</v>
      </c>
    </row>
    <row r="1969" spans="2:14">
      <c r="B1969" s="85"/>
      <c r="M1969" s="86">
        <f t="shared" si="81"/>
        <v>0</v>
      </c>
      <c r="N1969" s="86" t="e">
        <f t="shared" si="82"/>
        <v>#DIV/0!</v>
      </c>
    </row>
    <row r="1970" spans="2:14">
      <c r="B1970" s="85"/>
      <c r="M1970" s="86">
        <f t="shared" si="81"/>
        <v>0</v>
      </c>
      <c r="N1970" s="86" t="e">
        <f t="shared" si="82"/>
        <v>#DIV/0!</v>
      </c>
    </row>
    <row r="1971" spans="2:14">
      <c r="B1971" s="85"/>
      <c r="M1971" s="86">
        <f t="shared" si="81"/>
        <v>0</v>
      </c>
      <c r="N1971" s="86" t="e">
        <f t="shared" si="82"/>
        <v>#DIV/0!</v>
      </c>
    </row>
    <row r="1972" spans="2:14">
      <c r="B1972" s="85"/>
      <c r="M1972" s="86">
        <f t="shared" si="81"/>
        <v>0</v>
      </c>
      <c r="N1972" s="86" t="e">
        <f t="shared" si="82"/>
        <v>#DIV/0!</v>
      </c>
    </row>
    <row r="1973" spans="2:14">
      <c r="B1973" s="85"/>
      <c r="M1973" s="86">
        <f t="shared" si="81"/>
        <v>0</v>
      </c>
      <c r="N1973" s="86" t="e">
        <f t="shared" si="82"/>
        <v>#DIV/0!</v>
      </c>
    </row>
    <row r="1974" spans="2:14">
      <c r="B1974" s="85"/>
      <c r="M1974" s="86">
        <f t="shared" si="81"/>
        <v>0</v>
      </c>
      <c r="N1974" s="86" t="e">
        <f t="shared" si="82"/>
        <v>#DIV/0!</v>
      </c>
    </row>
    <row r="1975" spans="2:14">
      <c r="B1975" s="85"/>
      <c r="M1975" s="86">
        <f t="shared" si="81"/>
        <v>0</v>
      </c>
      <c r="N1975" s="86" t="e">
        <f t="shared" si="82"/>
        <v>#DIV/0!</v>
      </c>
    </row>
    <row r="1976" spans="2:14">
      <c r="B1976" s="85"/>
      <c r="M1976" s="86">
        <f t="shared" si="81"/>
        <v>0</v>
      </c>
      <c r="N1976" s="86" t="e">
        <f t="shared" si="82"/>
        <v>#DIV/0!</v>
      </c>
    </row>
    <row r="1977" spans="2:14">
      <c r="B1977" s="85"/>
      <c r="M1977" s="86">
        <f t="shared" si="81"/>
        <v>0</v>
      </c>
      <c r="N1977" s="86" t="e">
        <f t="shared" si="82"/>
        <v>#DIV/0!</v>
      </c>
    </row>
    <row r="1978" spans="2:14">
      <c r="B1978" s="85"/>
      <c r="M1978" s="86">
        <f t="shared" si="81"/>
        <v>0</v>
      </c>
      <c r="N1978" s="86" t="e">
        <f t="shared" si="82"/>
        <v>#DIV/0!</v>
      </c>
    </row>
    <row r="1979" spans="2:14">
      <c r="B1979" s="85"/>
      <c r="M1979" s="86">
        <f t="shared" si="81"/>
        <v>0</v>
      </c>
      <c r="N1979" s="86" t="e">
        <f t="shared" si="82"/>
        <v>#DIV/0!</v>
      </c>
    </row>
    <row r="1980" spans="2:14">
      <c r="B1980" s="85"/>
      <c r="M1980" s="86">
        <f t="shared" si="81"/>
        <v>0</v>
      </c>
      <c r="N1980" s="86" t="e">
        <f t="shared" si="82"/>
        <v>#DIV/0!</v>
      </c>
    </row>
    <row r="1981" spans="2:14">
      <c r="B1981" s="85"/>
      <c r="M1981" s="86">
        <f t="shared" si="81"/>
        <v>0</v>
      </c>
      <c r="N1981" s="86" t="e">
        <f t="shared" si="82"/>
        <v>#DIV/0!</v>
      </c>
    </row>
    <row r="1982" spans="2:14">
      <c r="B1982" s="85"/>
      <c r="M1982" s="86">
        <f t="shared" si="81"/>
        <v>0</v>
      </c>
      <c r="N1982" s="86" t="e">
        <f t="shared" si="82"/>
        <v>#DIV/0!</v>
      </c>
    </row>
    <row r="1983" spans="2:14">
      <c r="B1983" s="85"/>
      <c r="M1983" s="86">
        <f t="shared" si="81"/>
        <v>0</v>
      </c>
      <c r="N1983" s="86" t="e">
        <f t="shared" si="82"/>
        <v>#DIV/0!</v>
      </c>
    </row>
    <row r="1984" spans="2:14">
      <c r="B1984" s="85"/>
      <c r="M1984" s="86">
        <f t="shared" si="81"/>
        <v>0</v>
      </c>
      <c r="N1984" s="86" t="e">
        <f t="shared" si="82"/>
        <v>#DIV/0!</v>
      </c>
    </row>
    <row r="1985" spans="2:14">
      <c r="B1985" s="85"/>
      <c r="M1985" s="86">
        <f t="shared" si="81"/>
        <v>0</v>
      </c>
      <c r="N1985" s="86" t="e">
        <f t="shared" si="82"/>
        <v>#DIV/0!</v>
      </c>
    </row>
    <row r="1986" spans="2:14">
      <c r="B1986" s="85"/>
      <c r="M1986" s="86">
        <f t="shared" si="81"/>
        <v>0</v>
      </c>
      <c r="N1986" s="86" t="e">
        <f t="shared" si="82"/>
        <v>#DIV/0!</v>
      </c>
    </row>
    <row r="1987" spans="2:14">
      <c r="B1987" s="85"/>
      <c r="M1987" s="86">
        <f t="shared" si="81"/>
        <v>0</v>
      </c>
      <c r="N1987" s="86" t="e">
        <f t="shared" si="82"/>
        <v>#DIV/0!</v>
      </c>
    </row>
    <row r="1988" spans="2:14">
      <c r="B1988" s="85"/>
      <c r="M1988" s="86">
        <f t="shared" si="81"/>
        <v>0</v>
      </c>
      <c r="N1988" s="86" t="e">
        <f t="shared" si="82"/>
        <v>#DIV/0!</v>
      </c>
    </row>
    <row r="1989" spans="2:14">
      <c r="B1989" s="85"/>
      <c r="M1989" s="86">
        <f t="shared" si="81"/>
        <v>0</v>
      </c>
      <c r="N1989" s="86" t="e">
        <f t="shared" si="82"/>
        <v>#DIV/0!</v>
      </c>
    </row>
    <row r="1990" spans="2:14">
      <c r="B1990" s="85"/>
      <c r="M1990" s="86">
        <f t="shared" si="81"/>
        <v>0</v>
      </c>
      <c r="N1990" s="86" t="e">
        <f t="shared" si="82"/>
        <v>#DIV/0!</v>
      </c>
    </row>
    <row r="1991" spans="2:14">
      <c r="B1991" s="85"/>
      <c r="M1991" s="86">
        <f t="shared" si="81"/>
        <v>0</v>
      </c>
      <c r="N1991" s="86" t="e">
        <f t="shared" si="82"/>
        <v>#DIV/0!</v>
      </c>
    </row>
    <row r="1992" spans="2:14">
      <c r="B1992" s="85"/>
      <c r="M1992" s="86">
        <f t="shared" si="81"/>
        <v>0</v>
      </c>
      <c r="N1992" s="86" t="e">
        <f t="shared" si="82"/>
        <v>#DIV/0!</v>
      </c>
    </row>
    <row r="1993" spans="2:14">
      <c r="B1993" s="85"/>
      <c r="M1993" s="86">
        <f t="shared" si="81"/>
        <v>0</v>
      </c>
      <c r="N1993" s="86" t="e">
        <f t="shared" si="82"/>
        <v>#DIV/0!</v>
      </c>
    </row>
    <row r="1994" spans="2:14">
      <c r="B1994" s="85"/>
      <c r="M1994" s="86">
        <f t="shared" si="81"/>
        <v>0</v>
      </c>
      <c r="N1994" s="86" t="e">
        <f t="shared" si="82"/>
        <v>#DIV/0!</v>
      </c>
    </row>
    <row r="1995" spans="2:14">
      <c r="B1995" s="85"/>
      <c r="M1995" s="86">
        <f t="shared" si="81"/>
        <v>0</v>
      </c>
      <c r="N1995" s="86" t="e">
        <f t="shared" si="82"/>
        <v>#DIV/0!</v>
      </c>
    </row>
    <row r="1996" spans="2:14">
      <c r="B1996" s="85"/>
      <c r="M1996" s="86">
        <f t="shared" si="81"/>
        <v>0</v>
      </c>
      <c r="N1996" s="86" t="e">
        <f t="shared" si="82"/>
        <v>#DIV/0!</v>
      </c>
    </row>
    <row r="1997" spans="2:14">
      <c r="B1997" s="85"/>
      <c r="M1997" s="86">
        <f t="shared" si="81"/>
        <v>0</v>
      </c>
      <c r="N1997" s="86" t="e">
        <f t="shared" si="82"/>
        <v>#DIV/0!</v>
      </c>
    </row>
    <row r="1998" spans="2:14">
      <c r="B1998" s="85"/>
      <c r="M1998" s="86">
        <f t="shared" ref="M1998:M2020" si="83">COUNTIFS(D:D,D1998,J:J,J1998,K:K,K1998)</f>
        <v>0</v>
      </c>
      <c r="N1998" s="86" t="e">
        <f t="shared" ref="N1998:N2020" si="84">1/M1998</f>
        <v>#DIV/0!</v>
      </c>
    </row>
    <row r="1999" spans="2:14">
      <c r="B1999" s="85"/>
      <c r="M1999" s="86">
        <f t="shared" si="83"/>
        <v>0</v>
      </c>
      <c r="N1999" s="86" t="e">
        <f t="shared" si="84"/>
        <v>#DIV/0!</v>
      </c>
    </row>
    <row r="2000" spans="13:14">
      <c r="M2000" s="86">
        <f t="shared" si="83"/>
        <v>0</v>
      </c>
      <c r="N2000" s="86" t="e">
        <f t="shared" si="84"/>
        <v>#DIV/0!</v>
      </c>
    </row>
    <row r="2001" spans="13:14">
      <c r="M2001" s="86">
        <f t="shared" si="83"/>
        <v>0</v>
      </c>
      <c r="N2001" s="86" t="e">
        <f t="shared" si="84"/>
        <v>#DIV/0!</v>
      </c>
    </row>
    <row r="2002" spans="13:14">
      <c r="M2002" s="86">
        <f t="shared" si="83"/>
        <v>0</v>
      </c>
      <c r="N2002" s="86" t="e">
        <f t="shared" si="84"/>
        <v>#DIV/0!</v>
      </c>
    </row>
    <row r="2003" spans="13:14">
      <c r="M2003" s="86">
        <f t="shared" si="83"/>
        <v>0</v>
      </c>
      <c r="N2003" s="86" t="e">
        <f t="shared" si="84"/>
        <v>#DIV/0!</v>
      </c>
    </row>
    <row r="2004" spans="13:14">
      <c r="M2004" s="86">
        <f t="shared" si="83"/>
        <v>0</v>
      </c>
      <c r="N2004" s="86" t="e">
        <f t="shared" si="84"/>
        <v>#DIV/0!</v>
      </c>
    </row>
    <row r="2005" spans="13:14">
      <c r="M2005" s="86">
        <f t="shared" si="83"/>
        <v>0</v>
      </c>
      <c r="N2005" s="86" t="e">
        <f t="shared" si="84"/>
        <v>#DIV/0!</v>
      </c>
    </row>
    <row r="2006" spans="13:14">
      <c r="M2006" s="86">
        <f t="shared" si="83"/>
        <v>0</v>
      </c>
      <c r="N2006" s="86" t="e">
        <f t="shared" si="84"/>
        <v>#DIV/0!</v>
      </c>
    </row>
    <row r="2007" spans="13:14">
      <c r="M2007" s="86">
        <f t="shared" si="83"/>
        <v>0</v>
      </c>
      <c r="N2007" s="86" t="e">
        <f t="shared" si="84"/>
        <v>#DIV/0!</v>
      </c>
    </row>
    <row r="2008" spans="13:14">
      <c r="M2008" s="86">
        <f t="shared" si="83"/>
        <v>0</v>
      </c>
      <c r="N2008" s="86" t="e">
        <f t="shared" si="84"/>
        <v>#DIV/0!</v>
      </c>
    </row>
    <row r="2009" spans="13:14">
      <c r="M2009" s="86">
        <f t="shared" si="83"/>
        <v>0</v>
      </c>
      <c r="N2009" s="86" t="e">
        <f t="shared" si="84"/>
        <v>#DIV/0!</v>
      </c>
    </row>
    <row r="2010" spans="13:14">
      <c r="M2010" s="86">
        <f t="shared" si="83"/>
        <v>0</v>
      </c>
      <c r="N2010" s="86" t="e">
        <f t="shared" si="84"/>
        <v>#DIV/0!</v>
      </c>
    </row>
    <row r="2011" spans="13:14">
      <c r="M2011" s="86">
        <f t="shared" si="83"/>
        <v>0</v>
      </c>
      <c r="N2011" s="86" t="e">
        <f t="shared" si="84"/>
        <v>#DIV/0!</v>
      </c>
    </row>
    <row r="2012" spans="13:14">
      <c r="M2012" s="86">
        <f t="shared" si="83"/>
        <v>0</v>
      </c>
      <c r="N2012" s="86" t="e">
        <f t="shared" si="84"/>
        <v>#DIV/0!</v>
      </c>
    </row>
    <row r="2013" spans="13:14">
      <c r="M2013" s="86">
        <f t="shared" si="83"/>
        <v>0</v>
      </c>
      <c r="N2013" s="86" t="e">
        <f t="shared" si="84"/>
        <v>#DIV/0!</v>
      </c>
    </row>
    <row r="2014" spans="13:14">
      <c r="M2014" s="86">
        <f t="shared" si="83"/>
        <v>0</v>
      </c>
      <c r="N2014" s="86" t="e">
        <f t="shared" si="84"/>
        <v>#DIV/0!</v>
      </c>
    </row>
    <row r="2015" spans="13:14">
      <c r="M2015" s="86">
        <f t="shared" si="83"/>
        <v>0</v>
      </c>
      <c r="N2015" s="86" t="e">
        <f t="shared" si="84"/>
        <v>#DIV/0!</v>
      </c>
    </row>
    <row r="2016" spans="13:14">
      <c r="M2016" s="86">
        <f t="shared" si="83"/>
        <v>0</v>
      </c>
      <c r="N2016" s="86" t="e">
        <f t="shared" si="84"/>
        <v>#DIV/0!</v>
      </c>
    </row>
    <row r="2017" spans="13:14">
      <c r="M2017" s="86">
        <f t="shared" si="83"/>
        <v>0</v>
      </c>
      <c r="N2017" s="86" t="e">
        <f t="shared" si="84"/>
        <v>#DIV/0!</v>
      </c>
    </row>
    <row r="2018" spans="13:14">
      <c r="M2018" s="86">
        <f t="shared" si="83"/>
        <v>0</v>
      </c>
      <c r="N2018" s="86" t="e">
        <f t="shared" si="84"/>
        <v>#DIV/0!</v>
      </c>
    </row>
    <row r="2019" spans="13:14">
      <c r="M2019" s="86">
        <f t="shared" si="83"/>
        <v>0</v>
      </c>
      <c r="N2019" s="86" t="e">
        <f t="shared" si="84"/>
        <v>#DIV/0!</v>
      </c>
    </row>
    <row r="2020" spans="13:14">
      <c r="M2020" s="86">
        <f t="shared" si="83"/>
        <v>0</v>
      </c>
      <c r="N2020" s="86" t="e">
        <f t="shared" si="84"/>
        <v>#DIV/0!</v>
      </c>
    </row>
    <row r="2021" spans="13:14">
      <c r="M2021" s="86">
        <f t="shared" ref="M2021:M2031" si="85">COUNTIFS(D:D,D2021,J:J,J2021,K:K,K2021)</f>
        <v>0</v>
      </c>
      <c r="N2021" s="86" t="e">
        <f t="shared" ref="N2021:N2031" si="86">1/M2021</f>
        <v>#DIV/0!</v>
      </c>
    </row>
    <row r="2022" spans="13:14">
      <c r="M2022" s="86">
        <f t="shared" si="85"/>
        <v>0</v>
      </c>
      <c r="N2022" s="86" t="e">
        <f t="shared" si="86"/>
        <v>#DIV/0!</v>
      </c>
    </row>
    <row r="2023" spans="13:14">
      <c r="M2023" s="86">
        <f t="shared" si="85"/>
        <v>0</v>
      </c>
      <c r="N2023" s="86" t="e">
        <f t="shared" si="86"/>
        <v>#DIV/0!</v>
      </c>
    </row>
    <row r="2024" spans="13:14">
      <c r="M2024" s="86">
        <f t="shared" si="85"/>
        <v>0</v>
      </c>
      <c r="N2024" s="86" t="e">
        <f t="shared" si="86"/>
        <v>#DIV/0!</v>
      </c>
    </row>
    <row r="2025" spans="13:14">
      <c r="M2025" s="86">
        <f t="shared" si="85"/>
        <v>0</v>
      </c>
      <c r="N2025" s="86" t="e">
        <f t="shared" si="86"/>
        <v>#DIV/0!</v>
      </c>
    </row>
    <row r="2026" spans="13:14">
      <c r="M2026" s="86">
        <f t="shared" si="85"/>
        <v>0</v>
      </c>
      <c r="N2026" s="86" t="e">
        <f t="shared" si="86"/>
        <v>#DIV/0!</v>
      </c>
    </row>
    <row r="2027" spans="13:14">
      <c r="M2027" s="86">
        <f t="shared" si="85"/>
        <v>0</v>
      </c>
      <c r="N2027" s="86" t="e">
        <f t="shared" si="86"/>
        <v>#DIV/0!</v>
      </c>
    </row>
    <row r="2028" spans="13:14">
      <c r="M2028" s="86">
        <f t="shared" si="85"/>
        <v>0</v>
      </c>
      <c r="N2028" s="86" t="e">
        <f t="shared" si="86"/>
        <v>#DIV/0!</v>
      </c>
    </row>
    <row r="2029" spans="13:14">
      <c r="M2029" s="86">
        <f t="shared" si="85"/>
        <v>0</v>
      </c>
      <c r="N2029" s="86" t="e">
        <f t="shared" si="86"/>
        <v>#DIV/0!</v>
      </c>
    </row>
    <row r="2030" spans="13:14">
      <c r="M2030" s="86">
        <f t="shared" si="85"/>
        <v>0</v>
      </c>
      <c r="N2030" s="86" t="e">
        <f t="shared" si="86"/>
        <v>#DIV/0!</v>
      </c>
    </row>
    <row r="2031" spans="13:14">
      <c r="M2031" s="86">
        <f t="shared" si="85"/>
        <v>0</v>
      </c>
      <c r="N2031" s="86" t="e">
        <f t="shared" si="86"/>
        <v>#DIV/0!</v>
      </c>
    </row>
    <row r="2032" spans="13:14">
      <c r="M2032" s="86">
        <f t="shared" ref="M2032:M2067" si="87">COUNTIFS(D:D,D2032,J:J,J2032,K:K,K2032)</f>
        <v>0</v>
      </c>
      <c r="N2032" s="86" t="e">
        <f t="shared" ref="N2032:N2067" si="88">1/M2032</f>
        <v>#DIV/0!</v>
      </c>
    </row>
    <row r="2033" spans="13:14">
      <c r="M2033" s="86">
        <f t="shared" si="87"/>
        <v>0</v>
      </c>
      <c r="N2033" s="86" t="e">
        <f t="shared" si="88"/>
        <v>#DIV/0!</v>
      </c>
    </row>
    <row r="2034" spans="13:14">
      <c r="M2034" s="86">
        <f t="shared" si="87"/>
        <v>0</v>
      </c>
      <c r="N2034" s="86" t="e">
        <f t="shared" si="88"/>
        <v>#DIV/0!</v>
      </c>
    </row>
    <row r="2035" spans="13:14">
      <c r="M2035" s="86">
        <f t="shared" si="87"/>
        <v>0</v>
      </c>
      <c r="N2035" s="86" t="e">
        <f t="shared" si="88"/>
        <v>#DIV/0!</v>
      </c>
    </row>
    <row r="2036" spans="13:14">
      <c r="M2036" s="86">
        <f t="shared" si="87"/>
        <v>0</v>
      </c>
      <c r="N2036" s="86" t="e">
        <f t="shared" si="88"/>
        <v>#DIV/0!</v>
      </c>
    </row>
    <row r="2037" spans="13:14">
      <c r="M2037" s="86">
        <f t="shared" si="87"/>
        <v>0</v>
      </c>
      <c r="N2037" s="86" t="e">
        <f t="shared" si="88"/>
        <v>#DIV/0!</v>
      </c>
    </row>
    <row r="2038" spans="13:14">
      <c r="M2038" s="86">
        <f t="shared" si="87"/>
        <v>0</v>
      </c>
      <c r="N2038" s="86" t="e">
        <f t="shared" si="88"/>
        <v>#DIV/0!</v>
      </c>
    </row>
    <row r="2039" spans="13:14">
      <c r="M2039" s="86">
        <f t="shared" si="87"/>
        <v>0</v>
      </c>
      <c r="N2039" s="86" t="e">
        <f t="shared" si="88"/>
        <v>#DIV/0!</v>
      </c>
    </row>
    <row r="2040" spans="13:14">
      <c r="M2040" s="86">
        <f t="shared" si="87"/>
        <v>0</v>
      </c>
      <c r="N2040" s="86" t="e">
        <f t="shared" si="88"/>
        <v>#DIV/0!</v>
      </c>
    </row>
    <row r="2041" spans="13:14">
      <c r="M2041" s="86">
        <f t="shared" si="87"/>
        <v>0</v>
      </c>
      <c r="N2041" s="86" t="e">
        <f t="shared" si="88"/>
        <v>#DIV/0!</v>
      </c>
    </row>
    <row r="2042" spans="13:14">
      <c r="M2042" s="86">
        <f t="shared" si="87"/>
        <v>0</v>
      </c>
      <c r="N2042" s="86" t="e">
        <f t="shared" si="88"/>
        <v>#DIV/0!</v>
      </c>
    </row>
    <row r="2043" spans="13:14">
      <c r="M2043" s="86">
        <f t="shared" si="87"/>
        <v>0</v>
      </c>
      <c r="N2043" s="86" t="e">
        <f t="shared" si="88"/>
        <v>#DIV/0!</v>
      </c>
    </row>
    <row r="2044" spans="13:14">
      <c r="M2044" s="86">
        <f t="shared" si="87"/>
        <v>0</v>
      </c>
      <c r="N2044" s="86" t="e">
        <f t="shared" si="88"/>
        <v>#DIV/0!</v>
      </c>
    </row>
    <row r="2045" spans="13:14">
      <c r="M2045" s="86">
        <f t="shared" si="87"/>
        <v>0</v>
      </c>
      <c r="N2045" s="86" t="e">
        <f t="shared" si="88"/>
        <v>#DIV/0!</v>
      </c>
    </row>
    <row r="2046" spans="13:14">
      <c r="M2046" s="86">
        <f t="shared" si="87"/>
        <v>0</v>
      </c>
      <c r="N2046" s="86" t="e">
        <f t="shared" si="88"/>
        <v>#DIV/0!</v>
      </c>
    </row>
    <row r="2047" spans="13:14">
      <c r="M2047" s="86">
        <f t="shared" si="87"/>
        <v>0</v>
      </c>
      <c r="N2047" s="86" t="e">
        <f t="shared" si="88"/>
        <v>#DIV/0!</v>
      </c>
    </row>
    <row r="2048" spans="13:14">
      <c r="M2048" s="86">
        <f t="shared" si="87"/>
        <v>0</v>
      </c>
      <c r="N2048" s="86" t="e">
        <f t="shared" si="88"/>
        <v>#DIV/0!</v>
      </c>
    </row>
    <row r="2049" spans="13:14">
      <c r="M2049" s="86">
        <f t="shared" si="87"/>
        <v>0</v>
      </c>
      <c r="N2049" s="86" t="e">
        <f t="shared" si="88"/>
        <v>#DIV/0!</v>
      </c>
    </row>
    <row r="2050" spans="13:14">
      <c r="M2050" s="86">
        <f t="shared" si="87"/>
        <v>0</v>
      </c>
      <c r="N2050" s="86" t="e">
        <f t="shared" si="88"/>
        <v>#DIV/0!</v>
      </c>
    </row>
    <row r="2051" spans="13:14">
      <c r="M2051" s="86">
        <f t="shared" si="87"/>
        <v>0</v>
      </c>
      <c r="N2051" s="86" t="e">
        <f t="shared" si="88"/>
        <v>#DIV/0!</v>
      </c>
    </row>
    <row r="2052" spans="13:14">
      <c r="M2052" s="86">
        <f t="shared" si="87"/>
        <v>0</v>
      </c>
      <c r="N2052" s="86" t="e">
        <f t="shared" si="88"/>
        <v>#DIV/0!</v>
      </c>
    </row>
    <row r="2053" spans="13:14">
      <c r="M2053" s="86">
        <f t="shared" si="87"/>
        <v>0</v>
      </c>
      <c r="N2053" s="86" t="e">
        <f t="shared" si="88"/>
        <v>#DIV/0!</v>
      </c>
    </row>
    <row r="2054" spans="13:14">
      <c r="M2054" s="86">
        <f t="shared" si="87"/>
        <v>0</v>
      </c>
      <c r="N2054" s="86" t="e">
        <f t="shared" si="88"/>
        <v>#DIV/0!</v>
      </c>
    </row>
    <row r="2055" spans="13:14">
      <c r="M2055" s="86">
        <f t="shared" si="87"/>
        <v>0</v>
      </c>
      <c r="N2055" s="86" t="e">
        <f t="shared" si="88"/>
        <v>#DIV/0!</v>
      </c>
    </row>
    <row r="2056" spans="13:14">
      <c r="M2056" s="86">
        <f t="shared" si="87"/>
        <v>0</v>
      </c>
      <c r="N2056" s="86" t="e">
        <f t="shared" si="88"/>
        <v>#DIV/0!</v>
      </c>
    </row>
    <row r="2057" spans="13:14">
      <c r="M2057" s="86">
        <f t="shared" si="87"/>
        <v>0</v>
      </c>
      <c r="N2057" s="86" t="e">
        <f t="shared" si="88"/>
        <v>#DIV/0!</v>
      </c>
    </row>
    <row r="2058" spans="13:14">
      <c r="M2058" s="86">
        <f t="shared" si="87"/>
        <v>0</v>
      </c>
      <c r="N2058" s="86" t="e">
        <f t="shared" si="88"/>
        <v>#DIV/0!</v>
      </c>
    </row>
    <row r="2059" spans="13:14">
      <c r="M2059" s="86">
        <f t="shared" si="87"/>
        <v>0</v>
      </c>
      <c r="N2059" s="86" t="e">
        <f t="shared" si="88"/>
        <v>#DIV/0!</v>
      </c>
    </row>
    <row r="2060" spans="13:14">
      <c r="M2060" s="86">
        <f t="shared" si="87"/>
        <v>0</v>
      </c>
      <c r="N2060" s="86" t="e">
        <f t="shared" si="88"/>
        <v>#DIV/0!</v>
      </c>
    </row>
    <row r="2061" spans="2:14">
      <c r="B2061" s="85"/>
      <c r="M2061" s="86">
        <f t="shared" si="87"/>
        <v>0</v>
      </c>
      <c r="N2061" s="86" t="e">
        <f t="shared" si="88"/>
        <v>#DIV/0!</v>
      </c>
    </row>
    <row r="2062" spans="2:14">
      <c r="B2062" s="85"/>
      <c r="M2062" s="86">
        <f t="shared" si="87"/>
        <v>0</v>
      </c>
      <c r="N2062" s="86" t="e">
        <f t="shared" si="88"/>
        <v>#DIV/0!</v>
      </c>
    </row>
    <row r="2063" spans="2:14">
      <c r="B2063" s="85"/>
      <c r="M2063" s="86">
        <f t="shared" si="87"/>
        <v>0</v>
      </c>
      <c r="N2063" s="86" t="e">
        <f t="shared" si="88"/>
        <v>#DIV/0!</v>
      </c>
    </row>
    <row r="2064" spans="2:14">
      <c r="B2064" s="85"/>
      <c r="M2064" s="86">
        <f t="shared" si="87"/>
        <v>0</v>
      </c>
      <c r="N2064" s="86" t="e">
        <f t="shared" si="88"/>
        <v>#DIV/0!</v>
      </c>
    </row>
    <row r="2065" spans="2:14">
      <c r="B2065" s="85"/>
      <c r="M2065" s="86">
        <f t="shared" si="87"/>
        <v>0</v>
      </c>
      <c r="N2065" s="86" t="e">
        <f t="shared" si="88"/>
        <v>#DIV/0!</v>
      </c>
    </row>
    <row r="2066" spans="2:14">
      <c r="B2066" s="85"/>
      <c r="M2066" s="86">
        <f t="shared" si="87"/>
        <v>0</v>
      </c>
      <c r="N2066" s="86" t="e">
        <f t="shared" si="88"/>
        <v>#DIV/0!</v>
      </c>
    </row>
    <row r="2067" spans="2:14">
      <c r="B2067" s="85"/>
      <c r="M2067" s="86">
        <f t="shared" si="87"/>
        <v>0</v>
      </c>
      <c r="N2067" s="86" t="e">
        <f t="shared" si="88"/>
        <v>#DIV/0!</v>
      </c>
    </row>
    <row r="2068" spans="2:14">
      <c r="B2068" s="85"/>
      <c r="M2068" s="86">
        <f t="shared" ref="M2068:M2096" si="89">COUNTIFS(D:D,D2068,J:J,J2068,K:K,K2068)</f>
        <v>0</v>
      </c>
      <c r="N2068" s="86" t="e">
        <f t="shared" ref="N2068:N2096" si="90">1/M2068</f>
        <v>#DIV/0!</v>
      </c>
    </row>
    <row r="2069" spans="2:14">
      <c r="B2069" s="85"/>
      <c r="M2069" s="86">
        <f t="shared" si="89"/>
        <v>0</v>
      </c>
      <c r="N2069" s="86" t="e">
        <f t="shared" si="90"/>
        <v>#DIV/0!</v>
      </c>
    </row>
    <row r="2070" spans="2:14">
      <c r="B2070" s="85"/>
      <c r="M2070" s="86">
        <f t="shared" si="89"/>
        <v>0</v>
      </c>
      <c r="N2070" s="86" t="e">
        <f t="shared" si="90"/>
        <v>#DIV/0!</v>
      </c>
    </row>
    <row r="2071" spans="2:14">
      <c r="B2071" s="85"/>
      <c r="M2071" s="86">
        <f t="shared" si="89"/>
        <v>0</v>
      </c>
      <c r="N2071" s="86" t="e">
        <f t="shared" si="90"/>
        <v>#DIV/0!</v>
      </c>
    </row>
    <row r="2072" spans="2:14">
      <c r="B2072" s="85"/>
      <c r="M2072" s="86">
        <f t="shared" si="89"/>
        <v>0</v>
      </c>
      <c r="N2072" s="86" t="e">
        <f t="shared" si="90"/>
        <v>#DIV/0!</v>
      </c>
    </row>
    <row r="2073" spans="2:14">
      <c r="B2073" s="85"/>
      <c r="M2073" s="86">
        <f t="shared" si="89"/>
        <v>0</v>
      </c>
      <c r="N2073" s="86" t="e">
        <f t="shared" si="90"/>
        <v>#DIV/0!</v>
      </c>
    </row>
    <row r="2074" spans="2:14">
      <c r="B2074" s="85"/>
      <c r="M2074" s="86">
        <f t="shared" si="89"/>
        <v>0</v>
      </c>
      <c r="N2074" s="86" t="e">
        <f t="shared" si="90"/>
        <v>#DIV/0!</v>
      </c>
    </row>
    <row r="2075" spans="2:14">
      <c r="B2075" s="85"/>
      <c r="M2075" s="86">
        <f t="shared" si="89"/>
        <v>0</v>
      </c>
      <c r="N2075" s="86" t="e">
        <f t="shared" si="90"/>
        <v>#DIV/0!</v>
      </c>
    </row>
    <row r="2076" spans="2:14">
      <c r="B2076" s="85"/>
      <c r="M2076" s="86">
        <f t="shared" si="89"/>
        <v>0</v>
      </c>
      <c r="N2076" s="86" t="e">
        <f t="shared" si="90"/>
        <v>#DIV/0!</v>
      </c>
    </row>
    <row r="2077" spans="2:14">
      <c r="B2077" s="85"/>
      <c r="M2077" s="86">
        <f t="shared" si="89"/>
        <v>0</v>
      </c>
      <c r="N2077" s="86" t="e">
        <f t="shared" si="90"/>
        <v>#DIV/0!</v>
      </c>
    </row>
    <row r="2078" spans="2:14">
      <c r="B2078" s="85"/>
      <c r="M2078" s="86">
        <f t="shared" si="89"/>
        <v>0</v>
      </c>
      <c r="N2078" s="86" t="e">
        <f t="shared" si="90"/>
        <v>#DIV/0!</v>
      </c>
    </row>
    <row r="2079" spans="2:14">
      <c r="B2079" s="85"/>
      <c r="M2079" s="86">
        <f t="shared" si="89"/>
        <v>0</v>
      </c>
      <c r="N2079" s="86" t="e">
        <f t="shared" si="90"/>
        <v>#DIV/0!</v>
      </c>
    </row>
    <row r="2080" spans="2:14">
      <c r="B2080" s="85"/>
      <c r="M2080" s="86">
        <f t="shared" si="89"/>
        <v>0</v>
      </c>
      <c r="N2080" s="86" t="e">
        <f t="shared" si="90"/>
        <v>#DIV/0!</v>
      </c>
    </row>
    <row r="2081" spans="2:14">
      <c r="B2081" s="85"/>
      <c r="M2081" s="86">
        <f t="shared" si="89"/>
        <v>0</v>
      </c>
      <c r="N2081" s="86" t="e">
        <f t="shared" si="90"/>
        <v>#DIV/0!</v>
      </c>
    </row>
    <row r="2082" spans="2:14">
      <c r="B2082" s="85"/>
      <c r="M2082" s="86">
        <f t="shared" si="89"/>
        <v>0</v>
      </c>
      <c r="N2082" s="86" t="e">
        <f t="shared" si="90"/>
        <v>#DIV/0!</v>
      </c>
    </row>
    <row r="2083" spans="2:14">
      <c r="B2083" s="85"/>
      <c r="M2083" s="86">
        <f t="shared" si="89"/>
        <v>0</v>
      </c>
      <c r="N2083" s="86" t="e">
        <f t="shared" si="90"/>
        <v>#DIV/0!</v>
      </c>
    </row>
    <row r="2084" spans="2:14">
      <c r="B2084" s="85"/>
      <c r="M2084" s="86">
        <f t="shared" si="89"/>
        <v>0</v>
      </c>
      <c r="N2084" s="86" t="e">
        <f t="shared" si="90"/>
        <v>#DIV/0!</v>
      </c>
    </row>
    <row r="2085" spans="2:14">
      <c r="B2085" s="85"/>
      <c r="M2085" s="86">
        <f t="shared" si="89"/>
        <v>0</v>
      </c>
      <c r="N2085" s="86" t="e">
        <f t="shared" si="90"/>
        <v>#DIV/0!</v>
      </c>
    </row>
    <row r="2086" spans="2:14">
      <c r="B2086" s="85"/>
      <c r="M2086" s="86">
        <f t="shared" si="89"/>
        <v>0</v>
      </c>
      <c r="N2086" s="86" t="e">
        <f t="shared" si="90"/>
        <v>#DIV/0!</v>
      </c>
    </row>
    <row r="2087" spans="2:14">
      <c r="B2087" s="85"/>
      <c r="M2087" s="86">
        <f t="shared" si="89"/>
        <v>0</v>
      </c>
      <c r="N2087" s="86" t="e">
        <f t="shared" si="90"/>
        <v>#DIV/0!</v>
      </c>
    </row>
    <row r="2088" spans="13:14">
      <c r="M2088" s="86">
        <f t="shared" si="89"/>
        <v>0</v>
      </c>
      <c r="N2088" s="86" t="e">
        <f t="shared" si="90"/>
        <v>#DIV/0!</v>
      </c>
    </row>
    <row r="2089" spans="13:14">
      <c r="M2089" s="86">
        <f t="shared" si="89"/>
        <v>0</v>
      </c>
      <c r="N2089" s="86" t="e">
        <f t="shared" si="90"/>
        <v>#DIV/0!</v>
      </c>
    </row>
    <row r="2090" spans="13:14">
      <c r="M2090" s="86">
        <f t="shared" si="89"/>
        <v>0</v>
      </c>
      <c r="N2090" s="86" t="e">
        <f t="shared" si="90"/>
        <v>#DIV/0!</v>
      </c>
    </row>
    <row r="2091" spans="13:14">
      <c r="M2091" s="86">
        <f t="shared" si="89"/>
        <v>0</v>
      </c>
      <c r="N2091" s="86" t="e">
        <f t="shared" si="90"/>
        <v>#DIV/0!</v>
      </c>
    </row>
    <row r="2092" spans="13:14">
      <c r="M2092" s="86">
        <f t="shared" si="89"/>
        <v>0</v>
      </c>
      <c r="N2092" s="86" t="e">
        <f t="shared" si="90"/>
        <v>#DIV/0!</v>
      </c>
    </row>
    <row r="2093" spans="13:14">
      <c r="M2093" s="86">
        <f t="shared" si="89"/>
        <v>0</v>
      </c>
      <c r="N2093" s="86" t="e">
        <f t="shared" si="90"/>
        <v>#DIV/0!</v>
      </c>
    </row>
    <row r="2094" spans="13:14">
      <c r="M2094" s="86">
        <f t="shared" si="89"/>
        <v>0</v>
      </c>
      <c r="N2094" s="86" t="e">
        <f t="shared" si="90"/>
        <v>#DIV/0!</v>
      </c>
    </row>
    <row r="2095" spans="13:14">
      <c r="M2095" s="86">
        <f t="shared" si="89"/>
        <v>0</v>
      </c>
      <c r="N2095" s="86" t="e">
        <f t="shared" si="90"/>
        <v>#DIV/0!</v>
      </c>
    </row>
    <row r="2096" spans="13:14">
      <c r="M2096" s="86">
        <f t="shared" si="89"/>
        <v>0</v>
      </c>
      <c r="N2096" s="86" t="e">
        <f t="shared" si="90"/>
        <v>#DIV/0!</v>
      </c>
    </row>
    <row r="2097" spans="13:14">
      <c r="M2097" s="86">
        <f t="shared" ref="M2097:M2129" si="91">COUNTIFS(D:D,D2097,J:J,J2097,K:K,K2097)</f>
        <v>0</v>
      </c>
      <c r="N2097" s="86" t="e">
        <f t="shared" ref="N2097:N2134" si="92">1/M2097</f>
        <v>#DIV/0!</v>
      </c>
    </row>
    <row r="2098" spans="13:14">
      <c r="M2098" s="86">
        <f t="shared" si="91"/>
        <v>0</v>
      </c>
      <c r="N2098" s="86" t="e">
        <f t="shared" si="92"/>
        <v>#DIV/0!</v>
      </c>
    </row>
    <row r="2099" spans="13:14">
      <c r="M2099" s="86">
        <f t="shared" si="91"/>
        <v>0</v>
      </c>
      <c r="N2099" s="86" t="e">
        <f t="shared" si="92"/>
        <v>#DIV/0!</v>
      </c>
    </row>
    <row r="2100" spans="13:14">
      <c r="M2100" s="86">
        <f t="shared" si="91"/>
        <v>0</v>
      </c>
      <c r="N2100" s="86" t="e">
        <f t="shared" si="92"/>
        <v>#DIV/0!</v>
      </c>
    </row>
    <row r="2101" spans="13:14">
      <c r="M2101" s="86">
        <f t="shared" si="91"/>
        <v>0</v>
      </c>
      <c r="N2101" s="86" t="e">
        <f t="shared" si="92"/>
        <v>#DIV/0!</v>
      </c>
    </row>
    <row r="2102" spans="13:14">
      <c r="M2102" s="86">
        <f t="shared" si="91"/>
        <v>0</v>
      </c>
      <c r="N2102" s="86" t="e">
        <f t="shared" si="92"/>
        <v>#DIV/0!</v>
      </c>
    </row>
    <row r="2103" spans="13:14">
      <c r="M2103" s="86">
        <f t="shared" si="91"/>
        <v>0</v>
      </c>
      <c r="N2103" s="86" t="e">
        <f t="shared" si="92"/>
        <v>#DIV/0!</v>
      </c>
    </row>
    <row r="2104" spans="13:14">
      <c r="M2104" s="86">
        <f t="shared" si="91"/>
        <v>0</v>
      </c>
      <c r="N2104" s="86" t="e">
        <f t="shared" si="92"/>
        <v>#DIV/0!</v>
      </c>
    </row>
    <row r="2105" spans="13:14">
      <c r="M2105" s="86">
        <f t="shared" si="91"/>
        <v>0</v>
      </c>
      <c r="N2105" s="86" t="e">
        <f t="shared" si="92"/>
        <v>#DIV/0!</v>
      </c>
    </row>
    <row r="2106" spans="13:14">
      <c r="M2106" s="86">
        <f t="shared" si="91"/>
        <v>0</v>
      </c>
      <c r="N2106" s="86" t="e">
        <f t="shared" si="92"/>
        <v>#DIV/0!</v>
      </c>
    </row>
    <row r="2107" spans="2:14">
      <c r="B2107" s="85"/>
      <c r="M2107" s="86">
        <f t="shared" si="91"/>
        <v>0</v>
      </c>
      <c r="N2107" s="86" t="e">
        <f t="shared" si="92"/>
        <v>#DIV/0!</v>
      </c>
    </row>
    <row r="2108" spans="13:14">
      <c r="M2108" s="86">
        <f t="shared" si="91"/>
        <v>0</v>
      </c>
      <c r="N2108" s="86" t="e">
        <f t="shared" si="92"/>
        <v>#DIV/0!</v>
      </c>
    </row>
    <row r="2109" spans="13:14">
      <c r="M2109" s="86">
        <f t="shared" si="91"/>
        <v>0</v>
      </c>
      <c r="N2109" s="86" t="e">
        <f t="shared" si="92"/>
        <v>#DIV/0!</v>
      </c>
    </row>
    <row r="2110" spans="13:14">
      <c r="M2110" s="86">
        <f t="shared" si="91"/>
        <v>0</v>
      </c>
      <c r="N2110" s="86" t="e">
        <f t="shared" si="92"/>
        <v>#DIV/0!</v>
      </c>
    </row>
    <row r="2111" spans="13:14">
      <c r="M2111" s="86">
        <f t="shared" si="91"/>
        <v>0</v>
      </c>
      <c r="N2111" s="86" t="e">
        <f t="shared" si="92"/>
        <v>#DIV/0!</v>
      </c>
    </row>
    <row r="2112" spans="13:14">
      <c r="M2112" s="86">
        <f t="shared" si="91"/>
        <v>0</v>
      </c>
      <c r="N2112" s="86" t="e">
        <f t="shared" si="92"/>
        <v>#DIV/0!</v>
      </c>
    </row>
    <row r="2113" spans="13:14">
      <c r="M2113" s="86">
        <f t="shared" si="91"/>
        <v>0</v>
      </c>
      <c r="N2113" s="86" t="e">
        <f t="shared" si="92"/>
        <v>#DIV/0!</v>
      </c>
    </row>
    <row r="2114" spans="13:14">
      <c r="M2114" s="86">
        <f t="shared" si="91"/>
        <v>0</v>
      </c>
      <c r="N2114" s="86" t="e">
        <f t="shared" si="92"/>
        <v>#DIV/0!</v>
      </c>
    </row>
    <row r="2115" spans="13:14">
      <c r="M2115" s="86">
        <f t="shared" si="91"/>
        <v>0</v>
      </c>
      <c r="N2115" s="86" t="e">
        <f t="shared" si="92"/>
        <v>#DIV/0!</v>
      </c>
    </row>
    <row r="2116" spans="13:14">
      <c r="M2116" s="86">
        <f t="shared" si="91"/>
        <v>0</v>
      </c>
      <c r="N2116" s="86" t="e">
        <f t="shared" si="92"/>
        <v>#DIV/0!</v>
      </c>
    </row>
    <row r="2117" spans="13:14">
      <c r="M2117" s="86">
        <f t="shared" si="91"/>
        <v>0</v>
      </c>
      <c r="N2117" s="86" t="e">
        <f t="shared" si="92"/>
        <v>#DIV/0!</v>
      </c>
    </row>
    <row r="2118" spans="13:14">
      <c r="M2118" s="86">
        <f t="shared" si="91"/>
        <v>0</v>
      </c>
      <c r="N2118" s="86" t="e">
        <f t="shared" si="92"/>
        <v>#DIV/0!</v>
      </c>
    </row>
    <row r="2119" spans="13:14">
      <c r="M2119" s="86">
        <f t="shared" si="91"/>
        <v>0</v>
      </c>
      <c r="N2119" s="86" t="e">
        <f t="shared" si="92"/>
        <v>#DIV/0!</v>
      </c>
    </row>
    <row r="2120" spans="13:14">
      <c r="M2120" s="86">
        <f t="shared" si="91"/>
        <v>0</v>
      </c>
      <c r="N2120" s="86" t="e">
        <f t="shared" si="92"/>
        <v>#DIV/0!</v>
      </c>
    </row>
    <row r="2121" spans="13:14">
      <c r="M2121" s="86">
        <f t="shared" si="91"/>
        <v>0</v>
      </c>
      <c r="N2121" s="86" t="e">
        <f t="shared" si="92"/>
        <v>#DIV/0!</v>
      </c>
    </row>
    <row r="2122" spans="13:14">
      <c r="M2122" s="86">
        <f t="shared" si="91"/>
        <v>0</v>
      </c>
      <c r="N2122" s="86" t="e">
        <f t="shared" si="92"/>
        <v>#DIV/0!</v>
      </c>
    </row>
    <row r="2123" spans="13:14">
      <c r="M2123" s="86">
        <f t="shared" si="91"/>
        <v>0</v>
      </c>
      <c r="N2123" s="86" t="e">
        <f t="shared" si="92"/>
        <v>#DIV/0!</v>
      </c>
    </row>
    <row r="2124" spans="13:14">
      <c r="M2124" s="86">
        <f t="shared" si="91"/>
        <v>0</v>
      </c>
      <c r="N2124" s="86" t="e">
        <f t="shared" si="92"/>
        <v>#DIV/0!</v>
      </c>
    </row>
    <row r="2125" spans="13:14">
      <c r="M2125" s="86">
        <f t="shared" si="91"/>
        <v>0</v>
      </c>
      <c r="N2125" s="86" t="e">
        <f t="shared" si="92"/>
        <v>#DIV/0!</v>
      </c>
    </row>
    <row r="2126" spans="13:14">
      <c r="M2126" s="86">
        <f t="shared" si="91"/>
        <v>0</v>
      </c>
      <c r="N2126" s="86" t="e">
        <f t="shared" si="92"/>
        <v>#DIV/0!</v>
      </c>
    </row>
    <row r="2127" spans="13:14">
      <c r="M2127" s="86">
        <f t="shared" si="91"/>
        <v>0</v>
      </c>
      <c r="N2127" s="86" t="e">
        <f t="shared" si="92"/>
        <v>#DIV/0!</v>
      </c>
    </row>
    <row r="2128" spans="13:14">
      <c r="M2128" s="86">
        <f t="shared" si="91"/>
        <v>0</v>
      </c>
      <c r="N2128" s="86" t="e">
        <f t="shared" si="92"/>
        <v>#DIV/0!</v>
      </c>
    </row>
    <row r="2129" spans="13:14">
      <c r="M2129" s="86">
        <f t="shared" si="91"/>
        <v>0</v>
      </c>
      <c r="N2129" s="86" t="e">
        <f t="shared" si="92"/>
        <v>#DIV/0!</v>
      </c>
    </row>
    <row r="2130" spans="13:14">
      <c r="M2130" s="86">
        <f>COUNTIFS(D:D,D2130,J:J,J2130,K:K,K2130)</f>
        <v>0</v>
      </c>
      <c r="N2130" s="86" t="e">
        <f t="shared" si="92"/>
        <v>#DIV/0!</v>
      </c>
    </row>
    <row r="2131" spans="13:14">
      <c r="M2131" s="86">
        <f>COUNTIFS(D:D,D2131,J:J,J2131,K:K,K2131)</f>
        <v>0</v>
      </c>
      <c r="N2131" s="86" t="e">
        <f t="shared" si="92"/>
        <v>#DIV/0!</v>
      </c>
    </row>
    <row r="2132" spans="13:14">
      <c r="M2132" s="86">
        <f>COUNTIFS(D:D,D2132,J:J,J2132,K:K,K2132)</f>
        <v>0</v>
      </c>
      <c r="N2132" s="86" t="e">
        <f t="shared" si="92"/>
        <v>#DIV/0!</v>
      </c>
    </row>
    <row r="2133" spans="13:14">
      <c r="M2133" s="86">
        <f>COUNTIFS(D:D,D2133,J:J,J2133,K:K,K2133)</f>
        <v>0</v>
      </c>
      <c r="N2133" s="86" t="e">
        <f t="shared" si="92"/>
        <v>#DIV/0!</v>
      </c>
    </row>
    <row r="2134" spans="13:14">
      <c r="M2134" s="86">
        <f>COUNTIFS(D:D,D2134,J:J,J2134,K:K,K2134)</f>
        <v>0</v>
      </c>
      <c r="N2134" s="86" t="e">
        <f t="shared" si="92"/>
        <v>#DIV/0!</v>
      </c>
    </row>
    <row r="2135" spans="13:14">
      <c r="M2135" s="86">
        <f t="shared" ref="M2135:M2166" si="93">COUNTIFS(D:D,D2135,J:J,J2135,K:K,K2135)</f>
        <v>0</v>
      </c>
      <c r="N2135" s="86" t="e">
        <f t="shared" ref="N2135:N2166" si="94">1/M2135</f>
        <v>#DIV/0!</v>
      </c>
    </row>
    <row r="2136" spans="13:14">
      <c r="M2136" s="86">
        <f t="shared" si="93"/>
        <v>0</v>
      </c>
      <c r="N2136" s="86" t="e">
        <f t="shared" si="94"/>
        <v>#DIV/0!</v>
      </c>
    </row>
    <row r="2137" spans="13:14">
      <c r="M2137" s="86">
        <f t="shared" si="93"/>
        <v>0</v>
      </c>
      <c r="N2137" s="86" t="e">
        <f t="shared" si="94"/>
        <v>#DIV/0!</v>
      </c>
    </row>
    <row r="2138" spans="13:14">
      <c r="M2138" s="86">
        <f t="shared" si="93"/>
        <v>0</v>
      </c>
      <c r="N2138" s="86" t="e">
        <f t="shared" si="94"/>
        <v>#DIV/0!</v>
      </c>
    </row>
    <row r="2139" spans="13:14">
      <c r="M2139" s="86">
        <f t="shared" si="93"/>
        <v>0</v>
      </c>
      <c r="N2139" s="86" t="e">
        <f t="shared" si="94"/>
        <v>#DIV/0!</v>
      </c>
    </row>
    <row r="2140" spans="13:14">
      <c r="M2140" s="86">
        <f t="shared" si="93"/>
        <v>0</v>
      </c>
      <c r="N2140" s="86" t="e">
        <f t="shared" si="94"/>
        <v>#DIV/0!</v>
      </c>
    </row>
    <row r="2141" spans="13:14">
      <c r="M2141" s="86">
        <f t="shared" si="93"/>
        <v>0</v>
      </c>
      <c r="N2141" s="86" t="e">
        <f t="shared" si="94"/>
        <v>#DIV/0!</v>
      </c>
    </row>
    <row r="2142" spans="13:14">
      <c r="M2142" s="86">
        <f t="shared" si="93"/>
        <v>0</v>
      </c>
      <c r="N2142" s="86" t="e">
        <f t="shared" si="94"/>
        <v>#DIV/0!</v>
      </c>
    </row>
    <row r="2143" spans="13:14">
      <c r="M2143" s="86">
        <f t="shared" si="93"/>
        <v>0</v>
      </c>
      <c r="N2143" s="86" t="e">
        <f t="shared" si="94"/>
        <v>#DIV/0!</v>
      </c>
    </row>
    <row r="2144" spans="13:14">
      <c r="M2144" s="86">
        <f t="shared" si="93"/>
        <v>0</v>
      </c>
      <c r="N2144" s="86" t="e">
        <f t="shared" si="94"/>
        <v>#DIV/0!</v>
      </c>
    </row>
    <row r="2145" spans="13:14">
      <c r="M2145" s="86">
        <f t="shared" si="93"/>
        <v>0</v>
      </c>
      <c r="N2145" s="86" t="e">
        <f t="shared" si="94"/>
        <v>#DIV/0!</v>
      </c>
    </row>
    <row r="2146" spans="13:14">
      <c r="M2146" s="86">
        <f t="shared" si="93"/>
        <v>0</v>
      </c>
      <c r="N2146" s="86" t="e">
        <f t="shared" si="94"/>
        <v>#DIV/0!</v>
      </c>
    </row>
    <row r="2147" spans="13:14">
      <c r="M2147" s="86">
        <f t="shared" si="93"/>
        <v>0</v>
      </c>
      <c r="N2147" s="86" t="e">
        <f t="shared" si="94"/>
        <v>#DIV/0!</v>
      </c>
    </row>
    <row r="2148" spans="13:14">
      <c r="M2148" s="86">
        <f t="shared" si="93"/>
        <v>0</v>
      </c>
      <c r="N2148" s="86" t="e">
        <f t="shared" si="94"/>
        <v>#DIV/0!</v>
      </c>
    </row>
    <row r="2149" spans="13:14">
      <c r="M2149" s="86">
        <f t="shared" si="93"/>
        <v>0</v>
      </c>
      <c r="N2149" s="86" t="e">
        <f t="shared" si="94"/>
        <v>#DIV/0!</v>
      </c>
    </row>
    <row r="2150" spans="13:14">
      <c r="M2150" s="86">
        <f t="shared" si="93"/>
        <v>0</v>
      </c>
      <c r="N2150" s="86" t="e">
        <f t="shared" si="94"/>
        <v>#DIV/0!</v>
      </c>
    </row>
    <row r="2151" spans="13:14">
      <c r="M2151" s="86">
        <f t="shared" si="93"/>
        <v>0</v>
      </c>
      <c r="N2151" s="86" t="e">
        <f t="shared" si="94"/>
        <v>#DIV/0!</v>
      </c>
    </row>
    <row r="2152" spans="13:14">
      <c r="M2152" s="86">
        <f t="shared" si="93"/>
        <v>0</v>
      </c>
      <c r="N2152" s="86" t="e">
        <f t="shared" si="94"/>
        <v>#DIV/0!</v>
      </c>
    </row>
    <row r="2153" spans="13:14">
      <c r="M2153" s="86">
        <f t="shared" si="93"/>
        <v>0</v>
      </c>
      <c r="N2153" s="86" t="e">
        <f t="shared" si="94"/>
        <v>#DIV/0!</v>
      </c>
    </row>
    <row r="2154" spans="13:14">
      <c r="M2154" s="86">
        <f t="shared" si="93"/>
        <v>0</v>
      </c>
      <c r="N2154" s="86" t="e">
        <f t="shared" si="94"/>
        <v>#DIV/0!</v>
      </c>
    </row>
    <row r="2155" spans="13:14">
      <c r="M2155" s="86">
        <f t="shared" si="93"/>
        <v>0</v>
      </c>
      <c r="N2155" s="86" t="e">
        <f t="shared" si="94"/>
        <v>#DIV/0!</v>
      </c>
    </row>
    <row r="2156" spans="13:14">
      <c r="M2156" s="86">
        <f t="shared" si="93"/>
        <v>0</v>
      </c>
      <c r="N2156" s="86" t="e">
        <f t="shared" si="94"/>
        <v>#DIV/0!</v>
      </c>
    </row>
    <row r="2157" spans="13:14">
      <c r="M2157" s="86">
        <f t="shared" si="93"/>
        <v>0</v>
      </c>
      <c r="N2157" s="86" t="e">
        <f t="shared" si="94"/>
        <v>#DIV/0!</v>
      </c>
    </row>
    <row r="2158" spans="13:14">
      <c r="M2158" s="86">
        <f t="shared" si="93"/>
        <v>0</v>
      </c>
      <c r="N2158" s="86" t="e">
        <f t="shared" si="94"/>
        <v>#DIV/0!</v>
      </c>
    </row>
    <row r="2159" spans="13:14">
      <c r="M2159" s="86">
        <f t="shared" si="93"/>
        <v>0</v>
      </c>
      <c r="N2159" s="86" t="e">
        <f t="shared" si="94"/>
        <v>#DIV/0!</v>
      </c>
    </row>
    <row r="2160" spans="13:14">
      <c r="M2160" s="86">
        <f t="shared" si="93"/>
        <v>0</v>
      </c>
      <c r="N2160" s="86" t="e">
        <f t="shared" si="94"/>
        <v>#DIV/0!</v>
      </c>
    </row>
    <row r="2161" spans="13:14">
      <c r="M2161" s="86">
        <f t="shared" si="93"/>
        <v>0</v>
      </c>
      <c r="N2161" s="86" t="e">
        <f t="shared" si="94"/>
        <v>#DIV/0!</v>
      </c>
    </row>
    <row r="2162" spans="13:14">
      <c r="M2162" s="86">
        <f t="shared" si="93"/>
        <v>0</v>
      </c>
      <c r="N2162" s="86" t="e">
        <f t="shared" si="94"/>
        <v>#DIV/0!</v>
      </c>
    </row>
    <row r="2163" spans="13:14">
      <c r="M2163" s="86">
        <f t="shared" si="93"/>
        <v>0</v>
      </c>
      <c r="N2163" s="86" t="e">
        <f t="shared" si="94"/>
        <v>#DIV/0!</v>
      </c>
    </row>
    <row r="2164" spans="13:14">
      <c r="M2164" s="86">
        <f t="shared" si="93"/>
        <v>0</v>
      </c>
      <c r="N2164" s="86" t="e">
        <f t="shared" si="94"/>
        <v>#DIV/0!</v>
      </c>
    </row>
    <row r="2165" spans="13:14">
      <c r="M2165" s="86">
        <f t="shared" si="93"/>
        <v>0</v>
      </c>
      <c r="N2165" s="86" t="e">
        <f t="shared" si="94"/>
        <v>#DIV/0!</v>
      </c>
    </row>
    <row r="2166" spans="13:14">
      <c r="M2166" s="86">
        <f t="shared" si="93"/>
        <v>0</v>
      </c>
      <c r="N2166" s="86" t="e">
        <f t="shared" si="94"/>
        <v>#DIV/0!</v>
      </c>
    </row>
    <row r="2167" spans="13:14">
      <c r="M2167" s="86">
        <f t="shared" ref="M2167:M2192" si="95">COUNTIFS(D:D,D2167,J:J,J2167,K:K,K2167)</f>
        <v>0</v>
      </c>
      <c r="N2167" s="86" t="e">
        <f t="shared" ref="N2167:N2192" si="96">1/M2167</f>
        <v>#DIV/0!</v>
      </c>
    </row>
    <row r="2168" spans="13:14">
      <c r="M2168" s="86">
        <f t="shared" si="95"/>
        <v>0</v>
      </c>
      <c r="N2168" s="86" t="e">
        <f t="shared" si="96"/>
        <v>#DIV/0!</v>
      </c>
    </row>
    <row r="2169" spans="13:14">
      <c r="M2169" s="86">
        <f t="shared" si="95"/>
        <v>0</v>
      </c>
      <c r="N2169" s="86" t="e">
        <f t="shared" si="96"/>
        <v>#DIV/0!</v>
      </c>
    </row>
    <row r="2170" spans="13:14">
      <c r="M2170" s="86">
        <f t="shared" si="95"/>
        <v>0</v>
      </c>
      <c r="N2170" s="86" t="e">
        <f t="shared" si="96"/>
        <v>#DIV/0!</v>
      </c>
    </row>
    <row r="2171" spans="13:14">
      <c r="M2171" s="86">
        <f t="shared" si="95"/>
        <v>0</v>
      </c>
      <c r="N2171" s="86" t="e">
        <f t="shared" si="96"/>
        <v>#DIV/0!</v>
      </c>
    </row>
    <row r="2172" spans="13:14">
      <c r="M2172" s="86">
        <f t="shared" si="95"/>
        <v>0</v>
      </c>
      <c r="N2172" s="86" t="e">
        <f t="shared" si="96"/>
        <v>#DIV/0!</v>
      </c>
    </row>
    <row r="2173" spans="13:14">
      <c r="M2173" s="86">
        <f t="shared" si="95"/>
        <v>0</v>
      </c>
      <c r="N2173" s="86" t="e">
        <f t="shared" si="96"/>
        <v>#DIV/0!</v>
      </c>
    </row>
    <row r="2174" spans="13:14">
      <c r="M2174" s="86">
        <f t="shared" si="95"/>
        <v>0</v>
      </c>
      <c r="N2174" s="86" t="e">
        <f t="shared" si="96"/>
        <v>#DIV/0!</v>
      </c>
    </row>
    <row r="2175" spans="13:14">
      <c r="M2175" s="86">
        <f t="shared" si="95"/>
        <v>0</v>
      </c>
      <c r="N2175" s="86" t="e">
        <f t="shared" si="96"/>
        <v>#DIV/0!</v>
      </c>
    </row>
    <row r="2176" spans="13:14">
      <c r="M2176" s="86">
        <f t="shared" si="95"/>
        <v>0</v>
      </c>
      <c r="N2176" s="86" t="e">
        <f t="shared" si="96"/>
        <v>#DIV/0!</v>
      </c>
    </row>
    <row r="2177" spans="13:14">
      <c r="M2177" s="86">
        <f t="shared" si="95"/>
        <v>0</v>
      </c>
      <c r="N2177" s="86" t="e">
        <f t="shared" si="96"/>
        <v>#DIV/0!</v>
      </c>
    </row>
    <row r="2178" spans="13:14">
      <c r="M2178" s="86">
        <f t="shared" si="95"/>
        <v>0</v>
      </c>
      <c r="N2178" s="86" t="e">
        <f t="shared" si="96"/>
        <v>#DIV/0!</v>
      </c>
    </row>
    <row r="2179" spans="13:14">
      <c r="M2179" s="86">
        <f t="shared" si="95"/>
        <v>0</v>
      </c>
      <c r="N2179" s="86" t="e">
        <f t="shared" si="96"/>
        <v>#DIV/0!</v>
      </c>
    </row>
    <row r="2180" spans="13:14">
      <c r="M2180" s="86">
        <f t="shared" si="95"/>
        <v>0</v>
      </c>
      <c r="N2180" s="86" t="e">
        <f t="shared" si="96"/>
        <v>#DIV/0!</v>
      </c>
    </row>
    <row r="2181" spans="13:14">
      <c r="M2181" s="86">
        <f t="shared" si="95"/>
        <v>0</v>
      </c>
      <c r="N2181" s="86" t="e">
        <f t="shared" si="96"/>
        <v>#DIV/0!</v>
      </c>
    </row>
    <row r="2182" spans="13:14">
      <c r="M2182" s="86">
        <f t="shared" si="95"/>
        <v>0</v>
      </c>
      <c r="N2182" s="86" t="e">
        <f t="shared" si="96"/>
        <v>#DIV/0!</v>
      </c>
    </row>
    <row r="2183" spans="13:14">
      <c r="M2183" s="86">
        <f t="shared" si="95"/>
        <v>0</v>
      </c>
      <c r="N2183" s="86" t="e">
        <f t="shared" si="96"/>
        <v>#DIV/0!</v>
      </c>
    </row>
    <row r="2184" spans="13:14">
      <c r="M2184" s="86">
        <f t="shared" si="95"/>
        <v>0</v>
      </c>
      <c r="N2184" s="86" t="e">
        <f t="shared" si="96"/>
        <v>#DIV/0!</v>
      </c>
    </row>
    <row r="2185" spans="13:14">
      <c r="M2185" s="86">
        <f t="shared" si="95"/>
        <v>0</v>
      </c>
      <c r="N2185" s="86" t="e">
        <f t="shared" si="96"/>
        <v>#DIV/0!</v>
      </c>
    </row>
    <row r="2186" spans="13:14">
      <c r="M2186" s="86">
        <f t="shared" si="95"/>
        <v>0</v>
      </c>
      <c r="N2186" s="86" t="e">
        <f t="shared" si="96"/>
        <v>#DIV/0!</v>
      </c>
    </row>
    <row r="2187" spans="13:14">
      <c r="M2187" s="86">
        <f t="shared" si="95"/>
        <v>0</v>
      </c>
      <c r="N2187" s="86" t="e">
        <f t="shared" si="96"/>
        <v>#DIV/0!</v>
      </c>
    </row>
    <row r="2188" spans="13:14">
      <c r="M2188" s="86">
        <f t="shared" si="95"/>
        <v>0</v>
      </c>
      <c r="N2188" s="86" t="e">
        <f t="shared" si="96"/>
        <v>#DIV/0!</v>
      </c>
    </row>
    <row r="2189" spans="13:14">
      <c r="M2189" s="86">
        <f t="shared" si="95"/>
        <v>0</v>
      </c>
      <c r="N2189" s="86" t="e">
        <f t="shared" si="96"/>
        <v>#DIV/0!</v>
      </c>
    </row>
    <row r="2190" spans="13:14">
      <c r="M2190" s="86">
        <f t="shared" si="95"/>
        <v>0</v>
      </c>
      <c r="N2190" s="86" t="e">
        <f t="shared" si="96"/>
        <v>#DIV/0!</v>
      </c>
    </row>
    <row r="2191" spans="13:14">
      <c r="M2191" s="86">
        <f t="shared" si="95"/>
        <v>0</v>
      </c>
      <c r="N2191" s="86" t="e">
        <f t="shared" si="96"/>
        <v>#DIV/0!</v>
      </c>
    </row>
    <row r="2192" spans="13:14">
      <c r="M2192" s="86">
        <f t="shared" si="95"/>
        <v>0</v>
      </c>
      <c r="N2192" s="86" t="e">
        <f t="shared" si="96"/>
        <v>#DIV/0!</v>
      </c>
    </row>
    <row r="2193" spans="13:14">
      <c r="M2193" s="86">
        <f t="shared" ref="M2193:M2224" si="97">COUNTIFS(D:D,D2193,J:J,J2193,K:K,K2193)</f>
        <v>0</v>
      </c>
      <c r="N2193" s="86" t="e">
        <f t="shared" ref="N2193:N2224" si="98">1/M2193</f>
        <v>#DIV/0!</v>
      </c>
    </row>
    <row r="2194" spans="13:14">
      <c r="M2194" s="86">
        <f t="shared" si="97"/>
        <v>0</v>
      </c>
      <c r="N2194" s="86" t="e">
        <f t="shared" si="98"/>
        <v>#DIV/0!</v>
      </c>
    </row>
    <row r="2195" spans="13:14">
      <c r="M2195" s="86">
        <f t="shared" si="97"/>
        <v>0</v>
      </c>
      <c r="N2195" s="86" t="e">
        <f t="shared" si="98"/>
        <v>#DIV/0!</v>
      </c>
    </row>
    <row r="2196" spans="13:14">
      <c r="M2196" s="86">
        <f t="shared" si="97"/>
        <v>0</v>
      </c>
      <c r="N2196" s="86" t="e">
        <f t="shared" si="98"/>
        <v>#DIV/0!</v>
      </c>
    </row>
    <row r="2197" spans="13:14">
      <c r="M2197" s="86">
        <f t="shared" si="97"/>
        <v>0</v>
      </c>
      <c r="N2197" s="86" t="e">
        <f t="shared" si="98"/>
        <v>#DIV/0!</v>
      </c>
    </row>
    <row r="2198" spans="13:14">
      <c r="M2198" s="86">
        <f t="shared" si="97"/>
        <v>0</v>
      </c>
      <c r="N2198" s="86" t="e">
        <f t="shared" si="98"/>
        <v>#DIV/0!</v>
      </c>
    </row>
    <row r="2199" spans="13:14">
      <c r="M2199" s="86">
        <f t="shared" si="97"/>
        <v>0</v>
      </c>
      <c r="N2199" s="86" t="e">
        <f t="shared" si="98"/>
        <v>#DIV/0!</v>
      </c>
    </row>
    <row r="2200" spans="13:14">
      <c r="M2200" s="86">
        <f t="shared" si="97"/>
        <v>0</v>
      </c>
      <c r="N2200" s="86" t="e">
        <f t="shared" si="98"/>
        <v>#DIV/0!</v>
      </c>
    </row>
    <row r="2201" spans="13:14">
      <c r="M2201" s="86">
        <f t="shared" si="97"/>
        <v>0</v>
      </c>
      <c r="N2201" s="86" t="e">
        <f t="shared" si="98"/>
        <v>#DIV/0!</v>
      </c>
    </row>
    <row r="2202" spans="13:14">
      <c r="M2202" s="86">
        <f t="shared" si="97"/>
        <v>0</v>
      </c>
      <c r="N2202" s="86" t="e">
        <f t="shared" si="98"/>
        <v>#DIV/0!</v>
      </c>
    </row>
    <row r="2203" spans="13:14">
      <c r="M2203" s="86">
        <f t="shared" si="97"/>
        <v>0</v>
      </c>
      <c r="N2203" s="86" t="e">
        <f t="shared" si="98"/>
        <v>#DIV/0!</v>
      </c>
    </row>
    <row r="2204" spans="13:14">
      <c r="M2204" s="86">
        <f t="shared" si="97"/>
        <v>0</v>
      </c>
      <c r="N2204" s="86" t="e">
        <f t="shared" si="98"/>
        <v>#DIV/0!</v>
      </c>
    </row>
    <row r="2205" spans="13:14">
      <c r="M2205" s="86">
        <f t="shared" si="97"/>
        <v>0</v>
      </c>
      <c r="N2205" s="86" t="e">
        <f t="shared" si="98"/>
        <v>#DIV/0!</v>
      </c>
    </row>
    <row r="2206" spans="13:14">
      <c r="M2206" s="86">
        <f t="shared" si="97"/>
        <v>0</v>
      </c>
      <c r="N2206" s="86" t="e">
        <f t="shared" si="98"/>
        <v>#DIV/0!</v>
      </c>
    </row>
    <row r="2207" spans="13:14">
      <c r="M2207" s="86">
        <f t="shared" si="97"/>
        <v>0</v>
      </c>
      <c r="N2207" s="86" t="e">
        <f t="shared" si="98"/>
        <v>#DIV/0!</v>
      </c>
    </row>
    <row r="2208" spans="13:14">
      <c r="M2208" s="86">
        <f t="shared" si="97"/>
        <v>0</v>
      </c>
      <c r="N2208" s="86" t="e">
        <f t="shared" si="98"/>
        <v>#DIV/0!</v>
      </c>
    </row>
    <row r="2209" spans="13:14">
      <c r="M2209" s="86">
        <f t="shared" si="97"/>
        <v>0</v>
      </c>
      <c r="N2209" s="86" t="e">
        <f t="shared" si="98"/>
        <v>#DIV/0!</v>
      </c>
    </row>
    <row r="2210" spans="13:14">
      <c r="M2210" s="86">
        <f t="shared" si="97"/>
        <v>0</v>
      </c>
      <c r="N2210" s="86" t="e">
        <f t="shared" si="98"/>
        <v>#DIV/0!</v>
      </c>
    </row>
    <row r="2211" spans="13:14">
      <c r="M2211" s="86">
        <f t="shared" si="97"/>
        <v>0</v>
      </c>
      <c r="N2211" s="86" t="e">
        <f t="shared" si="98"/>
        <v>#DIV/0!</v>
      </c>
    </row>
    <row r="2212" spans="13:14">
      <c r="M2212" s="86">
        <f t="shared" si="97"/>
        <v>0</v>
      </c>
      <c r="N2212" s="86" t="e">
        <f t="shared" si="98"/>
        <v>#DIV/0!</v>
      </c>
    </row>
    <row r="2213" spans="13:14">
      <c r="M2213" s="86">
        <f t="shared" si="97"/>
        <v>0</v>
      </c>
      <c r="N2213" s="86" t="e">
        <f t="shared" si="98"/>
        <v>#DIV/0!</v>
      </c>
    </row>
    <row r="2214" spans="13:14">
      <c r="M2214" s="86">
        <f t="shared" si="97"/>
        <v>0</v>
      </c>
      <c r="N2214" s="86" t="e">
        <f t="shared" si="98"/>
        <v>#DIV/0!</v>
      </c>
    </row>
    <row r="2215" spans="13:14">
      <c r="M2215" s="86">
        <f t="shared" si="97"/>
        <v>0</v>
      </c>
      <c r="N2215" s="86" t="e">
        <f t="shared" si="98"/>
        <v>#DIV/0!</v>
      </c>
    </row>
    <row r="2216" spans="13:14">
      <c r="M2216" s="86">
        <f t="shared" si="97"/>
        <v>0</v>
      </c>
      <c r="N2216" s="86" t="e">
        <f t="shared" si="98"/>
        <v>#DIV/0!</v>
      </c>
    </row>
    <row r="2217" spans="13:14">
      <c r="M2217" s="86">
        <f t="shared" si="97"/>
        <v>0</v>
      </c>
      <c r="N2217" s="86" t="e">
        <f t="shared" si="98"/>
        <v>#DIV/0!</v>
      </c>
    </row>
    <row r="2218" spans="13:14">
      <c r="M2218" s="86">
        <f t="shared" si="97"/>
        <v>0</v>
      </c>
      <c r="N2218" s="86" t="e">
        <f t="shared" si="98"/>
        <v>#DIV/0!</v>
      </c>
    </row>
    <row r="2219" spans="13:14">
      <c r="M2219" s="86">
        <f t="shared" si="97"/>
        <v>0</v>
      </c>
      <c r="N2219" s="86" t="e">
        <f t="shared" si="98"/>
        <v>#DIV/0!</v>
      </c>
    </row>
    <row r="2220" spans="13:14">
      <c r="M2220" s="86">
        <f t="shared" si="97"/>
        <v>0</v>
      </c>
      <c r="N2220" s="86" t="e">
        <f t="shared" si="98"/>
        <v>#DIV/0!</v>
      </c>
    </row>
    <row r="2221" spans="13:14">
      <c r="M2221" s="86">
        <f t="shared" si="97"/>
        <v>0</v>
      </c>
      <c r="N2221" s="86" t="e">
        <f t="shared" si="98"/>
        <v>#DIV/0!</v>
      </c>
    </row>
    <row r="2222" spans="13:14">
      <c r="M2222" s="86">
        <f t="shared" si="97"/>
        <v>0</v>
      </c>
      <c r="N2222" s="86" t="e">
        <f t="shared" si="98"/>
        <v>#DIV/0!</v>
      </c>
    </row>
    <row r="2223" spans="13:14">
      <c r="M2223" s="86">
        <f t="shared" si="97"/>
        <v>0</v>
      </c>
      <c r="N2223" s="86" t="e">
        <f t="shared" si="98"/>
        <v>#DIV/0!</v>
      </c>
    </row>
    <row r="2224" spans="13:14">
      <c r="M2224" s="86">
        <f t="shared" si="97"/>
        <v>0</v>
      </c>
      <c r="N2224" s="86" t="e">
        <f t="shared" si="98"/>
        <v>#DIV/0!</v>
      </c>
    </row>
    <row r="2225" spans="13:14">
      <c r="M2225" s="86">
        <f t="shared" ref="M2225:M2256" si="99">COUNTIFS(D:D,D2225,J:J,J2225,K:K,K2225)</f>
        <v>0</v>
      </c>
      <c r="N2225" s="86" t="e">
        <f t="shared" ref="N2225:N2256" si="100">1/M2225</f>
        <v>#DIV/0!</v>
      </c>
    </row>
    <row r="2226" spans="13:14">
      <c r="M2226" s="86">
        <f t="shared" si="99"/>
        <v>0</v>
      </c>
      <c r="N2226" s="86" t="e">
        <f t="shared" si="100"/>
        <v>#DIV/0!</v>
      </c>
    </row>
    <row r="2227" spans="13:14">
      <c r="M2227" s="86">
        <f t="shared" si="99"/>
        <v>0</v>
      </c>
      <c r="N2227" s="86" t="e">
        <f t="shared" si="100"/>
        <v>#DIV/0!</v>
      </c>
    </row>
    <row r="2228" spans="13:14">
      <c r="M2228" s="86">
        <f t="shared" si="99"/>
        <v>0</v>
      </c>
      <c r="N2228" s="86" t="e">
        <f t="shared" si="100"/>
        <v>#DIV/0!</v>
      </c>
    </row>
    <row r="2229" spans="13:14">
      <c r="M2229" s="86">
        <f t="shared" si="99"/>
        <v>0</v>
      </c>
      <c r="N2229" s="86" t="e">
        <f t="shared" si="100"/>
        <v>#DIV/0!</v>
      </c>
    </row>
    <row r="2230" spans="13:14">
      <c r="M2230" s="86">
        <f t="shared" si="99"/>
        <v>0</v>
      </c>
      <c r="N2230" s="86" t="e">
        <f t="shared" si="100"/>
        <v>#DIV/0!</v>
      </c>
    </row>
    <row r="2231" spans="13:14">
      <c r="M2231" s="86">
        <f t="shared" si="99"/>
        <v>0</v>
      </c>
      <c r="N2231" s="86" t="e">
        <f t="shared" si="100"/>
        <v>#DIV/0!</v>
      </c>
    </row>
    <row r="2232" spans="13:14">
      <c r="M2232" s="86">
        <f t="shared" si="99"/>
        <v>0</v>
      </c>
      <c r="N2232" s="86" t="e">
        <f t="shared" si="100"/>
        <v>#DIV/0!</v>
      </c>
    </row>
    <row r="2233" spans="13:14">
      <c r="M2233" s="86">
        <f t="shared" si="99"/>
        <v>0</v>
      </c>
      <c r="N2233" s="86" t="e">
        <f t="shared" si="100"/>
        <v>#DIV/0!</v>
      </c>
    </row>
    <row r="2234" spans="13:14">
      <c r="M2234" s="86">
        <f t="shared" si="99"/>
        <v>0</v>
      </c>
      <c r="N2234" s="86" t="e">
        <f t="shared" si="100"/>
        <v>#DIV/0!</v>
      </c>
    </row>
    <row r="2235" spans="13:14">
      <c r="M2235" s="86">
        <f t="shared" si="99"/>
        <v>0</v>
      </c>
      <c r="N2235" s="86" t="e">
        <f t="shared" si="100"/>
        <v>#DIV/0!</v>
      </c>
    </row>
    <row r="2236" spans="13:14">
      <c r="M2236" s="86">
        <f t="shared" si="99"/>
        <v>0</v>
      </c>
      <c r="N2236" s="86" t="e">
        <f t="shared" si="100"/>
        <v>#DIV/0!</v>
      </c>
    </row>
    <row r="2237" spans="13:14">
      <c r="M2237" s="86">
        <f t="shared" si="99"/>
        <v>0</v>
      </c>
      <c r="N2237" s="86" t="e">
        <f t="shared" si="100"/>
        <v>#DIV/0!</v>
      </c>
    </row>
    <row r="2238" spans="13:14">
      <c r="M2238" s="86">
        <f t="shared" si="99"/>
        <v>0</v>
      </c>
      <c r="N2238" s="86" t="e">
        <f t="shared" si="100"/>
        <v>#DIV/0!</v>
      </c>
    </row>
    <row r="2239" spans="13:14">
      <c r="M2239" s="86">
        <f t="shared" si="99"/>
        <v>0</v>
      </c>
      <c r="N2239" s="86" t="e">
        <f t="shared" si="100"/>
        <v>#DIV/0!</v>
      </c>
    </row>
    <row r="2240" spans="13:14">
      <c r="M2240" s="86">
        <f t="shared" si="99"/>
        <v>0</v>
      </c>
      <c r="N2240" s="86" t="e">
        <f t="shared" si="100"/>
        <v>#DIV/0!</v>
      </c>
    </row>
    <row r="2241" spans="13:14">
      <c r="M2241" s="86">
        <f t="shared" si="99"/>
        <v>0</v>
      </c>
      <c r="N2241" s="86" t="e">
        <f t="shared" si="100"/>
        <v>#DIV/0!</v>
      </c>
    </row>
    <row r="2242" spans="13:14">
      <c r="M2242" s="86">
        <f t="shared" si="99"/>
        <v>0</v>
      </c>
      <c r="N2242" s="86" t="e">
        <f t="shared" si="100"/>
        <v>#DIV/0!</v>
      </c>
    </row>
    <row r="2243" spans="13:14">
      <c r="M2243" s="86">
        <f t="shared" si="99"/>
        <v>0</v>
      </c>
      <c r="N2243" s="86" t="e">
        <f t="shared" si="100"/>
        <v>#DIV/0!</v>
      </c>
    </row>
    <row r="2244" spans="13:14">
      <c r="M2244" s="86">
        <f t="shared" si="99"/>
        <v>0</v>
      </c>
      <c r="N2244" s="86" t="e">
        <f t="shared" si="100"/>
        <v>#DIV/0!</v>
      </c>
    </row>
    <row r="2245" spans="13:14">
      <c r="M2245" s="86">
        <f t="shared" si="99"/>
        <v>0</v>
      </c>
      <c r="N2245" s="86" t="e">
        <f t="shared" si="100"/>
        <v>#DIV/0!</v>
      </c>
    </row>
    <row r="2246" spans="13:14">
      <c r="M2246" s="86">
        <f t="shared" si="99"/>
        <v>0</v>
      </c>
      <c r="N2246" s="86" t="e">
        <f t="shared" si="100"/>
        <v>#DIV/0!</v>
      </c>
    </row>
    <row r="2247" spans="13:14">
      <c r="M2247" s="86">
        <f t="shared" si="99"/>
        <v>0</v>
      </c>
      <c r="N2247" s="86" t="e">
        <f t="shared" si="100"/>
        <v>#DIV/0!</v>
      </c>
    </row>
    <row r="2248" spans="13:14">
      <c r="M2248" s="86">
        <f t="shared" si="99"/>
        <v>0</v>
      </c>
      <c r="N2248" s="86" t="e">
        <f t="shared" si="100"/>
        <v>#DIV/0!</v>
      </c>
    </row>
    <row r="2249" spans="13:14">
      <c r="M2249" s="86">
        <f t="shared" si="99"/>
        <v>0</v>
      </c>
      <c r="N2249" s="86" t="e">
        <f t="shared" si="100"/>
        <v>#DIV/0!</v>
      </c>
    </row>
    <row r="2250" spans="13:14">
      <c r="M2250" s="86">
        <f t="shared" si="99"/>
        <v>0</v>
      </c>
      <c r="N2250" s="86" t="e">
        <f t="shared" si="100"/>
        <v>#DIV/0!</v>
      </c>
    </row>
    <row r="2251" spans="13:14">
      <c r="M2251" s="86">
        <f t="shared" si="99"/>
        <v>0</v>
      </c>
      <c r="N2251" s="86" t="e">
        <f t="shared" si="100"/>
        <v>#DIV/0!</v>
      </c>
    </row>
    <row r="2252" spans="13:14">
      <c r="M2252" s="86">
        <f t="shared" si="99"/>
        <v>0</v>
      </c>
      <c r="N2252" s="86" t="e">
        <f t="shared" si="100"/>
        <v>#DIV/0!</v>
      </c>
    </row>
    <row r="2253" spans="13:14">
      <c r="M2253" s="86">
        <f t="shared" si="99"/>
        <v>0</v>
      </c>
      <c r="N2253" s="86" t="e">
        <f t="shared" si="100"/>
        <v>#DIV/0!</v>
      </c>
    </row>
    <row r="2254" spans="13:14">
      <c r="M2254" s="86">
        <f t="shared" si="99"/>
        <v>0</v>
      </c>
      <c r="N2254" s="86" t="e">
        <f t="shared" si="100"/>
        <v>#DIV/0!</v>
      </c>
    </row>
    <row r="2255" spans="13:14">
      <c r="M2255" s="86">
        <f t="shared" si="99"/>
        <v>0</v>
      </c>
      <c r="N2255" s="86" t="e">
        <f t="shared" si="100"/>
        <v>#DIV/0!</v>
      </c>
    </row>
    <row r="2256" spans="13:14">
      <c r="M2256" s="86">
        <f t="shared" si="99"/>
        <v>0</v>
      </c>
      <c r="N2256" s="86" t="e">
        <f t="shared" si="100"/>
        <v>#DIV/0!</v>
      </c>
    </row>
    <row r="2257" spans="13:14">
      <c r="M2257" s="86">
        <f t="shared" ref="M2257:M2288" si="101">COUNTIFS(D:D,D2257,J:J,J2257,K:K,K2257)</f>
        <v>0</v>
      </c>
      <c r="N2257" s="86" t="e">
        <f t="shared" ref="N2257:N2288" si="102">1/M2257</f>
        <v>#DIV/0!</v>
      </c>
    </row>
    <row r="2258" spans="13:14">
      <c r="M2258" s="86">
        <f t="shared" si="101"/>
        <v>0</v>
      </c>
      <c r="N2258" s="86" t="e">
        <f t="shared" si="102"/>
        <v>#DIV/0!</v>
      </c>
    </row>
    <row r="2259" spans="13:14">
      <c r="M2259" s="86">
        <f t="shared" si="101"/>
        <v>0</v>
      </c>
      <c r="N2259" s="86" t="e">
        <f t="shared" si="102"/>
        <v>#DIV/0!</v>
      </c>
    </row>
    <row r="2260" spans="13:14">
      <c r="M2260" s="86">
        <f t="shared" si="101"/>
        <v>0</v>
      </c>
      <c r="N2260" s="86" t="e">
        <f t="shared" si="102"/>
        <v>#DIV/0!</v>
      </c>
    </row>
    <row r="2261" spans="13:14">
      <c r="M2261" s="86">
        <f t="shared" si="101"/>
        <v>0</v>
      </c>
      <c r="N2261" s="86" t="e">
        <f t="shared" si="102"/>
        <v>#DIV/0!</v>
      </c>
    </row>
    <row r="2262" spans="13:14">
      <c r="M2262" s="86">
        <f t="shared" si="101"/>
        <v>0</v>
      </c>
      <c r="N2262" s="86" t="e">
        <f t="shared" si="102"/>
        <v>#DIV/0!</v>
      </c>
    </row>
    <row r="2263" spans="13:14">
      <c r="M2263" s="86">
        <f t="shared" si="101"/>
        <v>0</v>
      </c>
      <c r="N2263" s="86" t="e">
        <f t="shared" si="102"/>
        <v>#DIV/0!</v>
      </c>
    </row>
    <row r="2264" spans="13:14">
      <c r="M2264" s="86">
        <f t="shared" si="101"/>
        <v>0</v>
      </c>
      <c r="N2264" s="86" t="e">
        <f t="shared" si="102"/>
        <v>#DIV/0!</v>
      </c>
    </row>
    <row r="2265" spans="13:14">
      <c r="M2265" s="86">
        <f t="shared" si="101"/>
        <v>0</v>
      </c>
      <c r="N2265" s="86" t="e">
        <f t="shared" si="102"/>
        <v>#DIV/0!</v>
      </c>
    </row>
    <row r="2266" spans="13:14">
      <c r="M2266" s="86">
        <f t="shared" si="101"/>
        <v>0</v>
      </c>
      <c r="N2266" s="86" t="e">
        <f t="shared" si="102"/>
        <v>#DIV/0!</v>
      </c>
    </row>
    <row r="2267" spans="13:14">
      <c r="M2267" s="86">
        <f t="shared" si="101"/>
        <v>0</v>
      </c>
      <c r="N2267" s="86" t="e">
        <f t="shared" si="102"/>
        <v>#DIV/0!</v>
      </c>
    </row>
    <row r="2268" spans="13:14">
      <c r="M2268" s="86">
        <f t="shared" si="101"/>
        <v>0</v>
      </c>
      <c r="N2268" s="86" t="e">
        <f t="shared" si="102"/>
        <v>#DIV/0!</v>
      </c>
    </row>
    <row r="2269" spans="13:14">
      <c r="M2269" s="86">
        <f t="shared" si="101"/>
        <v>0</v>
      </c>
      <c r="N2269" s="86" t="e">
        <f t="shared" si="102"/>
        <v>#DIV/0!</v>
      </c>
    </row>
    <row r="2270" spans="13:14">
      <c r="M2270" s="86">
        <f t="shared" si="101"/>
        <v>0</v>
      </c>
      <c r="N2270" s="86" t="e">
        <f t="shared" si="102"/>
        <v>#DIV/0!</v>
      </c>
    </row>
    <row r="2271" spans="13:14">
      <c r="M2271" s="86">
        <f t="shared" si="101"/>
        <v>0</v>
      </c>
      <c r="N2271" s="86" t="e">
        <f t="shared" si="102"/>
        <v>#DIV/0!</v>
      </c>
    </row>
    <row r="2272" spans="13:14">
      <c r="M2272" s="86">
        <f t="shared" si="101"/>
        <v>0</v>
      </c>
      <c r="N2272" s="86" t="e">
        <f t="shared" si="102"/>
        <v>#DIV/0!</v>
      </c>
    </row>
    <row r="2273" spans="13:14">
      <c r="M2273" s="86">
        <f t="shared" si="101"/>
        <v>0</v>
      </c>
      <c r="N2273" s="86" t="e">
        <f t="shared" si="102"/>
        <v>#DIV/0!</v>
      </c>
    </row>
    <row r="2274" spans="13:14">
      <c r="M2274" s="86">
        <f t="shared" si="101"/>
        <v>0</v>
      </c>
      <c r="N2274" s="86" t="e">
        <f t="shared" si="102"/>
        <v>#DIV/0!</v>
      </c>
    </row>
    <row r="2275" spans="13:14">
      <c r="M2275" s="86">
        <f t="shared" si="101"/>
        <v>0</v>
      </c>
      <c r="N2275" s="86" t="e">
        <f t="shared" si="102"/>
        <v>#DIV/0!</v>
      </c>
    </row>
    <row r="2276" spans="13:14">
      <c r="M2276" s="86">
        <f t="shared" si="101"/>
        <v>0</v>
      </c>
      <c r="N2276" s="86" t="e">
        <f t="shared" si="102"/>
        <v>#DIV/0!</v>
      </c>
    </row>
    <row r="2277" spans="13:14">
      <c r="M2277" s="86">
        <f t="shared" si="101"/>
        <v>0</v>
      </c>
      <c r="N2277" s="86" t="e">
        <f t="shared" si="102"/>
        <v>#DIV/0!</v>
      </c>
    </row>
    <row r="2278" spans="13:14">
      <c r="M2278" s="86">
        <f t="shared" si="101"/>
        <v>0</v>
      </c>
      <c r="N2278" s="86" t="e">
        <f t="shared" si="102"/>
        <v>#DIV/0!</v>
      </c>
    </row>
    <row r="2279" spans="13:14">
      <c r="M2279" s="86">
        <f t="shared" si="101"/>
        <v>0</v>
      </c>
      <c r="N2279" s="86" t="e">
        <f t="shared" si="102"/>
        <v>#DIV/0!</v>
      </c>
    </row>
    <row r="2280" spans="13:14">
      <c r="M2280" s="86">
        <f t="shared" si="101"/>
        <v>0</v>
      </c>
      <c r="N2280" s="86" t="e">
        <f t="shared" si="102"/>
        <v>#DIV/0!</v>
      </c>
    </row>
    <row r="2281" spans="13:14">
      <c r="M2281" s="86">
        <f t="shared" si="101"/>
        <v>0</v>
      </c>
      <c r="N2281" s="86" t="e">
        <f t="shared" si="102"/>
        <v>#DIV/0!</v>
      </c>
    </row>
    <row r="2282" spans="13:14">
      <c r="M2282" s="86">
        <f t="shared" si="101"/>
        <v>0</v>
      </c>
      <c r="N2282" s="86" t="e">
        <f t="shared" si="102"/>
        <v>#DIV/0!</v>
      </c>
    </row>
    <row r="2283" spans="13:14">
      <c r="M2283" s="86">
        <f t="shared" si="101"/>
        <v>0</v>
      </c>
      <c r="N2283" s="86" t="e">
        <f t="shared" si="102"/>
        <v>#DIV/0!</v>
      </c>
    </row>
    <row r="2284" spans="13:14">
      <c r="M2284" s="86">
        <f t="shared" si="101"/>
        <v>0</v>
      </c>
      <c r="N2284" s="86" t="e">
        <f t="shared" si="102"/>
        <v>#DIV/0!</v>
      </c>
    </row>
    <row r="2285" spans="13:14">
      <c r="M2285" s="86">
        <f t="shared" si="101"/>
        <v>0</v>
      </c>
      <c r="N2285" s="86" t="e">
        <f t="shared" si="102"/>
        <v>#DIV/0!</v>
      </c>
    </row>
    <row r="2286" spans="13:14">
      <c r="M2286" s="86">
        <f t="shared" si="101"/>
        <v>0</v>
      </c>
      <c r="N2286" s="86" t="e">
        <f t="shared" si="102"/>
        <v>#DIV/0!</v>
      </c>
    </row>
    <row r="2287" spans="13:14">
      <c r="M2287" s="86">
        <f t="shared" si="101"/>
        <v>0</v>
      </c>
      <c r="N2287" s="86" t="e">
        <f t="shared" si="102"/>
        <v>#DIV/0!</v>
      </c>
    </row>
    <row r="2288" spans="13:14">
      <c r="M2288" s="86">
        <f t="shared" si="101"/>
        <v>0</v>
      </c>
      <c r="N2288" s="86" t="e">
        <f t="shared" si="102"/>
        <v>#DIV/0!</v>
      </c>
    </row>
    <row r="2289" spans="13:14">
      <c r="M2289" s="86">
        <f t="shared" ref="M2289:M2320" si="103">COUNTIFS(D:D,D2289,J:J,J2289,K:K,K2289)</f>
        <v>0</v>
      </c>
      <c r="N2289" s="86" t="e">
        <f t="shared" ref="N2289:N2320" si="104">1/M2289</f>
        <v>#DIV/0!</v>
      </c>
    </row>
    <row r="2290" spans="13:14">
      <c r="M2290" s="86">
        <f t="shared" si="103"/>
        <v>0</v>
      </c>
      <c r="N2290" s="86" t="e">
        <f t="shared" si="104"/>
        <v>#DIV/0!</v>
      </c>
    </row>
    <row r="2291" spans="13:14">
      <c r="M2291" s="86">
        <f t="shared" si="103"/>
        <v>0</v>
      </c>
      <c r="N2291" s="86" t="e">
        <f t="shared" si="104"/>
        <v>#DIV/0!</v>
      </c>
    </row>
    <row r="2292" spans="13:14">
      <c r="M2292" s="86">
        <f t="shared" si="103"/>
        <v>0</v>
      </c>
      <c r="N2292" s="86" t="e">
        <f t="shared" si="104"/>
        <v>#DIV/0!</v>
      </c>
    </row>
    <row r="2293" spans="13:14">
      <c r="M2293" s="86">
        <f t="shared" si="103"/>
        <v>0</v>
      </c>
      <c r="N2293" s="86" t="e">
        <f t="shared" si="104"/>
        <v>#DIV/0!</v>
      </c>
    </row>
    <row r="2294" spans="13:14">
      <c r="M2294" s="86">
        <f t="shared" si="103"/>
        <v>0</v>
      </c>
      <c r="N2294" s="86" t="e">
        <f t="shared" si="104"/>
        <v>#DIV/0!</v>
      </c>
    </row>
    <row r="2295" spans="13:14">
      <c r="M2295" s="86">
        <f t="shared" si="103"/>
        <v>0</v>
      </c>
      <c r="N2295" s="86" t="e">
        <f t="shared" si="104"/>
        <v>#DIV/0!</v>
      </c>
    </row>
    <row r="2296" spans="13:14">
      <c r="M2296" s="86">
        <f t="shared" si="103"/>
        <v>0</v>
      </c>
      <c r="N2296" s="86" t="e">
        <f t="shared" si="104"/>
        <v>#DIV/0!</v>
      </c>
    </row>
    <row r="2297" spans="13:14">
      <c r="M2297" s="86">
        <f t="shared" si="103"/>
        <v>0</v>
      </c>
      <c r="N2297" s="86" t="e">
        <f t="shared" si="104"/>
        <v>#DIV/0!</v>
      </c>
    </row>
    <row r="2298" spans="13:14">
      <c r="M2298" s="86">
        <f t="shared" si="103"/>
        <v>0</v>
      </c>
      <c r="N2298" s="86" t="e">
        <f t="shared" si="104"/>
        <v>#DIV/0!</v>
      </c>
    </row>
    <row r="2299" spans="13:14">
      <c r="M2299" s="86">
        <f t="shared" si="103"/>
        <v>0</v>
      </c>
      <c r="N2299" s="86" t="e">
        <f t="shared" si="104"/>
        <v>#DIV/0!</v>
      </c>
    </row>
    <row r="2300" spans="13:14">
      <c r="M2300" s="86">
        <f t="shared" si="103"/>
        <v>0</v>
      </c>
      <c r="N2300" s="86" t="e">
        <f t="shared" si="104"/>
        <v>#DIV/0!</v>
      </c>
    </row>
    <row r="2301" spans="13:14">
      <c r="M2301" s="86">
        <f t="shared" si="103"/>
        <v>0</v>
      </c>
      <c r="N2301" s="86" t="e">
        <f t="shared" si="104"/>
        <v>#DIV/0!</v>
      </c>
    </row>
    <row r="2302" spans="13:14">
      <c r="M2302" s="86">
        <f t="shared" si="103"/>
        <v>0</v>
      </c>
      <c r="N2302" s="86" t="e">
        <f t="shared" si="104"/>
        <v>#DIV/0!</v>
      </c>
    </row>
    <row r="2303" spans="13:14">
      <c r="M2303" s="86">
        <f t="shared" si="103"/>
        <v>0</v>
      </c>
      <c r="N2303" s="86" t="e">
        <f t="shared" si="104"/>
        <v>#DIV/0!</v>
      </c>
    </row>
    <row r="2304" spans="13:14">
      <c r="M2304" s="86">
        <f t="shared" si="103"/>
        <v>0</v>
      </c>
      <c r="N2304" s="86" t="e">
        <f t="shared" si="104"/>
        <v>#DIV/0!</v>
      </c>
    </row>
    <row r="2305" spans="13:14">
      <c r="M2305" s="86">
        <f t="shared" si="103"/>
        <v>0</v>
      </c>
      <c r="N2305" s="86" t="e">
        <f t="shared" si="104"/>
        <v>#DIV/0!</v>
      </c>
    </row>
    <row r="2306" spans="13:14">
      <c r="M2306" s="86">
        <f t="shared" si="103"/>
        <v>0</v>
      </c>
      <c r="N2306" s="86" t="e">
        <f t="shared" si="104"/>
        <v>#DIV/0!</v>
      </c>
    </row>
    <row r="2307" spans="13:14">
      <c r="M2307" s="86">
        <f t="shared" si="103"/>
        <v>0</v>
      </c>
      <c r="N2307" s="86" t="e">
        <f t="shared" si="104"/>
        <v>#DIV/0!</v>
      </c>
    </row>
    <row r="2308" spans="13:14">
      <c r="M2308" s="86">
        <f t="shared" si="103"/>
        <v>0</v>
      </c>
      <c r="N2308" s="86" t="e">
        <f t="shared" si="104"/>
        <v>#DIV/0!</v>
      </c>
    </row>
    <row r="2309" spans="13:14">
      <c r="M2309" s="86">
        <f t="shared" si="103"/>
        <v>0</v>
      </c>
      <c r="N2309" s="86" t="e">
        <f t="shared" si="104"/>
        <v>#DIV/0!</v>
      </c>
    </row>
    <row r="2310" spans="13:14">
      <c r="M2310" s="86">
        <f t="shared" si="103"/>
        <v>0</v>
      </c>
      <c r="N2310" s="86" t="e">
        <f t="shared" si="104"/>
        <v>#DIV/0!</v>
      </c>
    </row>
    <row r="2311" spans="13:14">
      <c r="M2311" s="86">
        <f t="shared" si="103"/>
        <v>0</v>
      </c>
      <c r="N2311" s="86" t="e">
        <f t="shared" si="104"/>
        <v>#DIV/0!</v>
      </c>
    </row>
    <row r="2312" spans="13:14">
      <c r="M2312" s="86">
        <f t="shared" si="103"/>
        <v>0</v>
      </c>
      <c r="N2312" s="86" t="e">
        <f t="shared" si="104"/>
        <v>#DIV/0!</v>
      </c>
    </row>
    <row r="2313" spans="13:14">
      <c r="M2313" s="86">
        <f t="shared" si="103"/>
        <v>0</v>
      </c>
      <c r="N2313" s="86" t="e">
        <f t="shared" si="104"/>
        <v>#DIV/0!</v>
      </c>
    </row>
    <row r="2314" spans="13:14">
      <c r="M2314" s="86">
        <f t="shared" si="103"/>
        <v>0</v>
      </c>
      <c r="N2314" s="86" t="e">
        <f t="shared" si="104"/>
        <v>#DIV/0!</v>
      </c>
    </row>
    <row r="2315" spans="13:14">
      <c r="M2315" s="86">
        <f t="shared" si="103"/>
        <v>0</v>
      </c>
      <c r="N2315" s="86" t="e">
        <f t="shared" si="104"/>
        <v>#DIV/0!</v>
      </c>
    </row>
    <row r="2316" spans="13:14">
      <c r="M2316" s="86">
        <f t="shared" si="103"/>
        <v>0</v>
      </c>
      <c r="N2316" s="86" t="e">
        <f t="shared" si="104"/>
        <v>#DIV/0!</v>
      </c>
    </row>
    <row r="2317" spans="13:14">
      <c r="M2317" s="86">
        <f t="shared" si="103"/>
        <v>0</v>
      </c>
      <c r="N2317" s="86" t="e">
        <f t="shared" si="104"/>
        <v>#DIV/0!</v>
      </c>
    </row>
    <row r="2318" spans="13:14">
      <c r="M2318" s="86">
        <f t="shared" si="103"/>
        <v>0</v>
      </c>
      <c r="N2318" s="86" t="e">
        <f t="shared" si="104"/>
        <v>#DIV/0!</v>
      </c>
    </row>
    <row r="2319" spans="13:14">
      <c r="M2319" s="86">
        <f t="shared" si="103"/>
        <v>0</v>
      </c>
      <c r="N2319" s="86" t="e">
        <f t="shared" si="104"/>
        <v>#DIV/0!</v>
      </c>
    </row>
    <row r="2320" spans="13:14">
      <c r="M2320" s="86">
        <f t="shared" si="103"/>
        <v>0</v>
      </c>
      <c r="N2320" s="86" t="e">
        <f t="shared" si="104"/>
        <v>#DIV/0!</v>
      </c>
    </row>
    <row r="2321" spans="13:14">
      <c r="M2321" s="86">
        <f t="shared" ref="M2321:M2352" si="105">COUNTIFS(D:D,D2321,J:J,J2321,K:K,K2321)</f>
        <v>0</v>
      </c>
      <c r="N2321" s="86" t="e">
        <f t="shared" ref="N2321:N2358" si="106">1/M2321</f>
        <v>#DIV/0!</v>
      </c>
    </row>
    <row r="2322" spans="13:14">
      <c r="M2322" s="86">
        <f t="shared" si="105"/>
        <v>0</v>
      </c>
      <c r="N2322" s="86" t="e">
        <f t="shared" si="106"/>
        <v>#DIV/0!</v>
      </c>
    </row>
    <row r="2323" spans="13:14">
      <c r="M2323" s="86">
        <f t="shared" si="105"/>
        <v>0</v>
      </c>
      <c r="N2323" s="86" t="e">
        <f t="shared" si="106"/>
        <v>#DIV/0!</v>
      </c>
    </row>
    <row r="2324" spans="13:14">
      <c r="M2324" s="86">
        <f t="shared" si="105"/>
        <v>0</v>
      </c>
      <c r="N2324" s="86" t="e">
        <f t="shared" si="106"/>
        <v>#DIV/0!</v>
      </c>
    </row>
    <row r="2325" spans="13:14">
      <c r="M2325" s="86">
        <f t="shared" si="105"/>
        <v>0</v>
      </c>
      <c r="N2325" s="86" t="e">
        <f t="shared" si="106"/>
        <v>#DIV/0!</v>
      </c>
    </row>
    <row r="2326" spans="13:14">
      <c r="M2326" s="86">
        <f t="shared" si="105"/>
        <v>0</v>
      </c>
      <c r="N2326" s="86" t="e">
        <f t="shared" si="106"/>
        <v>#DIV/0!</v>
      </c>
    </row>
    <row r="2327" spans="13:14">
      <c r="M2327" s="86">
        <f t="shared" si="105"/>
        <v>0</v>
      </c>
      <c r="N2327" s="86" t="e">
        <f t="shared" si="106"/>
        <v>#DIV/0!</v>
      </c>
    </row>
    <row r="2328" spans="13:14">
      <c r="M2328" s="86">
        <f t="shared" si="105"/>
        <v>0</v>
      </c>
      <c r="N2328" s="86" t="e">
        <f t="shared" si="106"/>
        <v>#DIV/0!</v>
      </c>
    </row>
    <row r="2329" spans="13:14">
      <c r="M2329" s="86">
        <f t="shared" si="105"/>
        <v>0</v>
      </c>
      <c r="N2329" s="86" t="e">
        <f t="shared" si="106"/>
        <v>#DIV/0!</v>
      </c>
    </row>
    <row r="2330" spans="13:14">
      <c r="M2330" s="86">
        <f t="shared" si="105"/>
        <v>0</v>
      </c>
      <c r="N2330" s="86" t="e">
        <f t="shared" si="106"/>
        <v>#DIV/0!</v>
      </c>
    </row>
    <row r="2331" spans="13:14">
      <c r="M2331" s="86">
        <f t="shared" si="105"/>
        <v>0</v>
      </c>
      <c r="N2331" s="86" t="e">
        <f t="shared" si="106"/>
        <v>#DIV/0!</v>
      </c>
    </row>
    <row r="2332" spans="13:14">
      <c r="M2332" s="86">
        <f t="shared" si="105"/>
        <v>0</v>
      </c>
      <c r="N2332" s="86" t="e">
        <f t="shared" si="106"/>
        <v>#DIV/0!</v>
      </c>
    </row>
    <row r="2333" spans="13:14">
      <c r="M2333" s="86">
        <f t="shared" si="105"/>
        <v>0</v>
      </c>
      <c r="N2333" s="86" t="e">
        <f t="shared" si="106"/>
        <v>#DIV/0!</v>
      </c>
    </row>
    <row r="2334" spans="13:14">
      <c r="M2334" s="86">
        <f t="shared" si="105"/>
        <v>0</v>
      </c>
      <c r="N2334" s="86" t="e">
        <f t="shared" si="106"/>
        <v>#DIV/0!</v>
      </c>
    </row>
    <row r="2335" spans="13:14">
      <c r="M2335" s="86">
        <f t="shared" si="105"/>
        <v>0</v>
      </c>
      <c r="N2335" s="86" t="e">
        <f t="shared" si="106"/>
        <v>#DIV/0!</v>
      </c>
    </row>
    <row r="2336" spans="13:14">
      <c r="M2336" s="86">
        <f t="shared" si="105"/>
        <v>0</v>
      </c>
      <c r="N2336" s="86" t="e">
        <f t="shared" si="106"/>
        <v>#DIV/0!</v>
      </c>
    </row>
    <row r="2337" spans="13:14">
      <c r="M2337" s="86">
        <f t="shared" si="105"/>
        <v>0</v>
      </c>
      <c r="N2337" s="86" t="e">
        <f t="shared" si="106"/>
        <v>#DIV/0!</v>
      </c>
    </row>
    <row r="2338" spans="13:14">
      <c r="M2338" s="86">
        <f t="shared" si="105"/>
        <v>0</v>
      </c>
      <c r="N2338" s="86" t="e">
        <f t="shared" si="106"/>
        <v>#DIV/0!</v>
      </c>
    </row>
    <row r="2339" spans="13:14">
      <c r="M2339" s="86">
        <f t="shared" si="105"/>
        <v>0</v>
      </c>
      <c r="N2339" s="86" t="e">
        <f t="shared" si="106"/>
        <v>#DIV/0!</v>
      </c>
    </row>
    <row r="2340" spans="13:14">
      <c r="M2340" s="86">
        <f t="shared" si="105"/>
        <v>0</v>
      </c>
      <c r="N2340" s="86" t="e">
        <f t="shared" si="106"/>
        <v>#DIV/0!</v>
      </c>
    </row>
    <row r="2341" spans="13:14">
      <c r="M2341" s="86">
        <f t="shared" si="105"/>
        <v>0</v>
      </c>
      <c r="N2341" s="86" t="e">
        <f t="shared" si="106"/>
        <v>#DIV/0!</v>
      </c>
    </row>
    <row r="2342" spans="13:14">
      <c r="M2342" s="86">
        <f t="shared" si="105"/>
        <v>0</v>
      </c>
      <c r="N2342" s="86" t="e">
        <f t="shared" si="106"/>
        <v>#DIV/0!</v>
      </c>
    </row>
    <row r="2343" spans="13:14">
      <c r="M2343" s="86">
        <f t="shared" si="105"/>
        <v>0</v>
      </c>
      <c r="N2343" s="86" t="e">
        <f t="shared" si="106"/>
        <v>#DIV/0!</v>
      </c>
    </row>
    <row r="2344" spans="13:14">
      <c r="M2344" s="86">
        <f t="shared" si="105"/>
        <v>0</v>
      </c>
      <c r="N2344" s="86" t="e">
        <f t="shared" si="106"/>
        <v>#DIV/0!</v>
      </c>
    </row>
    <row r="2345" spans="13:14">
      <c r="M2345" s="86">
        <f t="shared" si="105"/>
        <v>0</v>
      </c>
      <c r="N2345" s="86" t="e">
        <f t="shared" si="106"/>
        <v>#DIV/0!</v>
      </c>
    </row>
    <row r="2346" spans="13:14">
      <c r="M2346" s="86">
        <f t="shared" si="105"/>
        <v>0</v>
      </c>
      <c r="N2346" s="86" t="e">
        <f t="shared" si="106"/>
        <v>#DIV/0!</v>
      </c>
    </row>
    <row r="2347" spans="13:14">
      <c r="M2347" s="86">
        <f t="shared" si="105"/>
        <v>0</v>
      </c>
      <c r="N2347" s="86" t="e">
        <f t="shared" si="106"/>
        <v>#DIV/0!</v>
      </c>
    </row>
    <row r="2348" spans="13:14">
      <c r="M2348" s="86">
        <f t="shared" si="105"/>
        <v>0</v>
      </c>
      <c r="N2348" s="86" t="e">
        <f t="shared" si="106"/>
        <v>#DIV/0!</v>
      </c>
    </row>
    <row r="2349" spans="13:14">
      <c r="M2349" s="86">
        <f t="shared" si="105"/>
        <v>0</v>
      </c>
      <c r="N2349" s="86" t="e">
        <f t="shared" si="106"/>
        <v>#DIV/0!</v>
      </c>
    </row>
    <row r="2350" spans="13:14">
      <c r="M2350" s="86">
        <f t="shared" si="105"/>
        <v>0</v>
      </c>
      <c r="N2350" s="86" t="e">
        <f t="shared" si="106"/>
        <v>#DIV/0!</v>
      </c>
    </row>
    <row r="2351" spans="13:14">
      <c r="M2351" s="86">
        <f t="shared" si="105"/>
        <v>0</v>
      </c>
      <c r="N2351" s="86" t="e">
        <f t="shared" si="106"/>
        <v>#DIV/0!</v>
      </c>
    </row>
    <row r="2352" spans="13:14">
      <c r="M2352" s="86">
        <f t="shared" si="105"/>
        <v>0</v>
      </c>
      <c r="N2352" s="86" t="e">
        <f t="shared" si="106"/>
        <v>#DIV/0!</v>
      </c>
    </row>
    <row r="2353" spans="13:14">
      <c r="M2353" s="86">
        <f>COUNTIFS(D:D,D2353,J:J,J2353,K:K,K2353)</f>
        <v>0</v>
      </c>
      <c r="N2353" s="86" t="e">
        <f t="shared" si="106"/>
        <v>#DIV/0!</v>
      </c>
    </row>
    <row r="2354" spans="13:14">
      <c r="M2354" s="86">
        <f>COUNTIFS(D:D,D2354,J:J,J2354,K:K,K2354)</f>
        <v>0</v>
      </c>
      <c r="N2354" s="86" t="e">
        <f t="shared" si="106"/>
        <v>#DIV/0!</v>
      </c>
    </row>
    <row r="2355" spans="13:14">
      <c r="M2355" s="86">
        <f>COUNTIFS(D:D,D2355,J:J,J2355,K:K,K2355)</f>
        <v>0</v>
      </c>
      <c r="N2355" s="86" t="e">
        <f t="shared" si="106"/>
        <v>#DIV/0!</v>
      </c>
    </row>
    <row r="2356" spans="13:14">
      <c r="M2356" s="86">
        <f>COUNTIFS(D:D,D2356,J:J,J2356,K:K,K2356)</f>
        <v>0</v>
      </c>
      <c r="N2356" s="86" t="e">
        <f t="shared" si="106"/>
        <v>#DIV/0!</v>
      </c>
    </row>
    <row r="2357" spans="13:14">
      <c r="M2357" s="86">
        <f>COUNTIFS(D:D,D2357,J:J,J2357,K:K,K2357)</f>
        <v>0</v>
      </c>
      <c r="N2357" s="86" t="e">
        <f t="shared" si="106"/>
        <v>#DIV/0!</v>
      </c>
    </row>
    <row r="2358" spans="13:14">
      <c r="M2358" s="86">
        <f>COUNTIFS(D:D,D2358,J:J,J2358,K:K,K2358)</f>
        <v>0</v>
      </c>
      <c r="N2358" s="86" t="e">
        <f t="shared" si="106"/>
        <v>#DIV/0!</v>
      </c>
    </row>
  </sheetData>
  <autoFilter ref="A1:Z2358">
    <extLst/>
  </autoFilter>
  <conditionalFormatting sqref="U14">
    <cfRule type="duplicateValues" dxfId="1" priority="1"/>
  </conditionalFormatting>
  <conditionalFormatting sqref="V1:V14 V160:V1048576">
    <cfRule type="duplicateValues" dxfId="1" priority="3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5"/>
  <sheetViews>
    <sheetView workbookViewId="0">
      <selection activeCell="F22" sqref="F22"/>
    </sheetView>
  </sheetViews>
  <sheetFormatPr defaultColWidth="9" defaultRowHeight="13.5"/>
  <cols>
    <col min="1" max="1" width="7" style="22" customWidth="1"/>
    <col min="2" max="2" width="9.375" style="22" customWidth="1"/>
    <col min="3" max="3" width="5.375" style="22" customWidth="1"/>
    <col min="4" max="4" width="10.375" style="22" customWidth="1"/>
    <col min="5" max="6" width="35.725" style="22" customWidth="1"/>
    <col min="7" max="7" width="18.625" style="22" customWidth="1"/>
    <col min="8" max="8" width="18.2583333333333" style="22" customWidth="1"/>
    <col min="9" max="9" width="13.7583333333333" style="22" customWidth="1"/>
    <col min="10" max="10" width="9.375" style="22" customWidth="1"/>
    <col min="11" max="11" width="5.375" style="22" customWidth="1"/>
    <col min="12" max="12" width="3.375" style="22" customWidth="1"/>
    <col min="13" max="13" width="9.375" customWidth="1"/>
    <col min="14" max="14" width="11.2583333333333" customWidth="1"/>
    <col min="15" max="15" width="9.375" customWidth="1"/>
    <col min="16" max="16" width="13.7583333333333" customWidth="1"/>
    <col min="17" max="17" width="9.375" customWidth="1"/>
    <col min="18" max="18" width="13.7583333333333" customWidth="1"/>
  </cols>
  <sheetData>
    <row r="1" s="43" customFormat="1" spans="1:18">
      <c r="A1" s="24" t="s">
        <v>5</v>
      </c>
      <c r="B1" s="24" t="s">
        <v>2</v>
      </c>
      <c r="C1" s="24" t="s">
        <v>323</v>
      </c>
      <c r="D1" s="24" t="s">
        <v>321</v>
      </c>
      <c r="E1" s="24" t="s">
        <v>322</v>
      </c>
      <c r="F1" s="24" t="s">
        <v>389</v>
      </c>
      <c r="G1" s="24" t="s">
        <v>390</v>
      </c>
      <c r="H1" s="24" t="s">
        <v>391</v>
      </c>
      <c r="I1" s="24" t="s">
        <v>392</v>
      </c>
      <c r="J1" s="24" t="s">
        <v>393</v>
      </c>
      <c r="K1" s="24" t="s">
        <v>345</v>
      </c>
      <c r="L1" s="24" t="s">
        <v>346</v>
      </c>
      <c r="N1" s="45" t="s">
        <v>329</v>
      </c>
      <c r="O1" s="46" t="s">
        <v>394</v>
      </c>
      <c r="P1" s="46" t="s">
        <v>332</v>
      </c>
      <c r="Q1" s="46" t="s">
        <v>333</v>
      </c>
      <c r="R1" s="51" t="s">
        <v>332</v>
      </c>
    </row>
    <row r="2" ht="27" spans="1:20">
      <c r="A2" s="26" t="s">
        <v>9</v>
      </c>
      <c r="B2" s="23" t="s">
        <v>72</v>
      </c>
      <c r="C2" s="26" t="s">
        <v>320</v>
      </c>
      <c r="D2" s="26" t="s">
        <v>70</v>
      </c>
      <c r="E2" s="26" t="s">
        <v>71</v>
      </c>
      <c r="F2" s="26" t="s">
        <v>395</v>
      </c>
      <c r="G2" s="26" t="s">
        <v>396</v>
      </c>
      <c r="H2" s="44">
        <v>45190.5835648148</v>
      </c>
      <c r="I2" s="26">
        <v>16</v>
      </c>
      <c r="J2" s="26" t="s">
        <v>397</v>
      </c>
      <c r="K2" s="22">
        <f t="shared" ref="K2:K10" si="0">YEAR(H2)</f>
        <v>2023</v>
      </c>
      <c r="L2" s="22">
        <f t="shared" ref="L2:L10" si="1">MONTH(H2)</f>
        <v>9</v>
      </c>
      <c r="N2" s="47" t="str">
        <f>_xlfn.CONCAT(S2,"年",T2,"月")</f>
        <v>2022年12月</v>
      </c>
      <c r="O2" s="38">
        <f>COUNTIFS($K:$K,S2,$L:$L,T2)</f>
        <v>0</v>
      </c>
      <c r="P2" s="38">
        <f>COUNTIFS($K:$K,S2,$L:$L,T2,$C:$C,"工地",$B:$B,"&lt;&gt;")</f>
        <v>0</v>
      </c>
      <c r="Q2" s="38">
        <f>COUNTIFS($K:$K,S2,$L:$L,T2,$C:$C,"汽修")</f>
        <v>0</v>
      </c>
      <c r="R2" s="38">
        <f>COUNTIFS($K:$K,S2,$L:$L,T2,$C:$C,"汽修",$B:$B,"&lt;&gt;")</f>
        <v>0</v>
      </c>
      <c r="S2">
        <v>2022</v>
      </c>
      <c r="T2">
        <v>12</v>
      </c>
    </row>
    <row r="3" spans="1:20">
      <c r="A3" s="26" t="s">
        <v>9</v>
      </c>
      <c r="B3" s="23" t="s">
        <v>2</v>
      </c>
      <c r="C3" s="26" t="s">
        <v>320</v>
      </c>
      <c r="D3" s="26" t="s">
        <v>83</v>
      </c>
      <c r="E3" s="26" t="s">
        <v>84</v>
      </c>
      <c r="F3" s="26" t="s">
        <v>398</v>
      </c>
      <c r="G3" s="26" t="s">
        <v>399</v>
      </c>
      <c r="H3" s="44">
        <v>45187.347337963</v>
      </c>
      <c r="I3" s="26">
        <v>19</v>
      </c>
      <c r="J3" s="26" t="s">
        <v>397</v>
      </c>
      <c r="K3" s="22">
        <f t="shared" si="0"/>
        <v>2023</v>
      </c>
      <c r="L3" s="22">
        <f t="shared" si="1"/>
        <v>9</v>
      </c>
      <c r="N3" s="47" t="str">
        <f>_xlfn.CONCAT(S3,"年",T3,"月")</f>
        <v>2023年1月</v>
      </c>
      <c r="O3" s="38">
        <f>COUNTIFS($K:$K,S3,$L:$L,T3)</f>
        <v>0</v>
      </c>
      <c r="P3" s="38">
        <f>COUNTIFS($K:$K,S3,$L:$L,T3,$C:$C,"工地",$B:$B,"&lt;&gt;")</f>
        <v>0</v>
      </c>
      <c r="Q3" s="38">
        <f>COUNTIFS($K:$K,S3,$L:$L,T3,$C:$C,"汽修")</f>
        <v>0</v>
      </c>
      <c r="R3" s="38">
        <f>COUNTIFS($K:$K,S3,$L:$L,T3,$C:$C,"汽修",$B:$B,"&lt;&gt;")</f>
        <v>0</v>
      </c>
      <c r="S3">
        <v>2023</v>
      </c>
      <c r="T3">
        <v>1</v>
      </c>
    </row>
    <row r="4" spans="1:12">
      <c r="A4" s="26" t="s">
        <v>9</v>
      </c>
      <c r="B4" s="23"/>
      <c r="C4" s="26" t="s">
        <v>320</v>
      </c>
      <c r="D4" s="26" t="s">
        <v>339</v>
      </c>
      <c r="E4" s="26" t="s">
        <v>340</v>
      </c>
      <c r="F4" s="26" t="s">
        <v>400</v>
      </c>
      <c r="G4" s="26" t="s">
        <v>401</v>
      </c>
      <c r="H4" s="44">
        <v>45181.4890856482</v>
      </c>
      <c r="I4" s="26">
        <v>25</v>
      </c>
      <c r="J4" s="26" t="s">
        <v>397</v>
      </c>
      <c r="K4" s="22">
        <f t="shared" si="0"/>
        <v>2023</v>
      </c>
      <c r="L4" s="22">
        <f t="shared" si="1"/>
        <v>9</v>
      </c>
    </row>
    <row r="5" ht="40.5" spans="1:12">
      <c r="A5" s="26" t="s">
        <v>9</v>
      </c>
      <c r="B5" s="23" t="s">
        <v>91</v>
      </c>
      <c r="C5" s="26" t="s">
        <v>320</v>
      </c>
      <c r="D5" s="26" t="s">
        <v>89</v>
      </c>
      <c r="E5" s="26" t="s">
        <v>90</v>
      </c>
      <c r="F5" s="26" t="s">
        <v>402</v>
      </c>
      <c r="G5" s="26" t="s">
        <v>403</v>
      </c>
      <c r="H5" s="44">
        <v>45176.635162037</v>
      </c>
      <c r="I5" s="26">
        <v>30</v>
      </c>
      <c r="J5" s="26" t="s">
        <v>397</v>
      </c>
      <c r="K5" s="22">
        <f t="shared" si="0"/>
        <v>2023</v>
      </c>
      <c r="L5" s="22">
        <f t="shared" si="1"/>
        <v>9</v>
      </c>
    </row>
    <row r="6" ht="54" spans="1:15">
      <c r="A6" s="26" t="s">
        <v>9</v>
      </c>
      <c r="B6" s="23" t="s">
        <v>377</v>
      </c>
      <c r="C6" s="26" t="s">
        <v>320</v>
      </c>
      <c r="D6" s="26" t="s">
        <v>337</v>
      </c>
      <c r="E6" s="26" t="s">
        <v>338</v>
      </c>
      <c r="F6" s="26" t="s">
        <v>404</v>
      </c>
      <c r="G6" s="26" t="s">
        <v>405</v>
      </c>
      <c r="H6" s="44">
        <v>45174.5046296296</v>
      </c>
      <c r="I6" s="26">
        <v>32</v>
      </c>
      <c r="J6" s="26" t="s">
        <v>397</v>
      </c>
      <c r="K6" s="22">
        <f t="shared" si="0"/>
        <v>2023</v>
      </c>
      <c r="L6" s="22">
        <f t="shared" si="1"/>
        <v>9</v>
      </c>
      <c r="N6" s="48"/>
      <c r="O6" s="48"/>
    </row>
    <row r="7" spans="1:15">
      <c r="A7" s="26"/>
      <c r="B7" s="23"/>
      <c r="C7" s="26"/>
      <c r="D7" s="26"/>
      <c r="E7" s="26"/>
      <c r="F7" s="26"/>
      <c r="G7" s="26"/>
      <c r="H7" s="44"/>
      <c r="I7" s="26"/>
      <c r="J7" s="26"/>
      <c r="K7" s="22">
        <f t="shared" si="0"/>
        <v>1900</v>
      </c>
      <c r="L7" s="22">
        <f t="shared" si="1"/>
        <v>1</v>
      </c>
      <c r="N7" s="49"/>
      <c r="O7" s="50"/>
    </row>
    <row r="8" spans="1:15">
      <c r="A8" s="26"/>
      <c r="B8" s="23"/>
      <c r="C8" s="26"/>
      <c r="D8" s="26"/>
      <c r="E8" s="26"/>
      <c r="F8" s="26"/>
      <c r="G8" s="26"/>
      <c r="H8" s="44"/>
      <c r="I8" s="26"/>
      <c r="J8" s="26"/>
      <c r="K8" s="22">
        <f t="shared" si="0"/>
        <v>1900</v>
      </c>
      <c r="L8" s="22">
        <f t="shared" si="1"/>
        <v>1</v>
      </c>
      <c r="N8" s="49"/>
      <c r="O8" s="50"/>
    </row>
    <row r="9" spans="1:12">
      <c r="A9" s="26"/>
      <c r="B9" s="23"/>
      <c r="C9" s="26"/>
      <c r="D9" s="26"/>
      <c r="E9" s="26"/>
      <c r="F9" s="26"/>
      <c r="G9" s="26"/>
      <c r="H9" s="44"/>
      <c r="I9" s="26"/>
      <c r="J9" s="26"/>
      <c r="K9" s="22">
        <f t="shared" si="0"/>
        <v>1900</v>
      </c>
      <c r="L9" s="22">
        <f t="shared" si="1"/>
        <v>1</v>
      </c>
    </row>
    <row r="10" spans="1:12">
      <c r="A10" s="26"/>
      <c r="B10" s="23"/>
      <c r="C10" s="26"/>
      <c r="D10" s="26"/>
      <c r="E10" s="26"/>
      <c r="F10" s="26"/>
      <c r="G10" s="26"/>
      <c r="H10" s="44"/>
      <c r="I10" s="26"/>
      <c r="J10" s="26"/>
      <c r="K10" s="22">
        <f t="shared" si="0"/>
        <v>1900</v>
      </c>
      <c r="L10" s="22">
        <f t="shared" si="1"/>
        <v>1</v>
      </c>
    </row>
    <row r="11" spans="1:12">
      <c r="A11" s="26"/>
      <c r="B11" s="23"/>
      <c r="C11" s="26"/>
      <c r="D11" s="26"/>
      <c r="E11" s="26"/>
      <c r="F11" s="26"/>
      <c r="G11" s="26"/>
      <c r="H11" s="44"/>
      <c r="I11" s="26"/>
      <c r="J11" s="26"/>
      <c r="K11" s="22">
        <f t="shared" ref="K11:K39" si="2">YEAR(H11)</f>
        <v>1900</v>
      </c>
      <c r="L11" s="22">
        <f t="shared" ref="L11:L39" si="3">MONTH(H11)</f>
        <v>1</v>
      </c>
    </row>
    <row r="12" spans="1:12">
      <c r="A12" s="26"/>
      <c r="B12" s="23"/>
      <c r="C12" s="26"/>
      <c r="D12" s="26"/>
      <c r="E12" s="26"/>
      <c r="F12" s="26"/>
      <c r="G12" s="26"/>
      <c r="H12" s="44"/>
      <c r="I12" s="26"/>
      <c r="J12" s="26"/>
      <c r="K12" s="22">
        <f t="shared" si="2"/>
        <v>1900</v>
      </c>
      <c r="L12" s="22">
        <f t="shared" si="3"/>
        <v>1</v>
      </c>
    </row>
    <row r="13" spans="1:12">
      <c r="A13" s="26"/>
      <c r="B13" s="23"/>
      <c r="C13" s="26"/>
      <c r="D13" s="26"/>
      <c r="E13" s="26"/>
      <c r="F13" s="26"/>
      <c r="G13" s="26"/>
      <c r="H13" s="44"/>
      <c r="I13" s="26"/>
      <c r="J13" s="26"/>
      <c r="K13" s="22">
        <f t="shared" si="2"/>
        <v>1900</v>
      </c>
      <c r="L13" s="22">
        <f t="shared" si="3"/>
        <v>1</v>
      </c>
    </row>
    <row r="14" spans="1:12">
      <c r="A14" s="26"/>
      <c r="B14" s="23"/>
      <c r="C14" s="26"/>
      <c r="D14" s="26"/>
      <c r="E14" s="26"/>
      <c r="F14" s="26"/>
      <c r="G14" s="26"/>
      <c r="H14" s="44"/>
      <c r="I14" s="26"/>
      <c r="J14" s="26"/>
      <c r="K14" s="22">
        <f t="shared" si="2"/>
        <v>1900</v>
      </c>
      <c r="L14" s="22">
        <f t="shared" si="3"/>
        <v>1</v>
      </c>
    </row>
    <row r="15" spans="1:12">
      <c r="A15" s="26"/>
      <c r="B15" s="23"/>
      <c r="C15" s="26"/>
      <c r="D15" s="26"/>
      <c r="E15" s="26"/>
      <c r="F15" s="26"/>
      <c r="G15" s="26"/>
      <c r="H15" s="44"/>
      <c r="I15" s="26"/>
      <c r="J15" s="26"/>
      <c r="K15" s="22">
        <f t="shared" si="2"/>
        <v>1900</v>
      </c>
      <c r="L15" s="22">
        <f t="shared" si="3"/>
        <v>1</v>
      </c>
    </row>
    <row r="16" spans="1:12">
      <c r="A16" s="26"/>
      <c r="B16" s="23"/>
      <c r="C16" s="26"/>
      <c r="D16" s="26"/>
      <c r="E16" s="26"/>
      <c r="F16" s="26"/>
      <c r="G16" s="26"/>
      <c r="H16" s="44"/>
      <c r="I16" s="26"/>
      <c r="J16" s="26"/>
      <c r="K16" s="22">
        <f t="shared" si="2"/>
        <v>1900</v>
      </c>
      <c r="L16" s="22">
        <f t="shared" si="3"/>
        <v>1</v>
      </c>
    </row>
    <row r="17" spans="1:12">
      <c r="A17" s="26"/>
      <c r="B17" s="23"/>
      <c r="C17" s="26"/>
      <c r="D17" s="26"/>
      <c r="E17" s="26"/>
      <c r="F17" s="26"/>
      <c r="G17" s="26"/>
      <c r="H17" s="44"/>
      <c r="I17" s="26"/>
      <c r="J17" s="26"/>
      <c r="K17" s="22">
        <f t="shared" si="2"/>
        <v>1900</v>
      </c>
      <c r="L17" s="22">
        <f t="shared" si="3"/>
        <v>1</v>
      </c>
    </row>
    <row r="18" spans="1:12">
      <c r="A18" s="26"/>
      <c r="B18" s="23"/>
      <c r="C18" s="26"/>
      <c r="D18" s="26"/>
      <c r="E18" s="26"/>
      <c r="F18" s="26"/>
      <c r="G18" s="26"/>
      <c r="H18" s="44"/>
      <c r="I18" s="26"/>
      <c r="J18" s="26"/>
      <c r="K18" s="22">
        <f t="shared" si="2"/>
        <v>1900</v>
      </c>
      <c r="L18" s="22">
        <f t="shared" si="3"/>
        <v>1</v>
      </c>
    </row>
    <row r="19" spans="1:12">
      <c r="A19" s="26"/>
      <c r="B19" s="23"/>
      <c r="C19" s="26"/>
      <c r="D19" s="26"/>
      <c r="E19" s="26"/>
      <c r="F19" s="26"/>
      <c r="G19" s="26"/>
      <c r="H19" s="44"/>
      <c r="I19" s="26"/>
      <c r="J19" s="26"/>
      <c r="K19" s="22">
        <f t="shared" si="2"/>
        <v>1900</v>
      </c>
      <c r="L19" s="22">
        <f t="shared" si="3"/>
        <v>1</v>
      </c>
    </row>
    <row r="20" spans="1:12">
      <c r="A20" s="26"/>
      <c r="B20" s="23"/>
      <c r="C20" s="26"/>
      <c r="D20" s="26"/>
      <c r="E20" s="26"/>
      <c r="F20" s="26"/>
      <c r="G20" s="26"/>
      <c r="H20" s="44"/>
      <c r="I20" s="26"/>
      <c r="J20" s="26"/>
      <c r="K20" s="22">
        <f t="shared" si="2"/>
        <v>1900</v>
      </c>
      <c r="L20" s="22">
        <f t="shared" si="3"/>
        <v>1</v>
      </c>
    </row>
    <row r="21" spans="1:12">
      <c r="A21" s="26"/>
      <c r="B21" s="23"/>
      <c r="C21" s="26"/>
      <c r="D21" s="26"/>
      <c r="E21" s="26"/>
      <c r="F21" s="26"/>
      <c r="G21" s="26"/>
      <c r="H21" s="44"/>
      <c r="I21" s="26"/>
      <c r="J21" s="26"/>
      <c r="K21" s="22">
        <f t="shared" si="2"/>
        <v>1900</v>
      </c>
      <c r="L21" s="22">
        <f t="shared" si="3"/>
        <v>1</v>
      </c>
    </row>
    <row r="22" spans="1:12">
      <c r="A22" s="26"/>
      <c r="B22" s="23"/>
      <c r="C22" s="26"/>
      <c r="D22" s="26"/>
      <c r="E22" s="26"/>
      <c r="F22" s="26"/>
      <c r="G22" s="26"/>
      <c r="H22" s="44"/>
      <c r="I22" s="26"/>
      <c r="J22" s="26"/>
      <c r="K22" s="22">
        <f t="shared" si="2"/>
        <v>1900</v>
      </c>
      <c r="L22" s="22">
        <f t="shared" si="3"/>
        <v>1</v>
      </c>
    </row>
    <row r="23" spans="1:12">
      <c r="A23" s="26"/>
      <c r="B23" s="23"/>
      <c r="C23" s="26"/>
      <c r="D23" s="26"/>
      <c r="E23" s="26"/>
      <c r="F23" s="26"/>
      <c r="G23" s="26"/>
      <c r="H23" s="44"/>
      <c r="I23" s="26"/>
      <c r="J23" s="26"/>
      <c r="K23" s="22">
        <f t="shared" si="2"/>
        <v>1900</v>
      </c>
      <c r="L23" s="22">
        <f t="shared" si="3"/>
        <v>1</v>
      </c>
    </row>
    <row r="24" spans="1:12">
      <c r="A24" s="26"/>
      <c r="B24" s="23"/>
      <c r="C24" s="26"/>
      <c r="D24" s="26"/>
      <c r="E24" s="26"/>
      <c r="F24" s="26"/>
      <c r="G24" s="26"/>
      <c r="H24" s="44"/>
      <c r="I24" s="26"/>
      <c r="J24" s="26"/>
      <c r="K24" s="22">
        <f t="shared" si="2"/>
        <v>1900</v>
      </c>
      <c r="L24" s="22">
        <f t="shared" si="3"/>
        <v>1</v>
      </c>
    </row>
    <row r="25" spans="1:12">
      <c r="A25" s="26"/>
      <c r="B25" s="23"/>
      <c r="C25" s="26"/>
      <c r="D25" s="26"/>
      <c r="E25" s="26"/>
      <c r="F25" s="26"/>
      <c r="G25" s="26"/>
      <c r="H25" s="44"/>
      <c r="I25" s="26"/>
      <c r="J25" s="26"/>
      <c r="K25" s="22">
        <f t="shared" si="2"/>
        <v>1900</v>
      </c>
      <c r="L25" s="22">
        <f t="shared" si="3"/>
        <v>1</v>
      </c>
    </row>
    <row r="26" spans="1:12">
      <c r="A26" s="26"/>
      <c r="B26" s="23"/>
      <c r="C26" s="26"/>
      <c r="D26" s="26"/>
      <c r="E26" s="26"/>
      <c r="F26" s="26"/>
      <c r="G26" s="26"/>
      <c r="H26" s="44"/>
      <c r="I26" s="26"/>
      <c r="J26" s="26"/>
      <c r="K26" s="22">
        <f t="shared" si="2"/>
        <v>1900</v>
      </c>
      <c r="L26" s="22">
        <f t="shared" si="3"/>
        <v>1</v>
      </c>
    </row>
    <row r="27" spans="1:12">
      <c r="A27" s="26"/>
      <c r="B27" s="23"/>
      <c r="C27" s="26"/>
      <c r="D27" s="26"/>
      <c r="E27" s="26"/>
      <c r="F27" s="26"/>
      <c r="G27" s="26"/>
      <c r="H27" s="44"/>
      <c r="I27" s="26"/>
      <c r="J27" s="26"/>
      <c r="K27" s="22">
        <f t="shared" si="2"/>
        <v>1900</v>
      </c>
      <c r="L27" s="22">
        <f t="shared" si="3"/>
        <v>1</v>
      </c>
    </row>
    <row r="28" spans="1:12">
      <c r="A28" s="26"/>
      <c r="B28" s="23"/>
      <c r="C28" s="26"/>
      <c r="D28" s="26"/>
      <c r="E28" s="26"/>
      <c r="F28" s="26"/>
      <c r="G28" s="26"/>
      <c r="H28" s="44"/>
      <c r="I28" s="26"/>
      <c r="J28" s="26"/>
      <c r="K28" s="22">
        <f t="shared" si="2"/>
        <v>1900</v>
      </c>
      <c r="L28" s="22">
        <f t="shared" si="3"/>
        <v>1</v>
      </c>
    </row>
    <row r="29" spans="1:12">
      <c r="A29" s="26"/>
      <c r="B29" s="23"/>
      <c r="C29" s="26"/>
      <c r="D29" s="26"/>
      <c r="E29" s="26"/>
      <c r="F29" s="26"/>
      <c r="G29" s="26"/>
      <c r="H29" s="44"/>
      <c r="I29" s="26"/>
      <c r="J29" s="26"/>
      <c r="K29" s="22">
        <f t="shared" si="2"/>
        <v>1900</v>
      </c>
      <c r="L29" s="22">
        <f t="shared" si="3"/>
        <v>1</v>
      </c>
    </row>
    <row r="30" spans="1:12">
      <c r="A30" s="26"/>
      <c r="B30" s="23"/>
      <c r="C30" s="26"/>
      <c r="D30" s="26"/>
      <c r="E30" s="26"/>
      <c r="F30" s="26"/>
      <c r="G30" s="26"/>
      <c r="H30" s="44"/>
      <c r="I30" s="26"/>
      <c r="J30" s="26"/>
      <c r="K30" s="22">
        <f t="shared" si="2"/>
        <v>1900</v>
      </c>
      <c r="L30" s="22">
        <f t="shared" si="3"/>
        <v>1</v>
      </c>
    </row>
    <row r="31" spans="1:12">
      <c r="A31" s="26"/>
      <c r="B31" s="23"/>
      <c r="C31" s="26"/>
      <c r="D31" s="26"/>
      <c r="E31" s="26"/>
      <c r="F31" s="26"/>
      <c r="G31" s="26"/>
      <c r="H31" s="44"/>
      <c r="I31" s="26"/>
      <c r="J31" s="26"/>
      <c r="K31" s="22">
        <f t="shared" si="2"/>
        <v>1900</v>
      </c>
      <c r="L31" s="22">
        <f t="shared" si="3"/>
        <v>1</v>
      </c>
    </row>
    <row r="32" spans="1:12">
      <c r="A32" s="26"/>
      <c r="B32" s="23"/>
      <c r="C32" s="26"/>
      <c r="D32" s="26"/>
      <c r="E32" s="26"/>
      <c r="F32" s="26"/>
      <c r="G32" s="26"/>
      <c r="H32" s="44"/>
      <c r="I32" s="26"/>
      <c r="J32" s="26"/>
      <c r="K32" s="22">
        <f t="shared" si="2"/>
        <v>1900</v>
      </c>
      <c r="L32" s="22">
        <f t="shared" si="3"/>
        <v>1</v>
      </c>
    </row>
    <row r="33" spans="1:12">
      <c r="A33" s="26"/>
      <c r="B33" s="23"/>
      <c r="C33" s="26"/>
      <c r="D33" s="26"/>
      <c r="E33" s="26"/>
      <c r="F33" s="26"/>
      <c r="G33" s="26"/>
      <c r="H33" s="44"/>
      <c r="I33" s="26"/>
      <c r="J33" s="26"/>
      <c r="K33" s="22">
        <f t="shared" si="2"/>
        <v>1900</v>
      </c>
      <c r="L33" s="22">
        <f t="shared" si="3"/>
        <v>1</v>
      </c>
    </row>
    <row r="34" spans="1:12">
      <c r="A34" s="26"/>
      <c r="B34" s="23"/>
      <c r="C34" s="26"/>
      <c r="D34" s="26"/>
      <c r="E34" s="26"/>
      <c r="F34" s="26"/>
      <c r="G34" s="26"/>
      <c r="H34" s="44"/>
      <c r="I34" s="26"/>
      <c r="J34" s="26"/>
      <c r="K34" s="22">
        <f t="shared" si="2"/>
        <v>1900</v>
      </c>
      <c r="L34" s="22">
        <f t="shared" si="3"/>
        <v>1</v>
      </c>
    </row>
    <row r="35" spans="1:12">
      <c r="A35" s="26"/>
      <c r="B35" s="23"/>
      <c r="C35" s="26"/>
      <c r="D35" s="26"/>
      <c r="E35" s="26"/>
      <c r="F35" s="26"/>
      <c r="G35" s="26"/>
      <c r="H35" s="44"/>
      <c r="I35" s="26"/>
      <c r="J35" s="26"/>
      <c r="K35" s="22">
        <f t="shared" si="2"/>
        <v>1900</v>
      </c>
      <c r="L35" s="22">
        <f t="shared" si="3"/>
        <v>1</v>
      </c>
    </row>
    <row r="36" spans="1:12">
      <c r="A36" s="26"/>
      <c r="B36" s="23"/>
      <c r="C36" s="26"/>
      <c r="D36" s="26"/>
      <c r="E36" s="26"/>
      <c r="F36" s="26"/>
      <c r="G36" s="26"/>
      <c r="H36" s="44"/>
      <c r="I36" s="26"/>
      <c r="J36" s="26"/>
      <c r="K36" s="22">
        <f t="shared" si="2"/>
        <v>1900</v>
      </c>
      <c r="L36" s="22">
        <f t="shared" si="3"/>
        <v>1</v>
      </c>
    </row>
    <row r="37" spans="1:12">
      <c r="A37" s="26"/>
      <c r="B37" s="23"/>
      <c r="C37" s="26"/>
      <c r="D37" s="26"/>
      <c r="E37" s="26"/>
      <c r="F37" s="26"/>
      <c r="G37" s="26"/>
      <c r="H37" s="44"/>
      <c r="I37" s="26"/>
      <c r="J37" s="26"/>
      <c r="K37" s="22">
        <f t="shared" si="2"/>
        <v>1900</v>
      </c>
      <c r="L37" s="22">
        <f t="shared" si="3"/>
        <v>1</v>
      </c>
    </row>
    <row r="38" spans="1:12">
      <c r="A38" s="26"/>
      <c r="B38" s="23"/>
      <c r="C38" s="26"/>
      <c r="D38" s="26"/>
      <c r="E38" s="26"/>
      <c r="F38" s="26"/>
      <c r="G38" s="26"/>
      <c r="H38" s="44"/>
      <c r="I38" s="26"/>
      <c r="J38" s="26"/>
      <c r="K38" s="22">
        <f t="shared" si="2"/>
        <v>1900</v>
      </c>
      <c r="L38" s="22">
        <f t="shared" si="3"/>
        <v>1</v>
      </c>
    </row>
    <row r="39" spans="1:12">
      <c r="A39" s="26"/>
      <c r="B39" s="23"/>
      <c r="C39" s="26"/>
      <c r="D39" s="26"/>
      <c r="E39" s="26"/>
      <c r="F39" s="26"/>
      <c r="G39" s="26"/>
      <c r="H39" s="44"/>
      <c r="I39" s="26"/>
      <c r="J39" s="26"/>
      <c r="K39" s="22">
        <f t="shared" si="2"/>
        <v>1900</v>
      </c>
      <c r="L39" s="22">
        <f t="shared" si="3"/>
        <v>1</v>
      </c>
    </row>
    <row r="40" spans="1:12">
      <c r="A40" s="26"/>
      <c r="B40" s="23"/>
      <c r="C40" s="26"/>
      <c r="D40" s="26"/>
      <c r="E40" s="26"/>
      <c r="F40" s="26"/>
      <c r="G40" s="26"/>
      <c r="H40" s="44"/>
      <c r="I40" s="26"/>
      <c r="J40" s="26"/>
      <c r="K40" s="22">
        <f t="shared" ref="K40:K61" si="4">YEAR(H40)</f>
        <v>1900</v>
      </c>
      <c r="L40" s="22">
        <f t="shared" ref="L40:L61" si="5">MONTH(H40)</f>
        <v>1</v>
      </c>
    </row>
    <row r="41" spans="1:12">
      <c r="A41" s="26"/>
      <c r="B41" s="23"/>
      <c r="C41" s="26"/>
      <c r="D41" s="26"/>
      <c r="E41" s="26"/>
      <c r="F41" s="26"/>
      <c r="G41" s="26"/>
      <c r="H41" s="44"/>
      <c r="I41" s="26"/>
      <c r="J41" s="26"/>
      <c r="K41" s="22">
        <f t="shared" si="4"/>
        <v>1900</v>
      </c>
      <c r="L41" s="22">
        <f t="shared" si="5"/>
        <v>1</v>
      </c>
    </row>
    <row r="42" spans="1:12">
      <c r="A42" s="26"/>
      <c r="B42" s="23"/>
      <c r="C42" s="26"/>
      <c r="D42" s="26"/>
      <c r="E42" s="26"/>
      <c r="F42" s="26"/>
      <c r="G42" s="26"/>
      <c r="H42" s="44"/>
      <c r="I42" s="26"/>
      <c r="J42" s="26"/>
      <c r="K42" s="22">
        <f t="shared" si="4"/>
        <v>1900</v>
      </c>
      <c r="L42" s="22">
        <f t="shared" si="5"/>
        <v>1</v>
      </c>
    </row>
    <row r="43" spans="1:12">
      <c r="A43" s="26"/>
      <c r="B43" s="23"/>
      <c r="C43" s="26"/>
      <c r="D43" s="26"/>
      <c r="E43" s="26"/>
      <c r="F43" s="26"/>
      <c r="G43" s="26"/>
      <c r="H43" s="44"/>
      <c r="I43" s="26"/>
      <c r="J43" s="26"/>
      <c r="K43" s="22">
        <f t="shared" si="4"/>
        <v>1900</v>
      </c>
      <c r="L43" s="22">
        <f t="shared" si="5"/>
        <v>1</v>
      </c>
    </row>
    <row r="44" spans="1:12">
      <c r="A44" s="26"/>
      <c r="B44" s="23"/>
      <c r="C44" s="26"/>
      <c r="D44" s="26"/>
      <c r="E44" s="26"/>
      <c r="F44" s="26"/>
      <c r="G44" s="26"/>
      <c r="H44" s="44"/>
      <c r="I44" s="26"/>
      <c r="J44" s="26"/>
      <c r="K44" s="22">
        <f t="shared" si="4"/>
        <v>1900</v>
      </c>
      <c r="L44" s="22">
        <f t="shared" si="5"/>
        <v>1</v>
      </c>
    </row>
    <row r="45" spans="1:12">
      <c r="A45" s="26"/>
      <c r="B45" s="23"/>
      <c r="C45" s="26"/>
      <c r="D45" s="26"/>
      <c r="E45" s="26"/>
      <c r="F45" s="26"/>
      <c r="G45" s="26"/>
      <c r="H45" s="44"/>
      <c r="I45" s="26"/>
      <c r="J45" s="26"/>
      <c r="K45" s="22">
        <f t="shared" si="4"/>
        <v>1900</v>
      </c>
      <c r="L45" s="22">
        <f t="shared" si="5"/>
        <v>1</v>
      </c>
    </row>
    <row r="46" spans="1:12">
      <c r="A46" s="26"/>
      <c r="B46" s="23"/>
      <c r="C46" s="26"/>
      <c r="D46" s="26"/>
      <c r="E46" s="26"/>
      <c r="F46" s="26"/>
      <c r="G46" s="26"/>
      <c r="H46" s="44"/>
      <c r="I46" s="26"/>
      <c r="J46" s="26"/>
      <c r="K46" s="22">
        <f t="shared" si="4"/>
        <v>1900</v>
      </c>
      <c r="L46" s="22">
        <f t="shared" si="5"/>
        <v>1</v>
      </c>
    </row>
    <row r="47" spans="1:12">
      <c r="A47" s="26"/>
      <c r="B47" s="23"/>
      <c r="C47" s="26"/>
      <c r="D47" s="26"/>
      <c r="E47" s="26"/>
      <c r="F47" s="26"/>
      <c r="G47" s="26"/>
      <c r="H47" s="44"/>
      <c r="I47" s="26"/>
      <c r="J47" s="26"/>
      <c r="K47" s="22">
        <f t="shared" si="4"/>
        <v>1900</v>
      </c>
      <c r="L47" s="22">
        <f t="shared" si="5"/>
        <v>1</v>
      </c>
    </row>
    <row r="48" spans="1:12">
      <c r="A48" s="26"/>
      <c r="B48" s="23"/>
      <c r="C48" s="26"/>
      <c r="D48" s="26"/>
      <c r="E48" s="26"/>
      <c r="F48" s="26"/>
      <c r="G48" s="26"/>
      <c r="H48" s="44"/>
      <c r="I48" s="26"/>
      <c r="J48" s="26"/>
      <c r="K48" s="22">
        <f t="shared" si="4"/>
        <v>1900</v>
      </c>
      <c r="L48" s="22">
        <f t="shared" si="5"/>
        <v>1</v>
      </c>
    </row>
    <row r="49" spans="1:12">
      <c r="A49" s="26"/>
      <c r="B49" s="23"/>
      <c r="C49" s="26"/>
      <c r="D49" s="26"/>
      <c r="E49" s="26"/>
      <c r="F49" s="26"/>
      <c r="G49" s="26"/>
      <c r="H49" s="44"/>
      <c r="I49" s="26"/>
      <c r="J49" s="26"/>
      <c r="K49" s="22">
        <f t="shared" si="4"/>
        <v>1900</v>
      </c>
      <c r="L49" s="22">
        <f t="shared" si="5"/>
        <v>1</v>
      </c>
    </row>
    <row r="50" spans="1:12">
      <c r="A50" s="26"/>
      <c r="B50" s="23"/>
      <c r="C50" s="26"/>
      <c r="D50" s="26"/>
      <c r="E50" s="26"/>
      <c r="F50" s="26"/>
      <c r="G50" s="26"/>
      <c r="H50" s="44"/>
      <c r="I50" s="26"/>
      <c r="J50" s="26"/>
      <c r="K50" s="22">
        <f t="shared" si="4"/>
        <v>1900</v>
      </c>
      <c r="L50" s="22">
        <f t="shared" si="5"/>
        <v>1</v>
      </c>
    </row>
    <row r="51" spans="1:12">
      <c r="A51" s="26"/>
      <c r="B51" s="23"/>
      <c r="C51" s="26"/>
      <c r="D51" s="26"/>
      <c r="E51" s="26"/>
      <c r="F51" s="26"/>
      <c r="G51" s="26"/>
      <c r="H51" s="44"/>
      <c r="I51" s="26"/>
      <c r="J51" s="26"/>
      <c r="K51" s="22">
        <f t="shared" si="4"/>
        <v>1900</v>
      </c>
      <c r="L51" s="22">
        <f t="shared" si="5"/>
        <v>1</v>
      </c>
    </row>
    <row r="52" spans="1:12">
      <c r="A52" s="26"/>
      <c r="B52" s="23"/>
      <c r="C52" s="26"/>
      <c r="D52" s="26"/>
      <c r="E52" s="26"/>
      <c r="F52" s="26"/>
      <c r="G52" s="26"/>
      <c r="H52" s="44"/>
      <c r="I52" s="26"/>
      <c r="J52" s="26"/>
      <c r="K52" s="22">
        <f t="shared" si="4"/>
        <v>1900</v>
      </c>
      <c r="L52" s="22">
        <f t="shared" si="5"/>
        <v>1</v>
      </c>
    </row>
    <row r="53" spans="1:12">
      <c r="A53" s="26"/>
      <c r="B53" s="23"/>
      <c r="C53" s="26"/>
      <c r="D53" s="26"/>
      <c r="E53" s="26"/>
      <c r="F53" s="26"/>
      <c r="G53" s="26"/>
      <c r="H53" s="44"/>
      <c r="I53" s="26"/>
      <c r="J53" s="26"/>
      <c r="K53" s="22">
        <f t="shared" si="4"/>
        <v>1900</v>
      </c>
      <c r="L53" s="22">
        <f t="shared" si="5"/>
        <v>1</v>
      </c>
    </row>
    <row r="54" spans="1:12">
      <c r="A54" s="26"/>
      <c r="B54" s="23"/>
      <c r="C54" s="26"/>
      <c r="D54" s="26"/>
      <c r="E54" s="26"/>
      <c r="F54" s="26"/>
      <c r="G54" s="26"/>
      <c r="H54" s="44"/>
      <c r="I54" s="26"/>
      <c r="J54" s="26"/>
      <c r="K54" s="22">
        <f t="shared" si="4"/>
        <v>1900</v>
      </c>
      <c r="L54" s="22">
        <f t="shared" si="5"/>
        <v>1</v>
      </c>
    </row>
    <row r="55" spans="1:12">
      <c r="A55" s="26"/>
      <c r="B55" s="23"/>
      <c r="C55" s="26"/>
      <c r="D55" s="26"/>
      <c r="E55" s="26"/>
      <c r="F55" s="26"/>
      <c r="G55" s="26"/>
      <c r="H55" s="44"/>
      <c r="I55" s="26"/>
      <c r="J55" s="26"/>
      <c r="K55" s="22">
        <f t="shared" si="4"/>
        <v>1900</v>
      </c>
      <c r="L55" s="22">
        <f t="shared" si="5"/>
        <v>1</v>
      </c>
    </row>
    <row r="56" spans="1:12">
      <c r="A56" s="26"/>
      <c r="B56" s="23"/>
      <c r="C56" s="26"/>
      <c r="D56" s="26"/>
      <c r="E56" s="26"/>
      <c r="F56" s="26"/>
      <c r="G56" s="26"/>
      <c r="H56" s="44"/>
      <c r="I56" s="26"/>
      <c r="J56" s="26"/>
      <c r="K56" s="22">
        <f t="shared" si="4"/>
        <v>1900</v>
      </c>
      <c r="L56" s="22">
        <f t="shared" si="5"/>
        <v>1</v>
      </c>
    </row>
    <row r="57" spans="1:12">
      <c r="A57" s="26"/>
      <c r="B57" s="23"/>
      <c r="C57" s="26"/>
      <c r="D57" s="26"/>
      <c r="E57" s="26"/>
      <c r="F57" s="26"/>
      <c r="G57" s="26"/>
      <c r="H57" s="44"/>
      <c r="I57" s="26"/>
      <c r="J57" s="26"/>
      <c r="K57" s="22">
        <f t="shared" si="4"/>
        <v>1900</v>
      </c>
      <c r="L57" s="22">
        <f t="shared" si="5"/>
        <v>1</v>
      </c>
    </row>
    <row r="58" spans="1:12">
      <c r="A58" s="26"/>
      <c r="B58" s="23"/>
      <c r="C58" s="26"/>
      <c r="D58" s="26"/>
      <c r="E58" s="26"/>
      <c r="F58" s="26"/>
      <c r="G58" s="26"/>
      <c r="H58" s="44"/>
      <c r="I58" s="26"/>
      <c r="J58" s="26"/>
      <c r="K58" s="22">
        <f t="shared" si="4"/>
        <v>1900</v>
      </c>
      <c r="L58" s="22">
        <f t="shared" si="5"/>
        <v>1</v>
      </c>
    </row>
    <row r="59" spans="1:12">
      <c r="A59" s="26"/>
      <c r="B59" s="23"/>
      <c r="C59" s="26"/>
      <c r="D59" s="26"/>
      <c r="E59" s="26"/>
      <c r="F59" s="26"/>
      <c r="G59" s="26"/>
      <c r="H59" s="44"/>
      <c r="I59" s="26"/>
      <c r="J59" s="26"/>
      <c r="K59" s="22">
        <f t="shared" si="4"/>
        <v>1900</v>
      </c>
      <c r="L59" s="22">
        <f t="shared" si="5"/>
        <v>1</v>
      </c>
    </row>
    <row r="60" spans="1:12">
      <c r="A60" s="26"/>
      <c r="B60" s="23"/>
      <c r="C60" s="26"/>
      <c r="D60" s="26"/>
      <c r="E60" s="26"/>
      <c r="F60" s="26"/>
      <c r="G60" s="26"/>
      <c r="H60" s="44"/>
      <c r="I60" s="26"/>
      <c r="J60" s="26"/>
      <c r="K60" s="22">
        <f t="shared" si="4"/>
        <v>1900</v>
      </c>
      <c r="L60" s="22">
        <f t="shared" si="5"/>
        <v>1</v>
      </c>
    </row>
    <row r="61" spans="1:12">
      <c r="A61" s="26"/>
      <c r="B61" s="23"/>
      <c r="C61" s="26"/>
      <c r="D61" s="26"/>
      <c r="E61" s="26"/>
      <c r="F61" s="26"/>
      <c r="G61" s="26"/>
      <c r="H61" s="44"/>
      <c r="I61" s="26"/>
      <c r="J61" s="26"/>
      <c r="K61" s="22">
        <f t="shared" si="4"/>
        <v>1900</v>
      </c>
      <c r="L61" s="22">
        <f t="shared" si="5"/>
        <v>1</v>
      </c>
    </row>
    <row r="62" spans="1:12">
      <c r="A62" s="26"/>
      <c r="B62" s="23"/>
      <c r="C62" s="26"/>
      <c r="D62" s="26"/>
      <c r="E62" s="26"/>
      <c r="F62" s="26"/>
      <c r="G62" s="26"/>
      <c r="H62" s="44"/>
      <c r="I62" s="26"/>
      <c r="J62" s="26"/>
      <c r="K62" s="22">
        <f t="shared" ref="K62:K115" si="6">YEAR(H62)</f>
        <v>1900</v>
      </c>
      <c r="L62" s="22">
        <f t="shared" ref="L62:L115" si="7">MONTH(H62)</f>
        <v>1</v>
      </c>
    </row>
    <row r="63" spans="1:12">
      <c r="A63" s="26"/>
      <c r="B63" s="23"/>
      <c r="C63" s="26"/>
      <c r="D63" s="26"/>
      <c r="E63" s="26"/>
      <c r="F63" s="26"/>
      <c r="G63" s="26"/>
      <c r="H63" s="44"/>
      <c r="I63" s="26"/>
      <c r="J63" s="26"/>
      <c r="K63" s="22">
        <f t="shared" si="6"/>
        <v>1900</v>
      </c>
      <c r="L63" s="22">
        <f t="shared" si="7"/>
        <v>1</v>
      </c>
    </row>
    <row r="64" spans="1:12">
      <c r="A64" s="26"/>
      <c r="B64" s="23"/>
      <c r="C64" s="26"/>
      <c r="D64" s="26"/>
      <c r="E64" s="26"/>
      <c r="F64" s="26"/>
      <c r="G64" s="26"/>
      <c r="H64" s="44"/>
      <c r="I64" s="26"/>
      <c r="J64" s="26"/>
      <c r="K64" s="22">
        <f t="shared" si="6"/>
        <v>1900</v>
      </c>
      <c r="L64" s="22">
        <f t="shared" si="7"/>
        <v>1</v>
      </c>
    </row>
    <row r="65" spans="1:12">
      <c r="A65" s="26"/>
      <c r="B65" s="23"/>
      <c r="C65" s="26"/>
      <c r="D65" s="26"/>
      <c r="E65" s="26"/>
      <c r="F65" s="26"/>
      <c r="G65" s="26"/>
      <c r="H65" s="44"/>
      <c r="I65" s="26"/>
      <c r="J65" s="26"/>
      <c r="K65" s="22">
        <f t="shared" si="6"/>
        <v>1900</v>
      </c>
      <c r="L65" s="22">
        <f t="shared" si="7"/>
        <v>1</v>
      </c>
    </row>
    <row r="66" spans="1:12">
      <c r="A66" s="26"/>
      <c r="B66" s="23"/>
      <c r="C66" s="26"/>
      <c r="D66" s="26"/>
      <c r="E66" s="26"/>
      <c r="F66" s="26"/>
      <c r="G66" s="26"/>
      <c r="H66" s="44"/>
      <c r="I66" s="26"/>
      <c r="J66" s="26"/>
      <c r="K66" s="22">
        <f t="shared" si="6"/>
        <v>1900</v>
      </c>
      <c r="L66" s="22">
        <f t="shared" si="7"/>
        <v>1</v>
      </c>
    </row>
    <row r="67" spans="1:12">
      <c r="A67" s="26"/>
      <c r="B67" s="23"/>
      <c r="C67" s="26"/>
      <c r="D67" s="26"/>
      <c r="E67" s="26"/>
      <c r="F67" s="26"/>
      <c r="G67" s="26"/>
      <c r="H67" s="44"/>
      <c r="I67" s="26"/>
      <c r="J67" s="26"/>
      <c r="K67" s="22">
        <f t="shared" si="6"/>
        <v>1900</v>
      </c>
      <c r="L67" s="22">
        <f t="shared" si="7"/>
        <v>1</v>
      </c>
    </row>
    <row r="68" spans="1:12">
      <c r="A68" s="26"/>
      <c r="B68" s="23"/>
      <c r="C68" s="26"/>
      <c r="D68" s="26"/>
      <c r="E68" s="26"/>
      <c r="F68" s="26"/>
      <c r="G68" s="26"/>
      <c r="H68" s="44"/>
      <c r="I68" s="26"/>
      <c r="J68" s="26"/>
      <c r="K68" s="22">
        <f t="shared" si="6"/>
        <v>1900</v>
      </c>
      <c r="L68" s="22">
        <f t="shared" si="7"/>
        <v>1</v>
      </c>
    </row>
    <row r="69" spans="1:12">
      <c r="A69" s="26"/>
      <c r="B69" s="23"/>
      <c r="C69" s="26"/>
      <c r="D69" s="26"/>
      <c r="E69" s="26"/>
      <c r="F69" s="26"/>
      <c r="G69" s="26"/>
      <c r="H69" s="44"/>
      <c r="I69" s="26"/>
      <c r="J69" s="26"/>
      <c r="K69" s="22">
        <f t="shared" si="6"/>
        <v>1900</v>
      </c>
      <c r="L69" s="22">
        <f t="shared" si="7"/>
        <v>1</v>
      </c>
    </row>
    <row r="70" spans="1:12">
      <c r="A70" s="26"/>
      <c r="B70" s="23"/>
      <c r="C70" s="26"/>
      <c r="D70" s="26"/>
      <c r="E70" s="26"/>
      <c r="F70" s="26"/>
      <c r="G70" s="26"/>
      <c r="H70" s="44"/>
      <c r="I70" s="26"/>
      <c r="J70" s="26"/>
      <c r="K70" s="22">
        <f t="shared" si="6"/>
        <v>1900</v>
      </c>
      <c r="L70" s="22">
        <f t="shared" si="7"/>
        <v>1</v>
      </c>
    </row>
    <row r="71" spans="1:12">
      <c r="A71" s="26"/>
      <c r="B71" s="23"/>
      <c r="C71" s="26"/>
      <c r="D71" s="26"/>
      <c r="E71" s="26"/>
      <c r="F71" s="26"/>
      <c r="G71" s="26"/>
      <c r="H71" s="44"/>
      <c r="I71" s="26"/>
      <c r="J71" s="26"/>
      <c r="K71" s="22">
        <f t="shared" si="6"/>
        <v>1900</v>
      </c>
      <c r="L71" s="22">
        <f t="shared" si="7"/>
        <v>1</v>
      </c>
    </row>
    <row r="72" spans="1:12">
      <c r="A72" s="26"/>
      <c r="B72" s="23"/>
      <c r="C72" s="26"/>
      <c r="D72" s="26"/>
      <c r="E72" s="26"/>
      <c r="F72" s="26"/>
      <c r="G72" s="26"/>
      <c r="H72" s="44"/>
      <c r="I72" s="26"/>
      <c r="J72" s="26"/>
      <c r="K72" s="22">
        <f t="shared" si="6"/>
        <v>1900</v>
      </c>
      <c r="L72" s="22">
        <f t="shared" si="7"/>
        <v>1</v>
      </c>
    </row>
    <row r="73" spans="1:12">
      <c r="A73" s="26"/>
      <c r="B73" s="23"/>
      <c r="C73" s="26"/>
      <c r="D73" s="26"/>
      <c r="E73" s="26"/>
      <c r="F73" s="26"/>
      <c r="G73" s="26"/>
      <c r="H73" s="44"/>
      <c r="I73" s="26"/>
      <c r="J73" s="26"/>
      <c r="K73" s="22">
        <f t="shared" si="6"/>
        <v>1900</v>
      </c>
      <c r="L73" s="22">
        <f t="shared" si="7"/>
        <v>1</v>
      </c>
    </row>
    <row r="74" spans="1:12">
      <c r="A74" s="26"/>
      <c r="B74" s="23"/>
      <c r="C74" s="26"/>
      <c r="D74" s="26"/>
      <c r="E74" s="26"/>
      <c r="F74" s="26"/>
      <c r="G74" s="26"/>
      <c r="H74" s="44"/>
      <c r="I74" s="26"/>
      <c r="J74" s="26"/>
      <c r="K74" s="22">
        <f t="shared" si="6"/>
        <v>1900</v>
      </c>
      <c r="L74" s="22">
        <f t="shared" si="7"/>
        <v>1</v>
      </c>
    </row>
    <row r="75" spans="1:12">
      <c r="A75" s="26"/>
      <c r="B75" s="23"/>
      <c r="C75" s="26"/>
      <c r="D75" s="26"/>
      <c r="E75" s="26"/>
      <c r="F75" s="26"/>
      <c r="G75" s="26"/>
      <c r="H75" s="44"/>
      <c r="I75" s="26"/>
      <c r="J75" s="26"/>
      <c r="K75" s="22">
        <f t="shared" si="6"/>
        <v>1900</v>
      </c>
      <c r="L75" s="22">
        <f t="shared" si="7"/>
        <v>1</v>
      </c>
    </row>
    <row r="76" spans="2:12">
      <c r="B76" s="23"/>
      <c r="H76" s="52"/>
      <c r="K76" s="22">
        <f t="shared" si="6"/>
        <v>1900</v>
      </c>
      <c r="L76" s="22">
        <f t="shared" si="7"/>
        <v>1</v>
      </c>
    </row>
    <row r="77" spans="2:12">
      <c r="B77" s="23"/>
      <c r="H77" s="52"/>
      <c r="K77" s="22">
        <f t="shared" si="6"/>
        <v>1900</v>
      </c>
      <c r="L77" s="22">
        <f t="shared" si="7"/>
        <v>1</v>
      </c>
    </row>
    <row r="78" spans="2:12">
      <c r="B78" s="23"/>
      <c r="H78" s="52"/>
      <c r="K78" s="22">
        <f t="shared" si="6"/>
        <v>1900</v>
      </c>
      <c r="L78" s="22">
        <f t="shared" si="7"/>
        <v>1</v>
      </c>
    </row>
    <row r="79" spans="2:12">
      <c r="B79" s="23"/>
      <c r="H79" s="52"/>
      <c r="K79" s="22">
        <f t="shared" si="6"/>
        <v>1900</v>
      </c>
      <c r="L79" s="22">
        <f t="shared" si="7"/>
        <v>1</v>
      </c>
    </row>
    <row r="80" spans="2:12">
      <c r="B80" s="23"/>
      <c r="H80" s="52"/>
      <c r="K80" s="22">
        <f t="shared" si="6"/>
        <v>1900</v>
      </c>
      <c r="L80" s="22">
        <f t="shared" si="7"/>
        <v>1</v>
      </c>
    </row>
    <row r="81" spans="2:12">
      <c r="B81" s="23"/>
      <c r="H81" s="52"/>
      <c r="K81" s="22">
        <f t="shared" si="6"/>
        <v>1900</v>
      </c>
      <c r="L81" s="22">
        <f t="shared" si="7"/>
        <v>1</v>
      </c>
    </row>
    <row r="82" spans="2:12">
      <c r="B82" s="23"/>
      <c r="H82" s="52"/>
      <c r="K82" s="22">
        <f t="shared" si="6"/>
        <v>1900</v>
      </c>
      <c r="L82" s="22">
        <f t="shared" si="7"/>
        <v>1</v>
      </c>
    </row>
    <row r="83" spans="2:12">
      <c r="B83" s="23"/>
      <c r="H83" s="52"/>
      <c r="K83" s="22">
        <f t="shared" si="6"/>
        <v>1900</v>
      </c>
      <c r="L83" s="22">
        <f t="shared" si="7"/>
        <v>1</v>
      </c>
    </row>
    <row r="84" spans="2:12">
      <c r="B84" s="23"/>
      <c r="H84" s="52"/>
      <c r="K84" s="22">
        <f t="shared" si="6"/>
        <v>1900</v>
      </c>
      <c r="L84" s="22">
        <f t="shared" si="7"/>
        <v>1</v>
      </c>
    </row>
    <row r="85" spans="2:12">
      <c r="B85" s="23"/>
      <c r="H85" s="52"/>
      <c r="K85" s="22">
        <f t="shared" si="6"/>
        <v>1900</v>
      </c>
      <c r="L85" s="22">
        <f t="shared" si="7"/>
        <v>1</v>
      </c>
    </row>
    <row r="86" spans="2:12">
      <c r="B86" s="23"/>
      <c r="H86" s="52"/>
      <c r="K86" s="22">
        <f t="shared" si="6"/>
        <v>1900</v>
      </c>
      <c r="L86" s="22">
        <f t="shared" si="7"/>
        <v>1</v>
      </c>
    </row>
    <row r="87" spans="2:12">
      <c r="B87" s="23"/>
      <c r="H87" s="52"/>
      <c r="K87" s="22">
        <f t="shared" si="6"/>
        <v>1900</v>
      </c>
      <c r="L87" s="22">
        <f t="shared" si="7"/>
        <v>1</v>
      </c>
    </row>
    <row r="88" spans="2:12">
      <c r="B88" s="23"/>
      <c r="H88" s="52"/>
      <c r="K88" s="22">
        <f t="shared" si="6"/>
        <v>1900</v>
      </c>
      <c r="L88" s="22">
        <f t="shared" si="7"/>
        <v>1</v>
      </c>
    </row>
    <row r="89" spans="2:12">
      <c r="B89" s="23"/>
      <c r="H89" s="52"/>
      <c r="K89" s="22">
        <f t="shared" si="6"/>
        <v>1900</v>
      </c>
      <c r="L89" s="22">
        <f t="shared" si="7"/>
        <v>1</v>
      </c>
    </row>
    <row r="90" spans="2:12">
      <c r="B90" s="23"/>
      <c r="H90" s="52"/>
      <c r="K90" s="22">
        <f t="shared" si="6"/>
        <v>1900</v>
      </c>
      <c r="L90" s="22">
        <f t="shared" si="7"/>
        <v>1</v>
      </c>
    </row>
    <row r="91" spans="2:12">
      <c r="B91" s="23"/>
      <c r="H91" s="52"/>
      <c r="K91" s="22">
        <f t="shared" si="6"/>
        <v>1900</v>
      </c>
      <c r="L91" s="22">
        <f t="shared" si="7"/>
        <v>1</v>
      </c>
    </row>
    <row r="92" spans="2:12">
      <c r="B92" s="23"/>
      <c r="H92" s="52"/>
      <c r="K92" s="22">
        <f t="shared" si="6"/>
        <v>1900</v>
      </c>
      <c r="L92" s="22">
        <f t="shared" si="7"/>
        <v>1</v>
      </c>
    </row>
    <row r="93" spans="2:12">
      <c r="B93" s="23"/>
      <c r="H93" s="52"/>
      <c r="K93" s="22">
        <f t="shared" si="6"/>
        <v>1900</v>
      </c>
      <c r="L93" s="22">
        <f t="shared" si="7"/>
        <v>1</v>
      </c>
    </row>
    <row r="94" spans="2:12">
      <c r="B94" s="23"/>
      <c r="H94" s="52"/>
      <c r="K94" s="22">
        <f t="shared" si="6"/>
        <v>1900</v>
      </c>
      <c r="L94" s="22">
        <f t="shared" si="7"/>
        <v>1</v>
      </c>
    </row>
    <row r="95" spans="2:12">
      <c r="B95" s="23"/>
      <c r="H95" s="52"/>
      <c r="K95" s="22">
        <f t="shared" si="6"/>
        <v>1900</v>
      </c>
      <c r="L95" s="22">
        <f t="shared" si="7"/>
        <v>1</v>
      </c>
    </row>
    <row r="96" spans="2:12">
      <c r="B96" s="23"/>
      <c r="H96" s="52"/>
      <c r="K96" s="22">
        <f t="shared" si="6"/>
        <v>1900</v>
      </c>
      <c r="L96" s="22">
        <f t="shared" si="7"/>
        <v>1</v>
      </c>
    </row>
    <row r="97" spans="2:12">
      <c r="B97" s="23"/>
      <c r="H97" s="52"/>
      <c r="K97" s="22">
        <f t="shared" si="6"/>
        <v>1900</v>
      </c>
      <c r="L97" s="22">
        <f t="shared" si="7"/>
        <v>1</v>
      </c>
    </row>
    <row r="98" spans="2:12">
      <c r="B98" s="23"/>
      <c r="H98" s="52"/>
      <c r="K98" s="22">
        <f t="shared" si="6"/>
        <v>1900</v>
      </c>
      <c r="L98" s="22">
        <f t="shared" si="7"/>
        <v>1</v>
      </c>
    </row>
    <row r="99" spans="2:12">
      <c r="B99" s="23"/>
      <c r="H99" s="52"/>
      <c r="K99" s="22">
        <f t="shared" si="6"/>
        <v>1900</v>
      </c>
      <c r="L99" s="22">
        <f t="shared" si="7"/>
        <v>1</v>
      </c>
    </row>
    <row r="100" spans="2:12">
      <c r="B100" s="23"/>
      <c r="H100" s="52"/>
      <c r="K100" s="22">
        <f t="shared" si="6"/>
        <v>1900</v>
      </c>
      <c r="L100" s="22">
        <f t="shared" si="7"/>
        <v>1</v>
      </c>
    </row>
    <row r="101" spans="2:12">
      <c r="B101" s="23"/>
      <c r="H101" s="52"/>
      <c r="K101" s="22">
        <f t="shared" si="6"/>
        <v>1900</v>
      </c>
      <c r="L101" s="22">
        <f t="shared" si="7"/>
        <v>1</v>
      </c>
    </row>
    <row r="102" spans="2:12">
      <c r="B102" s="23"/>
      <c r="H102" s="52"/>
      <c r="K102" s="22">
        <f t="shared" si="6"/>
        <v>1900</v>
      </c>
      <c r="L102" s="22">
        <f t="shared" si="7"/>
        <v>1</v>
      </c>
    </row>
    <row r="103" spans="2:12">
      <c r="B103" s="23"/>
      <c r="H103" s="52"/>
      <c r="K103" s="22">
        <f t="shared" si="6"/>
        <v>1900</v>
      </c>
      <c r="L103" s="22">
        <f t="shared" si="7"/>
        <v>1</v>
      </c>
    </row>
    <row r="104" spans="2:12">
      <c r="B104" s="23"/>
      <c r="H104" s="52"/>
      <c r="K104" s="22">
        <f t="shared" si="6"/>
        <v>1900</v>
      </c>
      <c r="L104" s="22">
        <f t="shared" si="7"/>
        <v>1</v>
      </c>
    </row>
    <row r="105" spans="2:12">
      <c r="B105" s="23"/>
      <c r="H105" s="52"/>
      <c r="K105" s="22">
        <f t="shared" si="6"/>
        <v>1900</v>
      </c>
      <c r="L105" s="22">
        <f t="shared" si="7"/>
        <v>1</v>
      </c>
    </row>
    <row r="106" spans="2:12">
      <c r="B106" s="23"/>
      <c r="H106" s="52"/>
      <c r="K106" s="22">
        <f t="shared" si="6"/>
        <v>1900</v>
      </c>
      <c r="L106" s="22">
        <f t="shared" si="7"/>
        <v>1</v>
      </c>
    </row>
    <row r="107" spans="2:12">
      <c r="B107" s="23"/>
      <c r="H107" s="52"/>
      <c r="K107" s="22">
        <f t="shared" si="6"/>
        <v>1900</v>
      </c>
      <c r="L107" s="22">
        <f t="shared" si="7"/>
        <v>1</v>
      </c>
    </row>
    <row r="108" spans="2:12">
      <c r="B108" s="23"/>
      <c r="H108" s="52"/>
      <c r="K108" s="22">
        <f t="shared" si="6"/>
        <v>1900</v>
      </c>
      <c r="L108" s="22">
        <f t="shared" si="7"/>
        <v>1</v>
      </c>
    </row>
    <row r="109" spans="2:12">
      <c r="B109" s="23"/>
      <c r="H109" s="52"/>
      <c r="K109" s="22">
        <f t="shared" si="6"/>
        <v>1900</v>
      </c>
      <c r="L109" s="22">
        <f t="shared" si="7"/>
        <v>1</v>
      </c>
    </row>
    <row r="110" spans="2:12">
      <c r="B110" s="23"/>
      <c r="H110" s="52"/>
      <c r="K110" s="22">
        <f t="shared" si="6"/>
        <v>1900</v>
      </c>
      <c r="L110" s="22">
        <f t="shared" si="7"/>
        <v>1</v>
      </c>
    </row>
    <row r="111" spans="2:12">
      <c r="B111" s="23"/>
      <c r="H111" s="52"/>
      <c r="K111" s="22">
        <f t="shared" si="6"/>
        <v>1900</v>
      </c>
      <c r="L111" s="22">
        <f t="shared" si="7"/>
        <v>1</v>
      </c>
    </row>
    <row r="112" spans="8:12">
      <c r="H112" s="52"/>
      <c r="K112" s="22">
        <f t="shared" si="6"/>
        <v>1900</v>
      </c>
      <c r="L112" s="22">
        <f t="shared" si="7"/>
        <v>1</v>
      </c>
    </row>
    <row r="113" spans="8:12">
      <c r="H113" s="52"/>
      <c r="K113" s="22">
        <f t="shared" si="6"/>
        <v>1900</v>
      </c>
      <c r="L113" s="22">
        <f t="shared" si="7"/>
        <v>1</v>
      </c>
    </row>
    <row r="114" spans="2:12">
      <c r="B114" s="23"/>
      <c r="H114" s="52"/>
      <c r="K114" s="22">
        <f t="shared" si="6"/>
        <v>1900</v>
      </c>
      <c r="L114" s="22">
        <f t="shared" si="7"/>
        <v>1</v>
      </c>
    </row>
    <row r="115" spans="8:12">
      <c r="H115" s="52"/>
      <c r="K115" s="22">
        <f t="shared" si="6"/>
        <v>1900</v>
      </c>
      <c r="L115" s="22">
        <f t="shared" si="7"/>
        <v>1</v>
      </c>
    </row>
  </sheetData>
  <autoFilter ref="A1:T115">
    <extLst/>
  </autoFilter>
  <conditionalFormatting sqref="E$1:E$1048576">
    <cfRule type="duplicateValues" dxfId="1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86"/>
  <sheetViews>
    <sheetView workbookViewId="0">
      <selection activeCell="A2" sqref="A2:M156"/>
    </sheetView>
  </sheetViews>
  <sheetFormatPr defaultColWidth="9" defaultRowHeight="13.5"/>
  <cols>
    <col min="1" max="1" width="5.375" style="22" customWidth="1"/>
    <col min="2" max="2" width="22.3666666666667" style="22" customWidth="1"/>
    <col min="3" max="3" width="7.5" style="22" customWidth="1"/>
    <col min="4" max="4" width="20.5" style="22" customWidth="1"/>
    <col min="5" max="5" width="9.375" style="22" customWidth="1"/>
    <col min="6" max="6" width="19.725" style="22" customWidth="1"/>
    <col min="7" max="7" width="9.375" style="22" customWidth="1"/>
    <col min="8" max="8" width="9.875" style="22" customWidth="1"/>
    <col min="9" max="9" width="12.7583333333333" style="23" customWidth="1"/>
    <col min="10" max="10" width="9.375" style="23" customWidth="1"/>
    <col min="11" max="11" width="19.7583333333333" style="23" customWidth="1"/>
    <col min="12" max="12" width="7" style="23" customWidth="1"/>
    <col min="13" max="13" width="9.375" style="23" customWidth="1"/>
    <col min="14" max="14" width="12.275" style="22" customWidth="1"/>
    <col min="15" max="15" width="9" style="24"/>
    <col min="16" max="16" width="8.875" style="24" customWidth="1"/>
    <col min="17" max="18" width="5.375" customWidth="1"/>
    <col min="19" max="21" width="11.5" customWidth="1"/>
    <col min="22" max="22" width="9.75833333333333" customWidth="1"/>
    <col min="23" max="24" width="11.5" customWidth="1"/>
  </cols>
  <sheetData>
    <row r="1" s="21" customFormat="1" ht="54" spans="1:24">
      <c r="A1" s="25" t="s">
        <v>323</v>
      </c>
      <c r="B1" s="25" t="s">
        <v>0</v>
      </c>
      <c r="C1" s="25" t="s">
        <v>406</v>
      </c>
      <c r="D1" s="25" t="s">
        <v>1</v>
      </c>
      <c r="E1" s="25" t="s">
        <v>407</v>
      </c>
      <c r="F1" s="25" t="s">
        <v>408</v>
      </c>
      <c r="G1" s="25" t="s">
        <v>409</v>
      </c>
      <c r="H1" s="25" t="s">
        <v>410</v>
      </c>
      <c r="I1" s="27" t="s">
        <v>411</v>
      </c>
      <c r="J1" s="27" t="s">
        <v>412</v>
      </c>
      <c r="K1" s="27" t="s">
        <v>413</v>
      </c>
      <c r="L1" s="25" t="s">
        <v>414</v>
      </c>
      <c r="M1" s="25" t="s">
        <v>415</v>
      </c>
      <c r="N1" s="25" t="s">
        <v>416</v>
      </c>
      <c r="O1" s="25" t="s">
        <v>417</v>
      </c>
      <c r="P1" s="25" t="s">
        <v>418</v>
      </c>
      <c r="Q1" s="30" t="s">
        <v>323</v>
      </c>
      <c r="R1" s="31" t="s">
        <v>419</v>
      </c>
      <c r="S1" s="32" t="s">
        <v>420</v>
      </c>
      <c r="T1" s="32" t="s">
        <v>421</v>
      </c>
      <c r="U1" s="32" t="s">
        <v>422</v>
      </c>
      <c r="V1" s="33" t="s">
        <v>423</v>
      </c>
      <c r="W1" s="34" t="s">
        <v>424</v>
      </c>
      <c r="X1" s="35" t="s">
        <v>425</v>
      </c>
    </row>
    <row r="2" spans="1:24">
      <c r="A2" s="26" t="s">
        <v>320</v>
      </c>
      <c r="B2" s="26" t="s">
        <v>73</v>
      </c>
      <c r="C2" s="26" t="s">
        <v>74</v>
      </c>
      <c r="D2" s="26" t="s">
        <v>74</v>
      </c>
      <c r="E2" s="26" t="s">
        <v>426</v>
      </c>
      <c r="F2" s="26"/>
      <c r="G2" s="26" t="s">
        <v>426</v>
      </c>
      <c r="H2" s="23" t="s">
        <v>427</v>
      </c>
      <c r="I2" s="23" t="s">
        <v>427</v>
      </c>
      <c r="J2" s="23" t="s">
        <v>427</v>
      </c>
      <c r="K2" s="28" t="s">
        <v>427</v>
      </c>
      <c r="L2" s="23" t="s">
        <v>427</v>
      </c>
      <c r="M2" s="23" t="s">
        <v>426</v>
      </c>
      <c r="N2" s="26" t="str">
        <f>IF(ISNUMBER(FIND("已认证",M2)),"否","是")</f>
        <v>是</v>
      </c>
      <c r="Q2" s="36" t="s">
        <v>428</v>
      </c>
      <c r="R2" s="37">
        <f>COUNTIF(A:A,Q2)</f>
        <v>0</v>
      </c>
      <c r="S2" s="38">
        <f>COUNTIFS($A:$A,$Q2,$E:$E,"已认证")</f>
        <v>0</v>
      </c>
      <c r="T2" s="38">
        <f>COUNTIFS($A:$A,$Q2,G:G,"已认证")</f>
        <v>0</v>
      </c>
      <c r="U2" s="38">
        <f>COUNTIFS(O:O,"已认证")</f>
        <v>0</v>
      </c>
      <c r="V2" s="39">
        <f>COUNTIFS($A:$A,Q2,$E:$E,"未认证",$G:$G,"未认证",$N:$N,"是")</f>
        <v>0</v>
      </c>
      <c r="W2" s="40">
        <f>R2-V2-X2</f>
        <v>0</v>
      </c>
      <c r="X2" s="41">
        <f>COUNTIFS($A:$A,Q2,$E:$E,"已认证",$G:$G,"已认证",$N:$N,"否")</f>
        <v>0</v>
      </c>
    </row>
    <row r="3" spans="1:24">
      <c r="A3" s="26" t="s">
        <v>320</v>
      </c>
      <c r="B3" s="26" t="s">
        <v>100</v>
      </c>
      <c r="C3" s="26" t="s">
        <v>101</v>
      </c>
      <c r="D3" s="26" t="s">
        <v>101</v>
      </c>
      <c r="E3" s="26" t="s">
        <v>426</v>
      </c>
      <c r="F3" s="26"/>
      <c r="G3" s="26" t="s">
        <v>426</v>
      </c>
      <c r="H3" s="23" t="s">
        <v>427</v>
      </c>
      <c r="I3" s="23" t="s">
        <v>427</v>
      </c>
      <c r="J3" s="23" t="s">
        <v>427</v>
      </c>
      <c r="K3" s="28" t="s">
        <v>427</v>
      </c>
      <c r="L3" s="23" t="s">
        <v>427</v>
      </c>
      <c r="M3" s="23" t="s">
        <v>426</v>
      </c>
      <c r="N3" s="26" t="str">
        <f t="shared" ref="N3:N34" si="0">IF(ISNUMBER(FIND("已认证",M3)),"否","是")</f>
        <v>是</v>
      </c>
      <c r="Q3" s="42" t="s">
        <v>429</v>
      </c>
      <c r="R3" s="37">
        <f>COUNTIF(A:A,Q3)</f>
        <v>0</v>
      </c>
      <c r="S3" s="38">
        <f>COUNTIFS($A:$A,$Q3,$E:$E,"已认证")</f>
        <v>0</v>
      </c>
      <c r="T3" s="38">
        <f>COUNTIFS($A:$A,$Q3,G:G,"已认证")</f>
        <v>0</v>
      </c>
      <c r="U3" s="38">
        <f>COUNTIFS(P:P,"已认证")</f>
        <v>0</v>
      </c>
      <c r="V3" s="39">
        <f>COUNTIFS($A:$A,Q3,$E:$E,"未认证",$G:$G,"未认证",$N:$N,"是")</f>
        <v>0</v>
      </c>
      <c r="W3" s="40">
        <f>R3-V3-X3</f>
        <v>0</v>
      </c>
      <c r="X3" s="41">
        <f>COUNTIFS($A:$A,Q3,$E:$E,"已认证",$G:$G,"已认证",$N:$N,"否")</f>
        <v>0</v>
      </c>
    </row>
    <row r="4" spans="1:14">
      <c r="A4" s="26" t="s">
        <v>320</v>
      </c>
      <c r="B4" s="26" t="s">
        <v>268</v>
      </c>
      <c r="C4" s="26" t="s">
        <v>269</v>
      </c>
      <c r="D4" s="26"/>
      <c r="E4" s="26" t="s">
        <v>426</v>
      </c>
      <c r="F4" s="26"/>
      <c r="G4" s="26" t="s">
        <v>426</v>
      </c>
      <c r="H4" s="23" t="s">
        <v>427</v>
      </c>
      <c r="I4" s="23" t="s">
        <v>427</v>
      </c>
      <c r="J4" s="23" t="s">
        <v>427</v>
      </c>
      <c r="K4" s="28" t="s">
        <v>427</v>
      </c>
      <c r="L4" s="23" t="s">
        <v>427</v>
      </c>
      <c r="M4" s="23" t="s">
        <v>426</v>
      </c>
      <c r="N4" s="26" t="str">
        <f t="shared" si="0"/>
        <v>是</v>
      </c>
    </row>
    <row r="5" spans="1:14">
      <c r="A5" s="26" t="s">
        <v>320</v>
      </c>
      <c r="B5" s="26" t="s">
        <v>230</v>
      </c>
      <c r="C5" s="26" t="s">
        <v>231</v>
      </c>
      <c r="D5" s="26"/>
      <c r="E5" s="26" t="s">
        <v>426</v>
      </c>
      <c r="F5" s="26"/>
      <c r="G5" s="26" t="s">
        <v>426</v>
      </c>
      <c r="H5" s="23" t="s">
        <v>427</v>
      </c>
      <c r="I5" s="23" t="s">
        <v>427</v>
      </c>
      <c r="J5" s="23" t="s">
        <v>427</v>
      </c>
      <c r="K5" s="28" t="s">
        <v>427</v>
      </c>
      <c r="L5" s="23" t="s">
        <v>427</v>
      </c>
      <c r="M5" s="23" t="s">
        <v>426</v>
      </c>
      <c r="N5" s="26" t="str">
        <f t="shared" si="0"/>
        <v>是</v>
      </c>
    </row>
    <row r="6" spans="1:14">
      <c r="A6" s="26" t="s">
        <v>320</v>
      </c>
      <c r="B6" s="26" t="s">
        <v>144</v>
      </c>
      <c r="C6" s="26" t="s">
        <v>145</v>
      </c>
      <c r="D6" s="26"/>
      <c r="E6" s="26" t="s">
        <v>426</v>
      </c>
      <c r="F6" s="26"/>
      <c r="G6" s="26" t="s">
        <v>426</v>
      </c>
      <c r="H6" s="26" t="s">
        <v>427</v>
      </c>
      <c r="I6" s="26" t="s">
        <v>427</v>
      </c>
      <c r="J6" s="26" t="s">
        <v>427</v>
      </c>
      <c r="K6" s="29" t="s">
        <v>427</v>
      </c>
      <c r="L6" s="26" t="s">
        <v>427</v>
      </c>
      <c r="M6" s="26" t="s">
        <v>426</v>
      </c>
      <c r="N6" s="26" t="str">
        <f t="shared" si="0"/>
        <v>是</v>
      </c>
    </row>
    <row r="7" spans="1:14">
      <c r="A7" s="26" t="s">
        <v>320</v>
      </c>
      <c r="B7" s="26" t="s">
        <v>282</v>
      </c>
      <c r="C7" s="26" t="s">
        <v>283</v>
      </c>
      <c r="D7" s="26"/>
      <c r="E7" s="26" t="s">
        <v>426</v>
      </c>
      <c r="F7" s="26"/>
      <c r="G7" s="26" t="s">
        <v>426</v>
      </c>
      <c r="H7" s="23" t="s">
        <v>427</v>
      </c>
      <c r="I7" s="23" t="s">
        <v>427</v>
      </c>
      <c r="J7" s="23" t="s">
        <v>427</v>
      </c>
      <c r="K7" s="28" t="s">
        <v>427</v>
      </c>
      <c r="L7" s="23" t="s">
        <v>427</v>
      </c>
      <c r="M7" s="23" t="s">
        <v>426</v>
      </c>
      <c r="N7" s="26" t="str">
        <f t="shared" si="0"/>
        <v>是</v>
      </c>
    </row>
    <row r="8" spans="1:14">
      <c r="A8" s="26" t="s">
        <v>320</v>
      </c>
      <c r="B8" s="26" t="s">
        <v>190</v>
      </c>
      <c r="C8" s="26" t="s">
        <v>191</v>
      </c>
      <c r="D8" s="26"/>
      <c r="E8" s="26" t="s">
        <v>426</v>
      </c>
      <c r="F8" s="26"/>
      <c r="G8" s="26" t="s">
        <v>426</v>
      </c>
      <c r="H8" s="23" t="s">
        <v>427</v>
      </c>
      <c r="I8" s="23" t="s">
        <v>427</v>
      </c>
      <c r="J8" s="23" t="s">
        <v>427</v>
      </c>
      <c r="K8" s="28" t="s">
        <v>427</v>
      </c>
      <c r="L8" s="23" t="s">
        <v>427</v>
      </c>
      <c r="M8" s="23" t="s">
        <v>426</v>
      </c>
      <c r="N8" s="26" t="str">
        <f t="shared" si="0"/>
        <v>是</v>
      </c>
    </row>
    <row r="9" spans="1:14">
      <c r="A9" s="26" t="s">
        <v>320</v>
      </c>
      <c r="B9" s="26" t="s">
        <v>248</v>
      </c>
      <c r="C9" s="26" t="s">
        <v>249</v>
      </c>
      <c r="D9" s="26"/>
      <c r="E9" s="26" t="s">
        <v>426</v>
      </c>
      <c r="F9" s="26"/>
      <c r="G9" s="26" t="s">
        <v>426</v>
      </c>
      <c r="H9" s="23" t="s">
        <v>427</v>
      </c>
      <c r="I9" s="23" t="s">
        <v>427</v>
      </c>
      <c r="J9" s="23" t="s">
        <v>427</v>
      </c>
      <c r="K9" s="28" t="s">
        <v>427</v>
      </c>
      <c r="L9" s="23" t="s">
        <v>427</v>
      </c>
      <c r="M9" s="23" t="s">
        <v>426</v>
      </c>
      <c r="N9" s="26" t="str">
        <f t="shared" si="0"/>
        <v>是</v>
      </c>
    </row>
    <row r="10" spans="1:14">
      <c r="A10" s="26" t="s">
        <v>320</v>
      </c>
      <c r="B10" s="26" t="s">
        <v>92</v>
      </c>
      <c r="C10" s="26" t="s">
        <v>93</v>
      </c>
      <c r="D10" s="26" t="s">
        <v>93</v>
      </c>
      <c r="E10" s="26" t="s">
        <v>426</v>
      </c>
      <c r="F10" s="26"/>
      <c r="G10" s="26" t="s">
        <v>426</v>
      </c>
      <c r="H10" s="23" t="s">
        <v>427</v>
      </c>
      <c r="I10" s="23" t="s">
        <v>427</v>
      </c>
      <c r="J10" s="23" t="s">
        <v>427</v>
      </c>
      <c r="K10" s="28" t="s">
        <v>427</v>
      </c>
      <c r="L10" s="23" t="s">
        <v>427</v>
      </c>
      <c r="M10" s="23" t="s">
        <v>426</v>
      </c>
      <c r="N10" s="26" t="str">
        <f t="shared" si="0"/>
        <v>是</v>
      </c>
    </row>
    <row r="11" spans="1:14">
      <c r="A11" s="26" t="s">
        <v>320</v>
      </c>
      <c r="B11" s="26" t="s">
        <v>220</v>
      </c>
      <c r="C11" s="26" t="s">
        <v>221</v>
      </c>
      <c r="D11" s="26"/>
      <c r="E11" s="26" t="s">
        <v>426</v>
      </c>
      <c r="F11" s="26"/>
      <c r="G11" s="26" t="s">
        <v>426</v>
      </c>
      <c r="H11" s="23" t="s">
        <v>427</v>
      </c>
      <c r="I11" s="23" t="s">
        <v>427</v>
      </c>
      <c r="J11" s="23" t="s">
        <v>427</v>
      </c>
      <c r="K11" s="28" t="s">
        <v>427</v>
      </c>
      <c r="L11" s="23" t="s">
        <v>427</v>
      </c>
      <c r="M11" s="23" t="s">
        <v>426</v>
      </c>
      <c r="N11" s="26" t="str">
        <f t="shared" si="0"/>
        <v>是</v>
      </c>
    </row>
    <row r="12" spans="1:14">
      <c r="A12" s="26" t="s">
        <v>320</v>
      </c>
      <c r="B12" s="26" t="s">
        <v>180</v>
      </c>
      <c r="C12" s="26" t="s">
        <v>181</v>
      </c>
      <c r="D12" s="26"/>
      <c r="E12" s="26" t="s">
        <v>426</v>
      </c>
      <c r="F12" s="26"/>
      <c r="G12" s="26" t="s">
        <v>426</v>
      </c>
      <c r="H12" s="23" t="s">
        <v>427</v>
      </c>
      <c r="I12" s="23" t="s">
        <v>427</v>
      </c>
      <c r="J12" s="23" t="s">
        <v>427</v>
      </c>
      <c r="K12" s="28" t="s">
        <v>427</v>
      </c>
      <c r="L12" s="23" t="s">
        <v>427</v>
      </c>
      <c r="M12" s="23" t="s">
        <v>426</v>
      </c>
      <c r="N12" s="26" t="str">
        <f t="shared" si="0"/>
        <v>是</v>
      </c>
    </row>
    <row r="13" spans="1:14">
      <c r="A13" s="26" t="s">
        <v>320</v>
      </c>
      <c r="B13" s="26" t="s">
        <v>288</v>
      </c>
      <c r="C13" s="26" t="s">
        <v>289</v>
      </c>
      <c r="D13" s="26"/>
      <c r="E13" s="26" t="s">
        <v>426</v>
      </c>
      <c r="F13" s="26"/>
      <c r="G13" s="26" t="s">
        <v>426</v>
      </c>
      <c r="H13" s="23" t="s">
        <v>427</v>
      </c>
      <c r="I13" s="23" t="s">
        <v>427</v>
      </c>
      <c r="J13" s="23" t="s">
        <v>427</v>
      </c>
      <c r="K13" s="28" t="s">
        <v>427</v>
      </c>
      <c r="L13" s="23" t="s">
        <v>427</v>
      </c>
      <c r="M13" s="23" t="s">
        <v>426</v>
      </c>
      <c r="N13" s="26" t="str">
        <f t="shared" si="0"/>
        <v>是</v>
      </c>
    </row>
    <row r="14" spans="1:14">
      <c r="A14" s="26" t="s">
        <v>320</v>
      </c>
      <c r="B14" s="26" t="s">
        <v>266</v>
      </c>
      <c r="C14" s="26" t="s">
        <v>267</v>
      </c>
      <c r="D14" s="26"/>
      <c r="E14" s="26" t="s">
        <v>426</v>
      </c>
      <c r="F14" s="26"/>
      <c r="G14" s="26" t="s">
        <v>426</v>
      </c>
      <c r="H14" s="23" t="s">
        <v>427</v>
      </c>
      <c r="I14" s="23" t="s">
        <v>427</v>
      </c>
      <c r="J14" s="23" t="s">
        <v>427</v>
      </c>
      <c r="K14" s="28" t="s">
        <v>427</v>
      </c>
      <c r="L14" s="23" t="s">
        <v>427</v>
      </c>
      <c r="M14" s="23" t="s">
        <v>426</v>
      </c>
      <c r="N14" s="26" t="str">
        <f t="shared" si="0"/>
        <v>是</v>
      </c>
    </row>
    <row r="15" spans="1:14">
      <c r="A15" s="26" t="s">
        <v>320</v>
      </c>
      <c r="B15" s="26" t="s">
        <v>136</v>
      </c>
      <c r="C15" s="26" t="s">
        <v>137</v>
      </c>
      <c r="D15" s="26"/>
      <c r="E15" s="26" t="s">
        <v>426</v>
      </c>
      <c r="F15" s="26"/>
      <c r="G15" s="26" t="s">
        <v>426</v>
      </c>
      <c r="H15" s="26" t="s">
        <v>427</v>
      </c>
      <c r="I15" s="26" t="s">
        <v>427</v>
      </c>
      <c r="J15" s="26" t="s">
        <v>427</v>
      </c>
      <c r="K15" s="29" t="s">
        <v>427</v>
      </c>
      <c r="L15" s="26" t="s">
        <v>427</v>
      </c>
      <c r="M15" s="26" t="s">
        <v>426</v>
      </c>
      <c r="N15" s="26" t="str">
        <f t="shared" si="0"/>
        <v>是</v>
      </c>
    </row>
    <row r="16" spans="1:14">
      <c r="A16" s="26" t="s">
        <v>320</v>
      </c>
      <c r="B16" s="26" t="s">
        <v>83</v>
      </c>
      <c r="C16" s="26" t="s">
        <v>84</v>
      </c>
      <c r="D16" s="26" t="s">
        <v>84</v>
      </c>
      <c r="E16" s="26" t="s">
        <v>430</v>
      </c>
      <c r="F16" s="26" t="s">
        <v>431</v>
      </c>
      <c r="G16" s="26" t="s">
        <v>430</v>
      </c>
      <c r="H16" s="23" t="s">
        <v>2</v>
      </c>
      <c r="I16" s="23" t="s">
        <v>432</v>
      </c>
      <c r="J16" s="23" t="s">
        <v>433</v>
      </c>
      <c r="K16" s="28" t="s">
        <v>434</v>
      </c>
      <c r="L16" s="23" t="s">
        <v>435</v>
      </c>
      <c r="M16" s="23" t="s">
        <v>430</v>
      </c>
      <c r="N16" s="26" t="str">
        <f t="shared" si="0"/>
        <v>否</v>
      </c>
    </row>
    <row r="17" spans="1:14">
      <c r="A17" s="26" t="s">
        <v>320</v>
      </c>
      <c r="B17" s="26" t="s">
        <v>26</v>
      </c>
      <c r="C17" s="26" t="s">
        <v>27</v>
      </c>
      <c r="D17" s="26" t="s">
        <v>27</v>
      </c>
      <c r="E17" s="26" t="s">
        <v>426</v>
      </c>
      <c r="F17" s="26"/>
      <c r="G17" s="26" t="s">
        <v>426</v>
      </c>
      <c r="H17" s="23" t="s">
        <v>427</v>
      </c>
      <c r="I17" s="23" t="s">
        <v>427</v>
      </c>
      <c r="J17" s="23" t="s">
        <v>427</v>
      </c>
      <c r="K17" s="28" t="s">
        <v>427</v>
      </c>
      <c r="L17" s="23" t="s">
        <v>427</v>
      </c>
      <c r="M17" s="23" t="s">
        <v>426</v>
      </c>
      <c r="N17" s="26" t="str">
        <f t="shared" si="0"/>
        <v>是</v>
      </c>
    </row>
    <row r="18" spans="1:14">
      <c r="A18" s="26" t="s">
        <v>320</v>
      </c>
      <c r="B18" s="26" t="s">
        <v>300</v>
      </c>
      <c r="C18" s="26" t="s">
        <v>301</v>
      </c>
      <c r="D18" s="26"/>
      <c r="E18" s="26" t="s">
        <v>426</v>
      </c>
      <c r="F18" s="26"/>
      <c r="G18" s="26" t="s">
        <v>426</v>
      </c>
      <c r="H18" s="23" t="s">
        <v>427</v>
      </c>
      <c r="I18" s="23" t="s">
        <v>427</v>
      </c>
      <c r="J18" s="23" t="s">
        <v>427</v>
      </c>
      <c r="K18" s="28" t="s">
        <v>427</v>
      </c>
      <c r="L18" s="23" t="s">
        <v>427</v>
      </c>
      <c r="M18" s="23" t="s">
        <v>426</v>
      </c>
      <c r="N18" s="26" t="str">
        <f t="shared" si="0"/>
        <v>是</v>
      </c>
    </row>
    <row r="19" spans="1:14">
      <c r="A19" s="26" t="s">
        <v>320</v>
      </c>
      <c r="B19" s="26" t="s">
        <v>274</v>
      </c>
      <c r="C19" s="26" t="s">
        <v>275</v>
      </c>
      <c r="D19" s="26"/>
      <c r="E19" s="26" t="s">
        <v>426</v>
      </c>
      <c r="F19" s="26"/>
      <c r="G19" s="26" t="s">
        <v>426</v>
      </c>
      <c r="H19" s="23" t="s">
        <v>427</v>
      </c>
      <c r="I19" s="23" t="s">
        <v>427</v>
      </c>
      <c r="J19" s="23" t="s">
        <v>427</v>
      </c>
      <c r="K19" s="28" t="s">
        <v>427</v>
      </c>
      <c r="L19" s="23" t="s">
        <v>427</v>
      </c>
      <c r="M19" s="23" t="s">
        <v>426</v>
      </c>
      <c r="N19" s="26" t="str">
        <f t="shared" si="0"/>
        <v>是</v>
      </c>
    </row>
    <row r="20" spans="1:14">
      <c r="A20" s="26" t="s">
        <v>320</v>
      </c>
      <c r="B20" s="26" t="s">
        <v>312</v>
      </c>
      <c r="C20" s="26" t="s">
        <v>313</v>
      </c>
      <c r="D20" s="26"/>
      <c r="E20" s="26" t="s">
        <v>426</v>
      </c>
      <c r="F20" s="26"/>
      <c r="G20" s="26" t="s">
        <v>426</v>
      </c>
      <c r="H20" s="23" t="s">
        <v>427</v>
      </c>
      <c r="I20" s="23" t="s">
        <v>427</v>
      </c>
      <c r="J20" s="23" t="s">
        <v>427</v>
      </c>
      <c r="K20" s="28" t="s">
        <v>427</v>
      </c>
      <c r="L20" s="23" t="s">
        <v>427</v>
      </c>
      <c r="M20" s="23" t="s">
        <v>426</v>
      </c>
      <c r="N20" s="26" t="str">
        <f t="shared" si="0"/>
        <v>是</v>
      </c>
    </row>
    <row r="21" spans="1:14">
      <c r="A21" s="26" t="s">
        <v>320</v>
      </c>
      <c r="B21" s="26" t="s">
        <v>186</v>
      </c>
      <c r="C21" s="26" t="s">
        <v>187</v>
      </c>
      <c r="D21" s="26"/>
      <c r="E21" s="26" t="s">
        <v>426</v>
      </c>
      <c r="F21" s="26"/>
      <c r="G21" s="26" t="s">
        <v>426</v>
      </c>
      <c r="H21" s="23" t="s">
        <v>427</v>
      </c>
      <c r="I21" s="23" t="s">
        <v>427</v>
      </c>
      <c r="J21" s="23" t="s">
        <v>427</v>
      </c>
      <c r="K21" s="28" t="s">
        <v>427</v>
      </c>
      <c r="L21" s="23" t="s">
        <v>427</v>
      </c>
      <c r="M21" s="23" t="s">
        <v>426</v>
      </c>
      <c r="N21" s="26" t="str">
        <f t="shared" si="0"/>
        <v>是</v>
      </c>
    </row>
    <row r="22" spans="1:14">
      <c r="A22" s="26" t="s">
        <v>320</v>
      </c>
      <c r="B22" s="26" t="s">
        <v>79</v>
      </c>
      <c r="C22" s="26" t="s">
        <v>80</v>
      </c>
      <c r="D22" s="26" t="s">
        <v>80</v>
      </c>
      <c r="E22" s="26" t="s">
        <v>426</v>
      </c>
      <c r="F22" s="26"/>
      <c r="G22" s="26" t="s">
        <v>426</v>
      </c>
      <c r="H22" s="23" t="s">
        <v>427</v>
      </c>
      <c r="I22" s="23" t="s">
        <v>427</v>
      </c>
      <c r="J22" s="23" t="s">
        <v>427</v>
      </c>
      <c r="K22" s="28" t="s">
        <v>427</v>
      </c>
      <c r="L22" s="23" t="s">
        <v>427</v>
      </c>
      <c r="M22" s="23" t="s">
        <v>426</v>
      </c>
      <c r="N22" s="26" t="str">
        <f t="shared" si="0"/>
        <v>是</v>
      </c>
    </row>
    <row r="23" spans="1:14">
      <c r="A23" s="26" t="s">
        <v>320</v>
      </c>
      <c r="B23" s="26" t="s">
        <v>126</v>
      </c>
      <c r="C23" s="26" t="s">
        <v>127</v>
      </c>
      <c r="D23" s="26"/>
      <c r="E23" s="26" t="s">
        <v>426</v>
      </c>
      <c r="F23" s="26"/>
      <c r="G23" s="26" t="s">
        <v>426</v>
      </c>
      <c r="H23" s="23" t="s">
        <v>427</v>
      </c>
      <c r="I23" s="23" t="s">
        <v>427</v>
      </c>
      <c r="J23" s="23" t="s">
        <v>427</v>
      </c>
      <c r="K23" s="28" t="s">
        <v>427</v>
      </c>
      <c r="L23" s="23" t="s">
        <v>427</v>
      </c>
      <c r="M23" s="23" t="s">
        <v>426</v>
      </c>
      <c r="N23" s="26" t="str">
        <f t="shared" si="0"/>
        <v>是</v>
      </c>
    </row>
    <row r="24" spans="1:14">
      <c r="A24" s="26" t="s">
        <v>320</v>
      </c>
      <c r="B24" s="26" t="s">
        <v>108</v>
      </c>
      <c r="C24" s="26" t="s">
        <v>109</v>
      </c>
      <c r="D24" s="26" t="s">
        <v>109</v>
      </c>
      <c r="E24" s="26" t="s">
        <v>426</v>
      </c>
      <c r="F24" s="26"/>
      <c r="G24" s="26" t="s">
        <v>426</v>
      </c>
      <c r="H24" s="23" t="s">
        <v>427</v>
      </c>
      <c r="I24" s="23" t="s">
        <v>427</v>
      </c>
      <c r="J24" s="23" t="s">
        <v>427</v>
      </c>
      <c r="K24" s="28" t="s">
        <v>427</v>
      </c>
      <c r="L24" s="23" t="s">
        <v>427</v>
      </c>
      <c r="M24" s="23" t="s">
        <v>426</v>
      </c>
      <c r="N24" s="26" t="str">
        <f t="shared" si="0"/>
        <v>是</v>
      </c>
    </row>
    <row r="25" spans="1:14">
      <c r="A25" s="26" t="s">
        <v>320</v>
      </c>
      <c r="B25" s="26" t="s">
        <v>17</v>
      </c>
      <c r="C25" s="26" t="s">
        <v>18</v>
      </c>
      <c r="D25" s="26"/>
      <c r="E25" s="26" t="s">
        <v>426</v>
      </c>
      <c r="F25" s="26"/>
      <c r="G25" s="26" t="s">
        <v>426</v>
      </c>
      <c r="H25" s="23" t="s">
        <v>427</v>
      </c>
      <c r="I25" s="23" t="s">
        <v>427</v>
      </c>
      <c r="J25" s="23" t="s">
        <v>427</v>
      </c>
      <c r="K25" s="28" t="s">
        <v>427</v>
      </c>
      <c r="L25" s="23" t="s">
        <v>427</v>
      </c>
      <c r="M25" s="23" t="s">
        <v>426</v>
      </c>
      <c r="N25" s="26" t="str">
        <f t="shared" si="0"/>
        <v>是</v>
      </c>
    </row>
    <row r="26" spans="1:14">
      <c r="A26" s="26" t="s">
        <v>320</v>
      </c>
      <c r="B26" s="26" t="s">
        <v>260</v>
      </c>
      <c r="C26" s="26" t="s">
        <v>261</v>
      </c>
      <c r="D26" s="26"/>
      <c r="E26" s="26" t="s">
        <v>426</v>
      </c>
      <c r="F26" s="26"/>
      <c r="G26" s="26" t="s">
        <v>426</v>
      </c>
      <c r="H26" s="26" t="s">
        <v>427</v>
      </c>
      <c r="I26" s="26" t="s">
        <v>427</v>
      </c>
      <c r="J26" s="26" t="s">
        <v>427</v>
      </c>
      <c r="K26" s="29" t="s">
        <v>427</v>
      </c>
      <c r="L26" s="26" t="s">
        <v>427</v>
      </c>
      <c r="M26" s="26" t="s">
        <v>426</v>
      </c>
      <c r="N26" s="26" t="str">
        <f t="shared" si="0"/>
        <v>是</v>
      </c>
    </row>
    <row r="27" spans="1:14">
      <c r="A27" s="26" t="s">
        <v>320</v>
      </c>
      <c r="B27" s="26" t="s">
        <v>174</v>
      </c>
      <c r="C27" s="26" t="s">
        <v>175</v>
      </c>
      <c r="D27" s="26"/>
      <c r="E27" s="26" t="s">
        <v>426</v>
      </c>
      <c r="F27" s="26"/>
      <c r="G27" s="26" t="s">
        <v>426</v>
      </c>
      <c r="H27" s="23" t="s">
        <v>427</v>
      </c>
      <c r="I27" s="23" t="s">
        <v>427</v>
      </c>
      <c r="J27" s="23" t="s">
        <v>427</v>
      </c>
      <c r="K27" s="28" t="s">
        <v>427</v>
      </c>
      <c r="L27" s="23" t="s">
        <v>427</v>
      </c>
      <c r="M27" s="23" t="s">
        <v>426</v>
      </c>
      <c r="N27" s="26" t="str">
        <f t="shared" si="0"/>
        <v>是</v>
      </c>
    </row>
    <row r="28" spans="1:14">
      <c r="A28" s="26" t="s">
        <v>320</v>
      </c>
      <c r="B28" s="26" t="s">
        <v>98</v>
      </c>
      <c r="C28" s="26" t="s">
        <v>99</v>
      </c>
      <c r="D28" s="26" t="s">
        <v>99</v>
      </c>
      <c r="E28" s="26" t="s">
        <v>426</v>
      </c>
      <c r="F28" s="26"/>
      <c r="G28" s="26" t="s">
        <v>426</v>
      </c>
      <c r="H28" s="26" t="s">
        <v>427</v>
      </c>
      <c r="I28" s="26" t="s">
        <v>427</v>
      </c>
      <c r="J28" s="26" t="s">
        <v>427</v>
      </c>
      <c r="K28" s="29" t="s">
        <v>427</v>
      </c>
      <c r="L28" s="26" t="s">
        <v>427</v>
      </c>
      <c r="M28" s="26" t="s">
        <v>426</v>
      </c>
      <c r="N28" s="26" t="str">
        <f t="shared" si="0"/>
        <v>是</v>
      </c>
    </row>
    <row r="29" spans="1:14">
      <c r="A29" s="26" t="s">
        <v>320</v>
      </c>
      <c r="B29" s="26" t="s">
        <v>294</v>
      </c>
      <c r="C29" s="26" t="s">
        <v>295</v>
      </c>
      <c r="D29" s="26"/>
      <c r="E29" s="26" t="s">
        <v>426</v>
      </c>
      <c r="F29" s="26"/>
      <c r="G29" s="26" t="s">
        <v>426</v>
      </c>
      <c r="H29" s="23" t="s">
        <v>427</v>
      </c>
      <c r="I29" s="23" t="s">
        <v>427</v>
      </c>
      <c r="J29" s="23" t="s">
        <v>427</v>
      </c>
      <c r="K29" s="28" t="s">
        <v>427</v>
      </c>
      <c r="L29" s="23" t="s">
        <v>427</v>
      </c>
      <c r="M29" s="23" t="s">
        <v>426</v>
      </c>
      <c r="N29" s="26" t="str">
        <f t="shared" si="0"/>
        <v>是</v>
      </c>
    </row>
    <row r="30" spans="1:14">
      <c r="A30" s="26" t="s">
        <v>320</v>
      </c>
      <c r="B30" s="26" t="s">
        <v>308</v>
      </c>
      <c r="C30" s="26" t="s">
        <v>309</v>
      </c>
      <c r="D30" s="26"/>
      <c r="E30" s="26" t="s">
        <v>426</v>
      </c>
      <c r="F30" s="26"/>
      <c r="G30" s="26" t="s">
        <v>426</v>
      </c>
      <c r="H30" s="23" t="s">
        <v>427</v>
      </c>
      <c r="I30" s="23" t="s">
        <v>427</v>
      </c>
      <c r="J30" s="23" t="s">
        <v>427</v>
      </c>
      <c r="K30" s="28" t="s">
        <v>427</v>
      </c>
      <c r="L30" s="23" t="s">
        <v>427</v>
      </c>
      <c r="M30" s="23" t="s">
        <v>426</v>
      </c>
      <c r="N30" s="26" t="str">
        <f t="shared" si="0"/>
        <v>是</v>
      </c>
    </row>
    <row r="31" spans="1:14">
      <c r="A31" s="26" t="s">
        <v>320</v>
      </c>
      <c r="B31" s="26" t="s">
        <v>130</v>
      </c>
      <c r="C31" s="26" t="s">
        <v>131</v>
      </c>
      <c r="D31" s="26"/>
      <c r="E31" s="26" t="s">
        <v>426</v>
      </c>
      <c r="F31" s="26"/>
      <c r="G31" s="26" t="s">
        <v>426</v>
      </c>
      <c r="H31" s="23" t="s">
        <v>427</v>
      </c>
      <c r="I31" s="23" t="s">
        <v>427</v>
      </c>
      <c r="J31" s="23" t="s">
        <v>427</v>
      </c>
      <c r="K31" s="28" t="s">
        <v>427</v>
      </c>
      <c r="L31" s="23" t="s">
        <v>427</v>
      </c>
      <c r="M31" s="23" t="s">
        <v>426</v>
      </c>
      <c r="N31" s="26" t="str">
        <f t="shared" si="0"/>
        <v>是</v>
      </c>
    </row>
    <row r="32" spans="1:14">
      <c r="A32" s="26" t="s">
        <v>320</v>
      </c>
      <c r="B32" s="26" t="s">
        <v>150</v>
      </c>
      <c r="C32" s="26" t="s">
        <v>151</v>
      </c>
      <c r="D32" s="26"/>
      <c r="E32" s="26" t="s">
        <v>426</v>
      </c>
      <c r="F32" s="26"/>
      <c r="G32" s="26" t="s">
        <v>426</v>
      </c>
      <c r="H32" s="23" t="s">
        <v>427</v>
      </c>
      <c r="I32" s="23" t="s">
        <v>427</v>
      </c>
      <c r="J32" s="23" t="s">
        <v>427</v>
      </c>
      <c r="K32" s="28" t="s">
        <v>427</v>
      </c>
      <c r="L32" s="23" t="s">
        <v>427</v>
      </c>
      <c r="M32" s="23" t="s">
        <v>426</v>
      </c>
      <c r="N32" s="26" t="str">
        <f t="shared" si="0"/>
        <v>是</v>
      </c>
    </row>
    <row r="33" spans="1:14">
      <c r="A33" s="26" t="s">
        <v>320</v>
      </c>
      <c r="B33" s="26" t="s">
        <v>114</v>
      </c>
      <c r="C33" s="26" t="s">
        <v>115</v>
      </c>
      <c r="D33" s="26"/>
      <c r="E33" s="26" t="s">
        <v>426</v>
      </c>
      <c r="F33" s="26"/>
      <c r="G33" s="26" t="s">
        <v>426</v>
      </c>
      <c r="H33" s="23" t="s">
        <v>427</v>
      </c>
      <c r="I33" s="23" t="s">
        <v>427</v>
      </c>
      <c r="J33" s="23" t="s">
        <v>427</v>
      </c>
      <c r="K33" s="28" t="s">
        <v>427</v>
      </c>
      <c r="L33" s="23" t="s">
        <v>427</v>
      </c>
      <c r="M33" s="23" t="s">
        <v>426</v>
      </c>
      <c r="N33" s="26" t="str">
        <f t="shared" si="0"/>
        <v>是</v>
      </c>
    </row>
    <row r="34" spans="1:14">
      <c r="A34" s="26" t="s">
        <v>320</v>
      </c>
      <c r="B34" s="26" t="s">
        <v>77</v>
      </c>
      <c r="C34" s="26" t="s">
        <v>78</v>
      </c>
      <c r="D34" s="26" t="s">
        <v>78</v>
      </c>
      <c r="E34" s="26" t="s">
        <v>426</v>
      </c>
      <c r="F34" s="26"/>
      <c r="G34" s="26" t="s">
        <v>426</v>
      </c>
      <c r="H34" s="23" t="s">
        <v>427</v>
      </c>
      <c r="I34" s="23" t="s">
        <v>427</v>
      </c>
      <c r="J34" s="23" t="s">
        <v>427</v>
      </c>
      <c r="K34" s="28" t="s">
        <v>427</v>
      </c>
      <c r="L34" s="23" t="s">
        <v>427</v>
      </c>
      <c r="M34" s="23" t="s">
        <v>426</v>
      </c>
      <c r="N34" s="26" t="str">
        <f t="shared" si="0"/>
        <v>是</v>
      </c>
    </row>
    <row r="35" spans="1:14">
      <c r="A35" s="26" t="s">
        <v>320</v>
      </c>
      <c r="B35" s="26" t="s">
        <v>46</v>
      </c>
      <c r="C35" s="26" t="s">
        <v>47</v>
      </c>
      <c r="D35" s="26" t="s">
        <v>47</v>
      </c>
      <c r="E35" s="26" t="s">
        <v>426</v>
      </c>
      <c r="F35" s="26"/>
      <c r="G35" s="26" t="s">
        <v>426</v>
      </c>
      <c r="H35" s="23" t="s">
        <v>427</v>
      </c>
      <c r="I35" s="23" t="s">
        <v>427</v>
      </c>
      <c r="J35" s="23" t="s">
        <v>427</v>
      </c>
      <c r="K35" s="28" t="s">
        <v>427</v>
      </c>
      <c r="L35" s="23" t="s">
        <v>427</v>
      </c>
      <c r="M35" s="23" t="s">
        <v>426</v>
      </c>
      <c r="N35" s="26" t="str">
        <f t="shared" ref="N35:N66" si="1">IF(ISNUMBER(FIND("已认证",M35)),"否","是")</f>
        <v>是</v>
      </c>
    </row>
    <row r="36" spans="1:14">
      <c r="A36" s="26" t="s">
        <v>320</v>
      </c>
      <c r="B36" s="26" t="s">
        <v>122</v>
      </c>
      <c r="C36" s="26" t="s">
        <v>123</v>
      </c>
      <c r="D36" s="26"/>
      <c r="E36" s="26" t="s">
        <v>426</v>
      </c>
      <c r="F36" s="26"/>
      <c r="G36" s="26" t="s">
        <v>426</v>
      </c>
      <c r="H36" s="23" t="s">
        <v>427</v>
      </c>
      <c r="I36" s="23" t="s">
        <v>427</v>
      </c>
      <c r="J36" s="23" t="s">
        <v>427</v>
      </c>
      <c r="K36" s="28" t="s">
        <v>427</v>
      </c>
      <c r="L36" s="23" t="s">
        <v>427</v>
      </c>
      <c r="M36" s="23" t="s">
        <v>426</v>
      </c>
      <c r="N36" s="26" t="str">
        <f t="shared" si="1"/>
        <v>是</v>
      </c>
    </row>
    <row r="37" spans="1:14">
      <c r="A37" s="26" t="s">
        <v>320</v>
      </c>
      <c r="B37" s="26" t="s">
        <v>102</v>
      </c>
      <c r="C37" s="26" t="s">
        <v>103</v>
      </c>
      <c r="D37" s="26" t="s">
        <v>103</v>
      </c>
      <c r="E37" s="26" t="s">
        <v>426</v>
      </c>
      <c r="F37" s="26"/>
      <c r="G37" s="26" t="s">
        <v>426</v>
      </c>
      <c r="H37" s="23" t="s">
        <v>427</v>
      </c>
      <c r="I37" s="23" t="s">
        <v>427</v>
      </c>
      <c r="J37" s="23" t="s">
        <v>427</v>
      </c>
      <c r="K37" s="28" t="s">
        <v>427</v>
      </c>
      <c r="L37" s="23" t="s">
        <v>427</v>
      </c>
      <c r="M37" s="23" t="s">
        <v>426</v>
      </c>
      <c r="N37" s="26" t="str">
        <f t="shared" si="1"/>
        <v>是</v>
      </c>
    </row>
    <row r="38" spans="1:14">
      <c r="A38" s="26" t="s">
        <v>320</v>
      </c>
      <c r="B38" s="26" t="s">
        <v>28</v>
      </c>
      <c r="C38" s="26" t="s">
        <v>29</v>
      </c>
      <c r="D38" s="26" t="s">
        <v>29</v>
      </c>
      <c r="E38" s="26" t="s">
        <v>426</v>
      </c>
      <c r="F38" s="26"/>
      <c r="G38" s="26" t="s">
        <v>426</v>
      </c>
      <c r="H38" s="23" t="s">
        <v>427</v>
      </c>
      <c r="I38" s="23" t="s">
        <v>427</v>
      </c>
      <c r="J38" s="23" t="s">
        <v>427</v>
      </c>
      <c r="K38" s="28" t="s">
        <v>427</v>
      </c>
      <c r="L38" s="23" t="s">
        <v>427</v>
      </c>
      <c r="M38" s="23" t="s">
        <v>426</v>
      </c>
      <c r="N38" s="26" t="str">
        <f t="shared" si="1"/>
        <v>是</v>
      </c>
    </row>
    <row r="39" spans="1:14">
      <c r="A39" s="26" t="s">
        <v>320</v>
      </c>
      <c r="B39" s="26" t="s">
        <v>152</v>
      </c>
      <c r="C39" s="26" t="s">
        <v>153</v>
      </c>
      <c r="D39" s="26"/>
      <c r="E39" s="26" t="s">
        <v>426</v>
      </c>
      <c r="F39" s="26"/>
      <c r="G39" s="26" t="s">
        <v>426</v>
      </c>
      <c r="H39" s="23" t="s">
        <v>427</v>
      </c>
      <c r="I39" s="23" t="s">
        <v>427</v>
      </c>
      <c r="J39" s="23" t="s">
        <v>427</v>
      </c>
      <c r="K39" s="28" t="s">
        <v>427</v>
      </c>
      <c r="L39" s="23" t="s">
        <v>427</v>
      </c>
      <c r="M39" s="23" t="s">
        <v>426</v>
      </c>
      <c r="N39" s="26" t="str">
        <f t="shared" si="1"/>
        <v>是</v>
      </c>
    </row>
    <row r="40" spans="1:14">
      <c r="A40" s="26" t="s">
        <v>320</v>
      </c>
      <c r="B40" s="26" t="s">
        <v>120</v>
      </c>
      <c r="C40" s="26" t="s">
        <v>121</v>
      </c>
      <c r="D40" s="26"/>
      <c r="E40" s="26" t="s">
        <v>426</v>
      </c>
      <c r="F40" s="26"/>
      <c r="G40" s="26" t="s">
        <v>426</v>
      </c>
      <c r="H40" s="23" t="s">
        <v>427</v>
      </c>
      <c r="I40" s="23" t="s">
        <v>427</v>
      </c>
      <c r="J40" s="23" t="s">
        <v>427</v>
      </c>
      <c r="K40" s="28" t="s">
        <v>427</v>
      </c>
      <c r="L40" s="23" t="s">
        <v>427</v>
      </c>
      <c r="M40" s="23" t="s">
        <v>426</v>
      </c>
      <c r="N40" s="26" t="str">
        <f t="shared" si="1"/>
        <v>是</v>
      </c>
    </row>
    <row r="41" spans="1:14">
      <c r="A41" s="26" t="s">
        <v>320</v>
      </c>
      <c r="B41" s="26" t="s">
        <v>306</v>
      </c>
      <c r="C41" s="26" t="s">
        <v>307</v>
      </c>
      <c r="D41" s="26"/>
      <c r="E41" s="26" t="s">
        <v>426</v>
      </c>
      <c r="F41" s="26"/>
      <c r="G41" s="26" t="s">
        <v>426</v>
      </c>
      <c r="H41" s="23" t="s">
        <v>427</v>
      </c>
      <c r="I41" s="23" t="s">
        <v>427</v>
      </c>
      <c r="J41" s="23" t="s">
        <v>427</v>
      </c>
      <c r="K41" s="28" t="s">
        <v>427</v>
      </c>
      <c r="L41" s="23" t="s">
        <v>427</v>
      </c>
      <c r="M41" s="23" t="s">
        <v>426</v>
      </c>
      <c r="N41" s="26" t="str">
        <f t="shared" si="1"/>
        <v>是</v>
      </c>
    </row>
    <row r="42" spans="1:14">
      <c r="A42" s="26" t="s">
        <v>320</v>
      </c>
      <c r="B42" s="26" t="s">
        <v>228</v>
      </c>
      <c r="C42" s="26" t="s">
        <v>229</v>
      </c>
      <c r="D42" s="26"/>
      <c r="E42" s="26" t="s">
        <v>426</v>
      </c>
      <c r="F42" s="26"/>
      <c r="G42" s="26" t="s">
        <v>426</v>
      </c>
      <c r="H42" s="23" t="s">
        <v>427</v>
      </c>
      <c r="I42" s="23" t="s">
        <v>427</v>
      </c>
      <c r="J42" s="23" t="s">
        <v>427</v>
      </c>
      <c r="K42" s="28" t="s">
        <v>427</v>
      </c>
      <c r="L42" s="23" t="s">
        <v>427</v>
      </c>
      <c r="M42" s="23" t="s">
        <v>426</v>
      </c>
      <c r="N42" s="26" t="str">
        <f t="shared" si="1"/>
        <v>是</v>
      </c>
    </row>
    <row r="43" spans="1:14">
      <c r="A43" s="26" t="s">
        <v>320</v>
      </c>
      <c r="B43" s="26" t="s">
        <v>50</v>
      </c>
      <c r="C43" s="26" t="s">
        <v>51</v>
      </c>
      <c r="D43" s="26" t="s">
        <v>51</v>
      </c>
      <c r="E43" s="26" t="s">
        <v>426</v>
      </c>
      <c r="F43" s="26"/>
      <c r="G43" s="26" t="s">
        <v>426</v>
      </c>
      <c r="H43" s="23" t="s">
        <v>427</v>
      </c>
      <c r="I43" s="23" t="s">
        <v>427</v>
      </c>
      <c r="J43" s="23" t="s">
        <v>427</v>
      </c>
      <c r="K43" s="28" t="s">
        <v>427</v>
      </c>
      <c r="L43" s="23" t="s">
        <v>427</v>
      </c>
      <c r="M43" s="23" t="s">
        <v>426</v>
      </c>
      <c r="N43" s="26" t="str">
        <f t="shared" si="1"/>
        <v>是</v>
      </c>
    </row>
    <row r="44" spans="1:14">
      <c r="A44" s="26" t="s">
        <v>320</v>
      </c>
      <c r="B44" s="26" t="s">
        <v>318</v>
      </c>
      <c r="C44" s="26" t="s">
        <v>319</v>
      </c>
      <c r="D44" s="26"/>
      <c r="E44" s="26" t="s">
        <v>426</v>
      </c>
      <c r="F44" s="26"/>
      <c r="G44" s="26" t="s">
        <v>426</v>
      </c>
      <c r="H44" s="23" t="s">
        <v>427</v>
      </c>
      <c r="I44" s="23" t="s">
        <v>427</v>
      </c>
      <c r="J44" s="23" t="s">
        <v>427</v>
      </c>
      <c r="K44" s="28" t="s">
        <v>427</v>
      </c>
      <c r="L44" s="23" t="s">
        <v>427</v>
      </c>
      <c r="M44" s="23" t="s">
        <v>426</v>
      </c>
      <c r="N44" s="26" t="str">
        <f t="shared" si="1"/>
        <v>是</v>
      </c>
    </row>
    <row r="45" spans="1:14">
      <c r="A45" s="26" t="s">
        <v>320</v>
      </c>
      <c r="B45" s="26" t="s">
        <v>140</v>
      </c>
      <c r="C45" s="26" t="s">
        <v>141</v>
      </c>
      <c r="D45" s="26"/>
      <c r="E45" s="26" t="s">
        <v>426</v>
      </c>
      <c r="F45" s="26"/>
      <c r="G45" s="26" t="s">
        <v>426</v>
      </c>
      <c r="H45" s="23" t="s">
        <v>427</v>
      </c>
      <c r="I45" s="23" t="s">
        <v>427</v>
      </c>
      <c r="J45" s="23" t="s">
        <v>427</v>
      </c>
      <c r="K45" s="28" t="s">
        <v>427</v>
      </c>
      <c r="L45" s="23" t="s">
        <v>427</v>
      </c>
      <c r="M45" s="23" t="s">
        <v>426</v>
      </c>
      <c r="N45" s="26" t="str">
        <f t="shared" si="1"/>
        <v>是</v>
      </c>
    </row>
    <row r="46" spans="1:14">
      <c r="A46" s="26" t="s">
        <v>320</v>
      </c>
      <c r="B46" s="26" t="s">
        <v>128</v>
      </c>
      <c r="C46" s="26" t="s">
        <v>129</v>
      </c>
      <c r="D46" s="26"/>
      <c r="E46" s="26" t="s">
        <v>426</v>
      </c>
      <c r="F46" s="26"/>
      <c r="G46" s="26" t="s">
        <v>426</v>
      </c>
      <c r="H46" s="23" t="s">
        <v>427</v>
      </c>
      <c r="I46" s="23" t="s">
        <v>427</v>
      </c>
      <c r="J46" s="23" t="s">
        <v>427</v>
      </c>
      <c r="K46" s="28" t="s">
        <v>427</v>
      </c>
      <c r="L46" s="23" t="s">
        <v>427</v>
      </c>
      <c r="M46" s="23" t="s">
        <v>426</v>
      </c>
      <c r="N46" s="26" t="str">
        <f t="shared" si="1"/>
        <v>是</v>
      </c>
    </row>
    <row r="47" spans="1:14">
      <c r="A47" s="26" t="s">
        <v>320</v>
      </c>
      <c r="B47" s="26" t="s">
        <v>112</v>
      </c>
      <c r="C47" s="26" t="s">
        <v>113</v>
      </c>
      <c r="D47" s="26"/>
      <c r="E47" s="26" t="s">
        <v>426</v>
      </c>
      <c r="F47" s="26"/>
      <c r="G47" s="26" t="s">
        <v>426</v>
      </c>
      <c r="H47" s="23" t="s">
        <v>427</v>
      </c>
      <c r="I47" s="23" t="s">
        <v>427</v>
      </c>
      <c r="J47" s="23" t="s">
        <v>427</v>
      </c>
      <c r="K47" s="28" t="s">
        <v>427</v>
      </c>
      <c r="L47" s="23" t="s">
        <v>427</v>
      </c>
      <c r="M47" s="23" t="s">
        <v>426</v>
      </c>
      <c r="N47" s="26" t="str">
        <f t="shared" si="1"/>
        <v>是</v>
      </c>
    </row>
    <row r="48" spans="1:14">
      <c r="A48" s="26" t="s">
        <v>320</v>
      </c>
      <c r="B48" s="26" t="s">
        <v>58</v>
      </c>
      <c r="C48" s="26" t="s">
        <v>59</v>
      </c>
      <c r="D48" s="26" t="s">
        <v>59</v>
      </c>
      <c r="E48" s="26" t="s">
        <v>426</v>
      </c>
      <c r="F48" s="26"/>
      <c r="G48" s="26" t="s">
        <v>426</v>
      </c>
      <c r="H48" s="26" t="s">
        <v>427</v>
      </c>
      <c r="I48" s="23" t="s">
        <v>427</v>
      </c>
      <c r="J48" s="23" t="s">
        <v>427</v>
      </c>
      <c r="K48" s="28" t="s">
        <v>427</v>
      </c>
      <c r="L48" s="23" t="s">
        <v>427</v>
      </c>
      <c r="M48" s="23" t="s">
        <v>426</v>
      </c>
      <c r="N48" s="26" t="str">
        <f t="shared" si="1"/>
        <v>是</v>
      </c>
    </row>
    <row r="49" spans="1:14">
      <c r="A49" s="26" t="s">
        <v>320</v>
      </c>
      <c r="B49" s="26" t="s">
        <v>208</v>
      </c>
      <c r="C49" s="26" t="s">
        <v>209</v>
      </c>
      <c r="D49" s="26"/>
      <c r="E49" s="26" t="s">
        <v>426</v>
      </c>
      <c r="F49" s="26"/>
      <c r="G49" s="26" t="s">
        <v>426</v>
      </c>
      <c r="H49" s="23" t="s">
        <v>427</v>
      </c>
      <c r="I49" s="23" t="s">
        <v>427</v>
      </c>
      <c r="J49" s="23" t="s">
        <v>427</v>
      </c>
      <c r="K49" s="28" t="s">
        <v>427</v>
      </c>
      <c r="L49" s="23" t="s">
        <v>427</v>
      </c>
      <c r="M49" s="23" t="s">
        <v>426</v>
      </c>
      <c r="N49" s="26" t="str">
        <f t="shared" si="1"/>
        <v>是</v>
      </c>
    </row>
    <row r="50" spans="1:14">
      <c r="A50" s="26" t="s">
        <v>320</v>
      </c>
      <c r="B50" s="26" t="s">
        <v>290</v>
      </c>
      <c r="C50" s="26" t="s">
        <v>291</v>
      </c>
      <c r="D50" s="26"/>
      <c r="E50" s="26" t="s">
        <v>426</v>
      </c>
      <c r="F50" s="26"/>
      <c r="G50" s="26" t="s">
        <v>426</v>
      </c>
      <c r="H50" s="23" t="s">
        <v>427</v>
      </c>
      <c r="I50" s="23" t="s">
        <v>427</v>
      </c>
      <c r="J50" s="23" t="s">
        <v>427</v>
      </c>
      <c r="K50" s="28" t="s">
        <v>427</v>
      </c>
      <c r="L50" s="23" t="s">
        <v>427</v>
      </c>
      <c r="M50" s="23" t="s">
        <v>426</v>
      </c>
      <c r="N50" s="26" t="str">
        <f t="shared" si="1"/>
        <v>是</v>
      </c>
    </row>
    <row r="51" spans="1:14">
      <c r="A51" s="22" t="s">
        <v>320</v>
      </c>
      <c r="B51" s="22" t="s">
        <v>54</v>
      </c>
      <c r="C51" s="22" t="s">
        <v>55</v>
      </c>
      <c r="D51" s="22" t="s">
        <v>55</v>
      </c>
      <c r="E51" s="22" t="s">
        <v>426</v>
      </c>
      <c r="G51" s="22" t="s">
        <v>426</v>
      </c>
      <c r="H51" s="22" t="s">
        <v>427</v>
      </c>
      <c r="I51" s="23" t="s">
        <v>427</v>
      </c>
      <c r="J51" s="23" t="s">
        <v>427</v>
      </c>
      <c r="K51" s="23" t="s">
        <v>427</v>
      </c>
      <c r="L51" s="23" t="s">
        <v>427</v>
      </c>
      <c r="M51" s="23" t="s">
        <v>426</v>
      </c>
      <c r="N51" s="26" t="str">
        <f t="shared" si="1"/>
        <v>是</v>
      </c>
    </row>
    <row r="52" spans="1:14">
      <c r="A52" s="22" t="s">
        <v>320</v>
      </c>
      <c r="B52" s="22" t="s">
        <v>214</v>
      </c>
      <c r="C52" s="22" t="s">
        <v>215</v>
      </c>
      <c r="E52" s="22" t="s">
        <v>426</v>
      </c>
      <c r="G52" s="22" t="s">
        <v>426</v>
      </c>
      <c r="H52" s="23" t="s">
        <v>427</v>
      </c>
      <c r="I52" s="23" t="s">
        <v>427</v>
      </c>
      <c r="J52" s="23" t="s">
        <v>427</v>
      </c>
      <c r="K52" s="23" t="s">
        <v>427</v>
      </c>
      <c r="L52" s="23" t="s">
        <v>427</v>
      </c>
      <c r="M52" s="23" t="s">
        <v>426</v>
      </c>
      <c r="N52" s="26" t="str">
        <f t="shared" si="1"/>
        <v>是</v>
      </c>
    </row>
    <row r="53" spans="1:14">
      <c r="A53" s="22" t="s">
        <v>320</v>
      </c>
      <c r="B53" s="22" t="s">
        <v>158</v>
      </c>
      <c r="C53" s="22" t="s">
        <v>159</v>
      </c>
      <c r="E53" s="22" t="s">
        <v>426</v>
      </c>
      <c r="G53" s="22" t="s">
        <v>426</v>
      </c>
      <c r="H53" s="23" t="s">
        <v>427</v>
      </c>
      <c r="I53" s="23" t="s">
        <v>427</v>
      </c>
      <c r="J53" s="23" t="s">
        <v>427</v>
      </c>
      <c r="K53" s="23" t="s">
        <v>427</v>
      </c>
      <c r="L53" s="23" t="s">
        <v>427</v>
      </c>
      <c r="M53" s="23" t="s">
        <v>426</v>
      </c>
      <c r="N53" s="26" t="str">
        <f t="shared" si="1"/>
        <v>是</v>
      </c>
    </row>
    <row r="54" spans="1:14">
      <c r="A54" s="22" t="s">
        <v>320</v>
      </c>
      <c r="B54" s="22" t="s">
        <v>178</v>
      </c>
      <c r="C54" s="22" t="s">
        <v>179</v>
      </c>
      <c r="E54" s="22" t="s">
        <v>426</v>
      </c>
      <c r="G54" s="22" t="s">
        <v>426</v>
      </c>
      <c r="H54" s="23" t="s">
        <v>427</v>
      </c>
      <c r="I54" s="23" t="s">
        <v>427</v>
      </c>
      <c r="J54" s="23" t="s">
        <v>427</v>
      </c>
      <c r="K54" s="23" t="s">
        <v>427</v>
      </c>
      <c r="L54" s="23" t="s">
        <v>427</v>
      </c>
      <c r="M54" s="23" t="s">
        <v>426</v>
      </c>
      <c r="N54" s="26" t="str">
        <f t="shared" si="1"/>
        <v>是</v>
      </c>
    </row>
    <row r="55" spans="1:14">
      <c r="A55" s="22" t="s">
        <v>320</v>
      </c>
      <c r="B55" s="22" t="s">
        <v>296</v>
      </c>
      <c r="C55" s="22" t="s">
        <v>297</v>
      </c>
      <c r="E55" s="22" t="s">
        <v>426</v>
      </c>
      <c r="G55" s="22" t="s">
        <v>426</v>
      </c>
      <c r="H55" s="23" t="s">
        <v>427</v>
      </c>
      <c r="I55" s="23" t="s">
        <v>427</v>
      </c>
      <c r="J55" s="23" t="s">
        <v>427</v>
      </c>
      <c r="K55" s="23" t="s">
        <v>427</v>
      </c>
      <c r="L55" s="23" t="s">
        <v>427</v>
      </c>
      <c r="M55" s="23" t="s">
        <v>426</v>
      </c>
      <c r="N55" s="26" t="str">
        <f t="shared" si="1"/>
        <v>是</v>
      </c>
    </row>
    <row r="56" spans="1:14">
      <c r="A56" s="22" t="s">
        <v>320</v>
      </c>
      <c r="B56" s="22" t="s">
        <v>264</v>
      </c>
      <c r="C56" s="22" t="s">
        <v>265</v>
      </c>
      <c r="E56" s="22" t="s">
        <v>426</v>
      </c>
      <c r="G56" s="22" t="s">
        <v>426</v>
      </c>
      <c r="H56" s="22" t="s">
        <v>427</v>
      </c>
      <c r="I56" s="23" t="s">
        <v>427</v>
      </c>
      <c r="J56" s="23" t="s">
        <v>427</v>
      </c>
      <c r="K56" s="23" t="s">
        <v>427</v>
      </c>
      <c r="L56" s="23" t="s">
        <v>427</v>
      </c>
      <c r="M56" s="23" t="s">
        <v>426</v>
      </c>
      <c r="N56" s="26" t="str">
        <f t="shared" si="1"/>
        <v>是</v>
      </c>
    </row>
    <row r="57" spans="1:14">
      <c r="A57" s="22" t="s">
        <v>320</v>
      </c>
      <c r="B57" s="22" t="s">
        <v>320</v>
      </c>
      <c r="C57" s="22" t="s">
        <v>320</v>
      </c>
      <c r="E57" s="22" t="s">
        <v>426</v>
      </c>
      <c r="G57" s="22" t="s">
        <v>426</v>
      </c>
      <c r="H57" s="23" t="s">
        <v>427</v>
      </c>
      <c r="I57" s="23" t="s">
        <v>427</v>
      </c>
      <c r="J57" s="23" t="s">
        <v>427</v>
      </c>
      <c r="K57" s="23" t="s">
        <v>427</v>
      </c>
      <c r="L57" s="23" t="s">
        <v>427</v>
      </c>
      <c r="M57" s="23" t="s">
        <v>426</v>
      </c>
      <c r="N57" s="26" t="str">
        <f t="shared" si="1"/>
        <v>是</v>
      </c>
    </row>
    <row r="58" spans="1:14">
      <c r="A58" s="22" t="s">
        <v>320</v>
      </c>
      <c r="B58" s="22" t="s">
        <v>256</v>
      </c>
      <c r="C58" s="22" t="s">
        <v>257</v>
      </c>
      <c r="E58" s="22" t="s">
        <v>426</v>
      </c>
      <c r="G58" s="22" t="s">
        <v>426</v>
      </c>
      <c r="H58" s="23" t="s">
        <v>427</v>
      </c>
      <c r="I58" s="23" t="s">
        <v>427</v>
      </c>
      <c r="J58" s="23" t="s">
        <v>427</v>
      </c>
      <c r="K58" s="23" t="s">
        <v>427</v>
      </c>
      <c r="L58" s="23" t="s">
        <v>427</v>
      </c>
      <c r="M58" s="23" t="s">
        <v>426</v>
      </c>
      <c r="N58" s="26" t="str">
        <f t="shared" si="1"/>
        <v>是</v>
      </c>
    </row>
    <row r="59" spans="1:14">
      <c r="A59" s="22" t="s">
        <v>320</v>
      </c>
      <c r="B59" s="22" t="s">
        <v>302</v>
      </c>
      <c r="C59" s="22" t="s">
        <v>303</v>
      </c>
      <c r="E59" s="22" t="s">
        <v>426</v>
      </c>
      <c r="G59" s="22" t="s">
        <v>426</v>
      </c>
      <c r="H59" s="23" t="s">
        <v>427</v>
      </c>
      <c r="I59" s="23" t="s">
        <v>427</v>
      </c>
      <c r="J59" s="23" t="s">
        <v>427</v>
      </c>
      <c r="K59" s="23" t="s">
        <v>427</v>
      </c>
      <c r="L59" s="23" t="s">
        <v>427</v>
      </c>
      <c r="M59" s="23" t="s">
        <v>426</v>
      </c>
      <c r="N59" s="26" t="str">
        <f t="shared" si="1"/>
        <v>是</v>
      </c>
    </row>
    <row r="60" spans="1:14">
      <c r="A60" s="22" t="s">
        <v>320</v>
      </c>
      <c r="B60" s="22" t="s">
        <v>154</v>
      </c>
      <c r="C60" s="22" t="s">
        <v>155</v>
      </c>
      <c r="E60" s="22" t="s">
        <v>426</v>
      </c>
      <c r="G60" s="22" t="s">
        <v>426</v>
      </c>
      <c r="H60" s="23" t="s">
        <v>427</v>
      </c>
      <c r="I60" s="23" t="s">
        <v>427</v>
      </c>
      <c r="J60" s="23" t="s">
        <v>427</v>
      </c>
      <c r="K60" s="23" t="s">
        <v>427</v>
      </c>
      <c r="L60" s="23" t="s">
        <v>427</v>
      </c>
      <c r="M60" s="23" t="s">
        <v>426</v>
      </c>
      <c r="N60" s="26" t="str">
        <f t="shared" si="1"/>
        <v>是</v>
      </c>
    </row>
    <row r="61" spans="1:14">
      <c r="A61" s="22" t="s">
        <v>320</v>
      </c>
      <c r="B61" s="22" t="s">
        <v>66</v>
      </c>
      <c r="C61" s="22" t="s">
        <v>67</v>
      </c>
      <c r="D61" s="22" t="s">
        <v>67</v>
      </c>
      <c r="E61" s="22" t="s">
        <v>426</v>
      </c>
      <c r="G61" s="22" t="s">
        <v>426</v>
      </c>
      <c r="H61" s="23" t="s">
        <v>427</v>
      </c>
      <c r="I61" s="23" t="s">
        <v>427</v>
      </c>
      <c r="J61" s="23" t="s">
        <v>427</v>
      </c>
      <c r="K61" s="23" t="s">
        <v>427</v>
      </c>
      <c r="L61" s="23" t="s">
        <v>427</v>
      </c>
      <c r="M61" s="23" t="s">
        <v>426</v>
      </c>
      <c r="N61" s="26" t="str">
        <f t="shared" si="1"/>
        <v>是</v>
      </c>
    </row>
    <row r="62" spans="1:14">
      <c r="A62" s="22" t="s">
        <v>320</v>
      </c>
      <c r="B62" s="22" t="s">
        <v>176</v>
      </c>
      <c r="C62" s="22" t="s">
        <v>177</v>
      </c>
      <c r="E62" s="22" t="s">
        <v>426</v>
      </c>
      <c r="G62" s="22" t="s">
        <v>426</v>
      </c>
      <c r="H62" s="23" t="s">
        <v>427</v>
      </c>
      <c r="I62" s="23" t="s">
        <v>427</v>
      </c>
      <c r="J62" s="23" t="s">
        <v>427</v>
      </c>
      <c r="K62" s="23" t="s">
        <v>427</v>
      </c>
      <c r="L62" s="23" t="s">
        <v>427</v>
      </c>
      <c r="M62" s="23" t="s">
        <v>426</v>
      </c>
      <c r="N62" s="26" t="str">
        <f t="shared" si="1"/>
        <v>是</v>
      </c>
    </row>
    <row r="63" spans="1:14">
      <c r="A63" s="22" t="s">
        <v>320</v>
      </c>
      <c r="B63" s="22" t="s">
        <v>22</v>
      </c>
      <c r="C63" s="22" t="s">
        <v>23</v>
      </c>
      <c r="D63" s="22" t="s">
        <v>23</v>
      </c>
      <c r="E63" s="22" t="s">
        <v>426</v>
      </c>
      <c r="G63" s="22" t="s">
        <v>426</v>
      </c>
      <c r="H63" s="23" t="s">
        <v>427</v>
      </c>
      <c r="I63" s="23" t="s">
        <v>427</v>
      </c>
      <c r="J63" s="23" t="s">
        <v>427</v>
      </c>
      <c r="K63" s="23" t="s">
        <v>427</v>
      </c>
      <c r="L63" s="23" t="s">
        <v>427</v>
      </c>
      <c r="M63" s="23" t="s">
        <v>426</v>
      </c>
      <c r="N63" s="26" t="str">
        <f t="shared" si="1"/>
        <v>是</v>
      </c>
    </row>
    <row r="64" spans="1:14">
      <c r="A64" s="22" t="s">
        <v>320</v>
      </c>
      <c r="B64" s="22" t="s">
        <v>87</v>
      </c>
      <c r="C64" s="22" t="s">
        <v>88</v>
      </c>
      <c r="D64" s="22" t="s">
        <v>88</v>
      </c>
      <c r="E64" s="22" t="s">
        <v>426</v>
      </c>
      <c r="G64" s="22" t="s">
        <v>426</v>
      </c>
      <c r="H64" s="23" t="s">
        <v>427</v>
      </c>
      <c r="I64" s="23" t="s">
        <v>427</v>
      </c>
      <c r="J64" s="23" t="s">
        <v>427</v>
      </c>
      <c r="K64" s="23" t="s">
        <v>427</v>
      </c>
      <c r="L64" s="23" t="s">
        <v>427</v>
      </c>
      <c r="M64" s="23" t="s">
        <v>426</v>
      </c>
      <c r="N64" s="26" t="str">
        <f t="shared" si="1"/>
        <v>是</v>
      </c>
    </row>
    <row r="65" spans="1:14">
      <c r="A65" s="22" t="s">
        <v>320</v>
      </c>
      <c r="B65" s="22" t="s">
        <v>164</v>
      </c>
      <c r="C65" s="22" t="s">
        <v>165</v>
      </c>
      <c r="E65" s="22" t="s">
        <v>426</v>
      </c>
      <c r="G65" s="22" t="s">
        <v>426</v>
      </c>
      <c r="H65" s="23" t="s">
        <v>427</v>
      </c>
      <c r="I65" s="23" t="s">
        <v>427</v>
      </c>
      <c r="J65" s="23" t="s">
        <v>427</v>
      </c>
      <c r="K65" s="23" t="s">
        <v>427</v>
      </c>
      <c r="L65" s="23" t="s">
        <v>427</v>
      </c>
      <c r="M65" s="23" t="s">
        <v>426</v>
      </c>
      <c r="N65" s="26" t="str">
        <f t="shared" si="1"/>
        <v>是</v>
      </c>
    </row>
    <row r="66" spans="1:14">
      <c r="A66" s="22" t="s">
        <v>320</v>
      </c>
      <c r="B66" s="22" t="s">
        <v>132</v>
      </c>
      <c r="C66" s="22" t="s">
        <v>133</v>
      </c>
      <c r="E66" s="22" t="s">
        <v>426</v>
      </c>
      <c r="G66" s="22" t="s">
        <v>426</v>
      </c>
      <c r="H66" s="23" t="s">
        <v>427</v>
      </c>
      <c r="I66" s="23" t="s">
        <v>427</v>
      </c>
      <c r="J66" s="23" t="s">
        <v>427</v>
      </c>
      <c r="K66" s="23" t="s">
        <v>427</v>
      </c>
      <c r="L66" s="23" t="s">
        <v>427</v>
      </c>
      <c r="M66" s="23" t="s">
        <v>426</v>
      </c>
      <c r="N66" s="26" t="str">
        <f t="shared" si="1"/>
        <v>是</v>
      </c>
    </row>
    <row r="67" spans="1:14">
      <c r="A67" s="22" t="s">
        <v>320</v>
      </c>
      <c r="B67" s="22" t="s">
        <v>232</v>
      </c>
      <c r="C67" s="22" t="s">
        <v>233</v>
      </c>
      <c r="E67" s="22" t="s">
        <v>426</v>
      </c>
      <c r="G67" s="22" t="s">
        <v>426</v>
      </c>
      <c r="H67" s="23" t="s">
        <v>427</v>
      </c>
      <c r="I67" s="23" t="s">
        <v>427</v>
      </c>
      <c r="J67" s="23" t="s">
        <v>427</v>
      </c>
      <c r="K67" s="23" t="s">
        <v>427</v>
      </c>
      <c r="L67" s="23" t="s">
        <v>427</v>
      </c>
      <c r="M67" s="23" t="s">
        <v>426</v>
      </c>
      <c r="N67" s="26" t="str">
        <f t="shared" ref="N67:N98" si="2">IF(ISNUMBER(FIND("已认证",M67)),"否","是")</f>
        <v>是</v>
      </c>
    </row>
    <row r="68" spans="1:14">
      <c r="A68" s="22" t="s">
        <v>320</v>
      </c>
      <c r="B68" s="22" t="s">
        <v>156</v>
      </c>
      <c r="C68" s="22" t="s">
        <v>157</v>
      </c>
      <c r="E68" s="22" t="s">
        <v>426</v>
      </c>
      <c r="G68" s="22" t="s">
        <v>426</v>
      </c>
      <c r="H68" s="23" t="s">
        <v>427</v>
      </c>
      <c r="I68" s="23" t="s">
        <v>427</v>
      </c>
      <c r="J68" s="23" t="s">
        <v>427</v>
      </c>
      <c r="K68" s="23" t="s">
        <v>427</v>
      </c>
      <c r="L68" s="23" t="s">
        <v>427</v>
      </c>
      <c r="M68" s="23" t="s">
        <v>426</v>
      </c>
      <c r="N68" s="26" t="str">
        <f t="shared" si="2"/>
        <v>是</v>
      </c>
    </row>
    <row r="69" spans="1:14">
      <c r="A69" s="22" t="s">
        <v>320</v>
      </c>
      <c r="B69" s="22" t="s">
        <v>258</v>
      </c>
      <c r="C69" s="22" t="s">
        <v>259</v>
      </c>
      <c r="E69" s="22" t="s">
        <v>426</v>
      </c>
      <c r="G69" s="22" t="s">
        <v>426</v>
      </c>
      <c r="H69" s="23" t="s">
        <v>427</v>
      </c>
      <c r="I69" s="23" t="s">
        <v>427</v>
      </c>
      <c r="J69" s="23" t="s">
        <v>427</v>
      </c>
      <c r="K69" s="23" t="s">
        <v>427</v>
      </c>
      <c r="L69" s="23" t="s">
        <v>427</v>
      </c>
      <c r="M69" s="23" t="s">
        <v>426</v>
      </c>
      <c r="N69" s="26" t="str">
        <f t="shared" si="2"/>
        <v>是</v>
      </c>
    </row>
    <row r="70" spans="1:14">
      <c r="A70" s="22" t="s">
        <v>320</v>
      </c>
      <c r="B70" s="22" t="s">
        <v>146</v>
      </c>
      <c r="C70" s="22" t="s">
        <v>147</v>
      </c>
      <c r="E70" s="22" t="s">
        <v>426</v>
      </c>
      <c r="G70" s="22" t="s">
        <v>426</v>
      </c>
      <c r="H70" s="23" t="s">
        <v>427</v>
      </c>
      <c r="I70" s="23" t="s">
        <v>427</v>
      </c>
      <c r="J70" s="23" t="s">
        <v>427</v>
      </c>
      <c r="K70" s="23" t="s">
        <v>427</v>
      </c>
      <c r="L70" s="23" t="s">
        <v>427</v>
      </c>
      <c r="M70" s="23" t="s">
        <v>426</v>
      </c>
      <c r="N70" s="26" t="str">
        <f t="shared" si="2"/>
        <v>是</v>
      </c>
    </row>
    <row r="71" spans="1:14">
      <c r="A71" s="22" t="s">
        <v>320</v>
      </c>
      <c r="B71" s="22" t="s">
        <v>32</v>
      </c>
      <c r="C71" s="22" t="s">
        <v>33</v>
      </c>
      <c r="D71" s="22" t="s">
        <v>33</v>
      </c>
      <c r="E71" s="22" t="s">
        <v>426</v>
      </c>
      <c r="G71" s="22" t="s">
        <v>426</v>
      </c>
      <c r="H71" s="22" t="s">
        <v>2</v>
      </c>
      <c r="I71" s="23" t="s">
        <v>427</v>
      </c>
      <c r="J71" s="23" t="s">
        <v>427</v>
      </c>
      <c r="K71" s="23" t="s">
        <v>427</v>
      </c>
      <c r="L71" s="23" t="s">
        <v>427</v>
      </c>
      <c r="M71" s="23" t="s">
        <v>426</v>
      </c>
      <c r="N71" s="26" t="str">
        <f t="shared" si="2"/>
        <v>是</v>
      </c>
    </row>
    <row r="72" spans="1:14">
      <c r="A72" s="22" t="s">
        <v>320</v>
      </c>
      <c r="B72" s="22" t="s">
        <v>172</v>
      </c>
      <c r="C72" s="22" t="s">
        <v>173</v>
      </c>
      <c r="E72" s="22" t="s">
        <v>426</v>
      </c>
      <c r="G72" s="22" t="s">
        <v>426</v>
      </c>
      <c r="H72" s="22" t="s">
        <v>427</v>
      </c>
      <c r="I72" s="23" t="s">
        <v>427</v>
      </c>
      <c r="J72" s="23" t="s">
        <v>427</v>
      </c>
      <c r="K72" s="23" t="s">
        <v>427</v>
      </c>
      <c r="L72" s="23" t="s">
        <v>427</v>
      </c>
      <c r="M72" s="23" t="s">
        <v>426</v>
      </c>
      <c r="N72" s="26" t="str">
        <f t="shared" si="2"/>
        <v>是</v>
      </c>
    </row>
    <row r="73" spans="1:14">
      <c r="A73" s="22" t="s">
        <v>320</v>
      </c>
      <c r="B73" s="22" t="s">
        <v>48</v>
      </c>
      <c r="C73" s="22" t="s">
        <v>49</v>
      </c>
      <c r="D73" s="22" t="s">
        <v>49</v>
      </c>
      <c r="E73" s="22" t="s">
        <v>426</v>
      </c>
      <c r="G73" s="22" t="s">
        <v>426</v>
      </c>
      <c r="H73" s="23" t="s">
        <v>427</v>
      </c>
      <c r="I73" s="23" t="s">
        <v>427</v>
      </c>
      <c r="J73" s="23" t="s">
        <v>427</v>
      </c>
      <c r="K73" s="23" t="s">
        <v>427</v>
      </c>
      <c r="L73" s="23" t="s">
        <v>427</v>
      </c>
      <c r="M73" s="23" t="s">
        <v>426</v>
      </c>
      <c r="N73" s="26" t="str">
        <f t="shared" si="2"/>
        <v>是</v>
      </c>
    </row>
    <row r="74" spans="1:14">
      <c r="A74" s="22" t="s">
        <v>320</v>
      </c>
      <c r="B74" s="22" t="s">
        <v>36</v>
      </c>
      <c r="C74" s="22" t="s">
        <v>37</v>
      </c>
      <c r="D74" s="22" t="s">
        <v>37</v>
      </c>
      <c r="E74" s="22" t="s">
        <v>426</v>
      </c>
      <c r="G74" s="22" t="s">
        <v>426</v>
      </c>
      <c r="H74" s="23" t="s">
        <v>427</v>
      </c>
      <c r="I74" s="23" t="s">
        <v>427</v>
      </c>
      <c r="J74" s="23" t="s">
        <v>427</v>
      </c>
      <c r="K74" s="23" t="s">
        <v>427</v>
      </c>
      <c r="L74" s="23" t="s">
        <v>427</v>
      </c>
      <c r="M74" s="23" t="s">
        <v>426</v>
      </c>
      <c r="N74" s="26" t="str">
        <f t="shared" si="2"/>
        <v>是</v>
      </c>
    </row>
    <row r="75" spans="1:14">
      <c r="A75" s="22" t="s">
        <v>320</v>
      </c>
      <c r="B75" s="22" t="s">
        <v>188</v>
      </c>
      <c r="C75" s="22" t="s">
        <v>189</v>
      </c>
      <c r="E75" s="22" t="s">
        <v>426</v>
      </c>
      <c r="G75" s="22" t="s">
        <v>426</v>
      </c>
      <c r="H75" s="23" t="s">
        <v>427</v>
      </c>
      <c r="I75" s="23" t="s">
        <v>427</v>
      </c>
      <c r="J75" s="23" t="s">
        <v>427</v>
      </c>
      <c r="K75" s="23" t="s">
        <v>427</v>
      </c>
      <c r="L75" s="23" t="s">
        <v>427</v>
      </c>
      <c r="M75" s="23" t="s">
        <v>426</v>
      </c>
      <c r="N75" s="26" t="str">
        <f t="shared" si="2"/>
        <v>是</v>
      </c>
    </row>
    <row r="76" spans="1:14">
      <c r="A76" s="22" t="s">
        <v>320</v>
      </c>
      <c r="B76" s="22" t="s">
        <v>52</v>
      </c>
      <c r="C76" s="22" t="s">
        <v>53</v>
      </c>
      <c r="D76" s="22" t="s">
        <v>53</v>
      </c>
      <c r="E76" s="22" t="s">
        <v>426</v>
      </c>
      <c r="G76" s="22" t="s">
        <v>426</v>
      </c>
      <c r="H76" s="23" t="s">
        <v>427</v>
      </c>
      <c r="I76" s="23" t="s">
        <v>427</v>
      </c>
      <c r="J76" s="23" t="s">
        <v>427</v>
      </c>
      <c r="K76" s="23" t="s">
        <v>427</v>
      </c>
      <c r="L76" s="23" t="s">
        <v>427</v>
      </c>
      <c r="M76" s="23" t="s">
        <v>426</v>
      </c>
      <c r="N76" s="26" t="str">
        <f t="shared" si="2"/>
        <v>是</v>
      </c>
    </row>
    <row r="77" spans="1:14">
      <c r="A77" s="22" t="s">
        <v>320</v>
      </c>
      <c r="B77" s="22" t="s">
        <v>60</v>
      </c>
      <c r="C77" s="22" t="s">
        <v>61</v>
      </c>
      <c r="D77" s="22" t="s">
        <v>61</v>
      </c>
      <c r="E77" s="22" t="s">
        <v>426</v>
      </c>
      <c r="G77" s="22" t="s">
        <v>426</v>
      </c>
      <c r="H77" s="22" t="s">
        <v>427</v>
      </c>
      <c r="I77" s="23" t="s">
        <v>427</v>
      </c>
      <c r="J77" s="23" t="s">
        <v>427</v>
      </c>
      <c r="K77" s="23" t="s">
        <v>427</v>
      </c>
      <c r="L77" s="23" t="s">
        <v>427</v>
      </c>
      <c r="M77" s="23" t="s">
        <v>426</v>
      </c>
      <c r="N77" s="26" t="str">
        <f t="shared" si="2"/>
        <v>是</v>
      </c>
    </row>
    <row r="78" spans="1:14">
      <c r="A78" s="22" t="s">
        <v>320</v>
      </c>
      <c r="B78" s="22" t="s">
        <v>134</v>
      </c>
      <c r="C78" s="22" t="s">
        <v>135</v>
      </c>
      <c r="E78" s="22" t="s">
        <v>426</v>
      </c>
      <c r="G78" s="22" t="s">
        <v>426</v>
      </c>
      <c r="H78" s="23" t="s">
        <v>427</v>
      </c>
      <c r="I78" s="23" t="s">
        <v>427</v>
      </c>
      <c r="J78" s="23" t="s">
        <v>427</v>
      </c>
      <c r="K78" s="23" t="s">
        <v>427</v>
      </c>
      <c r="L78" s="23" t="s">
        <v>427</v>
      </c>
      <c r="M78" s="23" t="s">
        <v>426</v>
      </c>
      <c r="N78" s="26" t="str">
        <f t="shared" si="2"/>
        <v>是</v>
      </c>
    </row>
    <row r="79" spans="1:14">
      <c r="A79" s="22" t="s">
        <v>320</v>
      </c>
      <c r="B79" s="22" t="s">
        <v>118</v>
      </c>
      <c r="C79" s="22" t="s">
        <v>119</v>
      </c>
      <c r="E79" s="22" t="s">
        <v>426</v>
      </c>
      <c r="G79" s="22" t="s">
        <v>426</v>
      </c>
      <c r="H79" s="23" t="s">
        <v>427</v>
      </c>
      <c r="I79" s="23" t="s">
        <v>427</v>
      </c>
      <c r="J79" s="23" t="s">
        <v>427</v>
      </c>
      <c r="K79" s="23" t="s">
        <v>427</v>
      </c>
      <c r="L79" s="23" t="s">
        <v>427</v>
      </c>
      <c r="M79" s="23" t="s">
        <v>426</v>
      </c>
      <c r="N79" s="26" t="str">
        <f t="shared" si="2"/>
        <v>是</v>
      </c>
    </row>
    <row r="80" spans="1:14">
      <c r="A80" s="22" t="s">
        <v>320</v>
      </c>
      <c r="B80" s="22" t="s">
        <v>11</v>
      </c>
      <c r="C80" s="22" t="s">
        <v>12</v>
      </c>
      <c r="E80" s="22" t="s">
        <v>426</v>
      </c>
      <c r="G80" s="22" t="s">
        <v>426</v>
      </c>
      <c r="H80" s="23" t="s">
        <v>427</v>
      </c>
      <c r="I80" s="23" t="s">
        <v>427</v>
      </c>
      <c r="J80" s="23" t="s">
        <v>427</v>
      </c>
      <c r="K80" s="23" t="s">
        <v>427</v>
      </c>
      <c r="L80" s="23" t="s">
        <v>427</v>
      </c>
      <c r="M80" s="23" t="s">
        <v>426</v>
      </c>
      <c r="N80" s="26" t="str">
        <f t="shared" si="2"/>
        <v>是</v>
      </c>
    </row>
    <row r="81" spans="1:14">
      <c r="A81" s="22" t="s">
        <v>320</v>
      </c>
      <c r="B81" s="22" t="s">
        <v>40</v>
      </c>
      <c r="C81" s="22" t="s">
        <v>41</v>
      </c>
      <c r="D81" s="22" t="s">
        <v>41</v>
      </c>
      <c r="E81" s="22" t="s">
        <v>426</v>
      </c>
      <c r="G81" s="22" t="s">
        <v>426</v>
      </c>
      <c r="H81" s="23" t="s">
        <v>427</v>
      </c>
      <c r="I81" s="23" t="s">
        <v>427</v>
      </c>
      <c r="J81" s="23" t="s">
        <v>427</v>
      </c>
      <c r="K81" s="23" t="s">
        <v>427</v>
      </c>
      <c r="L81" s="23" t="s">
        <v>427</v>
      </c>
      <c r="M81" s="23" t="s">
        <v>426</v>
      </c>
      <c r="N81" s="26" t="str">
        <f t="shared" si="2"/>
        <v>是</v>
      </c>
    </row>
    <row r="82" spans="1:14">
      <c r="A82" s="22" t="s">
        <v>320</v>
      </c>
      <c r="B82" s="22" t="s">
        <v>42</v>
      </c>
      <c r="C82" s="22" t="s">
        <v>43</v>
      </c>
      <c r="D82" s="22" t="s">
        <v>43</v>
      </c>
      <c r="E82" s="22" t="s">
        <v>426</v>
      </c>
      <c r="G82" s="22" t="s">
        <v>426</v>
      </c>
      <c r="H82" s="23" t="s">
        <v>427</v>
      </c>
      <c r="I82" s="23" t="s">
        <v>427</v>
      </c>
      <c r="J82" s="23" t="s">
        <v>427</v>
      </c>
      <c r="K82" s="23" t="s">
        <v>427</v>
      </c>
      <c r="L82" s="23" t="s">
        <v>427</v>
      </c>
      <c r="M82" s="23" t="s">
        <v>426</v>
      </c>
      <c r="N82" s="26" t="str">
        <f t="shared" si="2"/>
        <v>是</v>
      </c>
    </row>
    <row r="83" spans="1:14">
      <c r="A83" s="22" t="s">
        <v>320</v>
      </c>
      <c r="B83" s="22" t="s">
        <v>24</v>
      </c>
      <c r="C83" s="22" t="s">
        <v>25</v>
      </c>
      <c r="E83" s="22" t="s">
        <v>426</v>
      </c>
      <c r="G83" s="22" t="s">
        <v>426</v>
      </c>
      <c r="H83" s="22" t="s">
        <v>427</v>
      </c>
      <c r="I83" s="23" t="s">
        <v>427</v>
      </c>
      <c r="J83" s="23" t="s">
        <v>427</v>
      </c>
      <c r="K83" s="23" t="s">
        <v>427</v>
      </c>
      <c r="L83" s="23" t="s">
        <v>427</v>
      </c>
      <c r="M83" s="23" t="s">
        <v>426</v>
      </c>
      <c r="N83" s="26" t="str">
        <f t="shared" si="2"/>
        <v>是</v>
      </c>
    </row>
    <row r="84" spans="1:14">
      <c r="A84" s="22" t="s">
        <v>320</v>
      </c>
      <c r="B84" s="22" t="s">
        <v>44</v>
      </c>
      <c r="C84" s="22" t="s">
        <v>45</v>
      </c>
      <c r="D84" s="22" t="s">
        <v>45</v>
      </c>
      <c r="E84" s="22" t="s">
        <v>426</v>
      </c>
      <c r="G84" s="22" t="s">
        <v>426</v>
      </c>
      <c r="H84" s="22" t="s">
        <v>427</v>
      </c>
      <c r="I84" s="23" t="s">
        <v>427</v>
      </c>
      <c r="J84" s="23" t="s">
        <v>427</v>
      </c>
      <c r="K84" s="23" t="s">
        <v>427</v>
      </c>
      <c r="L84" s="23" t="s">
        <v>427</v>
      </c>
      <c r="M84" s="23" t="s">
        <v>426</v>
      </c>
      <c r="N84" s="26" t="str">
        <f t="shared" si="2"/>
        <v>是</v>
      </c>
    </row>
    <row r="85" spans="1:14">
      <c r="A85" s="22" t="s">
        <v>320</v>
      </c>
      <c r="B85" s="22" t="s">
        <v>246</v>
      </c>
      <c r="C85" s="22" t="s">
        <v>247</v>
      </c>
      <c r="E85" s="22" t="s">
        <v>426</v>
      </c>
      <c r="G85" s="22" t="s">
        <v>426</v>
      </c>
      <c r="H85" s="22" t="s">
        <v>427</v>
      </c>
      <c r="I85" s="23" t="s">
        <v>427</v>
      </c>
      <c r="J85" s="23" t="s">
        <v>427</v>
      </c>
      <c r="K85" s="23" t="s">
        <v>427</v>
      </c>
      <c r="L85" s="23" t="s">
        <v>427</v>
      </c>
      <c r="M85" s="23" t="s">
        <v>426</v>
      </c>
      <c r="N85" s="26" t="str">
        <f t="shared" si="2"/>
        <v>是</v>
      </c>
    </row>
    <row r="86" spans="1:14">
      <c r="A86" s="22" t="s">
        <v>320</v>
      </c>
      <c r="B86" s="22" t="s">
        <v>204</v>
      </c>
      <c r="C86" s="22" t="s">
        <v>205</v>
      </c>
      <c r="E86" s="22" t="s">
        <v>426</v>
      </c>
      <c r="G86" s="22" t="s">
        <v>426</v>
      </c>
      <c r="H86" s="22" t="s">
        <v>427</v>
      </c>
      <c r="I86" s="23" t="s">
        <v>427</v>
      </c>
      <c r="J86" s="23" t="s">
        <v>427</v>
      </c>
      <c r="K86" s="23" t="s">
        <v>427</v>
      </c>
      <c r="L86" s="23" t="s">
        <v>427</v>
      </c>
      <c r="M86" s="23" t="s">
        <v>426</v>
      </c>
      <c r="N86" s="26" t="str">
        <f t="shared" si="2"/>
        <v>是</v>
      </c>
    </row>
    <row r="87" spans="1:14">
      <c r="A87" s="22" t="s">
        <v>320</v>
      </c>
      <c r="B87" s="22" t="s">
        <v>292</v>
      </c>
      <c r="C87" s="22" t="s">
        <v>293</v>
      </c>
      <c r="E87" s="22" t="s">
        <v>426</v>
      </c>
      <c r="G87" s="22" t="s">
        <v>426</v>
      </c>
      <c r="H87" s="22" t="s">
        <v>427</v>
      </c>
      <c r="I87" s="23" t="s">
        <v>427</v>
      </c>
      <c r="J87" s="23" t="s">
        <v>427</v>
      </c>
      <c r="K87" s="23" t="s">
        <v>427</v>
      </c>
      <c r="L87" s="23" t="s">
        <v>427</v>
      </c>
      <c r="M87" s="23" t="s">
        <v>426</v>
      </c>
      <c r="N87" s="26" t="str">
        <f t="shared" si="2"/>
        <v>是</v>
      </c>
    </row>
    <row r="88" spans="1:14">
      <c r="A88" s="22" t="s">
        <v>320</v>
      </c>
      <c r="B88" s="22" t="s">
        <v>236</v>
      </c>
      <c r="C88" s="22" t="s">
        <v>237</v>
      </c>
      <c r="E88" s="22" t="s">
        <v>426</v>
      </c>
      <c r="G88" s="22" t="s">
        <v>426</v>
      </c>
      <c r="H88" s="22" t="s">
        <v>427</v>
      </c>
      <c r="I88" s="23" t="s">
        <v>427</v>
      </c>
      <c r="J88" s="23" t="s">
        <v>427</v>
      </c>
      <c r="K88" s="23" t="s">
        <v>427</v>
      </c>
      <c r="L88" s="23" t="s">
        <v>427</v>
      </c>
      <c r="M88" s="23" t="s">
        <v>426</v>
      </c>
      <c r="N88" s="26" t="str">
        <f t="shared" si="2"/>
        <v>是</v>
      </c>
    </row>
    <row r="89" spans="1:14">
      <c r="A89" s="22" t="s">
        <v>320</v>
      </c>
      <c r="B89" s="22" t="s">
        <v>250</v>
      </c>
      <c r="C89" s="22" t="s">
        <v>251</v>
      </c>
      <c r="E89" s="22" t="s">
        <v>426</v>
      </c>
      <c r="G89" s="22" t="s">
        <v>426</v>
      </c>
      <c r="H89" s="22" t="s">
        <v>427</v>
      </c>
      <c r="I89" s="23" t="s">
        <v>427</v>
      </c>
      <c r="J89" s="23" t="s">
        <v>427</v>
      </c>
      <c r="K89" s="23" t="s">
        <v>427</v>
      </c>
      <c r="L89" s="23" t="s">
        <v>427</v>
      </c>
      <c r="M89" s="23" t="s">
        <v>426</v>
      </c>
      <c r="N89" s="26" t="str">
        <f t="shared" si="2"/>
        <v>是</v>
      </c>
    </row>
    <row r="90" spans="1:14">
      <c r="A90" s="22" t="s">
        <v>320</v>
      </c>
      <c r="B90" s="22" t="s">
        <v>200</v>
      </c>
      <c r="C90" s="22" t="s">
        <v>201</v>
      </c>
      <c r="E90" s="22" t="s">
        <v>426</v>
      </c>
      <c r="G90" s="22" t="s">
        <v>426</v>
      </c>
      <c r="H90" s="22" t="s">
        <v>427</v>
      </c>
      <c r="I90" s="23" t="s">
        <v>427</v>
      </c>
      <c r="J90" s="23" t="s">
        <v>427</v>
      </c>
      <c r="K90" s="23" t="s">
        <v>427</v>
      </c>
      <c r="L90" s="23" t="s">
        <v>427</v>
      </c>
      <c r="M90" s="23" t="s">
        <v>426</v>
      </c>
      <c r="N90" s="26" t="str">
        <f t="shared" si="2"/>
        <v>是</v>
      </c>
    </row>
    <row r="91" ht="27" spans="1:14">
      <c r="A91" s="22" t="s">
        <v>320</v>
      </c>
      <c r="B91" s="22" t="s">
        <v>70</v>
      </c>
      <c r="C91" s="22" t="s">
        <v>71</v>
      </c>
      <c r="D91" s="22" t="s">
        <v>71</v>
      </c>
      <c r="E91" s="22" t="s">
        <v>430</v>
      </c>
      <c r="F91" s="22" t="s">
        <v>436</v>
      </c>
      <c r="G91" s="22" t="s">
        <v>430</v>
      </c>
      <c r="H91" s="23" t="s">
        <v>72</v>
      </c>
      <c r="I91" s="23" t="s">
        <v>437</v>
      </c>
      <c r="J91" s="23" t="s">
        <v>438</v>
      </c>
      <c r="K91" s="23" t="s">
        <v>439</v>
      </c>
      <c r="L91" s="23" t="s">
        <v>440</v>
      </c>
      <c r="M91" s="23" t="s">
        <v>441</v>
      </c>
      <c r="N91" s="26" t="str">
        <f t="shared" si="2"/>
        <v>否</v>
      </c>
    </row>
    <row r="92" spans="1:14">
      <c r="A92" s="22" t="s">
        <v>320</v>
      </c>
      <c r="B92" s="22" t="s">
        <v>244</v>
      </c>
      <c r="C92" s="22" t="s">
        <v>245</v>
      </c>
      <c r="E92" s="22" t="s">
        <v>426</v>
      </c>
      <c r="G92" s="22" t="s">
        <v>426</v>
      </c>
      <c r="H92" s="22" t="s">
        <v>427</v>
      </c>
      <c r="I92" s="23" t="s">
        <v>427</v>
      </c>
      <c r="J92" s="23" t="s">
        <v>427</v>
      </c>
      <c r="K92" s="23" t="s">
        <v>427</v>
      </c>
      <c r="L92" s="23" t="s">
        <v>427</v>
      </c>
      <c r="M92" s="23" t="s">
        <v>426</v>
      </c>
      <c r="N92" s="26" t="str">
        <f t="shared" si="2"/>
        <v>是</v>
      </c>
    </row>
    <row r="93" spans="1:14">
      <c r="A93" s="22" t="s">
        <v>320</v>
      </c>
      <c r="B93" s="22" t="s">
        <v>240</v>
      </c>
      <c r="C93" s="22" t="s">
        <v>241</v>
      </c>
      <c r="E93" s="22" t="s">
        <v>426</v>
      </c>
      <c r="G93" s="22" t="s">
        <v>426</v>
      </c>
      <c r="H93" s="22" t="s">
        <v>427</v>
      </c>
      <c r="I93" s="23" t="s">
        <v>427</v>
      </c>
      <c r="J93" s="23" t="s">
        <v>427</v>
      </c>
      <c r="K93" s="23" t="s">
        <v>427</v>
      </c>
      <c r="L93" s="23" t="s">
        <v>427</v>
      </c>
      <c r="M93" s="23" t="s">
        <v>426</v>
      </c>
      <c r="N93" s="26" t="str">
        <f t="shared" si="2"/>
        <v>是</v>
      </c>
    </row>
    <row r="94" spans="1:14">
      <c r="A94" s="22" t="s">
        <v>320</v>
      </c>
      <c r="B94" s="22" t="s">
        <v>218</v>
      </c>
      <c r="C94" s="22" t="s">
        <v>219</v>
      </c>
      <c r="E94" s="22" t="s">
        <v>426</v>
      </c>
      <c r="G94" s="22" t="s">
        <v>426</v>
      </c>
      <c r="H94" s="23" t="s">
        <v>427</v>
      </c>
      <c r="I94" s="23" t="s">
        <v>427</v>
      </c>
      <c r="J94" s="23" t="s">
        <v>427</v>
      </c>
      <c r="K94" s="23" t="s">
        <v>427</v>
      </c>
      <c r="L94" s="23" t="s">
        <v>427</v>
      </c>
      <c r="M94" s="23" t="s">
        <v>426</v>
      </c>
      <c r="N94" s="26" t="str">
        <f t="shared" si="2"/>
        <v>是</v>
      </c>
    </row>
    <row r="95" spans="1:14">
      <c r="A95" s="22" t="s">
        <v>320</v>
      </c>
      <c r="B95" s="22" t="s">
        <v>116</v>
      </c>
      <c r="C95" s="22" t="s">
        <v>117</v>
      </c>
      <c r="E95" s="22" t="s">
        <v>426</v>
      </c>
      <c r="G95" s="22" t="s">
        <v>426</v>
      </c>
      <c r="H95" s="22" t="s">
        <v>427</v>
      </c>
      <c r="I95" s="23" t="s">
        <v>427</v>
      </c>
      <c r="J95" s="23" t="s">
        <v>427</v>
      </c>
      <c r="K95" s="23" t="s">
        <v>427</v>
      </c>
      <c r="L95" s="23" t="s">
        <v>427</v>
      </c>
      <c r="M95" s="23" t="s">
        <v>426</v>
      </c>
      <c r="N95" s="26" t="str">
        <f t="shared" si="2"/>
        <v>是</v>
      </c>
    </row>
    <row r="96" spans="1:14">
      <c r="A96" s="22" t="s">
        <v>320</v>
      </c>
      <c r="B96" s="22" t="s">
        <v>34</v>
      </c>
      <c r="C96" s="22" t="s">
        <v>35</v>
      </c>
      <c r="D96" s="22" t="s">
        <v>35</v>
      </c>
      <c r="E96" s="22" t="s">
        <v>426</v>
      </c>
      <c r="G96" s="22" t="s">
        <v>426</v>
      </c>
      <c r="H96" s="22" t="s">
        <v>427</v>
      </c>
      <c r="I96" s="23" t="s">
        <v>427</v>
      </c>
      <c r="J96" s="23" t="s">
        <v>427</v>
      </c>
      <c r="K96" s="23" t="s">
        <v>427</v>
      </c>
      <c r="L96" s="23" t="s">
        <v>427</v>
      </c>
      <c r="M96" s="23" t="s">
        <v>426</v>
      </c>
      <c r="N96" s="26" t="str">
        <f t="shared" si="2"/>
        <v>是</v>
      </c>
    </row>
    <row r="97" spans="1:14">
      <c r="A97" s="22" t="s">
        <v>320</v>
      </c>
      <c r="B97" s="22" t="s">
        <v>216</v>
      </c>
      <c r="C97" s="22" t="s">
        <v>217</v>
      </c>
      <c r="E97" s="22" t="s">
        <v>426</v>
      </c>
      <c r="G97" s="22" t="s">
        <v>426</v>
      </c>
      <c r="H97" s="22" t="s">
        <v>427</v>
      </c>
      <c r="I97" s="23" t="s">
        <v>427</v>
      </c>
      <c r="J97" s="23" t="s">
        <v>427</v>
      </c>
      <c r="K97" s="23" t="s">
        <v>427</v>
      </c>
      <c r="L97" s="23" t="s">
        <v>427</v>
      </c>
      <c r="M97" s="23" t="s">
        <v>426</v>
      </c>
      <c r="N97" s="26" t="str">
        <f t="shared" si="2"/>
        <v>是</v>
      </c>
    </row>
    <row r="98" spans="1:14">
      <c r="A98" s="22" t="s">
        <v>320</v>
      </c>
      <c r="B98" s="22" t="s">
        <v>222</v>
      </c>
      <c r="C98" s="22" t="s">
        <v>223</v>
      </c>
      <c r="E98" s="22" t="s">
        <v>426</v>
      </c>
      <c r="G98" s="22" t="s">
        <v>426</v>
      </c>
      <c r="H98" s="22" t="s">
        <v>427</v>
      </c>
      <c r="I98" s="23" t="s">
        <v>427</v>
      </c>
      <c r="J98" s="23" t="s">
        <v>427</v>
      </c>
      <c r="K98" s="23" t="s">
        <v>427</v>
      </c>
      <c r="L98" s="23" t="s">
        <v>427</v>
      </c>
      <c r="M98" s="23" t="s">
        <v>426</v>
      </c>
      <c r="N98" s="26" t="str">
        <f t="shared" si="2"/>
        <v>是</v>
      </c>
    </row>
    <row r="99" spans="1:14">
      <c r="A99" s="22" t="s">
        <v>320</v>
      </c>
      <c r="B99" s="22" t="s">
        <v>272</v>
      </c>
      <c r="C99" s="22" t="s">
        <v>273</v>
      </c>
      <c r="E99" s="22" t="s">
        <v>426</v>
      </c>
      <c r="G99" s="22" t="s">
        <v>426</v>
      </c>
      <c r="H99" s="22" t="s">
        <v>427</v>
      </c>
      <c r="I99" s="23" t="s">
        <v>427</v>
      </c>
      <c r="J99" s="23" t="s">
        <v>427</v>
      </c>
      <c r="K99" s="23" t="s">
        <v>427</v>
      </c>
      <c r="L99" s="23" t="s">
        <v>427</v>
      </c>
      <c r="M99" s="23" t="s">
        <v>426</v>
      </c>
      <c r="N99" s="26" t="str">
        <f t="shared" ref="N99:N130" si="3">IF(ISNUMBER(FIND("已认证",M99)),"否","是")</f>
        <v>是</v>
      </c>
    </row>
    <row r="100" spans="1:14">
      <c r="A100" s="22" t="s">
        <v>320</v>
      </c>
      <c r="B100" s="22" t="s">
        <v>252</v>
      </c>
      <c r="C100" s="22" t="s">
        <v>253</v>
      </c>
      <c r="E100" s="22" t="s">
        <v>426</v>
      </c>
      <c r="G100" s="22" t="s">
        <v>426</v>
      </c>
      <c r="H100" s="22" t="s">
        <v>427</v>
      </c>
      <c r="I100" s="23" t="s">
        <v>427</v>
      </c>
      <c r="J100" s="23" t="s">
        <v>427</v>
      </c>
      <c r="K100" s="23" t="s">
        <v>427</v>
      </c>
      <c r="L100" s="23" t="s">
        <v>427</v>
      </c>
      <c r="M100" s="23" t="s">
        <v>426</v>
      </c>
      <c r="N100" s="26" t="str">
        <f t="shared" si="3"/>
        <v>是</v>
      </c>
    </row>
    <row r="101" spans="1:14">
      <c r="A101" s="22" t="s">
        <v>320</v>
      </c>
      <c r="B101" s="22" t="s">
        <v>298</v>
      </c>
      <c r="C101" s="22" t="s">
        <v>299</v>
      </c>
      <c r="E101" s="22" t="s">
        <v>426</v>
      </c>
      <c r="G101" s="22" t="s">
        <v>426</v>
      </c>
      <c r="H101" s="22" t="s">
        <v>427</v>
      </c>
      <c r="I101" s="23" t="s">
        <v>427</v>
      </c>
      <c r="J101" s="23" t="s">
        <v>427</v>
      </c>
      <c r="K101" s="23" t="s">
        <v>427</v>
      </c>
      <c r="L101" s="23" t="s">
        <v>427</v>
      </c>
      <c r="M101" s="23" t="s">
        <v>426</v>
      </c>
      <c r="N101" s="26" t="str">
        <f t="shared" si="3"/>
        <v>是</v>
      </c>
    </row>
    <row r="102" spans="1:14">
      <c r="A102" s="22" t="s">
        <v>320</v>
      </c>
      <c r="B102" s="22" t="s">
        <v>81</v>
      </c>
      <c r="C102" s="22" t="s">
        <v>82</v>
      </c>
      <c r="D102" s="22" t="s">
        <v>82</v>
      </c>
      <c r="E102" s="22" t="s">
        <v>426</v>
      </c>
      <c r="G102" s="22" t="s">
        <v>426</v>
      </c>
      <c r="H102" s="22" t="s">
        <v>427</v>
      </c>
      <c r="I102" s="23" t="s">
        <v>427</v>
      </c>
      <c r="J102" s="23" t="s">
        <v>427</v>
      </c>
      <c r="K102" s="23" t="s">
        <v>427</v>
      </c>
      <c r="L102" s="23" t="s">
        <v>427</v>
      </c>
      <c r="M102" s="23" t="s">
        <v>426</v>
      </c>
      <c r="N102" s="26" t="str">
        <f t="shared" si="3"/>
        <v>是</v>
      </c>
    </row>
    <row r="103" spans="1:14">
      <c r="A103" s="22" t="s">
        <v>320</v>
      </c>
      <c r="B103" s="22" t="s">
        <v>170</v>
      </c>
      <c r="C103" s="22" t="s">
        <v>171</v>
      </c>
      <c r="E103" s="22" t="s">
        <v>426</v>
      </c>
      <c r="G103" s="22" t="s">
        <v>426</v>
      </c>
      <c r="H103" s="22" t="s">
        <v>427</v>
      </c>
      <c r="I103" s="23" t="s">
        <v>427</v>
      </c>
      <c r="J103" s="23" t="s">
        <v>427</v>
      </c>
      <c r="K103" s="23" t="s">
        <v>427</v>
      </c>
      <c r="L103" s="23" t="s">
        <v>427</v>
      </c>
      <c r="M103" s="23" t="s">
        <v>426</v>
      </c>
      <c r="N103" s="26" t="str">
        <f t="shared" si="3"/>
        <v>是</v>
      </c>
    </row>
    <row r="104" spans="1:14">
      <c r="A104" s="22" t="s">
        <v>320</v>
      </c>
      <c r="B104" s="22" t="s">
        <v>7</v>
      </c>
      <c r="C104" s="22" t="s">
        <v>8</v>
      </c>
      <c r="E104" s="22" t="s">
        <v>426</v>
      </c>
      <c r="G104" s="22" t="s">
        <v>426</v>
      </c>
      <c r="H104" s="22" t="s">
        <v>427</v>
      </c>
      <c r="I104" s="23" t="s">
        <v>427</v>
      </c>
      <c r="J104" s="23" t="s">
        <v>427</v>
      </c>
      <c r="K104" s="23" t="s">
        <v>427</v>
      </c>
      <c r="L104" s="23" t="s">
        <v>427</v>
      </c>
      <c r="M104" s="23" t="s">
        <v>426</v>
      </c>
      <c r="N104" s="26" t="str">
        <f t="shared" si="3"/>
        <v>是</v>
      </c>
    </row>
    <row r="105" spans="1:14">
      <c r="A105" s="22" t="s">
        <v>320</v>
      </c>
      <c r="B105" s="22" t="s">
        <v>68</v>
      </c>
      <c r="C105" s="22" t="s">
        <v>69</v>
      </c>
      <c r="D105" s="22" t="s">
        <v>69</v>
      </c>
      <c r="E105" s="22" t="s">
        <v>426</v>
      </c>
      <c r="G105" s="22" t="s">
        <v>426</v>
      </c>
      <c r="H105" s="22" t="s">
        <v>427</v>
      </c>
      <c r="I105" s="23" t="s">
        <v>427</v>
      </c>
      <c r="J105" s="23" t="s">
        <v>427</v>
      </c>
      <c r="K105" s="23" t="s">
        <v>427</v>
      </c>
      <c r="L105" s="23" t="s">
        <v>427</v>
      </c>
      <c r="M105" s="23" t="s">
        <v>426</v>
      </c>
      <c r="N105" s="26" t="str">
        <f t="shared" si="3"/>
        <v>是</v>
      </c>
    </row>
    <row r="106" spans="1:14">
      <c r="A106" s="22" t="s">
        <v>320</v>
      </c>
      <c r="B106" s="22" t="s">
        <v>104</v>
      </c>
      <c r="C106" s="22" t="s">
        <v>105</v>
      </c>
      <c r="D106" s="22" t="s">
        <v>105</v>
      </c>
      <c r="E106" s="22" t="s">
        <v>426</v>
      </c>
      <c r="G106" s="22" t="s">
        <v>426</v>
      </c>
      <c r="H106" s="22" t="s">
        <v>427</v>
      </c>
      <c r="I106" s="23" t="s">
        <v>427</v>
      </c>
      <c r="J106" s="23" t="s">
        <v>427</v>
      </c>
      <c r="K106" s="23" t="s">
        <v>427</v>
      </c>
      <c r="L106" s="23" t="s">
        <v>427</v>
      </c>
      <c r="M106" s="23" t="s">
        <v>426</v>
      </c>
      <c r="N106" s="26" t="str">
        <f t="shared" si="3"/>
        <v>是</v>
      </c>
    </row>
    <row r="107" spans="1:14">
      <c r="A107" s="22" t="s">
        <v>320</v>
      </c>
      <c r="B107" s="22" t="s">
        <v>124</v>
      </c>
      <c r="C107" s="22" t="s">
        <v>125</v>
      </c>
      <c r="E107" s="22" t="s">
        <v>426</v>
      </c>
      <c r="G107" s="22" t="s">
        <v>426</v>
      </c>
      <c r="H107" s="22" t="s">
        <v>427</v>
      </c>
      <c r="I107" s="23" t="s">
        <v>427</v>
      </c>
      <c r="J107" s="23" t="s">
        <v>427</v>
      </c>
      <c r="K107" s="23" t="s">
        <v>427</v>
      </c>
      <c r="L107" s="23" t="s">
        <v>427</v>
      </c>
      <c r="M107" s="23" t="s">
        <v>426</v>
      </c>
      <c r="N107" s="26" t="str">
        <f t="shared" si="3"/>
        <v>是</v>
      </c>
    </row>
    <row r="108" spans="1:14">
      <c r="A108" s="22" t="s">
        <v>320</v>
      </c>
      <c r="B108" s="22" t="s">
        <v>278</v>
      </c>
      <c r="C108" s="22" t="s">
        <v>279</v>
      </c>
      <c r="E108" s="22" t="s">
        <v>426</v>
      </c>
      <c r="G108" s="22" t="s">
        <v>426</v>
      </c>
      <c r="H108" s="22" t="s">
        <v>427</v>
      </c>
      <c r="I108" s="23" t="s">
        <v>427</v>
      </c>
      <c r="J108" s="23" t="s">
        <v>427</v>
      </c>
      <c r="K108" s="23" t="s">
        <v>427</v>
      </c>
      <c r="L108" s="23" t="s">
        <v>427</v>
      </c>
      <c r="M108" s="23" t="s">
        <v>426</v>
      </c>
      <c r="N108" s="26" t="str">
        <f t="shared" si="3"/>
        <v>是</v>
      </c>
    </row>
    <row r="109" spans="1:14">
      <c r="A109" s="22" t="s">
        <v>320</v>
      </c>
      <c r="B109" s="22" t="s">
        <v>224</v>
      </c>
      <c r="C109" s="22" t="s">
        <v>225</v>
      </c>
      <c r="E109" s="22" t="s">
        <v>426</v>
      </c>
      <c r="G109" s="22" t="s">
        <v>426</v>
      </c>
      <c r="H109" s="22" t="s">
        <v>427</v>
      </c>
      <c r="I109" s="23" t="s">
        <v>427</v>
      </c>
      <c r="J109" s="23" t="s">
        <v>427</v>
      </c>
      <c r="K109" s="23" t="s">
        <v>427</v>
      </c>
      <c r="L109" s="23" t="s">
        <v>427</v>
      </c>
      <c r="M109" s="23" t="s">
        <v>426</v>
      </c>
      <c r="N109" s="26" t="str">
        <f t="shared" si="3"/>
        <v>是</v>
      </c>
    </row>
    <row r="110" spans="1:14">
      <c r="A110" s="22" t="s">
        <v>320</v>
      </c>
      <c r="B110" s="22" t="s">
        <v>202</v>
      </c>
      <c r="C110" s="22" t="s">
        <v>203</v>
      </c>
      <c r="E110" s="22" t="s">
        <v>426</v>
      </c>
      <c r="G110" s="22" t="s">
        <v>426</v>
      </c>
      <c r="H110" s="22" t="s">
        <v>427</v>
      </c>
      <c r="I110" s="23" t="s">
        <v>427</v>
      </c>
      <c r="J110" s="23" t="s">
        <v>427</v>
      </c>
      <c r="K110" s="23" t="s">
        <v>427</v>
      </c>
      <c r="L110" s="23" t="s">
        <v>427</v>
      </c>
      <c r="M110" s="23" t="s">
        <v>426</v>
      </c>
      <c r="N110" s="26" t="str">
        <f t="shared" si="3"/>
        <v>是</v>
      </c>
    </row>
    <row r="111" spans="1:14">
      <c r="A111" s="22" t="s">
        <v>320</v>
      </c>
      <c r="B111" s="22" t="s">
        <v>160</v>
      </c>
      <c r="C111" s="22" t="s">
        <v>161</v>
      </c>
      <c r="E111" s="22" t="s">
        <v>426</v>
      </c>
      <c r="G111" s="22" t="s">
        <v>426</v>
      </c>
      <c r="H111" s="22" t="s">
        <v>427</v>
      </c>
      <c r="I111" s="23" t="s">
        <v>427</v>
      </c>
      <c r="J111" s="23" t="s">
        <v>427</v>
      </c>
      <c r="K111" s="23" t="s">
        <v>427</v>
      </c>
      <c r="L111" s="23" t="s">
        <v>427</v>
      </c>
      <c r="M111" s="23" t="s">
        <v>426</v>
      </c>
      <c r="N111" s="26" t="str">
        <f t="shared" si="3"/>
        <v>是</v>
      </c>
    </row>
    <row r="112" spans="1:14">
      <c r="A112" s="22" t="s">
        <v>320</v>
      </c>
      <c r="B112" s="22" t="s">
        <v>284</v>
      </c>
      <c r="C112" s="22" t="s">
        <v>285</v>
      </c>
      <c r="E112" s="22" t="s">
        <v>426</v>
      </c>
      <c r="G112" s="22" t="s">
        <v>426</v>
      </c>
      <c r="H112" s="22" t="s">
        <v>427</v>
      </c>
      <c r="I112" s="23" t="s">
        <v>427</v>
      </c>
      <c r="J112" s="23" t="s">
        <v>427</v>
      </c>
      <c r="K112" s="23" t="s">
        <v>427</v>
      </c>
      <c r="L112" s="23" t="s">
        <v>427</v>
      </c>
      <c r="M112" s="23" t="s">
        <v>426</v>
      </c>
      <c r="N112" s="26" t="str">
        <f t="shared" si="3"/>
        <v>是</v>
      </c>
    </row>
    <row r="113" spans="1:14">
      <c r="A113" s="22" t="s">
        <v>320</v>
      </c>
      <c r="B113" s="22" t="s">
        <v>192</v>
      </c>
      <c r="C113" s="22" t="s">
        <v>193</v>
      </c>
      <c r="E113" s="22" t="s">
        <v>426</v>
      </c>
      <c r="G113" s="22" t="s">
        <v>426</v>
      </c>
      <c r="H113" s="22" t="s">
        <v>427</v>
      </c>
      <c r="I113" s="23" t="s">
        <v>427</v>
      </c>
      <c r="J113" s="23" t="s">
        <v>427</v>
      </c>
      <c r="K113" s="23" t="s">
        <v>427</v>
      </c>
      <c r="L113" s="23" t="s">
        <v>427</v>
      </c>
      <c r="M113" s="23" t="s">
        <v>426</v>
      </c>
      <c r="N113" s="26" t="str">
        <f t="shared" si="3"/>
        <v>是</v>
      </c>
    </row>
    <row r="114" spans="1:14">
      <c r="A114" s="22" t="s">
        <v>320</v>
      </c>
      <c r="B114" s="22" t="s">
        <v>15</v>
      </c>
      <c r="C114" s="22" t="s">
        <v>16</v>
      </c>
      <c r="E114" s="22" t="s">
        <v>426</v>
      </c>
      <c r="G114" s="22" t="s">
        <v>426</v>
      </c>
      <c r="H114" s="22" t="s">
        <v>427</v>
      </c>
      <c r="I114" s="23" t="s">
        <v>427</v>
      </c>
      <c r="J114" s="23" t="s">
        <v>427</v>
      </c>
      <c r="K114" s="23" t="s">
        <v>427</v>
      </c>
      <c r="L114" s="23" t="s">
        <v>427</v>
      </c>
      <c r="M114" s="23" t="s">
        <v>426</v>
      </c>
      <c r="N114" s="26" t="str">
        <f t="shared" si="3"/>
        <v>是</v>
      </c>
    </row>
    <row r="115" spans="1:14">
      <c r="A115" s="22" t="s">
        <v>320</v>
      </c>
      <c r="B115" s="22" t="s">
        <v>168</v>
      </c>
      <c r="C115" s="22" t="s">
        <v>169</v>
      </c>
      <c r="E115" s="22" t="s">
        <v>426</v>
      </c>
      <c r="G115" s="22" t="s">
        <v>426</v>
      </c>
      <c r="H115" s="22" t="s">
        <v>427</v>
      </c>
      <c r="I115" s="23" t="s">
        <v>427</v>
      </c>
      <c r="J115" s="23" t="s">
        <v>427</v>
      </c>
      <c r="K115" s="23" t="s">
        <v>427</v>
      </c>
      <c r="L115" s="23" t="s">
        <v>427</v>
      </c>
      <c r="M115" s="23" t="s">
        <v>426</v>
      </c>
      <c r="N115" s="26" t="str">
        <f t="shared" si="3"/>
        <v>是</v>
      </c>
    </row>
    <row r="116" spans="1:14">
      <c r="A116" s="22" t="s">
        <v>320</v>
      </c>
      <c r="B116" s="22" t="s">
        <v>226</v>
      </c>
      <c r="C116" s="22" t="s">
        <v>227</v>
      </c>
      <c r="E116" s="22" t="s">
        <v>426</v>
      </c>
      <c r="G116" s="22" t="s">
        <v>426</v>
      </c>
      <c r="H116" s="22" t="s">
        <v>427</v>
      </c>
      <c r="I116" s="23" t="s">
        <v>427</v>
      </c>
      <c r="J116" s="23" t="s">
        <v>427</v>
      </c>
      <c r="K116" s="23" t="s">
        <v>427</v>
      </c>
      <c r="L116" s="23" t="s">
        <v>427</v>
      </c>
      <c r="M116" s="23" t="s">
        <v>426</v>
      </c>
      <c r="N116" s="26" t="str">
        <f t="shared" si="3"/>
        <v>是</v>
      </c>
    </row>
    <row r="117" spans="1:14">
      <c r="A117" s="22" t="s">
        <v>320</v>
      </c>
      <c r="B117" s="22" t="s">
        <v>96</v>
      </c>
      <c r="C117" s="22" t="s">
        <v>97</v>
      </c>
      <c r="D117" s="22" t="s">
        <v>97</v>
      </c>
      <c r="E117" s="22" t="s">
        <v>426</v>
      </c>
      <c r="G117" s="22" t="s">
        <v>426</v>
      </c>
      <c r="H117" s="22" t="s">
        <v>427</v>
      </c>
      <c r="I117" s="23" t="s">
        <v>427</v>
      </c>
      <c r="J117" s="23" t="s">
        <v>427</v>
      </c>
      <c r="K117" s="23" t="s">
        <v>427</v>
      </c>
      <c r="L117" s="23" t="s">
        <v>427</v>
      </c>
      <c r="M117" s="23" t="s">
        <v>426</v>
      </c>
      <c r="N117" s="26" t="str">
        <f t="shared" si="3"/>
        <v>是</v>
      </c>
    </row>
    <row r="118" spans="1:14">
      <c r="A118" s="22" t="s">
        <v>320</v>
      </c>
      <c r="B118" s="22" t="s">
        <v>162</v>
      </c>
      <c r="C118" s="22" t="s">
        <v>163</v>
      </c>
      <c r="E118" s="22" t="s">
        <v>426</v>
      </c>
      <c r="G118" s="22" t="s">
        <v>426</v>
      </c>
      <c r="H118" s="22" t="s">
        <v>427</v>
      </c>
      <c r="I118" s="23" t="s">
        <v>427</v>
      </c>
      <c r="J118" s="23" t="s">
        <v>427</v>
      </c>
      <c r="K118" s="23" t="s">
        <v>427</v>
      </c>
      <c r="L118" s="23" t="s">
        <v>427</v>
      </c>
      <c r="M118" s="23" t="s">
        <v>426</v>
      </c>
      <c r="N118" s="26" t="str">
        <f t="shared" si="3"/>
        <v>是</v>
      </c>
    </row>
    <row r="119" spans="1:14">
      <c r="A119" s="22" t="s">
        <v>320</v>
      </c>
      <c r="B119" s="22" t="s">
        <v>234</v>
      </c>
      <c r="C119" s="22" t="s">
        <v>235</v>
      </c>
      <c r="E119" s="22" t="s">
        <v>426</v>
      </c>
      <c r="G119" s="22" t="s">
        <v>426</v>
      </c>
      <c r="H119" s="22" t="s">
        <v>427</v>
      </c>
      <c r="I119" s="23" t="s">
        <v>427</v>
      </c>
      <c r="J119" s="23" t="s">
        <v>427</v>
      </c>
      <c r="K119" s="23" t="s">
        <v>427</v>
      </c>
      <c r="L119" s="23" t="s">
        <v>427</v>
      </c>
      <c r="M119" s="23" t="s">
        <v>426</v>
      </c>
      <c r="N119" s="26" t="str">
        <f t="shared" si="3"/>
        <v>是</v>
      </c>
    </row>
    <row r="120" spans="1:14">
      <c r="A120" s="22" t="s">
        <v>320</v>
      </c>
      <c r="B120" s="22" t="s">
        <v>198</v>
      </c>
      <c r="C120" s="22" t="s">
        <v>199</v>
      </c>
      <c r="E120" s="22" t="s">
        <v>426</v>
      </c>
      <c r="G120" s="22" t="s">
        <v>426</v>
      </c>
      <c r="H120" s="23" t="s">
        <v>427</v>
      </c>
      <c r="I120" s="23" t="s">
        <v>427</v>
      </c>
      <c r="J120" s="23" t="s">
        <v>427</v>
      </c>
      <c r="K120" s="23" t="s">
        <v>427</v>
      </c>
      <c r="L120" s="23" t="s">
        <v>427</v>
      </c>
      <c r="M120" s="23" t="s">
        <v>426</v>
      </c>
      <c r="N120" s="26" t="str">
        <f t="shared" si="3"/>
        <v>是</v>
      </c>
    </row>
    <row r="121" spans="1:14">
      <c r="A121" s="22" t="s">
        <v>320</v>
      </c>
      <c r="B121" s="22" t="s">
        <v>62</v>
      </c>
      <c r="C121" s="22" t="s">
        <v>63</v>
      </c>
      <c r="D121" s="22" t="s">
        <v>63</v>
      </c>
      <c r="E121" s="22" t="s">
        <v>426</v>
      </c>
      <c r="G121" s="22" t="s">
        <v>426</v>
      </c>
      <c r="H121" s="22" t="s">
        <v>427</v>
      </c>
      <c r="I121" s="23" t="s">
        <v>427</v>
      </c>
      <c r="J121" s="23" t="s">
        <v>427</v>
      </c>
      <c r="K121" s="23" t="s">
        <v>427</v>
      </c>
      <c r="L121" s="23" t="s">
        <v>427</v>
      </c>
      <c r="M121" s="23" t="s">
        <v>426</v>
      </c>
      <c r="N121" s="26" t="str">
        <f t="shared" si="3"/>
        <v>是</v>
      </c>
    </row>
    <row r="122" spans="1:14">
      <c r="A122" s="22" t="s">
        <v>320</v>
      </c>
      <c r="B122" s="22" t="s">
        <v>262</v>
      </c>
      <c r="C122" s="22" t="s">
        <v>263</v>
      </c>
      <c r="E122" s="22" t="s">
        <v>426</v>
      </c>
      <c r="G122" s="22" t="s">
        <v>426</v>
      </c>
      <c r="H122" s="22" t="s">
        <v>427</v>
      </c>
      <c r="I122" s="23" t="s">
        <v>427</v>
      </c>
      <c r="J122" s="23" t="s">
        <v>427</v>
      </c>
      <c r="K122" s="23" t="s">
        <v>427</v>
      </c>
      <c r="L122" s="23" t="s">
        <v>427</v>
      </c>
      <c r="M122" s="23" t="s">
        <v>426</v>
      </c>
      <c r="N122" s="26" t="str">
        <f t="shared" si="3"/>
        <v>是</v>
      </c>
    </row>
    <row r="123" spans="1:14">
      <c r="A123" s="22" t="s">
        <v>320</v>
      </c>
      <c r="B123" s="22" t="s">
        <v>242</v>
      </c>
      <c r="C123" s="22" t="s">
        <v>243</v>
      </c>
      <c r="E123" s="22" t="s">
        <v>426</v>
      </c>
      <c r="G123" s="22" t="s">
        <v>426</v>
      </c>
      <c r="H123" s="22" t="s">
        <v>427</v>
      </c>
      <c r="I123" s="23" t="s">
        <v>427</v>
      </c>
      <c r="J123" s="23" t="s">
        <v>427</v>
      </c>
      <c r="K123" s="23" t="s">
        <v>427</v>
      </c>
      <c r="L123" s="23" t="s">
        <v>427</v>
      </c>
      <c r="M123" s="23" t="s">
        <v>426</v>
      </c>
      <c r="N123" s="26" t="str">
        <f t="shared" si="3"/>
        <v>是</v>
      </c>
    </row>
    <row r="124" spans="1:14">
      <c r="A124" s="22" t="s">
        <v>320</v>
      </c>
      <c r="B124" s="22" t="s">
        <v>286</v>
      </c>
      <c r="C124" s="22" t="s">
        <v>287</v>
      </c>
      <c r="E124" s="22" t="s">
        <v>426</v>
      </c>
      <c r="G124" s="22" t="s">
        <v>426</v>
      </c>
      <c r="H124" s="23" t="s">
        <v>427</v>
      </c>
      <c r="I124" s="23" t="s">
        <v>427</v>
      </c>
      <c r="J124" s="23" t="s">
        <v>427</v>
      </c>
      <c r="K124" s="23" t="s">
        <v>427</v>
      </c>
      <c r="L124" s="23" t="s">
        <v>427</v>
      </c>
      <c r="M124" s="23" t="s">
        <v>426</v>
      </c>
      <c r="N124" s="26" t="str">
        <f t="shared" si="3"/>
        <v>是</v>
      </c>
    </row>
    <row r="125" spans="1:14">
      <c r="A125" s="22" t="s">
        <v>320</v>
      </c>
      <c r="B125" s="22" t="s">
        <v>270</v>
      </c>
      <c r="C125" s="22" t="s">
        <v>271</v>
      </c>
      <c r="E125" s="22" t="s">
        <v>426</v>
      </c>
      <c r="G125" s="22" t="s">
        <v>426</v>
      </c>
      <c r="H125" s="22" t="s">
        <v>427</v>
      </c>
      <c r="I125" s="23" t="s">
        <v>427</v>
      </c>
      <c r="J125" s="23" t="s">
        <v>427</v>
      </c>
      <c r="K125" s="23" t="s">
        <v>427</v>
      </c>
      <c r="L125" s="23" t="s">
        <v>427</v>
      </c>
      <c r="M125" s="23" t="s">
        <v>426</v>
      </c>
      <c r="N125" s="26" t="str">
        <f t="shared" si="3"/>
        <v>是</v>
      </c>
    </row>
    <row r="126" spans="1:14">
      <c r="A126" s="22" t="s">
        <v>320</v>
      </c>
      <c r="B126" s="22" t="s">
        <v>206</v>
      </c>
      <c r="C126" s="22" t="s">
        <v>207</v>
      </c>
      <c r="E126" s="22" t="s">
        <v>426</v>
      </c>
      <c r="G126" s="22" t="s">
        <v>426</v>
      </c>
      <c r="H126" s="22" t="s">
        <v>427</v>
      </c>
      <c r="I126" s="23" t="s">
        <v>427</v>
      </c>
      <c r="J126" s="23" t="s">
        <v>427</v>
      </c>
      <c r="K126" s="23" t="s">
        <v>427</v>
      </c>
      <c r="L126" s="23" t="s">
        <v>427</v>
      </c>
      <c r="M126" s="23" t="s">
        <v>426</v>
      </c>
      <c r="N126" s="26" t="str">
        <f t="shared" si="3"/>
        <v>是</v>
      </c>
    </row>
    <row r="127" spans="1:14">
      <c r="A127" s="22" t="s">
        <v>320</v>
      </c>
      <c r="B127" s="22" t="s">
        <v>314</v>
      </c>
      <c r="C127" s="22" t="s">
        <v>315</v>
      </c>
      <c r="E127" s="22" t="s">
        <v>426</v>
      </c>
      <c r="G127" s="22" t="s">
        <v>426</v>
      </c>
      <c r="H127" s="22" t="s">
        <v>427</v>
      </c>
      <c r="I127" s="23" t="s">
        <v>427</v>
      </c>
      <c r="J127" s="23" t="s">
        <v>427</v>
      </c>
      <c r="K127" s="23" t="s">
        <v>427</v>
      </c>
      <c r="L127" s="23" t="s">
        <v>427</v>
      </c>
      <c r="M127" s="23" t="s">
        <v>426</v>
      </c>
      <c r="N127" s="26" t="str">
        <f t="shared" si="3"/>
        <v>是</v>
      </c>
    </row>
    <row r="128" spans="1:14">
      <c r="A128" s="22" t="s">
        <v>320</v>
      </c>
      <c r="B128" s="22" t="s">
        <v>254</v>
      </c>
      <c r="C128" s="22" t="s">
        <v>255</v>
      </c>
      <c r="E128" s="22" t="s">
        <v>426</v>
      </c>
      <c r="G128" s="22" t="s">
        <v>426</v>
      </c>
      <c r="H128" s="22" t="s">
        <v>427</v>
      </c>
      <c r="I128" s="23" t="s">
        <v>427</v>
      </c>
      <c r="J128" s="23" t="s">
        <v>427</v>
      </c>
      <c r="K128" s="23" t="s">
        <v>427</v>
      </c>
      <c r="L128" s="23" t="s">
        <v>427</v>
      </c>
      <c r="M128" s="23" t="s">
        <v>426</v>
      </c>
      <c r="N128" s="26" t="str">
        <f t="shared" si="3"/>
        <v>是</v>
      </c>
    </row>
    <row r="129" spans="1:14">
      <c r="A129" s="22" t="s">
        <v>320</v>
      </c>
      <c r="B129" s="22" t="s">
        <v>212</v>
      </c>
      <c r="C129" s="22" t="s">
        <v>213</v>
      </c>
      <c r="E129" s="22" t="s">
        <v>426</v>
      </c>
      <c r="G129" s="22" t="s">
        <v>426</v>
      </c>
      <c r="H129" s="22" t="s">
        <v>427</v>
      </c>
      <c r="I129" s="23" t="s">
        <v>427</v>
      </c>
      <c r="J129" s="23" t="s">
        <v>427</v>
      </c>
      <c r="K129" s="23" t="s">
        <v>427</v>
      </c>
      <c r="L129" s="23" t="s">
        <v>427</v>
      </c>
      <c r="M129" s="23" t="s">
        <v>426</v>
      </c>
      <c r="N129" s="26" t="str">
        <f t="shared" si="3"/>
        <v>是</v>
      </c>
    </row>
    <row r="130" spans="1:14">
      <c r="A130" s="22" t="s">
        <v>320</v>
      </c>
      <c r="B130" s="22" t="s">
        <v>142</v>
      </c>
      <c r="C130" s="22" t="s">
        <v>143</v>
      </c>
      <c r="E130" s="22" t="s">
        <v>426</v>
      </c>
      <c r="G130" s="22" t="s">
        <v>426</v>
      </c>
      <c r="H130" s="22" t="s">
        <v>427</v>
      </c>
      <c r="I130" s="23" t="s">
        <v>427</v>
      </c>
      <c r="J130" s="23" t="s">
        <v>427</v>
      </c>
      <c r="K130" s="23" t="s">
        <v>427</v>
      </c>
      <c r="L130" s="23" t="s">
        <v>427</v>
      </c>
      <c r="M130" s="23" t="s">
        <v>426</v>
      </c>
      <c r="N130" s="26" t="str">
        <f t="shared" si="3"/>
        <v>是</v>
      </c>
    </row>
    <row r="131" spans="1:14">
      <c r="A131" s="22" t="s">
        <v>320</v>
      </c>
      <c r="B131" s="22" t="s">
        <v>138</v>
      </c>
      <c r="C131" s="22" t="s">
        <v>139</v>
      </c>
      <c r="E131" s="22" t="s">
        <v>426</v>
      </c>
      <c r="G131" s="22" t="s">
        <v>426</v>
      </c>
      <c r="H131" s="22" t="s">
        <v>427</v>
      </c>
      <c r="I131" s="23" t="s">
        <v>427</v>
      </c>
      <c r="J131" s="23" t="s">
        <v>427</v>
      </c>
      <c r="K131" s="23" t="s">
        <v>427</v>
      </c>
      <c r="L131" s="23" t="s">
        <v>427</v>
      </c>
      <c r="M131" s="23" t="s">
        <v>426</v>
      </c>
      <c r="N131" s="26" t="str">
        <f t="shared" ref="N131:N156" si="4">IF(ISNUMBER(FIND("已认证",M131)),"否","是")</f>
        <v>是</v>
      </c>
    </row>
    <row r="132" spans="1:14">
      <c r="A132" s="22" t="s">
        <v>320</v>
      </c>
      <c r="B132" s="22" t="s">
        <v>238</v>
      </c>
      <c r="C132" s="22" t="s">
        <v>239</v>
      </c>
      <c r="E132" s="22" t="s">
        <v>426</v>
      </c>
      <c r="G132" s="22" t="s">
        <v>426</v>
      </c>
      <c r="H132" s="22" t="s">
        <v>427</v>
      </c>
      <c r="I132" s="23" t="s">
        <v>427</v>
      </c>
      <c r="J132" s="23" t="s">
        <v>427</v>
      </c>
      <c r="K132" s="23" t="s">
        <v>427</v>
      </c>
      <c r="L132" s="23" t="s">
        <v>427</v>
      </c>
      <c r="M132" s="23" t="s">
        <v>426</v>
      </c>
      <c r="N132" s="26" t="str">
        <f t="shared" si="4"/>
        <v>是</v>
      </c>
    </row>
    <row r="133" spans="1:14">
      <c r="A133" s="22" t="s">
        <v>320</v>
      </c>
      <c r="B133" s="22" t="s">
        <v>210</v>
      </c>
      <c r="C133" s="22" t="s">
        <v>211</v>
      </c>
      <c r="E133" s="22" t="s">
        <v>426</v>
      </c>
      <c r="G133" s="22" t="s">
        <v>426</v>
      </c>
      <c r="H133" s="22" t="s">
        <v>427</v>
      </c>
      <c r="I133" s="23" t="s">
        <v>427</v>
      </c>
      <c r="J133" s="23" t="s">
        <v>427</v>
      </c>
      <c r="K133" s="23" t="s">
        <v>427</v>
      </c>
      <c r="L133" s="23" t="s">
        <v>427</v>
      </c>
      <c r="M133" s="23" t="s">
        <v>426</v>
      </c>
      <c r="N133" s="26" t="str">
        <f t="shared" si="4"/>
        <v>是</v>
      </c>
    </row>
    <row r="134" spans="1:14">
      <c r="A134" s="22" t="s">
        <v>320</v>
      </c>
      <c r="B134" s="22" t="s">
        <v>19</v>
      </c>
      <c r="C134" s="22" t="s">
        <v>20</v>
      </c>
      <c r="D134" s="22" t="s">
        <v>20</v>
      </c>
      <c r="E134" s="22" t="s">
        <v>430</v>
      </c>
      <c r="F134" s="22" t="s">
        <v>20</v>
      </c>
      <c r="G134" s="22" t="s">
        <v>430</v>
      </c>
      <c r="H134" s="22" t="s">
        <v>2</v>
      </c>
      <c r="I134" s="23" t="s">
        <v>442</v>
      </c>
      <c r="J134" s="23" t="s">
        <v>433</v>
      </c>
      <c r="K134" s="23">
        <v>3.1022619800109e+17</v>
      </c>
      <c r="L134" s="23" t="s">
        <v>443</v>
      </c>
      <c r="M134" s="23" t="s">
        <v>430</v>
      </c>
      <c r="N134" s="26" t="str">
        <f t="shared" si="4"/>
        <v>否</v>
      </c>
    </row>
    <row r="135" spans="1:14">
      <c r="A135" s="22" t="s">
        <v>320</v>
      </c>
      <c r="B135" s="22" t="s">
        <v>280</v>
      </c>
      <c r="C135" s="22" t="s">
        <v>281</v>
      </c>
      <c r="E135" s="22" t="s">
        <v>426</v>
      </c>
      <c r="G135" s="22" t="s">
        <v>426</v>
      </c>
      <c r="H135" s="22" t="s">
        <v>427</v>
      </c>
      <c r="I135" s="23" t="s">
        <v>427</v>
      </c>
      <c r="J135" s="23" t="s">
        <v>427</v>
      </c>
      <c r="K135" s="23" t="s">
        <v>427</v>
      </c>
      <c r="L135" s="23" t="s">
        <v>427</v>
      </c>
      <c r="M135" s="23" t="s">
        <v>426</v>
      </c>
      <c r="N135" s="26" t="str">
        <f t="shared" si="4"/>
        <v>是</v>
      </c>
    </row>
    <row r="136" spans="1:14">
      <c r="A136" s="22" t="s">
        <v>320</v>
      </c>
      <c r="B136" s="22" t="s">
        <v>38</v>
      </c>
      <c r="C136" s="22" t="s">
        <v>39</v>
      </c>
      <c r="D136" s="22" t="s">
        <v>39</v>
      </c>
      <c r="E136" s="22" t="s">
        <v>426</v>
      </c>
      <c r="G136" s="22" t="s">
        <v>426</v>
      </c>
      <c r="H136" s="22" t="s">
        <v>427</v>
      </c>
      <c r="I136" s="23" t="s">
        <v>427</v>
      </c>
      <c r="J136" s="23" t="s">
        <v>427</v>
      </c>
      <c r="K136" s="23" t="s">
        <v>427</v>
      </c>
      <c r="L136" s="23" t="s">
        <v>427</v>
      </c>
      <c r="M136" s="23" t="s">
        <v>426</v>
      </c>
      <c r="N136" s="26" t="str">
        <f t="shared" si="4"/>
        <v>是</v>
      </c>
    </row>
    <row r="137" spans="1:14">
      <c r="A137" s="22" t="s">
        <v>320</v>
      </c>
      <c r="B137" s="22" t="s">
        <v>304</v>
      </c>
      <c r="C137" s="22" t="s">
        <v>305</v>
      </c>
      <c r="E137" s="22" t="s">
        <v>426</v>
      </c>
      <c r="G137" s="22" t="s">
        <v>426</v>
      </c>
      <c r="H137" s="22" t="s">
        <v>427</v>
      </c>
      <c r="I137" s="23" t="s">
        <v>427</v>
      </c>
      <c r="J137" s="23" t="s">
        <v>427</v>
      </c>
      <c r="K137" s="23" t="s">
        <v>427</v>
      </c>
      <c r="L137" s="23" t="s">
        <v>427</v>
      </c>
      <c r="M137" s="23" t="s">
        <v>426</v>
      </c>
      <c r="N137" s="26" t="str">
        <f t="shared" si="4"/>
        <v>是</v>
      </c>
    </row>
    <row r="138" ht="40.5" spans="1:14">
      <c r="A138" s="22" t="s">
        <v>320</v>
      </c>
      <c r="B138" s="22" t="s">
        <v>89</v>
      </c>
      <c r="C138" s="22" t="s">
        <v>90</v>
      </c>
      <c r="D138" s="22" t="s">
        <v>90</v>
      </c>
      <c r="E138" s="22" t="s">
        <v>430</v>
      </c>
      <c r="F138" s="22" t="s">
        <v>90</v>
      </c>
      <c r="G138" s="22" t="s">
        <v>430</v>
      </c>
      <c r="H138" s="23" t="s">
        <v>91</v>
      </c>
      <c r="I138" s="23" t="s">
        <v>444</v>
      </c>
      <c r="J138" s="23" t="s">
        <v>445</v>
      </c>
      <c r="K138" s="23" t="s">
        <v>446</v>
      </c>
      <c r="L138" s="23" t="s">
        <v>447</v>
      </c>
      <c r="M138" s="23" t="s">
        <v>448</v>
      </c>
      <c r="N138" s="26" t="str">
        <f t="shared" si="4"/>
        <v>否</v>
      </c>
    </row>
    <row r="139" spans="1:14">
      <c r="A139" s="22" t="s">
        <v>320</v>
      </c>
      <c r="B139" s="22" t="s">
        <v>64</v>
      </c>
      <c r="C139" s="22" t="s">
        <v>65</v>
      </c>
      <c r="D139" s="22" t="s">
        <v>65</v>
      </c>
      <c r="E139" s="22" t="s">
        <v>426</v>
      </c>
      <c r="G139" s="22" t="s">
        <v>426</v>
      </c>
      <c r="H139" s="22" t="s">
        <v>2</v>
      </c>
      <c r="I139" s="23" t="s">
        <v>427</v>
      </c>
      <c r="J139" s="23" t="s">
        <v>427</v>
      </c>
      <c r="K139" s="23" t="s">
        <v>427</v>
      </c>
      <c r="L139" s="23" t="s">
        <v>427</v>
      </c>
      <c r="M139" s="23" t="s">
        <v>426</v>
      </c>
      <c r="N139" s="26" t="str">
        <f t="shared" si="4"/>
        <v>是</v>
      </c>
    </row>
    <row r="140" spans="1:14">
      <c r="A140" s="22" t="s">
        <v>320</v>
      </c>
      <c r="B140" s="22" t="s">
        <v>166</v>
      </c>
      <c r="C140" s="22" t="s">
        <v>167</v>
      </c>
      <c r="E140" s="22" t="s">
        <v>426</v>
      </c>
      <c r="G140" s="22" t="s">
        <v>426</v>
      </c>
      <c r="H140" s="22" t="s">
        <v>427</v>
      </c>
      <c r="I140" s="23" t="s">
        <v>427</v>
      </c>
      <c r="J140" s="23" t="s">
        <v>427</v>
      </c>
      <c r="K140" s="23" t="s">
        <v>427</v>
      </c>
      <c r="L140" s="23" t="s">
        <v>427</v>
      </c>
      <c r="M140" s="23" t="s">
        <v>426</v>
      </c>
      <c r="N140" s="26" t="str">
        <f t="shared" si="4"/>
        <v>是</v>
      </c>
    </row>
    <row r="141" spans="1:14">
      <c r="A141" s="22" t="s">
        <v>320</v>
      </c>
      <c r="B141" s="22" t="s">
        <v>106</v>
      </c>
      <c r="C141" s="22" t="s">
        <v>107</v>
      </c>
      <c r="D141" s="22" t="s">
        <v>107</v>
      </c>
      <c r="E141" s="22" t="s">
        <v>426</v>
      </c>
      <c r="G141" s="22" t="s">
        <v>426</v>
      </c>
      <c r="H141" s="22" t="s">
        <v>427</v>
      </c>
      <c r="I141" s="23" t="s">
        <v>427</v>
      </c>
      <c r="J141" s="23" t="s">
        <v>427</v>
      </c>
      <c r="K141" s="23" t="s">
        <v>427</v>
      </c>
      <c r="L141" s="23" t="s">
        <v>427</v>
      </c>
      <c r="M141" s="23" t="s">
        <v>426</v>
      </c>
      <c r="N141" s="26" t="str">
        <f t="shared" si="4"/>
        <v>是</v>
      </c>
    </row>
    <row r="142" spans="1:14">
      <c r="A142" s="22" t="s">
        <v>320</v>
      </c>
      <c r="B142" s="22" t="s">
        <v>316</v>
      </c>
      <c r="C142" s="22" t="s">
        <v>317</v>
      </c>
      <c r="E142" s="22" t="s">
        <v>426</v>
      </c>
      <c r="G142" s="22" t="s">
        <v>426</v>
      </c>
      <c r="H142" s="22" t="s">
        <v>427</v>
      </c>
      <c r="I142" s="23" t="s">
        <v>427</v>
      </c>
      <c r="J142" s="23" t="s">
        <v>427</v>
      </c>
      <c r="K142" s="23" t="s">
        <v>427</v>
      </c>
      <c r="L142" s="23" t="s">
        <v>427</v>
      </c>
      <c r="M142" s="23" t="s">
        <v>426</v>
      </c>
      <c r="N142" s="26" t="str">
        <f t="shared" si="4"/>
        <v>是</v>
      </c>
    </row>
    <row r="143" spans="1:14">
      <c r="A143" s="22" t="s">
        <v>320</v>
      </c>
      <c r="B143" s="22" t="s">
        <v>148</v>
      </c>
      <c r="C143" s="22" t="s">
        <v>149</v>
      </c>
      <c r="E143" s="22" t="s">
        <v>426</v>
      </c>
      <c r="G143" s="22" t="s">
        <v>426</v>
      </c>
      <c r="H143" s="22" t="s">
        <v>427</v>
      </c>
      <c r="I143" s="23" t="s">
        <v>427</v>
      </c>
      <c r="J143" s="23" t="s">
        <v>427</v>
      </c>
      <c r="K143" s="23" t="s">
        <v>427</v>
      </c>
      <c r="L143" s="23" t="s">
        <v>427</v>
      </c>
      <c r="M143" s="23" t="s">
        <v>426</v>
      </c>
      <c r="N143" s="26" t="str">
        <f t="shared" si="4"/>
        <v>是</v>
      </c>
    </row>
    <row r="144" spans="1:14">
      <c r="A144" s="22" t="s">
        <v>320</v>
      </c>
      <c r="B144" s="22" t="s">
        <v>196</v>
      </c>
      <c r="C144" s="22" t="s">
        <v>197</v>
      </c>
      <c r="E144" s="22" t="s">
        <v>426</v>
      </c>
      <c r="G144" s="22" t="s">
        <v>426</v>
      </c>
      <c r="H144" s="22" t="s">
        <v>427</v>
      </c>
      <c r="I144" s="23" t="s">
        <v>427</v>
      </c>
      <c r="J144" s="23" t="s">
        <v>427</v>
      </c>
      <c r="K144" s="23" t="s">
        <v>427</v>
      </c>
      <c r="L144" s="23" t="s">
        <v>427</v>
      </c>
      <c r="M144" s="23" t="s">
        <v>426</v>
      </c>
      <c r="N144" s="26" t="str">
        <f t="shared" si="4"/>
        <v>是</v>
      </c>
    </row>
    <row r="145" spans="1:14">
      <c r="A145" s="22" t="s">
        <v>320</v>
      </c>
      <c r="B145" s="22" t="s">
        <v>56</v>
      </c>
      <c r="C145" s="22" t="s">
        <v>57</v>
      </c>
      <c r="D145" s="22" t="s">
        <v>57</v>
      </c>
      <c r="E145" s="22" t="s">
        <v>426</v>
      </c>
      <c r="G145" s="22" t="s">
        <v>426</v>
      </c>
      <c r="H145" s="22" t="s">
        <v>427</v>
      </c>
      <c r="I145" s="23" t="s">
        <v>427</v>
      </c>
      <c r="J145" s="23" t="s">
        <v>427</v>
      </c>
      <c r="K145" s="23" t="s">
        <v>427</v>
      </c>
      <c r="L145" s="23" t="s">
        <v>427</v>
      </c>
      <c r="M145" s="23" t="s">
        <v>426</v>
      </c>
      <c r="N145" s="26" t="str">
        <f t="shared" si="4"/>
        <v>是</v>
      </c>
    </row>
    <row r="146" spans="1:14">
      <c r="A146" s="22" t="s">
        <v>320</v>
      </c>
      <c r="B146" s="22" t="s">
        <v>75</v>
      </c>
      <c r="C146" s="22" t="s">
        <v>76</v>
      </c>
      <c r="D146" s="22" t="s">
        <v>76</v>
      </c>
      <c r="E146" s="22" t="s">
        <v>430</v>
      </c>
      <c r="F146" s="22" t="s">
        <v>76</v>
      </c>
      <c r="G146" s="22" t="s">
        <v>430</v>
      </c>
      <c r="H146" s="23" t="s">
        <v>2</v>
      </c>
      <c r="I146" s="23" t="s">
        <v>449</v>
      </c>
      <c r="J146" s="23" t="s">
        <v>433</v>
      </c>
      <c r="K146" s="23">
        <v>3.10228199405032e+17</v>
      </c>
      <c r="L146" s="23" t="s">
        <v>435</v>
      </c>
      <c r="M146" s="23" t="s">
        <v>430</v>
      </c>
      <c r="N146" s="26" t="str">
        <f t="shared" si="4"/>
        <v>否</v>
      </c>
    </row>
    <row r="147" spans="1:14">
      <c r="A147" s="22" t="s">
        <v>320</v>
      </c>
      <c r="B147" s="22" t="s">
        <v>184</v>
      </c>
      <c r="C147" s="22" t="s">
        <v>185</v>
      </c>
      <c r="E147" s="22" t="s">
        <v>426</v>
      </c>
      <c r="G147" s="22" t="s">
        <v>426</v>
      </c>
      <c r="H147" s="22" t="s">
        <v>427</v>
      </c>
      <c r="I147" s="23" t="s">
        <v>427</v>
      </c>
      <c r="J147" s="23" t="s">
        <v>427</v>
      </c>
      <c r="K147" s="23" t="s">
        <v>427</v>
      </c>
      <c r="L147" s="23" t="s">
        <v>427</v>
      </c>
      <c r="M147" s="23" t="s">
        <v>426</v>
      </c>
      <c r="N147" s="26" t="str">
        <f t="shared" si="4"/>
        <v>是</v>
      </c>
    </row>
    <row r="148" spans="1:14">
      <c r="A148" s="22" t="s">
        <v>320</v>
      </c>
      <c r="B148" s="22" t="s">
        <v>85</v>
      </c>
      <c r="C148" s="22" t="s">
        <v>86</v>
      </c>
      <c r="D148" s="22" t="s">
        <v>86</v>
      </c>
      <c r="E148" s="22" t="s">
        <v>426</v>
      </c>
      <c r="G148" s="22" t="s">
        <v>426</v>
      </c>
      <c r="H148" s="23" t="s">
        <v>427</v>
      </c>
      <c r="I148" s="23" t="s">
        <v>427</v>
      </c>
      <c r="J148" s="23" t="s">
        <v>427</v>
      </c>
      <c r="K148" s="23" t="s">
        <v>427</v>
      </c>
      <c r="L148" s="23" t="s">
        <v>427</v>
      </c>
      <c r="M148" s="23" t="s">
        <v>426</v>
      </c>
      <c r="N148" s="26" t="str">
        <f t="shared" si="4"/>
        <v>是</v>
      </c>
    </row>
    <row r="149" spans="1:14">
      <c r="A149" s="22" t="s">
        <v>320</v>
      </c>
      <c r="B149" s="22" t="s">
        <v>194</v>
      </c>
      <c r="C149" s="22" t="s">
        <v>195</v>
      </c>
      <c r="E149" s="22" t="s">
        <v>426</v>
      </c>
      <c r="G149" s="22" t="s">
        <v>426</v>
      </c>
      <c r="H149" s="22" t="s">
        <v>427</v>
      </c>
      <c r="I149" s="23" t="s">
        <v>427</v>
      </c>
      <c r="J149" s="23" t="s">
        <v>427</v>
      </c>
      <c r="K149" s="23" t="s">
        <v>427</v>
      </c>
      <c r="L149" s="23" t="s">
        <v>427</v>
      </c>
      <c r="M149" s="23" t="s">
        <v>426</v>
      </c>
      <c r="N149" s="26" t="str">
        <f t="shared" si="4"/>
        <v>是</v>
      </c>
    </row>
    <row r="150" spans="1:14">
      <c r="A150" s="22" t="s">
        <v>320</v>
      </c>
      <c r="B150" s="22" t="s">
        <v>13</v>
      </c>
      <c r="C150" s="22" t="s">
        <v>14</v>
      </c>
      <c r="E150" s="22" t="s">
        <v>426</v>
      </c>
      <c r="G150" s="22" t="s">
        <v>426</v>
      </c>
      <c r="H150" s="22" t="s">
        <v>427</v>
      </c>
      <c r="I150" s="23" t="s">
        <v>427</v>
      </c>
      <c r="J150" s="23" t="s">
        <v>427</v>
      </c>
      <c r="K150" s="23" t="s">
        <v>427</v>
      </c>
      <c r="L150" s="23" t="s">
        <v>427</v>
      </c>
      <c r="M150" s="23" t="s">
        <v>426</v>
      </c>
      <c r="N150" s="26" t="str">
        <f t="shared" si="4"/>
        <v>是</v>
      </c>
    </row>
    <row r="151" spans="1:14">
      <c r="A151" s="22" t="s">
        <v>320</v>
      </c>
      <c r="B151" s="22" t="s">
        <v>182</v>
      </c>
      <c r="C151" s="22" t="s">
        <v>183</v>
      </c>
      <c r="E151" s="22" t="s">
        <v>426</v>
      </c>
      <c r="G151" s="22" t="s">
        <v>426</v>
      </c>
      <c r="H151" s="22" t="s">
        <v>427</v>
      </c>
      <c r="I151" s="23" t="s">
        <v>427</v>
      </c>
      <c r="J151" s="23" t="s">
        <v>427</v>
      </c>
      <c r="K151" s="23" t="s">
        <v>427</v>
      </c>
      <c r="L151" s="23" t="s">
        <v>427</v>
      </c>
      <c r="M151" s="23" t="s">
        <v>426</v>
      </c>
      <c r="N151" s="26" t="str">
        <f t="shared" si="4"/>
        <v>是</v>
      </c>
    </row>
    <row r="152" spans="1:14">
      <c r="A152" s="22" t="s">
        <v>320</v>
      </c>
      <c r="B152" s="22" t="s">
        <v>110</v>
      </c>
      <c r="C152" s="22" t="s">
        <v>111</v>
      </c>
      <c r="E152" s="22" t="s">
        <v>426</v>
      </c>
      <c r="G152" s="22" t="s">
        <v>426</v>
      </c>
      <c r="H152" s="22" t="s">
        <v>427</v>
      </c>
      <c r="I152" s="23" t="s">
        <v>427</v>
      </c>
      <c r="J152" s="23" t="s">
        <v>427</v>
      </c>
      <c r="K152" s="23" t="s">
        <v>427</v>
      </c>
      <c r="L152" s="23" t="s">
        <v>427</v>
      </c>
      <c r="M152" s="23" t="s">
        <v>426</v>
      </c>
      <c r="N152" s="26" t="str">
        <f t="shared" si="4"/>
        <v>是</v>
      </c>
    </row>
    <row r="153" spans="1:14">
      <c r="A153" s="22" t="s">
        <v>320</v>
      </c>
      <c r="B153" s="22" t="s">
        <v>276</v>
      </c>
      <c r="C153" s="22" t="s">
        <v>277</v>
      </c>
      <c r="E153" s="22" t="s">
        <v>426</v>
      </c>
      <c r="G153" s="22" t="s">
        <v>426</v>
      </c>
      <c r="H153" s="23" t="s">
        <v>427</v>
      </c>
      <c r="I153" s="23" t="s">
        <v>427</v>
      </c>
      <c r="J153" s="23" t="s">
        <v>427</v>
      </c>
      <c r="K153" s="23" t="s">
        <v>427</v>
      </c>
      <c r="L153" s="23" t="s">
        <v>427</v>
      </c>
      <c r="M153" s="23" t="s">
        <v>426</v>
      </c>
      <c r="N153" s="26" t="str">
        <f t="shared" si="4"/>
        <v>是</v>
      </c>
    </row>
    <row r="154" spans="1:14">
      <c r="A154" s="22" t="s">
        <v>320</v>
      </c>
      <c r="B154" s="22" t="s">
        <v>310</v>
      </c>
      <c r="C154" s="22" t="s">
        <v>311</v>
      </c>
      <c r="E154" s="22" t="s">
        <v>426</v>
      </c>
      <c r="G154" s="22" t="s">
        <v>426</v>
      </c>
      <c r="H154" s="22" t="s">
        <v>427</v>
      </c>
      <c r="I154" s="23" t="s">
        <v>427</v>
      </c>
      <c r="J154" s="23" t="s">
        <v>427</v>
      </c>
      <c r="K154" s="23" t="s">
        <v>427</v>
      </c>
      <c r="L154" s="23" t="s">
        <v>427</v>
      </c>
      <c r="M154" s="23" t="s">
        <v>426</v>
      </c>
      <c r="N154" s="26" t="str">
        <f t="shared" si="4"/>
        <v>是</v>
      </c>
    </row>
    <row r="155" spans="1:14">
      <c r="A155" s="22" t="s">
        <v>320</v>
      </c>
      <c r="B155" s="22" t="s">
        <v>94</v>
      </c>
      <c r="C155" s="22" t="s">
        <v>95</v>
      </c>
      <c r="D155" s="22" t="s">
        <v>95</v>
      </c>
      <c r="E155" s="22" t="s">
        <v>426</v>
      </c>
      <c r="G155" s="22" t="s">
        <v>426</v>
      </c>
      <c r="H155" s="22" t="s">
        <v>427</v>
      </c>
      <c r="I155" s="23" t="s">
        <v>427</v>
      </c>
      <c r="J155" s="23" t="s">
        <v>427</v>
      </c>
      <c r="K155" s="23" t="s">
        <v>427</v>
      </c>
      <c r="L155" s="23" t="s">
        <v>427</v>
      </c>
      <c r="M155" s="23" t="s">
        <v>426</v>
      </c>
      <c r="N155" s="26" t="str">
        <f t="shared" si="4"/>
        <v>是</v>
      </c>
    </row>
    <row r="156" spans="1:14">
      <c r="A156" s="22" t="s">
        <v>320</v>
      </c>
      <c r="B156" s="22" t="s">
        <v>30</v>
      </c>
      <c r="C156" s="22" t="s">
        <v>31</v>
      </c>
      <c r="D156" s="22" t="s">
        <v>31</v>
      </c>
      <c r="E156" s="22" t="s">
        <v>426</v>
      </c>
      <c r="G156" s="22" t="s">
        <v>426</v>
      </c>
      <c r="H156" s="22" t="s">
        <v>427</v>
      </c>
      <c r="I156" s="23" t="s">
        <v>427</v>
      </c>
      <c r="J156" s="23" t="s">
        <v>427</v>
      </c>
      <c r="K156" s="23" t="s">
        <v>427</v>
      </c>
      <c r="L156" s="23" t="s">
        <v>427</v>
      </c>
      <c r="M156" s="23" t="s">
        <v>426</v>
      </c>
      <c r="N156" s="26" t="str">
        <f t="shared" si="4"/>
        <v>是</v>
      </c>
    </row>
    <row r="157" spans="14:14">
      <c r="N157" s="26"/>
    </row>
    <row r="158" spans="14:14">
      <c r="N158" s="26"/>
    </row>
    <row r="159" spans="14:14">
      <c r="N159" s="26"/>
    </row>
    <row r="160" spans="14:14">
      <c r="N160" s="26"/>
    </row>
    <row r="161" spans="14:14">
      <c r="N161" s="26"/>
    </row>
    <row r="162" spans="14:14">
      <c r="N162" s="26"/>
    </row>
    <row r="163" spans="14:14">
      <c r="N163" s="26"/>
    </row>
    <row r="164" spans="14:14">
      <c r="N164" s="26"/>
    </row>
    <row r="165" spans="14:14">
      <c r="N165" s="26"/>
    </row>
    <row r="166" spans="14:14">
      <c r="N166" s="26"/>
    </row>
    <row r="167" spans="14:14">
      <c r="N167" s="26"/>
    </row>
    <row r="168" spans="14:14">
      <c r="N168" s="26"/>
    </row>
    <row r="169" spans="14:14">
      <c r="N169" s="26"/>
    </row>
    <row r="170" spans="14:14">
      <c r="N170" s="26"/>
    </row>
    <row r="171" spans="14:14">
      <c r="N171" s="26"/>
    </row>
    <row r="172" spans="14:14">
      <c r="N172" s="26"/>
    </row>
    <row r="173" spans="14:14">
      <c r="N173" s="26"/>
    </row>
    <row r="174" spans="14:14">
      <c r="N174" s="26"/>
    </row>
    <row r="175" spans="14:14">
      <c r="N175" s="26"/>
    </row>
    <row r="176" spans="14:14">
      <c r="N176" s="26"/>
    </row>
    <row r="177" spans="14:14">
      <c r="N177" s="26"/>
    </row>
    <row r="178" spans="14:14">
      <c r="N178" s="26"/>
    </row>
    <row r="179" spans="14:14">
      <c r="N179" s="26"/>
    </row>
    <row r="180" spans="14:14">
      <c r="N180" s="26"/>
    </row>
    <row r="181" spans="14:14">
      <c r="N181" s="26"/>
    </row>
    <row r="182" spans="14:14">
      <c r="N182" s="26"/>
    </row>
    <row r="183" spans="14:14">
      <c r="N183" s="26"/>
    </row>
    <row r="184" spans="14:14">
      <c r="N184" s="26"/>
    </row>
    <row r="185" spans="14:14">
      <c r="N185" s="26"/>
    </row>
    <row r="186" spans="14:14">
      <c r="N186" s="26"/>
    </row>
    <row r="187" spans="14:14">
      <c r="N187" s="26"/>
    </row>
    <row r="188" spans="14:14">
      <c r="N188" s="26"/>
    </row>
    <row r="189" spans="14:14">
      <c r="N189" s="26"/>
    </row>
    <row r="190" spans="14:14">
      <c r="N190" s="26"/>
    </row>
    <row r="191" spans="14:14">
      <c r="N191" s="26"/>
    </row>
    <row r="192" spans="14:14">
      <c r="N192" s="26"/>
    </row>
    <row r="193" spans="14:14">
      <c r="N193" s="26"/>
    </row>
    <row r="194" spans="14:14">
      <c r="N194" s="26"/>
    </row>
    <row r="195" spans="14:14">
      <c r="N195" s="26"/>
    </row>
    <row r="196" spans="14:14">
      <c r="N196" s="26"/>
    </row>
    <row r="197" spans="14:14">
      <c r="N197" s="26"/>
    </row>
    <row r="198" spans="14:14">
      <c r="N198" s="26"/>
    </row>
    <row r="199" spans="14:14">
      <c r="N199" s="26"/>
    </row>
    <row r="200" spans="14:14">
      <c r="N200" s="26"/>
    </row>
    <row r="201" spans="14:14">
      <c r="N201" s="26"/>
    </row>
    <row r="202" spans="14:14">
      <c r="N202" s="26"/>
    </row>
    <row r="203" spans="14:14">
      <c r="N203" s="26"/>
    </row>
    <row r="204" spans="14:14">
      <c r="N204" s="26"/>
    </row>
    <row r="205" spans="14:14">
      <c r="N205" s="26"/>
    </row>
    <row r="206" spans="14:14">
      <c r="N206" s="26"/>
    </row>
    <row r="207" spans="14:14">
      <c r="N207" s="26"/>
    </row>
    <row r="208" spans="14:14">
      <c r="N208" s="26"/>
    </row>
    <row r="209" spans="14:14">
      <c r="N209" s="26"/>
    </row>
    <row r="210" spans="14:14">
      <c r="N210" s="26"/>
    </row>
    <row r="211" spans="14:14">
      <c r="N211" s="26"/>
    </row>
    <row r="212" spans="14:14">
      <c r="N212" s="26"/>
    </row>
    <row r="213" spans="14:14">
      <c r="N213" s="26"/>
    </row>
    <row r="214" spans="14:14">
      <c r="N214" s="26"/>
    </row>
    <row r="215" spans="14:14">
      <c r="N215" s="26"/>
    </row>
    <row r="216" spans="14:14">
      <c r="N216" s="26"/>
    </row>
    <row r="217" spans="14:14">
      <c r="N217" s="26"/>
    </row>
    <row r="218" spans="14:14">
      <c r="N218" s="26"/>
    </row>
    <row r="219" spans="14:14">
      <c r="N219" s="26"/>
    </row>
    <row r="220" spans="14:14">
      <c r="N220" s="26"/>
    </row>
    <row r="221" spans="14:14">
      <c r="N221" s="26"/>
    </row>
    <row r="222" spans="8:14">
      <c r="H222" s="23"/>
      <c r="N222" s="26"/>
    </row>
    <row r="223" spans="14:14">
      <c r="N223" s="26"/>
    </row>
    <row r="224" spans="14:14">
      <c r="N224" s="26"/>
    </row>
    <row r="225" spans="14:14">
      <c r="N225" s="26"/>
    </row>
    <row r="226" spans="14:14">
      <c r="N226" s="26"/>
    </row>
    <row r="227" spans="14:14">
      <c r="N227" s="26"/>
    </row>
    <row r="228" spans="14:14">
      <c r="N228" s="26"/>
    </row>
    <row r="229" spans="14:14">
      <c r="N229" s="26"/>
    </row>
    <row r="230" spans="14:14">
      <c r="N230" s="26"/>
    </row>
    <row r="231" spans="14:14">
      <c r="N231" s="26"/>
    </row>
    <row r="232" spans="14:14">
      <c r="N232" s="26"/>
    </row>
    <row r="233" spans="14:14">
      <c r="N233" s="26"/>
    </row>
    <row r="234" spans="14:14">
      <c r="N234" s="26"/>
    </row>
    <row r="235" spans="14:14">
      <c r="N235" s="26"/>
    </row>
    <row r="236" spans="14:14">
      <c r="N236" s="26"/>
    </row>
    <row r="237" spans="14:14">
      <c r="N237" s="26"/>
    </row>
    <row r="238" spans="14:14">
      <c r="N238" s="26"/>
    </row>
    <row r="239" spans="14:14">
      <c r="N239" s="26"/>
    </row>
    <row r="240" spans="14:14">
      <c r="N240" s="26"/>
    </row>
    <row r="241" spans="14:14">
      <c r="N241" s="26"/>
    </row>
    <row r="242" spans="14:14">
      <c r="N242" s="26"/>
    </row>
    <row r="243" spans="14:14">
      <c r="N243" s="26"/>
    </row>
    <row r="244" spans="14:14">
      <c r="N244" s="26"/>
    </row>
    <row r="245" spans="14:14">
      <c r="N245" s="26"/>
    </row>
    <row r="246" spans="14:14">
      <c r="N246" s="26"/>
    </row>
    <row r="247" spans="14:14">
      <c r="N247" s="26"/>
    </row>
    <row r="248" spans="14:14">
      <c r="N248" s="26"/>
    </row>
    <row r="249" spans="14:14">
      <c r="N249" s="26"/>
    </row>
    <row r="250" spans="14:14">
      <c r="N250" s="26"/>
    </row>
    <row r="251" spans="14:14">
      <c r="N251" s="26"/>
    </row>
    <row r="252" spans="14:14">
      <c r="N252" s="26"/>
    </row>
    <row r="253" spans="14:14">
      <c r="N253" s="26"/>
    </row>
    <row r="254" spans="14:14">
      <c r="N254" s="26"/>
    </row>
    <row r="255" spans="14:14">
      <c r="N255" s="26"/>
    </row>
    <row r="256" spans="14:14">
      <c r="N256" s="26"/>
    </row>
    <row r="257" spans="14:14">
      <c r="N257" s="26"/>
    </row>
    <row r="258" spans="14:14">
      <c r="N258" s="26"/>
    </row>
    <row r="259" spans="14:14">
      <c r="N259" s="26"/>
    </row>
    <row r="260" spans="14:14">
      <c r="N260" s="26"/>
    </row>
    <row r="261" spans="14:14">
      <c r="N261" s="26"/>
    </row>
    <row r="262" spans="14:14">
      <c r="N262" s="26"/>
    </row>
    <row r="263" spans="14:14">
      <c r="N263" s="26"/>
    </row>
    <row r="264" spans="14:14">
      <c r="N264" s="26"/>
    </row>
    <row r="265" spans="14:14">
      <c r="N265" s="26"/>
    </row>
    <row r="266" spans="8:14">
      <c r="H266" s="23"/>
      <c r="N266" s="26"/>
    </row>
    <row r="267" spans="14:14">
      <c r="N267" s="26"/>
    </row>
    <row r="268" spans="14:14">
      <c r="N268" s="26"/>
    </row>
    <row r="269" spans="14:14">
      <c r="N269" s="26"/>
    </row>
    <row r="270" spans="14:14">
      <c r="N270" s="26"/>
    </row>
    <row r="271" spans="14:14">
      <c r="N271" s="26"/>
    </row>
    <row r="272" spans="14:14">
      <c r="N272" s="26"/>
    </row>
    <row r="273" spans="14:14">
      <c r="N273" s="26"/>
    </row>
    <row r="274" spans="14:14">
      <c r="N274" s="26"/>
    </row>
    <row r="275" spans="14:14">
      <c r="N275" s="26"/>
    </row>
    <row r="276" spans="14:14">
      <c r="N276" s="26"/>
    </row>
    <row r="277" spans="14:14">
      <c r="N277" s="26"/>
    </row>
    <row r="278" spans="14:14">
      <c r="N278" s="26"/>
    </row>
    <row r="279" spans="14:14">
      <c r="N279" s="26"/>
    </row>
    <row r="280" spans="14:14">
      <c r="N280" s="26"/>
    </row>
    <row r="281" spans="14:14">
      <c r="N281" s="26"/>
    </row>
    <row r="282" spans="14:14">
      <c r="N282" s="26"/>
    </row>
    <row r="283" spans="14:14">
      <c r="N283" s="26"/>
    </row>
    <row r="284" spans="14:14">
      <c r="N284" s="26"/>
    </row>
    <row r="285" spans="14:14">
      <c r="N285" s="26"/>
    </row>
    <row r="286" spans="14:14">
      <c r="N286" s="26"/>
    </row>
  </sheetData>
  <autoFilter ref="A1:M286">
    <extLst/>
  </autoFilter>
  <conditionalFormatting sqref="D1:D17 D19:D1048576">
    <cfRule type="duplicateValues" dxfId="1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4"/>
  <sheetViews>
    <sheetView tabSelected="1" zoomScale="80" zoomScaleNormal="80" workbookViewId="0">
      <selection activeCell="F51" sqref="F51"/>
    </sheetView>
  </sheetViews>
  <sheetFormatPr defaultColWidth="9" defaultRowHeight="13.5"/>
  <cols>
    <col min="1" max="1" width="5.56666666666667" style="1" customWidth="1"/>
    <col min="2" max="2" width="34.8833333333333" style="2" customWidth="1"/>
    <col min="3" max="3" width="12.1583333333333" style="2" customWidth="1"/>
    <col min="4" max="4" width="15.3333333333333" style="3" customWidth="1"/>
    <col min="5" max="5" width="14.5" style="4" customWidth="1"/>
    <col min="6" max="6" width="14.875" style="4" customWidth="1"/>
    <col min="7" max="7" width="20.5666666666667" style="4" customWidth="1"/>
    <col min="8" max="8" width="14.875" style="4" customWidth="1"/>
    <col min="9" max="9" width="15.7583333333333" style="4" customWidth="1"/>
    <col min="10" max="10" width="17.125" style="5" customWidth="1"/>
    <col min="11" max="11" width="15.375" style="4" customWidth="1"/>
    <col min="12" max="12" width="14" style="4" customWidth="1"/>
    <col min="13" max="13" width="23.5166666666667" style="1" customWidth="1"/>
    <col min="14" max="14" width="8.86666666666667" style="1" customWidth="1"/>
    <col min="15" max="16384" width="9" style="1"/>
  </cols>
  <sheetData>
    <row r="1" s="1" customFormat="1" ht="16.5" spans="1:13">
      <c r="A1" s="6" t="s">
        <v>450</v>
      </c>
      <c r="B1" s="6" t="s">
        <v>451</v>
      </c>
      <c r="C1" s="6" t="s">
        <v>321</v>
      </c>
      <c r="D1" s="6" t="s">
        <v>452</v>
      </c>
      <c r="E1" s="7" t="s">
        <v>453</v>
      </c>
      <c r="F1" s="7" t="s">
        <v>454</v>
      </c>
      <c r="G1" s="7" t="s">
        <v>455</v>
      </c>
      <c r="H1" s="7" t="s">
        <v>456</v>
      </c>
      <c r="I1" s="7" t="s">
        <v>457</v>
      </c>
      <c r="J1" s="7" t="s">
        <v>458</v>
      </c>
      <c r="K1" s="7" t="s">
        <v>459</v>
      </c>
      <c r="L1" s="15" t="s">
        <v>460</v>
      </c>
      <c r="M1" s="15" t="s">
        <v>461</v>
      </c>
    </row>
    <row r="2" s="1" customFormat="1" ht="16.5" spans="1:27">
      <c r="A2" s="8">
        <v>1</v>
      </c>
      <c r="B2" s="9" t="s">
        <v>35</v>
      </c>
      <c r="C2" s="10" t="s">
        <v>34</v>
      </c>
      <c r="D2" s="11">
        <v>123456</v>
      </c>
      <c r="E2" s="8" t="str">
        <f>_xlfn.IFNA(VLOOKUP(C2,用户登录情况!A:H,8,FALSE),"未登录")</f>
        <v>已登录</v>
      </c>
      <c r="F2" s="8" t="str">
        <f>_xlfn.IFNA(VLOOKUP(C2,认证情况!B:N,6,FALSE),"未认证")</f>
        <v>未认证</v>
      </c>
      <c r="G2" s="8" t="str">
        <f>_xlfn.IFNA(VLOOKUP(C2,认证情况!B:N,4,FALSE),"未认证")</f>
        <v>未认证</v>
      </c>
      <c r="H2" s="8" t="str">
        <f>_xlfn.IFNA(IF(VLOOKUP(C2,认证情况!B:N,13,FALSE)="是","未认证","已认证"),"未认证")</f>
        <v>未认证</v>
      </c>
      <c r="I2" s="8" t="str">
        <f>_xlfn.IFNA(IF(VLOOKUP(C2,承诺情况!D:L,7,FALSE)="是","已失效","生效中"),"未承诺")</f>
        <v>未承诺</v>
      </c>
      <c r="J2" s="16">
        <f>_xlfn.IFNA(VLOOKUP(C2,台账和自巡查提交情况!V:Z,5,FALSE),0)</f>
        <v>0</v>
      </c>
      <c r="K2" s="16">
        <f>_xlfn.IFNA(VLOOKUP(C2,台账和自巡查提交情况!V:Z,4,FALSE),0)</f>
        <v>0.25</v>
      </c>
      <c r="L2" s="17" t="str">
        <f>_xlfn.IFNA(VLOOKUP(C2,自评情况!C:J,8,FALSE),"未自评")</f>
        <v>未自评</v>
      </c>
      <c r="M2" s="9"/>
      <c r="P2"/>
      <c r="Q2" s="19" t="s">
        <v>462</v>
      </c>
      <c r="R2" s="19" t="s">
        <v>409</v>
      </c>
      <c r="S2" s="19" t="s">
        <v>463</v>
      </c>
      <c r="T2" s="19" t="s">
        <v>464</v>
      </c>
      <c r="U2" s="19" t="s">
        <v>465</v>
      </c>
      <c r="V2" s="19" t="s">
        <v>466</v>
      </c>
      <c r="W2" s="19" t="s">
        <v>467</v>
      </c>
      <c r="X2" s="19" t="s">
        <v>468</v>
      </c>
      <c r="Y2" s="19" t="s">
        <v>469</v>
      </c>
      <c r="Z2" s="19" t="s">
        <v>335</v>
      </c>
      <c r="AA2" s="19" t="s">
        <v>470</v>
      </c>
    </row>
    <row r="3" s="1" customFormat="1" ht="16.5" spans="1:27">
      <c r="A3" s="8">
        <v>2</v>
      </c>
      <c r="B3" s="9" t="s">
        <v>39</v>
      </c>
      <c r="C3" s="10" t="s">
        <v>38</v>
      </c>
      <c r="D3" s="11">
        <v>123456</v>
      </c>
      <c r="E3" s="8" t="str">
        <f>_xlfn.IFNA(VLOOKUP(C3,用户登录情况!A:H,8,FALSE),"未登录")</f>
        <v>未登录</v>
      </c>
      <c r="F3" s="8" t="str">
        <f>_xlfn.IFNA(VLOOKUP(C3,认证情况!B:N,6,FALSE),"未认证")</f>
        <v>未认证</v>
      </c>
      <c r="G3" s="8" t="str">
        <f>_xlfn.IFNA(VLOOKUP(C3,认证情况!B:N,4,FALSE),"未认证")</f>
        <v>未认证</v>
      </c>
      <c r="H3" s="8" t="str">
        <f>_xlfn.IFNA(IF(VLOOKUP(C3,认证情况!B:N,13,FALSE)="是","未认证","已认证"),"未认证")</f>
        <v>未认证</v>
      </c>
      <c r="I3" s="8" t="str">
        <f>_xlfn.IFNA(IF(VLOOKUP(C3,承诺情况!D:L,7,FALSE)="是","已失效","生效中"),"未承诺")</f>
        <v>未承诺</v>
      </c>
      <c r="J3" s="16">
        <f>_xlfn.IFNA(VLOOKUP(C3,台账和自巡查提交情况!V:Z,5,FALSE),0)</f>
        <v>0</v>
      </c>
      <c r="K3" s="16">
        <f>_xlfn.IFNA(VLOOKUP(C3,台账和自巡查提交情况!V:Z,4,FALSE),0)</f>
        <v>1</v>
      </c>
      <c r="L3" s="17" t="str">
        <f>_xlfn.IFNA(VLOOKUP(C3,自评情况!C:J,8,FALSE),"未自评")</f>
        <v>未自评</v>
      </c>
      <c r="M3" s="9"/>
      <c r="P3" s="18" t="s">
        <v>471</v>
      </c>
      <c r="Q3" s="10">
        <f>COUNTIFS(统计!$E$1:$E$84,("已登录"))</f>
        <v>7</v>
      </c>
      <c r="R3" s="10">
        <f>COUNTIFS(统计!$F$1:$F$84,("已认证"))</f>
        <v>5</v>
      </c>
      <c r="S3" s="10">
        <f>COUNTIFS(统计!$G$1:$G$84,("已认证"))</f>
        <v>5</v>
      </c>
      <c r="T3" s="10">
        <f>COUNTIFS(统计!$J$1:$J$84,("&gt;0%"))</f>
        <v>5</v>
      </c>
      <c r="U3" s="10">
        <f>COUNTIFS(统计!$J$1:$J$84,("&gt;=60%"))</f>
        <v>3</v>
      </c>
      <c r="V3" s="10">
        <f>COUNTIFS(统计!$J$1:$J$84,("=100%"))</f>
        <v>3</v>
      </c>
      <c r="W3" s="10">
        <f>COUNTIFS(统计!$K$1:$K$84,("&gt;0%"))</f>
        <v>21</v>
      </c>
      <c r="X3" s="10">
        <f>COUNTIFS(统计!$K$1:$K$84,("&gt;=60%"))</f>
        <v>18</v>
      </c>
      <c r="Y3" s="10">
        <f>COUNTIFS(统计!$K$1:$K$84,("=100%"))</f>
        <v>17</v>
      </c>
      <c r="Z3" s="10">
        <f>COUNTIFS(统计!$L$1:$L$84,("已自评"))</f>
        <v>4</v>
      </c>
      <c r="AA3" s="10">
        <f>COUNTIFS(统计!$I$1:$I$84,("生效中"))</f>
        <v>3</v>
      </c>
    </row>
    <row r="4" s="1" customFormat="1" ht="16.5" spans="1:27">
      <c r="A4" s="8">
        <v>3</v>
      </c>
      <c r="B4" s="9" t="s">
        <v>51</v>
      </c>
      <c r="C4" s="10" t="s">
        <v>50</v>
      </c>
      <c r="D4" s="11">
        <v>123456</v>
      </c>
      <c r="E4" s="8" t="str">
        <f>_xlfn.IFNA(VLOOKUP(C4,用户登录情况!A:H,8,FALSE),"未登录")</f>
        <v>未登录</v>
      </c>
      <c r="F4" s="8" t="str">
        <f>_xlfn.IFNA(VLOOKUP(C4,认证情况!B:N,6,FALSE),"未认证")</f>
        <v>未认证</v>
      </c>
      <c r="G4" s="8" t="str">
        <f>_xlfn.IFNA(VLOOKUP(C4,认证情况!B:N,4,FALSE),"未认证")</f>
        <v>未认证</v>
      </c>
      <c r="H4" s="8" t="str">
        <f>_xlfn.IFNA(IF(VLOOKUP(C4,认证情况!B:N,13,FALSE)="是","未认证","已认证"),"未认证")</f>
        <v>未认证</v>
      </c>
      <c r="I4" s="8" t="str">
        <f>_xlfn.IFNA(IF(VLOOKUP(C4,承诺情况!D:L,7,FALSE)="是","已失效","生效中"),"未承诺")</f>
        <v>未承诺</v>
      </c>
      <c r="J4" s="16">
        <f>_xlfn.IFNA(VLOOKUP(C4,台账和自巡查提交情况!V:Z,5,FALSE),0)</f>
        <v>0</v>
      </c>
      <c r="K4" s="16">
        <f>_xlfn.IFNA(VLOOKUP(C4,台账和自巡查提交情况!V:Z,4,FALSE),0)</f>
        <v>1</v>
      </c>
      <c r="L4" s="17" t="str">
        <f>_xlfn.IFNA(VLOOKUP(C4,自评情况!C:J,8,FALSE),"未自评")</f>
        <v>未自评</v>
      </c>
      <c r="M4" s="9"/>
      <c r="P4" s="18" t="s">
        <v>472</v>
      </c>
      <c r="Q4" s="10">
        <f>COUNTA(B:B)-1</f>
        <v>36</v>
      </c>
      <c r="R4" s="10">
        <f>COUNTA(B:B)-1</f>
        <v>36</v>
      </c>
      <c r="S4" s="10">
        <f>COUNTA(B:B)-1</f>
        <v>36</v>
      </c>
      <c r="T4" s="10">
        <f>COUNTA(B:B)-1</f>
        <v>36</v>
      </c>
      <c r="U4" s="10">
        <f>COUNTA(B:B)-1</f>
        <v>36</v>
      </c>
      <c r="V4" s="10">
        <f>COUNTA(B:B)-1</f>
        <v>36</v>
      </c>
      <c r="W4" s="10">
        <f>COUNTA(B:B)-1</f>
        <v>36</v>
      </c>
      <c r="X4" s="10">
        <f>COUNTA(B:B)-1</f>
        <v>36</v>
      </c>
      <c r="Y4" s="10">
        <f>COUNTA(B:B)-1</f>
        <v>36</v>
      </c>
      <c r="Z4" s="10">
        <f>COUNTA(B:B)-1</f>
        <v>36</v>
      </c>
      <c r="AA4" s="10">
        <f>COUNTA(B:B)-1</f>
        <v>36</v>
      </c>
    </row>
    <row r="5" s="1" customFormat="1" ht="16.5" spans="1:27">
      <c r="A5" s="8">
        <v>4</v>
      </c>
      <c r="B5" s="9" t="s">
        <v>86</v>
      </c>
      <c r="C5" s="10" t="s">
        <v>85</v>
      </c>
      <c r="D5" s="11">
        <v>123456</v>
      </c>
      <c r="E5" s="8" t="str">
        <f>_xlfn.IFNA(VLOOKUP(C5,用户登录情况!A:H,8,FALSE),"未登录")</f>
        <v>未登录</v>
      </c>
      <c r="F5" s="8" t="str">
        <f>_xlfn.IFNA(VLOOKUP(C5,认证情况!B:N,6,FALSE),"未认证")</f>
        <v>未认证</v>
      </c>
      <c r="G5" s="8" t="str">
        <f>_xlfn.IFNA(VLOOKUP(C5,认证情况!B:N,4,FALSE),"未认证")</f>
        <v>未认证</v>
      </c>
      <c r="H5" s="8" t="str">
        <f>_xlfn.IFNA(IF(VLOOKUP(C5,认证情况!B:N,13,FALSE)="是","未认证","已认证"),"未认证")</f>
        <v>未认证</v>
      </c>
      <c r="I5" s="8" t="str">
        <f>_xlfn.IFNA(IF(VLOOKUP(C5,承诺情况!D:L,7,FALSE)="是","已失效","生效中"),"未承诺")</f>
        <v>未承诺</v>
      </c>
      <c r="J5" s="16">
        <f>_xlfn.IFNA(VLOOKUP(C5,台账和自巡查提交情况!V:Z,5,FALSE),0)</f>
        <v>0</v>
      </c>
      <c r="K5" s="16">
        <f>_xlfn.IFNA(VLOOKUP(C5,台账和自巡查提交情况!V:Z,4,FALSE),0)</f>
        <v>0</v>
      </c>
      <c r="L5" s="17" t="str">
        <f>_xlfn.IFNA(VLOOKUP(C5,自评情况!C:J,8,FALSE),"未自评")</f>
        <v>未自评</v>
      </c>
      <c r="M5" s="9"/>
      <c r="P5" s="18" t="s">
        <v>473</v>
      </c>
      <c r="Q5" s="20">
        <f t="shared" ref="Q5:AA5" si="0">Q3/Q4</f>
        <v>0.194444444444444</v>
      </c>
      <c r="R5" s="20">
        <f t="shared" si="0"/>
        <v>0.138888888888889</v>
      </c>
      <c r="S5" s="20">
        <f t="shared" si="0"/>
        <v>0.138888888888889</v>
      </c>
      <c r="T5" s="20">
        <f t="shared" si="0"/>
        <v>0.138888888888889</v>
      </c>
      <c r="U5" s="20">
        <f t="shared" si="0"/>
        <v>0.0833333333333333</v>
      </c>
      <c r="V5" s="20">
        <f t="shared" si="0"/>
        <v>0.0833333333333333</v>
      </c>
      <c r="W5" s="20">
        <f t="shared" si="0"/>
        <v>0.583333333333333</v>
      </c>
      <c r="X5" s="20">
        <f t="shared" si="0"/>
        <v>0.5</v>
      </c>
      <c r="Y5" s="20">
        <f t="shared" si="0"/>
        <v>0.472222222222222</v>
      </c>
      <c r="Z5" s="20">
        <f t="shared" si="0"/>
        <v>0.111111111111111</v>
      </c>
      <c r="AA5" s="20">
        <f t="shared" si="0"/>
        <v>0.0833333333333333</v>
      </c>
    </row>
    <row r="6" s="1" customFormat="1" ht="16.5" spans="1:13">
      <c r="A6" s="8">
        <v>5</v>
      </c>
      <c r="B6" s="9" t="s">
        <v>23</v>
      </c>
      <c r="C6" s="10" t="s">
        <v>22</v>
      </c>
      <c r="D6" s="11">
        <v>123456</v>
      </c>
      <c r="E6" s="8" t="str">
        <f>_xlfn.IFNA(VLOOKUP(C6,用户登录情况!A:H,8,FALSE),"未登录")</f>
        <v>未登录</v>
      </c>
      <c r="F6" s="8" t="str">
        <f>_xlfn.IFNA(VLOOKUP(C6,认证情况!B:N,6,FALSE),"未认证")</f>
        <v>未认证</v>
      </c>
      <c r="G6" s="8" t="str">
        <f>_xlfn.IFNA(VLOOKUP(C6,认证情况!B:N,4,FALSE),"未认证")</f>
        <v>未认证</v>
      </c>
      <c r="H6" s="8" t="str">
        <f>_xlfn.IFNA(IF(VLOOKUP(C6,认证情况!B:N,13,FALSE)="是","未认证","已认证"),"未认证")</f>
        <v>未认证</v>
      </c>
      <c r="I6" s="8" t="str">
        <f>_xlfn.IFNA(IF(VLOOKUP(C6,承诺情况!D:L,7,FALSE)="是","已失效","生效中"),"未承诺")</f>
        <v>未承诺</v>
      </c>
      <c r="J6" s="16">
        <f>_xlfn.IFNA(VLOOKUP(C6,台账和自巡查提交情况!V:Z,5,FALSE),0)</f>
        <v>0</v>
      </c>
      <c r="K6" s="16">
        <f>_xlfn.IFNA(VLOOKUP(C6,台账和自巡查提交情况!V:Z,4,FALSE),0)</f>
        <v>0</v>
      </c>
      <c r="L6" s="17" t="str">
        <f>_xlfn.IFNA(VLOOKUP(C6,自评情况!C:J,8,FALSE),"未自评")</f>
        <v>未自评</v>
      </c>
      <c r="M6" s="9"/>
    </row>
    <row r="7" s="1" customFormat="1" ht="16.5" spans="1:13">
      <c r="A7" s="8">
        <v>6</v>
      </c>
      <c r="B7" s="9" t="s">
        <v>101</v>
      </c>
      <c r="C7" s="10" t="s">
        <v>100</v>
      </c>
      <c r="D7" s="11">
        <v>123456</v>
      </c>
      <c r="E7" s="8" t="str">
        <f>_xlfn.IFNA(VLOOKUP(C7,用户登录情况!A:H,8,FALSE),"未登录")</f>
        <v>未登录</v>
      </c>
      <c r="F7" s="8" t="str">
        <f>_xlfn.IFNA(VLOOKUP(C7,认证情况!B:N,6,FALSE),"未认证")</f>
        <v>未认证</v>
      </c>
      <c r="G7" s="8" t="str">
        <f>_xlfn.IFNA(VLOOKUP(C7,认证情况!B:N,4,FALSE),"未认证")</f>
        <v>未认证</v>
      </c>
      <c r="H7" s="8" t="str">
        <f>_xlfn.IFNA(IF(VLOOKUP(C7,认证情况!B:N,13,FALSE)="是","未认证","已认证"),"未认证")</f>
        <v>未认证</v>
      </c>
      <c r="I7" s="8" t="str">
        <f>_xlfn.IFNA(IF(VLOOKUP(C7,承诺情况!D:L,7,FALSE)="是","已失效","生效中"),"未承诺")</f>
        <v>未承诺</v>
      </c>
      <c r="J7" s="16">
        <f>_xlfn.IFNA(VLOOKUP(C7,台账和自巡查提交情况!V:Z,5,FALSE),0)</f>
        <v>0</v>
      </c>
      <c r="K7" s="16">
        <f>_xlfn.IFNA(VLOOKUP(C7,台账和自巡查提交情况!V:Z,4,FALSE),0)</f>
        <v>1</v>
      </c>
      <c r="L7" s="17" t="str">
        <f>_xlfn.IFNA(VLOOKUP(C7,自评情况!C:J,8,FALSE),"未自评")</f>
        <v>未自评</v>
      </c>
      <c r="M7" s="9"/>
    </row>
    <row r="8" s="1" customFormat="1" ht="16.5" spans="1:13">
      <c r="A8" s="8">
        <v>7</v>
      </c>
      <c r="B8" s="9" t="s">
        <v>82</v>
      </c>
      <c r="C8" s="10" t="s">
        <v>81</v>
      </c>
      <c r="D8" s="11">
        <v>123456</v>
      </c>
      <c r="E8" s="8" t="str">
        <f>_xlfn.IFNA(VLOOKUP(C8,用户登录情况!A:H,8,FALSE),"未登录")</f>
        <v>未登录</v>
      </c>
      <c r="F8" s="8" t="str">
        <f>_xlfn.IFNA(VLOOKUP(C8,认证情况!B:N,6,FALSE),"未认证")</f>
        <v>未认证</v>
      </c>
      <c r="G8" s="8" t="str">
        <f>_xlfn.IFNA(VLOOKUP(C8,认证情况!B:N,4,FALSE),"未认证")</f>
        <v>未认证</v>
      </c>
      <c r="H8" s="8" t="str">
        <f>_xlfn.IFNA(IF(VLOOKUP(C8,认证情况!B:N,13,FALSE)="是","未认证","已认证"),"未认证")</f>
        <v>未认证</v>
      </c>
      <c r="I8" s="8" t="str">
        <f>_xlfn.IFNA(IF(VLOOKUP(C8,承诺情况!D:L,7,FALSE)="是","已失效","生效中"),"未承诺")</f>
        <v>未承诺</v>
      </c>
      <c r="J8" s="16">
        <f>_xlfn.IFNA(VLOOKUP(C8,台账和自巡查提交情况!V:Z,5,FALSE),0)</f>
        <v>0</v>
      </c>
      <c r="K8" s="16">
        <f>_xlfn.IFNA(VLOOKUP(C8,台账和自巡查提交情况!V:Z,4,FALSE),0)</f>
        <v>0</v>
      </c>
      <c r="L8" s="17" t="str">
        <f>_xlfn.IFNA(VLOOKUP(C8,自评情况!C:J,8,FALSE),"未自评")</f>
        <v>未自评</v>
      </c>
      <c r="M8" s="9"/>
    </row>
    <row r="9" s="1" customFormat="1" ht="16.5" spans="1:13">
      <c r="A9" s="8">
        <v>8</v>
      </c>
      <c r="B9" s="9" t="s">
        <v>74</v>
      </c>
      <c r="C9" s="10" t="s">
        <v>73</v>
      </c>
      <c r="D9" s="11">
        <v>123456</v>
      </c>
      <c r="E9" s="8" t="str">
        <f>_xlfn.IFNA(VLOOKUP(C9,用户登录情况!A:H,8,FALSE),"未登录")</f>
        <v>未登录</v>
      </c>
      <c r="F9" s="8" t="str">
        <f>_xlfn.IFNA(VLOOKUP(C9,认证情况!B:N,6,FALSE),"未认证")</f>
        <v>未认证</v>
      </c>
      <c r="G9" s="8" t="str">
        <f>_xlfn.IFNA(VLOOKUP(C9,认证情况!B:N,4,FALSE),"未认证")</f>
        <v>未认证</v>
      </c>
      <c r="H9" s="8" t="str">
        <f>_xlfn.IFNA(IF(VLOOKUP(C9,认证情况!B:N,13,FALSE)="是","未认证","已认证"),"未认证")</f>
        <v>未认证</v>
      </c>
      <c r="I9" s="8" t="str">
        <f>_xlfn.IFNA(IF(VLOOKUP(C9,承诺情况!D:L,7,FALSE)="是","已失效","生效中"),"未承诺")</f>
        <v>未承诺</v>
      </c>
      <c r="J9" s="16">
        <f>_xlfn.IFNA(VLOOKUP(C9,台账和自巡查提交情况!V:Z,5,FALSE),0)</f>
        <v>0</v>
      </c>
      <c r="K9" s="16">
        <f>_xlfn.IFNA(VLOOKUP(C9,台账和自巡查提交情况!V:Z,4,FALSE),0)</f>
        <v>0</v>
      </c>
      <c r="L9" s="17" t="str">
        <f>_xlfn.IFNA(VLOOKUP(C9,自评情况!C:J,8,FALSE),"未自评")</f>
        <v>未自评</v>
      </c>
      <c r="M9" s="9"/>
    </row>
    <row r="10" s="1" customFormat="1" ht="16.5" spans="1:13">
      <c r="A10" s="8">
        <v>9</v>
      </c>
      <c r="B10" s="9" t="s">
        <v>107</v>
      </c>
      <c r="C10" s="10" t="s">
        <v>106</v>
      </c>
      <c r="D10" s="11">
        <v>123456</v>
      </c>
      <c r="E10" s="8" t="str">
        <f>_xlfn.IFNA(VLOOKUP(C10,用户登录情况!A:H,8,FALSE),"未登录")</f>
        <v>未登录</v>
      </c>
      <c r="F10" s="8" t="str">
        <f>_xlfn.IFNA(VLOOKUP(C10,认证情况!B:N,6,FALSE),"未认证")</f>
        <v>未认证</v>
      </c>
      <c r="G10" s="8" t="str">
        <f>_xlfn.IFNA(VLOOKUP(C10,认证情况!B:N,4,FALSE),"未认证")</f>
        <v>未认证</v>
      </c>
      <c r="H10" s="8" t="str">
        <f>_xlfn.IFNA(IF(VLOOKUP(C10,认证情况!B:N,13,FALSE)="是","未认证","已认证"),"未认证")</f>
        <v>未认证</v>
      </c>
      <c r="I10" s="8" t="str">
        <f>_xlfn.IFNA(IF(VLOOKUP(C10,承诺情况!D:L,7,FALSE)="是","已失效","生效中"),"未承诺")</f>
        <v>未承诺</v>
      </c>
      <c r="J10" s="16">
        <f>_xlfn.IFNA(VLOOKUP(C10,台账和自巡查提交情况!V:Z,5,FALSE),0)</f>
        <v>0</v>
      </c>
      <c r="K10" s="16">
        <f>_xlfn.IFNA(VLOOKUP(C10,台账和自巡查提交情况!V:Z,4,FALSE),0)</f>
        <v>0.5</v>
      </c>
      <c r="L10" s="17" t="str">
        <f>_xlfn.IFNA(VLOOKUP(C10,自评情况!C:J,8,FALSE),"未自评")</f>
        <v>未自评</v>
      </c>
      <c r="M10" s="9"/>
    </row>
    <row r="11" s="1" customFormat="1" ht="16.5" spans="1:13">
      <c r="A11" s="8">
        <v>10</v>
      </c>
      <c r="B11" s="9" t="s">
        <v>37</v>
      </c>
      <c r="C11" s="10" t="s">
        <v>36</v>
      </c>
      <c r="D11" s="11">
        <v>123456</v>
      </c>
      <c r="E11" s="8" t="str">
        <f>_xlfn.IFNA(VLOOKUP(C11,用户登录情况!A:H,8,FALSE),"未登录")</f>
        <v>未登录</v>
      </c>
      <c r="F11" s="8" t="str">
        <f>_xlfn.IFNA(VLOOKUP(C11,认证情况!B:N,6,FALSE),"未认证")</f>
        <v>未认证</v>
      </c>
      <c r="G11" s="8" t="str">
        <f>_xlfn.IFNA(VLOOKUP(C11,认证情况!B:N,4,FALSE),"未认证")</f>
        <v>未认证</v>
      </c>
      <c r="H11" s="8" t="str">
        <f>_xlfn.IFNA(IF(VLOOKUP(C11,认证情况!B:N,13,FALSE)="是","未认证","已认证"),"未认证")</f>
        <v>未认证</v>
      </c>
      <c r="I11" s="8" t="str">
        <f>_xlfn.IFNA(IF(VLOOKUP(C11,承诺情况!D:L,7,FALSE)="是","已失效","生效中"),"未承诺")</f>
        <v>未承诺</v>
      </c>
      <c r="J11" s="16">
        <f>_xlfn.IFNA(VLOOKUP(C11,台账和自巡查提交情况!V:Z,5,FALSE),0)</f>
        <v>0</v>
      </c>
      <c r="K11" s="16">
        <f>_xlfn.IFNA(VLOOKUP(C11,台账和自巡查提交情况!V:Z,4,FALSE),0)</f>
        <v>1</v>
      </c>
      <c r="L11" s="17" t="str">
        <f>_xlfn.IFNA(VLOOKUP(C11,自评情况!C:J,8,FALSE),"未自评")</f>
        <v>未自评</v>
      </c>
      <c r="M11" s="9"/>
    </row>
    <row r="12" s="1" customFormat="1" ht="16.5" spans="1:13">
      <c r="A12" s="8">
        <v>11</v>
      </c>
      <c r="B12" s="9" t="s">
        <v>61</v>
      </c>
      <c r="C12" s="10" t="s">
        <v>60</v>
      </c>
      <c r="D12" s="11">
        <v>123456</v>
      </c>
      <c r="E12" s="8" t="str">
        <f>_xlfn.IFNA(VLOOKUP(C12,用户登录情况!A:H,8,FALSE),"未登录")</f>
        <v>未登录</v>
      </c>
      <c r="F12" s="8" t="str">
        <f>_xlfn.IFNA(VLOOKUP(C12,认证情况!B:N,6,FALSE),"未认证")</f>
        <v>未认证</v>
      </c>
      <c r="G12" s="8" t="str">
        <f>_xlfn.IFNA(VLOOKUP(C12,认证情况!B:N,4,FALSE),"未认证")</f>
        <v>未认证</v>
      </c>
      <c r="H12" s="8" t="str">
        <f>_xlfn.IFNA(IF(VLOOKUP(C12,认证情况!B:N,13,FALSE)="是","未认证","已认证"),"未认证")</f>
        <v>未认证</v>
      </c>
      <c r="I12" s="8" t="str">
        <f>_xlfn.IFNA(IF(VLOOKUP(C12,承诺情况!D:L,7,FALSE)="是","已失效","生效中"),"未承诺")</f>
        <v>未承诺</v>
      </c>
      <c r="J12" s="16">
        <f>_xlfn.IFNA(VLOOKUP(C12,台账和自巡查提交情况!V:Z,5,FALSE),0)</f>
        <v>0</v>
      </c>
      <c r="K12" s="16">
        <f>_xlfn.IFNA(VLOOKUP(C12,台账和自巡查提交情况!V:Z,4,FALSE),0)</f>
        <v>0</v>
      </c>
      <c r="L12" s="17" t="str">
        <f>_xlfn.IFNA(VLOOKUP(C12,自评情况!C:J,8,FALSE),"未自评")</f>
        <v>未自评</v>
      </c>
      <c r="M12" s="9"/>
    </row>
    <row r="13" s="1" customFormat="1" ht="16.5" spans="1:13">
      <c r="A13" s="8">
        <v>12</v>
      </c>
      <c r="B13" s="9" t="s">
        <v>29</v>
      </c>
      <c r="C13" s="10" t="s">
        <v>28</v>
      </c>
      <c r="D13" s="11">
        <v>123456</v>
      </c>
      <c r="E13" s="8" t="str">
        <f>_xlfn.IFNA(VLOOKUP(C13,用户登录情况!A:H,8,FALSE),"未登录")</f>
        <v>未登录</v>
      </c>
      <c r="F13" s="8" t="str">
        <f>_xlfn.IFNA(VLOOKUP(C13,认证情况!B:N,6,FALSE),"未认证")</f>
        <v>未认证</v>
      </c>
      <c r="G13" s="8" t="str">
        <f>_xlfn.IFNA(VLOOKUP(C13,认证情况!B:N,4,FALSE),"未认证")</f>
        <v>未认证</v>
      </c>
      <c r="H13" s="8" t="str">
        <f>_xlfn.IFNA(IF(VLOOKUP(C13,认证情况!B:N,13,FALSE)="是","未认证","已认证"),"未认证")</f>
        <v>未认证</v>
      </c>
      <c r="I13" s="8" t="str">
        <f>_xlfn.IFNA(IF(VLOOKUP(C13,承诺情况!D:L,7,FALSE)="是","已失效","生效中"),"未承诺")</f>
        <v>未承诺</v>
      </c>
      <c r="J13" s="16">
        <f>_xlfn.IFNA(VLOOKUP(C13,台账和自巡查提交情况!V:Z,5,FALSE),0)</f>
        <v>0</v>
      </c>
      <c r="K13" s="16">
        <f>_xlfn.IFNA(VLOOKUP(C13,台账和自巡查提交情况!V:Z,4,FALSE),0)</f>
        <v>1</v>
      </c>
      <c r="L13" s="17" t="str">
        <f>_xlfn.IFNA(VLOOKUP(C13,自评情况!C:J,8,FALSE),"未自评")</f>
        <v>未自评</v>
      </c>
      <c r="M13" s="9"/>
    </row>
    <row r="14" s="1" customFormat="1" ht="16.5" spans="1:13">
      <c r="A14" s="8">
        <v>13</v>
      </c>
      <c r="B14" s="9" t="s">
        <v>63</v>
      </c>
      <c r="C14" s="10" t="s">
        <v>62</v>
      </c>
      <c r="D14" s="11">
        <v>123456</v>
      </c>
      <c r="E14" s="8" t="str">
        <f>_xlfn.IFNA(VLOOKUP(C14,用户登录情况!A:H,8,FALSE),"未登录")</f>
        <v>未登录</v>
      </c>
      <c r="F14" s="8" t="str">
        <f>_xlfn.IFNA(VLOOKUP(C14,认证情况!B:N,6,FALSE),"未认证")</f>
        <v>未认证</v>
      </c>
      <c r="G14" s="8" t="str">
        <f>_xlfn.IFNA(VLOOKUP(C14,认证情况!B:N,4,FALSE),"未认证")</f>
        <v>未认证</v>
      </c>
      <c r="H14" s="8" t="str">
        <f>_xlfn.IFNA(IF(VLOOKUP(C14,认证情况!B:N,13,FALSE)="是","未认证","已认证"),"未认证")</f>
        <v>未认证</v>
      </c>
      <c r="I14" s="8" t="str">
        <f>_xlfn.IFNA(IF(VLOOKUP(C14,承诺情况!D:L,7,FALSE)="是","已失效","生效中"),"未承诺")</f>
        <v>未承诺</v>
      </c>
      <c r="J14" s="16">
        <f>_xlfn.IFNA(VLOOKUP(C14,台账和自巡查提交情况!V:Z,5,FALSE),0)</f>
        <v>0</v>
      </c>
      <c r="K14" s="16">
        <f>_xlfn.IFNA(VLOOKUP(C14,台账和自巡查提交情况!V:Z,4,FALSE),0)</f>
        <v>1</v>
      </c>
      <c r="L14" s="17" t="str">
        <f>_xlfn.IFNA(VLOOKUP(C14,自评情况!C:J,8,FALSE),"未自评")</f>
        <v>未自评</v>
      </c>
      <c r="M14" s="9"/>
    </row>
    <row r="15" s="1" customFormat="1" ht="16.5" spans="1:13">
      <c r="A15" s="8">
        <v>14</v>
      </c>
      <c r="B15" s="9" t="s">
        <v>67</v>
      </c>
      <c r="C15" s="10" t="s">
        <v>66</v>
      </c>
      <c r="D15" s="11">
        <v>123456</v>
      </c>
      <c r="E15" s="8" t="str">
        <f>_xlfn.IFNA(VLOOKUP(C15,用户登录情况!A:H,8,FALSE),"未登录")</f>
        <v>未登录</v>
      </c>
      <c r="F15" s="8" t="str">
        <f>_xlfn.IFNA(VLOOKUP(C15,认证情况!B:N,6,FALSE),"未认证")</f>
        <v>未认证</v>
      </c>
      <c r="G15" s="8" t="str">
        <f>_xlfn.IFNA(VLOOKUP(C15,认证情况!B:N,4,FALSE),"未认证")</f>
        <v>未认证</v>
      </c>
      <c r="H15" s="8" t="str">
        <f>_xlfn.IFNA(IF(VLOOKUP(C15,认证情况!B:N,13,FALSE)="是","未认证","已认证"),"未认证")</f>
        <v>未认证</v>
      </c>
      <c r="I15" s="8" t="str">
        <f>_xlfn.IFNA(IF(VLOOKUP(C15,承诺情况!D:L,7,FALSE)="是","已失效","生效中"),"未承诺")</f>
        <v>未承诺</v>
      </c>
      <c r="J15" s="16">
        <f>_xlfn.IFNA(VLOOKUP(C15,台账和自巡查提交情况!V:Z,5,FALSE),0)</f>
        <v>0</v>
      </c>
      <c r="K15" s="16">
        <f>_xlfn.IFNA(VLOOKUP(C15,台账和自巡查提交情况!V:Z,4,FALSE),0)</f>
        <v>0</v>
      </c>
      <c r="L15" s="17" t="str">
        <f>_xlfn.IFNA(VLOOKUP(C15,自评情况!C:J,8,FALSE),"未自评")</f>
        <v>未自评</v>
      </c>
      <c r="M15" s="9"/>
    </row>
    <row r="16" s="1" customFormat="1" ht="16.5" spans="1:13">
      <c r="A16" s="8">
        <v>15</v>
      </c>
      <c r="B16" s="9" t="s">
        <v>33</v>
      </c>
      <c r="C16" s="10" t="s">
        <v>32</v>
      </c>
      <c r="D16" s="11">
        <v>123456</v>
      </c>
      <c r="E16" s="8" t="str">
        <f>_xlfn.IFNA(VLOOKUP(C16,用户登录情况!A:H,8,FALSE),"未登录")</f>
        <v>已登录</v>
      </c>
      <c r="F16" s="8" t="str">
        <f>_xlfn.IFNA(VLOOKUP(C16,认证情况!B:N,6,FALSE),"未认证")</f>
        <v>未认证</v>
      </c>
      <c r="G16" s="8" t="str">
        <f>_xlfn.IFNA(VLOOKUP(C16,认证情况!B:N,4,FALSE),"未认证")</f>
        <v>未认证</v>
      </c>
      <c r="H16" s="8" t="str">
        <f>_xlfn.IFNA(IF(VLOOKUP(C16,认证情况!B:N,13,FALSE)="是","未认证","已认证"),"未认证")</f>
        <v>未认证</v>
      </c>
      <c r="I16" s="8" t="str">
        <f>_xlfn.IFNA(IF(VLOOKUP(C16,承诺情况!D:L,7,FALSE)="是","已失效","生效中"),"未承诺")</f>
        <v>未承诺</v>
      </c>
      <c r="J16" s="16">
        <f>_xlfn.IFNA(VLOOKUP(C16,台账和自巡查提交情况!V:Z,5,FALSE),0)</f>
        <v>0.0769230769230769</v>
      </c>
      <c r="K16" s="16">
        <f>_xlfn.IFNA(VLOOKUP(C16,台账和自巡查提交情况!V:Z,4,FALSE),0)</f>
        <v>0.75</v>
      </c>
      <c r="L16" s="17" t="str">
        <f>_xlfn.IFNA(VLOOKUP(C16,自评情况!C:J,8,FALSE),"未自评")</f>
        <v>未自评</v>
      </c>
      <c r="M16" s="9"/>
    </row>
    <row r="17" s="1" customFormat="1" ht="16.5" spans="1:13">
      <c r="A17" s="8">
        <v>16</v>
      </c>
      <c r="B17" s="9" t="s">
        <v>103</v>
      </c>
      <c r="C17" s="10" t="s">
        <v>102</v>
      </c>
      <c r="D17" s="11">
        <v>123456</v>
      </c>
      <c r="E17" s="8" t="str">
        <f>_xlfn.IFNA(VLOOKUP(C17,用户登录情况!A:H,8,FALSE),"未登录")</f>
        <v>未登录</v>
      </c>
      <c r="F17" s="8" t="str">
        <f>_xlfn.IFNA(VLOOKUP(C17,认证情况!B:N,6,FALSE),"未认证")</f>
        <v>未认证</v>
      </c>
      <c r="G17" s="8" t="str">
        <f>_xlfn.IFNA(VLOOKUP(C17,认证情况!B:N,4,FALSE),"未认证")</f>
        <v>未认证</v>
      </c>
      <c r="H17" s="8" t="str">
        <f>_xlfn.IFNA(IF(VLOOKUP(C17,认证情况!B:N,13,FALSE)="是","未认证","已认证"),"未认证")</f>
        <v>未认证</v>
      </c>
      <c r="I17" s="8" t="str">
        <f>_xlfn.IFNA(IF(VLOOKUP(C17,承诺情况!D:L,7,FALSE)="是","已失效","生效中"),"未承诺")</f>
        <v>未承诺</v>
      </c>
      <c r="J17" s="16">
        <f>_xlfn.IFNA(VLOOKUP(C17,台账和自巡查提交情况!V:Z,5,FALSE),0)</f>
        <v>0</v>
      </c>
      <c r="K17" s="16">
        <f>_xlfn.IFNA(VLOOKUP(C17,台账和自巡查提交情况!V:Z,4,FALSE),0)</f>
        <v>1</v>
      </c>
      <c r="L17" s="17" t="str">
        <f>_xlfn.IFNA(VLOOKUP(C17,自评情况!C:J,8,FALSE),"未自评")</f>
        <v>未自评</v>
      </c>
      <c r="M17" s="9"/>
    </row>
    <row r="18" s="1" customFormat="1" ht="16.5" spans="1:13">
      <c r="A18" s="8">
        <v>17</v>
      </c>
      <c r="B18" s="9" t="s">
        <v>20</v>
      </c>
      <c r="C18" s="10" t="s">
        <v>19</v>
      </c>
      <c r="D18" s="11">
        <v>123456</v>
      </c>
      <c r="E18" s="8" t="str">
        <f>_xlfn.IFNA(VLOOKUP(C18,用户登录情况!A:H,8,FALSE),"未登录")</f>
        <v>已登录</v>
      </c>
      <c r="F18" s="8" t="str">
        <f>_xlfn.IFNA(VLOOKUP(C18,认证情况!B:N,6,FALSE),"未认证")</f>
        <v>已认证</v>
      </c>
      <c r="G18" s="8" t="str">
        <f>_xlfn.IFNA(VLOOKUP(C18,认证情况!B:N,4,FALSE),"未认证")</f>
        <v>已认证</v>
      </c>
      <c r="H18" s="8" t="str">
        <f>_xlfn.IFNA(IF(VLOOKUP(C18,认证情况!B:N,13,FALSE)="是","未认证","已认证"),"未认证")</f>
        <v>已认证</v>
      </c>
      <c r="I18" s="8" t="str">
        <f>_xlfn.IFNA(IF(VLOOKUP(C18,承诺情况!D:L,7,FALSE)="是","已失效","生效中"),"未承诺")</f>
        <v>未承诺</v>
      </c>
      <c r="J18" s="16">
        <f>_xlfn.IFNA(VLOOKUP(C18,台账和自巡查提交情况!V:Z,5,FALSE),0)</f>
        <v>1</v>
      </c>
      <c r="K18" s="16">
        <f>_xlfn.IFNA(VLOOKUP(C18,台账和自巡查提交情况!V:Z,4,FALSE),0)</f>
        <v>1</v>
      </c>
      <c r="L18" s="17" t="str">
        <f>_xlfn.IFNA(VLOOKUP(C18,自评情况!C:J,8,FALSE),"未自评")</f>
        <v>已自评</v>
      </c>
      <c r="M18" s="9"/>
    </row>
    <row r="19" s="1" customFormat="1" ht="16.5" spans="1:13">
      <c r="A19" s="8">
        <v>18</v>
      </c>
      <c r="B19" s="9" t="s">
        <v>47</v>
      </c>
      <c r="C19" s="10" t="s">
        <v>46</v>
      </c>
      <c r="D19" s="11">
        <v>123456</v>
      </c>
      <c r="E19" s="8" t="str">
        <f>_xlfn.IFNA(VLOOKUP(C19,用户登录情况!A:H,8,FALSE),"未登录")</f>
        <v>未登录</v>
      </c>
      <c r="F19" s="8" t="str">
        <f>_xlfn.IFNA(VLOOKUP(C19,认证情况!B:N,6,FALSE),"未认证")</f>
        <v>未认证</v>
      </c>
      <c r="G19" s="8" t="str">
        <f>_xlfn.IFNA(VLOOKUP(C19,认证情况!B:N,4,FALSE),"未认证")</f>
        <v>未认证</v>
      </c>
      <c r="H19" s="8" t="str">
        <f>_xlfn.IFNA(IF(VLOOKUP(C19,认证情况!B:N,13,FALSE)="是","未认证","已认证"),"未认证")</f>
        <v>未认证</v>
      </c>
      <c r="I19" s="8" t="str">
        <f>_xlfn.IFNA(IF(VLOOKUP(C19,承诺情况!D:L,7,FALSE)="是","已失效","生效中"),"未承诺")</f>
        <v>未承诺</v>
      </c>
      <c r="J19" s="16">
        <f>_xlfn.IFNA(VLOOKUP(C19,台账和自巡查提交情况!V:Z,5,FALSE),0)</f>
        <v>0</v>
      </c>
      <c r="K19" s="16">
        <f>_xlfn.IFNA(VLOOKUP(C19,台账和自巡查提交情况!V:Z,4,FALSE),0)</f>
        <v>0</v>
      </c>
      <c r="L19" s="17" t="str">
        <f>_xlfn.IFNA(VLOOKUP(C19,自评情况!C:J,8,FALSE),"未自评")</f>
        <v>未自评</v>
      </c>
      <c r="M19" s="9" t="s">
        <v>474</v>
      </c>
    </row>
    <row r="20" s="1" customFormat="1" ht="14" customHeight="1" spans="1:13">
      <c r="A20" s="8">
        <v>19</v>
      </c>
      <c r="B20" s="9" t="s">
        <v>27</v>
      </c>
      <c r="C20" s="10" t="s">
        <v>26</v>
      </c>
      <c r="D20" s="11">
        <v>123456</v>
      </c>
      <c r="E20" s="8" t="str">
        <f>_xlfn.IFNA(VLOOKUP(C20,用户登录情况!A:H,8,FALSE),"未登录")</f>
        <v>未登录</v>
      </c>
      <c r="F20" s="8" t="str">
        <f>_xlfn.IFNA(VLOOKUP(C20,认证情况!B:N,6,FALSE),"未认证")</f>
        <v>未认证</v>
      </c>
      <c r="G20" s="8" t="str">
        <f>_xlfn.IFNA(VLOOKUP(C20,认证情况!B:N,4,FALSE),"未认证")</f>
        <v>未认证</v>
      </c>
      <c r="H20" s="8" t="str">
        <f>_xlfn.IFNA(IF(VLOOKUP(C20,认证情况!B:N,13,FALSE)="是","未认证","已认证"),"未认证")</f>
        <v>未认证</v>
      </c>
      <c r="I20" s="8" t="str">
        <f>_xlfn.IFNA(IF(VLOOKUP(C20,承诺情况!D:L,7,FALSE)="是","已失效","生效中"),"未承诺")</f>
        <v>未承诺</v>
      </c>
      <c r="J20" s="16">
        <f>_xlfn.IFNA(VLOOKUP(C20,台账和自巡查提交情况!V:Z,5,FALSE),0)</f>
        <v>0.461538461538462</v>
      </c>
      <c r="K20" s="16">
        <f>_xlfn.IFNA(VLOOKUP(C20,台账和自巡查提交情况!V:Z,4,FALSE),0)</f>
        <v>0</v>
      </c>
      <c r="L20" s="17" t="str">
        <f>_xlfn.IFNA(VLOOKUP(C20,自评情况!C:J,8,FALSE),"未自评")</f>
        <v>未自评</v>
      </c>
      <c r="M20" s="9"/>
    </row>
    <row r="21" s="1" customFormat="1" ht="16.5" spans="1:13">
      <c r="A21" s="8">
        <v>20</v>
      </c>
      <c r="B21" s="9" t="s">
        <v>45</v>
      </c>
      <c r="C21" s="10" t="s">
        <v>44</v>
      </c>
      <c r="D21" s="11">
        <v>123456</v>
      </c>
      <c r="E21" s="8" t="str">
        <f>_xlfn.IFNA(VLOOKUP(C21,用户登录情况!A:H,8,FALSE),"未登录")</f>
        <v>未登录</v>
      </c>
      <c r="F21" s="8" t="str">
        <f>_xlfn.IFNA(VLOOKUP(C21,认证情况!B:N,6,FALSE),"未认证")</f>
        <v>未认证</v>
      </c>
      <c r="G21" s="8" t="str">
        <f>_xlfn.IFNA(VLOOKUP(C21,认证情况!B:N,4,FALSE),"未认证")</f>
        <v>未认证</v>
      </c>
      <c r="H21" s="8" t="str">
        <f>_xlfn.IFNA(IF(VLOOKUP(C21,认证情况!B:N,13,FALSE)="是","未认证","已认证"),"未认证")</f>
        <v>未认证</v>
      </c>
      <c r="I21" s="8" t="str">
        <f>_xlfn.IFNA(IF(VLOOKUP(C21,承诺情况!D:L,7,FALSE)="是","已失效","生效中"),"未承诺")</f>
        <v>未承诺</v>
      </c>
      <c r="J21" s="16">
        <f>_xlfn.IFNA(VLOOKUP(C21,台账和自巡查提交情况!V:Z,5,FALSE),0)</f>
        <v>0</v>
      </c>
      <c r="K21" s="16">
        <f>_xlfn.IFNA(VLOOKUP(C21,台账和自巡查提交情况!V:Z,4,FALSE),0)</f>
        <v>1</v>
      </c>
      <c r="L21" s="17" t="str">
        <f>_xlfn.IFNA(VLOOKUP(C21,自评情况!C:J,8,FALSE),"未自评")</f>
        <v>未自评</v>
      </c>
      <c r="M21" s="9" t="s">
        <v>474</v>
      </c>
    </row>
    <row r="22" s="1" customFormat="1" ht="16.5" spans="1:13">
      <c r="A22" s="8">
        <v>21</v>
      </c>
      <c r="B22" s="9" t="s">
        <v>80</v>
      </c>
      <c r="C22" s="10" t="s">
        <v>79</v>
      </c>
      <c r="D22" s="11">
        <v>123456</v>
      </c>
      <c r="E22" s="8" t="str">
        <f>_xlfn.IFNA(VLOOKUP(C22,用户登录情况!A:H,8,FALSE),"未登录")</f>
        <v>未登录</v>
      </c>
      <c r="F22" s="8" t="str">
        <f>_xlfn.IFNA(VLOOKUP(C22,认证情况!B:N,6,FALSE),"未认证")</f>
        <v>未认证</v>
      </c>
      <c r="G22" s="8" t="str">
        <f>_xlfn.IFNA(VLOOKUP(C22,认证情况!B:N,4,FALSE),"未认证")</f>
        <v>未认证</v>
      </c>
      <c r="H22" s="8" t="str">
        <f>_xlfn.IFNA(IF(VLOOKUP(C22,认证情况!B:N,13,FALSE)="是","未认证","已认证"),"未认证")</f>
        <v>未认证</v>
      </c>
      <c r="I22" s="8" t="str">
        <f>_xlfn.IFNA(IF(VLOOKUP(C22,承诺情况!D:L,7,FALSE)="是","已失效","生效中"),"未承诺")</f>
        <v>未承诺</v>
      </c>
      <c r="J22" s="16">
        <f>_xlfn.IFNA(VLOOKUP(C22,台账和自巡查提交情况!V:Z,5,FALSE),0)</f>
        <v>0</v>
      </c>
      <c r="K22" s="16">
        <f>_xlfn.IFNA(VLOOKUP(C22,台账和自巡查提交情况!V:Z,4,FALSE),0)</f>
        <v>0</v>
      </c>
      <c r="L22" s="17" t="str">
        <f>_xlfn.IFNA(VLOOKUP(C22,自评情况!C:J,8,FALSE),"未自评")</f>
        <v>未自评</v>
      </c>
      <c r="M22" s="9"/>
    </row>
    <row r="23" s="1" customFormat="1" ht="16.5" spans="1:13">
      <c r="A23" s="8">
        <v>22</v>
      </c>
      <c r="B23" s="9" t="s">
        <v>95</v>
      </c>
      <c r="C23" s="10" t="s">
        <v>94</v>
      </c>
      <c r="D23" s="11">
        <v>123456</v>
      </c>
      <c r="E23" s="8" t="str">
        <f>_xlfn.IFNA(VLOOKUP(C23,用户登录情况!A:H,8,FALSE),"未登录")</f>
        <v>未登录</v>
      </c>
      <c r="F23" s="8" t="str">
        <f>_xlfn.IFNA(VLOOKUP(C23,认证情况!B:N,6,FALSE),"未认证")</f>
        <v>未认证</v>
      </c>
      <c r="G23" s="8" t="str">
        <f>_xlfn.IFNA(VLOOKUP(C23,认证情况!B:N,4,FALSE),"未认证")</f>
        <v>未认证</v>
      </c>
      <c r="H23" s="8" t="str">
        <f>_xlfn.IFNA(IF(VLOOKUP(C23,认证情况!B:N,13,FALSE)="是","未认证","已认证"),"未认证")</f>
        <v>未认证</v>
      </c>
      <c r="I23" s="8" t="str">
        <f>_xlfn.IFNA(IF(VLOOKUP(C23,承诺情况!D:L,7,FALSE)="是","已失效","生效中"),"未承诺")</f>
        <v>未承诺</v>
      </c>
      <c r="J23" s="16">
        <f>_xlfn.IFNA(VLOOKUP(C23,台账和自巡查提交情况!V:Z,5,FALSE),0)</f>
        <v>0</v>
      </c>
      <c r="K23" s="16">
        <f>_xlfn.IFNA(VLOOKUP(C23,台账和自巡查提交情况!V:Z,4,FALSE),0)</f>
        <v>0</v>
      </c>
      <c r="L23" s="17" t="str">
        <f>_xlfn.IFNA(VLOOKUP(C23,自评情况!C:J,8,FALSE),"未自评")</f>
        <v>未自评</v>
      </c>
      <c r="M23" s="9"/>
    </row>
    <row r="24" s="1" customFormat="1" ht="16.5" spans="1:13">
      <c r="A24" s="8">
        <v>23</v>
      </c>
      <c r="B24" s="9" t="s">
        <v>49</v>
      </c>
      <c r="C24" s="10" t="s">
        <v>48</v>
      </c>
      <c r="D24" s="11">
        <v>123456</v>
      </c>
      <c r="E24" s="8" t="str">
        <f>_xlfn.IFNA(VLOOKUP(C24,用户登录情况!A:H,8,FALSE),"未登录")</f>
        <v>未登录</v>
      </c>
      <c r="F24" s="8" t="str">
        <f>_xlfn.IFNA(VLOOKUP(C24,认证情况!B:N,6,FALSE),"未认证")</f>
        <v>未认证</v>
      </c>
      <c r="G24" s="8" t="str">
        <f>_xlfn.IFNA(VLOOKUP(C24,认证情况!B:N,4,FALSE),"未认证")</f>
        <v>未认证</v>
      </c>
      <c r="H24" s="8" t="str">
        <f>_xlfn.IFNA(IF(VLOOKUP(C24,认证情况!B:N,13,FALSE)="是","未认证","已认证"),"未认证")</f>
        <v>未认证</v>
      </c>
      <c r="I24" s="8" t="str">
        <f>_xlfn.IFNA(IF(VLOOKUP(C24,承诺情况!D:L,7,FALSE)="是","已失效","生效中"),"未承诺")</f>
        <v>未承诺</v>
      </c>
      <c r="J24" s="16">
        <f>_xlfn.IFNA(VLOOKUP(C24,台账和自巡查提交情况!V:Z,5,FALSE),0)</f>
        <v>0</v>
      </c>
      <c r="K24" s="16">
        <f>_xlfn.IFNA(VLOOKUP(C24,台账和自巡查提交情况!V:Z,4,FALSE),0)</f>
        <v>0</v>
      </c>
      <c r="L24" s="17" t="str">
        <f>_xlfn.IFNA(VLOOKUP(C24,自评情况!C:J,8,FALSE),"未自评")</f>
        <v>未自评</v>
      </c>
      <c r="M24" s="9"/>
    </row>
    <row r="25" s="1" customFormat="1" ht="16.5" spans="1:13">
      <c r="A25" s="8">
        <v>24</v>
      </c>
      <c r="B25" s="9" t="s">
        <v>69</v>
      </c>
      <c r="C25" s="10" t="s">
        <v>68</v>
      </c>
      <c r="D25" s="11">
        <v>123456</v>
      </c>
      <c r="E25" s="8" t="str">
        <f>_xlfn.IFNA(VLOOKUP(C25,用户登录情况!A:H,8,FALSE),"未登录")</f>
        <v>未登录</v>
      </c>
      <c r="F25" s="8" t="str">
        <f>_xlfn.IFNA(VLOOKUP(C25,认证情况!B:N,6,FALSE),"未认证")</f>
        <v>未认证</v>
      </c>
      <c r="G25" s="8" t="str">
        <f>_xlfn.IFNA(VLOOKUP(C25,认证情况!B:N,4,FALSE),"未认证")</f>
        <v>未认证</v>
      </c>
      <c r="H25" s="8" t="str">
        <f>_xlfn.IFNA(IF(VLOOKUP(C25,认证情况!B:N,13,FALSE)="是","未认证","已认证"),"未认证")</f>
        <v>未认证</v>
      </c>
      <c r="I25" s="8" t="str">
        <f>_xlfn.IFNA(IF(VLOOKUP(C25,承诺情况!D:L,7,FALSE)="是","已失效","生效中"),"未承诺")</f>
        <v>未承诺</v>
      </c>
      <c r="J25" s="16">
        <f>_xlfn.IFNA(VLOOKUP(C25,台账和自巡查提交情况!V:Z,5,FALSE),0)</f>
        <v>0</v>
      </c>
      <c r="K25" s="16">
        <f>_xlfn.IFNA(VLOOKUP(C25,台账和自巡查提交情况!V:Z,4,FALSE),0)</f>
        <v>1</v>
      </c>
      <c r="L25" s="17" t="str">
        <f>_xlfn.IFNA(VLOOKUP(C25,自评情况!C:J,8,FALSE),"未自评")</f>
        <v>未自评</v>
      </c>
      <c r="M25" s="9"/>
    </row>
    <row r="26" s="1" customFormat="1" ht="16.5" spans="1:13">
      <c r="A26" s="8">
        <v>25</v>
      </c>
      <c r="B26" s="9" t="s">
        <v>71</v>
      </c>
      <c r="C26" s="10" t="s">
        <v>70</v>
      </c>
      <c r="D26" s="11">
        <v>123456</v>
      </c>
      <c r="E26" s="8" t="str">
        <f>_xlfn.IFNA(VLOOKUP(C26,用户登录情况!A:H,8,FALSE),"未登录")</f>
        <v>已登录</v>
      </c>
      <c r="F26" s="8" t="str">
        <f>_xlfn.IFNA(VLOOKUP(C26,认证情况!B:N,6,FALSE),"未认证")</f>
        <v>已认证</v>
      </c>
      <c r="G26" s="8" t="str">
        <f>_xlfn.IFNA(VLOOKUP(C26,认证情况!B:N,4,FALSE),"未认证")</f>
        <v>已认证</v>
      </c>
      <c r="H26" s="8" t="str">
        <f>_xlfn.IFNA(IF(VLOOKUP(C26,认证情况!B:N,13,FALSE)="是","未认证","已认证"),"未认证")</f>
        <v>已认证</v>
      </c>
      <c r="I26" s="8" t="str">
        <f>_xlfn.IFNA(IF(VLOOKUP(C26,承诺情况!D:L,7,FALSE)="是","已失效","生效中"),"未承诺")</f>
        <v>生效中</v>
      </c>
      <c r="J26" s="16">
        <f>_xlfn.IFNA(VLOOKUP(C26,台账和自巡查提交情况!V:Z,5,FALSE),0)</f>
        <v>1</v>
      </c>
      <c r="K26" s="16">
        <f>_xlfn.IFNA(VLOOKUP(C26,台账和自巡查提交情况!V:Z,4,FALSE),0)</f>
        <v>0.25</v>
      </c>
      <c r="L26" s="17" t="str">
        <f>_xlfn.IFNA(VLOOKUP(C26,自评情况!C:J,8,FALSE),"未自评")</f>
        <v>已自评</v>
      </c>
      <c r="M26" s="9"/>
    </row>
    <row r="27" s="1" customFormat="1" ht="16.5" spans="1:13">
      <c r="A27" s="8">
        <v>26</v>
      </c>
      <c r="B27" s="9" t="s">
        <v>57</v>
      </c>
      <c r="C27" s="10" t="s">
        <v>56</v>
      </c>
      <c r="D27" s="11">
        <v>123456</v>
      </c>
      <c r="E27" s="8" t="str">
        <f>_xlfn.IFNA(VLOOKUP(C27,用户登录情况!A:H,8,FALSE),"未登录")</f>
        <v>未登录</v>
      </c>
      <c r="F27" s="8" t="str">
        <f>_xlfn.IFNA(VLOOKUP(C27,认证情况!B:N,6,FALSE),"未认证")</f>
        <v>未认证</v>
      </c>
      <c r="G27" s="8" t="str">
        <f>_xlfn.IFNA(VLOOKUP(C27,认证情况!B:N,4,FALSE),"未认证")</f>
        <v>未认证</v>
      </c>
      <c r="H27" s="8" t="str">
        <f>_xlfn.IFNA(IF(VLOOKUP(C27,认证情况!B:N,13,FALSE)="是","未认证","已认证"),"未认证")</f>
        <v>未认证</v>
      </c>
      <c r="I27" s="8" t="str">
        <f>_xlfn.IFNA(IF(VLOOKUP(C27,承诺情况!D:L,7,FALSE)="是","已失效","生效中"),"未承诺")</f>
        <v>未承诺</v>
      </c>
      <c r="J27" s="16">
        <f>_xlfn.IFNA(VLOOKUP(C27,台账和自巡查提交情况!V:Z,5,FALSE),0)</f>
        <v>0</v>
      </c>
      <c r="K27" s="16">
        <f>_xlfn.IFNA(VLOOKUP(C27,台账和自巡查提交情况!V:Z,4,FALSE),0)</f>
        <v>0</v>
      </c>
      <c r="L27" s="17" t="str">
        <f>_xlfn.IFNA(VLOOKUP(C27,自评情况!C:J,8,FALSE),"未自评")</f>
        <v>未自评</v>
      </c>
      <c r="M27" s="9"/>
    </row>
    <row r="28" s="1" customFormat="1" ht="16.5" spans="1:13">
      <c r="A28" s="8">
        <v>27</v>
      </c>
      <c r="B28" s="9" t="s">
        <v>90</v>
      </c>
      <c r="C28" s="10" t="s">
        <v>89</v>
      </c>
      <c r="D28" s="11">
        <v>123456</v>
      </c>
      <c r="E28" s="8" t="str">
        <f>_xlfn.IFNA(VLOOKUP(C28,用户登录情况!A:H,8,FALSE),"未登录")</f>
        <v>已登录</v>
      </c>
      <c r="F28" s="8" t="str">
        <f>_xlfn.IFNA(VLOOKUP(C28,认证情况!B:N,6,FALSE),"未认证")</f>
        <v>已认证</v>
      </c>
      <c r="G28" s="8" t="str">
        <f>_xlfn.IFNA(VLOOKUP(C28,认证情况!B:N,4,FALSE),"未认证")</f>
        <v>已认证</v>
      </c>
      <c r="H28" s="8" t="str">
        <f>_xlfn.IFNA(IF(VLOOKUP(C28,认证情况!B:N,13,FALSE)="是","未认证","已认证"),"未认证")</f>
        <v>已认证</v>
      </c>
      <c r="I28" s="8" t="str">
        <f>_xlfn.IFNA(IF(VLOOKUP(C28,承诺情况!D:L,7,FALSE)="是","已失效","生效中"),"未承诺")</f>
        <v>生效中</v>
      </c>
      <c r="J28" s="16">
        <f>_xlfn.IFNA(VLOOKUP(C28,台账和自巡查提交情况!V:Z,5,FALSE),0)</f>
        <v>1</v>
      </c>
      <c r="K28" s="16">
        <f>_xlfn.IFNA(VLOOKUP(C28,台账和自巡查提交情况!V:Z,4,FALSE),0)</f>
        <v>1</v>
      </c>
      <c r="L28" s="17" t="str">
        <f>_xlfn.IFNA(VLOOKUP(C28,自评情况!C:J,8,FALSE),"未自评")</f>
        <v>已自评</v>
      </c>
      <c r="M28" s="9"/>
    </row>
    <row r="29" s="1" customFormat="1" ht="16.5" spans="1:13">
      <c r="A29" s="8">
        <v>28</v>
      </c>
      <c r="B29" s="9" t="s">
        <v>53</v>
      </c>
      <c r="C29" s="10" t="s">
        <v>52</v>
      </c>
      <c r="D29" s="11">
        <v>123456</v>
      </c>
      <c r="E29" s="8" t="str">
        <f>_xlfn.IFNA(VLOOKUP(C29,用户登录情况!A:H,8,FALSE),"未登录")</f>
        <v>未登录</v>
      </c>
      <c r="F29" s="8" t="str">
        <f>_xlfn.IFNA(VLOOKUP(C29,认证情况!B:N,6,FALSE),"未认证")</f>
        <v>未认证</v>
      </c>
      <c r="G29" s="8" t="str">
        <f>_xlfn.IFNA(VLOOKUP(C29,认证情况!B:N,4,FALSE),"未认证")</f>
        <v>未认证</v>
      </c>
      <c r="H29" s="8" t="str">
        <f>_xlfn.IFNA(IF(VLOOKUP(C29,认证情况!B:N,13,FALSE)="是","未认证","已认证"),"未认证")</f>
        <v>未认证</v>
      </c>
      <c r="I29" s="8" t="str">
        <f>_xlfn.IFNA(IF(VLOOKUP(C29,承诺情况!D:L,7,FALSE)="是","已失效","生效中"),"未承诺")</f>
        <v>未承诺</v>
      </c>
      <c r="J29" s="16">
        <f>_xlfn.IFNA(VLOOKUP(C29,台账和自巡查提交情况!V:Z,5,FALSE),0)</f>
        <v>0</v>
      </c>
      <c r="K29" s="16">
        <f>_xlfn.IFNA(VLOOKUP(C29,台账和自巡查提交情况!V:Z,4,FALSE),0)</f>
        <v>1</v>
      </c>
      <c r="L29" s="17" t="str">
        <f>_xlfn.IFNA(VLOOKUP(C29,自评情况!C:J,8,FALSE),"未自评")</f>
        <v>未自评</v>
      </c>
      <c r="M29" s="9" t="s">
        <v>474</v>
      </c>
    </row>
    <row r="30" s="1" customFormat="1" ht="16.5" spans="1:13">
      <c r="A30" s="8">
        <v>29</v>
      </c>
      <c r="B30" s="9" t="s">
        <v>43</v>
      </c>
      <c r="C30" s="10" t="s">
        <v>42</v>
      </c>
      <c r="D30" s="11">
        <v>123456</v>
      </c>
      <c r="E30" s="8" t="str">
        <f>_xlfn.IFNA(VLOOKUP(C30,用户登录情况!A:H,8,FALSE),"未登录")</f>
        <v>未登录</v>
      </c>
      <c r="F30" s="8" t="str">
        <f>_xlfn.IFNA(VLOOKUP(C30,认证情况!B:N,6,FALSE),"未认证")</f>
        <v>未认证</v>
      </c>
      <c r="G30" s="8" t="str">
        <f>_xlfn.IFNA(VLOOKUP(C30,认证情况!B:N,4,FALSE),"未认证")</f>
        <v>未认证</v>
      </c>
      <c r="H30" s="8" t="str">
        <f>_xlfn.IFNA(IF(VLOOKUP(C30,认证情况!B:N,13,FALSE)="是","未认证","已认证"),"未认证")</f>
        <v>未认证</v>
      </c>
      <c r="I30" s="8" t="str">
        <f>_xlfn.IFNA(IF(VLOOKUP(C30,承诺情况!D:L,7,FALSE)="是","已失效","生效中"),"未承诺")</f>
        <v>未承诺</v>
      </c>
      <c r="J30" s="16">
        <f>_xlfn.IFNA(VLOOKUP(C30,台账和自巡查提交情况!V:Z,5,FALSE),0)</f>
        <v>0</v>
      </c>
      <c r="K30" s="16">
        <f>_xlfn.IFNA(VLOOKUP(C30,台账和自巡查提交情况!V:Z,4,FALSE),0)</f>
        <v>1</v>
      </c>
      <c r="L30" s="17" t="str">
        <f>_xlfn.IFNA(VLOOKUP(C30,自评情况!C:J,8,FALSE),"未自评")</f>
        <v>未自评</v>
      </c>
      <c r="M30" s="9"/>
    </row>
    <row r="31" s="1" customFormat="1" ht="16.5" spans="1:13">
      <c r="A31" s="8">
        <v>30</v>
      </c>
      <c r="B31" s="9" t="s">
        <v>84</v>
      </c>
      <c r="C31" s="10" t="s">
        <v>83</v>
      </c>
      <c r="D31" s="11">
        <v>123456</v>
      </c>
      <c r="E31" s="8" t="str">
        <f>_xlfn.IFNA(VLOOKUP(C31,用户登录情况!A:H,8,FALSE),"未登录")</f>
        <v>已登录</v>
      </c>
      <c r="F31" s="8" t="str">
        <f>_xlfn.IFNA(VLOOKUP(C31,认证情况!B:N,6,FALSE),"未认证")</f>
        <v>已认证</v>
      </c>
      <c r="G31" s="8" t="str">
        <f>_xlfn.IFNA(VLOOKUP(C31,认证情况!B:N,4,FALSE),"未认证")</f>
        <v>已认证</v>
      </c>
      <c r="H31" s="8" t="str">
        <f>_xlfn.IFNA(IF(VLOOKUP(C31,认证情况!B:N,13,FALSE)="是","未认证","已认证"),"未认证")</f>
        <v>已认证</v>
      </c>
      <c r="I31" s="8" t="str">
        <f>_xlfn.IFNA(IF(VLOOKUP(C31,承诺情况!D:L,7,FALSE)="是","已失效","生效中"),"未承诺")</f>
        <v>生效中</v>
      </c>
      <c r="J31" s="16">
        <f>_xlfn.IFNA(VLOOKUP(C31,台账和自巡查提交情况!V:Z,5,FALSE),0)</f>
        <v>0</v>
      </c>
      <c r="K31" s="16">
        <f>_xlfn.IFNA(VLOOKUP(C31,台账和自巡查提交情况!V:Z,4,FALSE),0)</f>
        <v>0</v>
      </c>
      <c r="L31" s="17" t="str">
        <f>_xlfn.IFNA(VLOOKUP(C31,自评情况!C:J,8,FALSE),"未自评")</f>
        <v>已自评</v>
      </c>
      <c r="M31" s="9" t="s">
        <v>474</v>
      </c>
    </row>
    <row r="32" s="1" customFormat="1" ht="16.5" spans="1:13">
      <c r="A32" s="8">
        <v>31</v>
      </c>
      <c r="B32" s="9" t="s">
        <v>97</v>
      </c>
      <c r="C32" s="10" t="s">
        <v>96</v>
      </c>
      <c r="D32" s="11">
        <v>123456</v>
      </c>
      <c r="E32" s="8" t="str">
        <f>_xlfn.IFNA(VLOOKUP(C32,用户登录情况!A:H,8,FALSE),"未登录")</f>
        <v>未登录</v>
      </c>
      <c r="F32" s="8" t="str">
        <f>_xlfn.IFNA(VLOOKUP(C32,认证情况!B:N,6,FALSE),"未认证")</f>
        <v>未认证</v>
      </c>
      <c r="G32" s="8" t="str">
        <f>_xlfn.IFNA(VLOOKUP(C32,认证情况!B:N,4,FALSE),"未认证")</f>
        <v>未认证</v>
      </c>
      <c r="H32" s="8" t="str">
        <f>_xlfn.IFNA(IF(VLOOKUP(C32,认证情况!B:N,13,FALSE)="是","未认证","已认证"),"未认证")</f>
        <v>未认证</v>
      </c>
      <c r="I32" s="8" t="str">
        <f>_xlfn.IFNA(IF(VLOOKUP(C32,承诺情况!D:L,7,FALSE)="是","已失效","生效中"),"未承诺")</f>
        <v>未承诺</v>
      </c>
      <c r="J32" s="16">
        <f>_xlfn.IFNA(VLOOKUP(C32,台账和自巡查提交情况!V:Z,5,FALSE),0)</f>
        <v>0</v>
      </c>
      <c r="K32" s="16">
        <f>_xlfn.IFNA(VLOOKUP(C32,台账和自巡查提交情况!V:Z,4,FALSE),0)</f>
        <v>1</v>
      </c>
      <c r="L32" s="17" t="str">
        <f>_xlfn.IFNA(VLOOKUP(C32,自评情况!C:J,8,FALSE),"未自评")</f>
        <v>未自评</v>
      </c>
      <c r="M32" s="9"/>
    </row>
    <row r="33" s="1" customFormat="1" ht="16.5" spans="1:13">
      <c r="A33" s="8">
        <v>32</v>
      </c>
      <c r="B33" s="9" t="s">
        <v>99</v>
      </c>
      <c r="C33" s="10" t="s">
        <v>98</v>
      </c>
      <c r="D33" s="11">
        <v>123456</v>
      </c>
      <c r="E33" s="8" t="str">
        <f>_xlfn.IFNA(VLOOKUP(C33,用户登录情况!A:H,8,FALSE),"未登录")</f>
        <v>未登录</v>
      </c>
      <c r="F33" s="8" t="str">
        <f>_xlfn.IFNA(VLOOKUP(C33,认证情况!B:N,6,FALSE),"未认证")</f>
        <v>未认证</v>
      </c>
      <c r="G33" s="8" t="str">
        <f>_xlfn.IFNA(VLOOKUP(C33,认证情况!B:N,4,FALSE),"未认证")</f>
        <v>未认证</v>
      </c>
      <c r="H33" s="8" t="str">
        <f>_xlfn.IFNA(IF(VLOOKUP(C33,认证情况!B:N,13,FALSE)="是","未认证","已认证"),"未认证")</f>
        <v>未认证</v>
      </c>
      <c r="I33" s="8" t="str">
        <f>_xlfn.IFNA(IF(VLOOKUP(C33,承诺情况!D:L,7,FALSE)="是","已失效","生效中"),"未承诺")</f>
        <v>未承诺</v>
      </c>
      <c r="J33" s="16">
        <f>_xlfn.IFNA(VLOOKUP(C33,台账和自巡查提交情况!V:Z,5,FALSE),0)</f>
        <v>0</v>
      </c>
      <c r="K33" s="16">
        <f>_xlfn.IFNA(VLOOKUP(C33,台账和自巡查提交情况!V:Z,4,FALSE),0)</f>
        <v>1</v>
      </c>
      <c r="L33" s="17" t="str">
        <f>_xlfn.IFNA(VLOOKUP(C33,自评情况!C:J,8,FALSE),"未自评")</f>
        <v>未自评</v>
      </c>
      <c r="M33" s="9"/>
    </row>
    <row r="34" s="1" customFormat="1" ht="16.5" spans="1:13">
      <c r="A34" s="8">
        <v>33</v>
      </c>
      <c r="B34" s="9" t="s">
        <v>88</v>
      </c>
      <c r="C34" s="10" t="s">
        <v>87</v>
      </c>
      <c r="D34" s="11">
        <v>123456</v>
      </c>
      <c r="E34" s="8" t="str">
        <f>_xlfn.IFNA(VLOOKUP(C34,用户登录情况!A:H,8,FALSE),"未登录")</f>
        <v>未登录</v>
      </c>
      <c r="F34" s="8" t="str">
        <f>_xlfn.IFNA(VLOOKUP(C34,认证情况!B:N,6,FALSE),"未认证")</f>
        <v>未认证</v>
      </c>
      <c r="G34" s="8" t="str">
        <f>_xlfn.IFNA(VLOOKUP(C34,认证情况!B:N,4,FALSE),"未认证")</f>
        <v>未认证</v>
      </c>
      <c r="H34" s="8" t="str">
        <f>_xlfn.IFNA(IF(VLOOKUP(C34,认证情况!B:N,13,FALSE)="是","未认证","已认证"),"未认证")</f>
        <v>未认证</v>
      </c>
      <c r="I34" s="8" t="str">
        <f>_xlfn.IFNA(IF(VLOOKUP(C34,承诺情况!D:L,7,FALSE)="是","已失效","生效中"),"未承诺")</f>
        <v>未承诺</v>
      </c>
      <c r="J34" s="16">
        <f>_xlfn.IFNA(VLOOKUP(C34,台账和自巡查提交情况!V:Z,5,FALSE),0)</f>
        <v>0</v>
      </c>
      <c r="K34" s="16">
        <f>_xlfn.IFNA(VLOOKUP(C34,台账和自巡查提交情况!V:Z,4,FALSE),0)</f>
        <v>1</v>
      </c>
      <c r="L34" s="17" t="str">
        <f>_xlfn.IFNA(VLOOKUP(C34,自评情况!C:J,8,FALSE),"未自评")</f>
        <v>未自评</v>
      </c>
      <c r="M34" s="9" t="s">
        <v>474</v>
      </c>
    </row>
    <row r="35" s="1" customFormat="1" ht="16.5" spans="1:13">
      <c r="A35" s="8">
        <v>34</v>
      </c>
      <c r="B35" s="9" t="s">
        <v>31</v>
      </c>
      <c r="C35" s="10" t="s">
        <v>30</v>
      </c>
      <c r="D35" s="11">
        <v>123456</v>
      </c>
      <c r="E35" s="8" t="str">
        <f>_xlfn.IFNA(VLOOKUP(C35,用户登录情况!A:H,8,FALSE),"未登录")</f>
        <v>未登录</v>
      </c>
      <c r="F35" s="8" t="str">
        <f>_xlfn.IFNA(VLOOKUP(C35,认证情况!B:N,6,FALSE),"未认证")</f>
        <v>未认证</v>
      </c>
      <c r="G35" s="8" t="str">
        <f>_xlfn.IFNA(VLOOKUP(C35,认证情况!B:N,4,FALSE),"未认证")</f>
        <v>未认证</v>
      </c>
      <c r="H35" s="8" t="str">
        <f>_xlfn.IFNA(IF(VLOOKUP(C35,认证情况!B:N,13,FALSE)="是","未认证","已认证"),"未认证")</f>
        <v>未认证</v>
      </c>
      <c r="I35" s="8" t="str">
        <f>_xlfn.IFNA(IF(VLOOKUP(C35,承诺情况!D:L,7,FALSE)="是","已失效","生效中"),"未承诺")</f>
        <v>未承诺</v>
      </c>
      <c r="J35" s="16">
        <f>_xlfn.IFNA(VLOOKUP(C35,台账和自巡查提交情况!V:Z,5,FALSE),0)</f>
        <v>0</v>
      </c>
      <c r="K35" s="16">
        <f>_xlfn.IFNA(VLOOKUP(C35,台账和自巡查提交情况!V:Z,4,FALSE),0)</f>
        <v>0</v>
      </c>
      <c r="L35" s="17" t="str">
        <f>_xlfn.IFNA(VLOOKUP(C35,自评情况!C:J,8,FALSE),"未自评")</f>
        <v>未自评</v>
      </c>
      <c r="M35" s="9"/>
    </row>
    <row r="36" s="1" customFormat="1" ht="16.5" spans="1:13">
      <c r="A36" s="8">
        <v>35</v>
      </c>
      <c r="B36" s="9" t="s">
        <v>109</v>
      </c>
      <c r="C36" s="10" t="s">
        <v>108</v>
      </c>
      <c r="D36" s="11">
        <v>123456</v>
      </c>
      <c r="E36" s="8" t="str">
        <f>_xlfn.IFNA(VLOOKUP(C36,用户登录情况!A:H,8,FALSE),"未登录")</f>
        <v>未登录</v>
      </c>
      <c r="F36" s="8" t="str">
        <f>_xlfn.IFNA(VLOOKUP(C36,认证情况!B:N,6,FALSE),"未认证")</f>
        <v>未认证</v>
      </c>
      <c r="G36" s="8" t="str">
        <f>_xlfn.IFNA(VLOOKUP(C36,认证情况!B:N,4,FALSE),"未认证")</f>
        <v>未认证</v>
      </c>
      <c r="H36" s="8" t="str">
        <f>_xlfn.IFNA(IF(VLOOKUP(C36,认证情况!B:N,13,FALSE)="是","未认证","已认证"),"未认证")</f>
        <v>未认证</v>
      </c>
      <c r="I36" s="8" t="str">
        <f>_xlfn.IFNA(IF(VLOOKUP(C36,承诺情况!D:L,7,FALSE)="是","已失效","生效中"),"未承诺")</f>
        <v>未承诺</v>
      </c>
      <c r="J36" s="16">
        <f>_xlfn.IFNA(VLOOKUP(C36,台账和自巡查提交情况!V:Z,5,FALSE),0)</f>
        <v>0</v>
      </c>
      <c r="K36" s="16">
        <f>_xlfn.IFNA(VLOOKUP(C36,台账和自巡查提交情况!V:Z,4,FALSE),0)</f>
        <v>1</v>
      </c>
      <c r="L36" s="17" t="str">
        <f>_xlfn.IFNA(VLOOKUP(C36,自评情况!C:J,8,FALSE),"未自评")</f>
        <v>未自评</v>
      </c>
      <c r="M36" s="9"/>
    </row>
    <row r="37" s="1" customFormat="1" ht="17.25" spans="1:13">
      <c r="A37" s="8">
        <v>36</v>
      </c>
      <c r="B37" s="12" t="s">
        <v>76</v>
      </c>
      <c r="C37" s="13" t="s">
        <v>75</v>
      </c>
      <c r="D37" s="14">
        <v>123456</v>
      </c>
      <c r="E37" s="8" t="str">
        <f>_xlfn.IFNA(VLOOKUP(C37,用户登录情况!A:H,8,FALSE),"未登录")</f>
        <v>已登录</v>
      </c>
      <c r="F37" s="8" t="str">
        <f>_xlfn.IFNA(VLOOKUP(C37,认证情况!B:N,6,FALSE),"未认证")</f>
        <v>已认证</v>
      </c>
      <c r="G37" s="8" t="str">
        <f>_xlfn.IFNA(VLOOKUP(C37,认证情况!B:N,4,FALSE),"未认证")</f>
        <v>已认证</v>
      </c>
      <c r="H37" s="8" t="str">
        <f>_xlfn.IFNA(IF(VLOOKUP(C37,认证情况!B:N,13,FALSE)="是","未认证","已认证"),"未认证")</f>
        <v>已认证</v>
      </c>
      <c r="I37" s="8" t="str">
        <f>_xlfn.IFNA(IF(VLOOKUP(C37,承诺情况!D:L,7,FALSE)="是","已失效","生效中"),"未承诺")</f>
        <v>未承诺</v>
      </c>
      <c r="J37" s="16">
        <f>_xlfn.IFNA(VLOOKUP(C37,台账和自巡查提交情况!V:Z,5,FALSE),0)</f>
        <v>0</v>
      </c>
      <c r="K37" s="16">
        <f>_xlfn.IFNA(VLOOKUP(C37,台账和自巡查提交情况!V:Z,4,FALSE),0)</f>
        <v>0</v>
      </c>
      <c r="L37" s="17" t="str">
        <f>_xlfn.IFNA(VLOOKUP(C37,自评情况!C:J,8,FALSE),"未自评")</f>
        <v>未自评</v>
      </c>
      <c r="M37" s="9"/>
    </row>
    <row r="84" spans="13:13">
      <c r="M84" s="1" t="s">
        <v>475</v>
      </c>
    </row>
  </sheetData>
  <autoFilter ref="A1:M37">
    <extLst/>
  </autoFilter>
  <conditionalFormatting sqref="E1:L1">
    <cfRule type="duplicateValues" dxfId="1" priority="48"/>
  </conditionalFormatting>
  <conditionalFormatting sqref="J1">
    <cfRule type="cellIs" dxfId="2" priority="31" operator="equal">
      <formula>"已失效"</formula>
    </cfRule>
    <cfRule type="cellIs" dxfId="3" priority="32" operator="equal">
      <formula>"未承诺"</formula>
    </cfRule>
  </conditionalFormatting>
  <conditionalFormatting sqref="M1">
    <cfRule type="duplicateValues" dxfId="1" priority="6"/>
    <cfRule type="cellIs" dxfId="3" priority="5" operator="equal">
      <formula>"未自评"</formula>
    </cfRule>
    <cfRule type="cellIs" dxfId="4" priority="4" operator="equal">
      <formula>"已自评"</formula>
    </cfRule>
  </conditionalFormatting>
  <conditionalFormatting sqref="A2:A37">
    <cfRule type="duplicateValues" dxfId="1" priority="2"/>
  </conditionalFormatting>
  <conditionalFormatting sqref="B2:B37">
    <cfRule type="duplicateValues" dxfId="1" priority="3"/>
  </conditionalFormatting>
  <conditionalFormatting sqref="C2:C37">
    <cfRule type="duplicateValues" dxfId="1" priority="1"/>
  </conditionalFormatting>
  <conditionalFormatting sqref="E1:E37">
    <cfRule type="cellIs" dxfId="4" priority="25" operator="equal">
      <formula>"已登录"</formula>
    </cfRule>
    <cfRule type="cellIs" dxfId="3" priority="46" operator="equal">
      <formula>"未登录"</formula>
    </cfRule>
  </conditionalFormatting>
  <conditionalFormatting sqref="H1:H37">
    <cfRule type="cellIs" dxfId="4" priority="23" operator="equal">
      <formula>"已认证"</formula>
    </cfRule>
    <cfRule type="cellIs" dxfId="3" priority="44" operator="equal">
      <formula>"未认证"</formula>
    </cfRule>
  </conditionalFormatting>
  <conditionalFormatting sqref="I1:I37">
    <cfRule type="cellIs" dxfId="4" priority="22" operator="equal">
      <formula>"生效中"</formula>
    </cfRule>
    <cfRule type="cellIs" dxfId="2" priority="41" operator="equal">
      <formula>"已失效"</formula>
    </cfRule>
    <cfRule type="cellIs" dxfId="3" priority="42" operator="equal">
      <formula>"未承诺"</formula>
    </cfRule>
  </conditionalFormatting>
  <conditionalFormatting sqref="J2:J37">
    <cfRule type="cellIs" dxfId="4" priority="33" operator="equal">
      <formula>1</formula>
    </cfRule>
    <cfRule type="cellIs" dxfId="3" priority="34" operator="equal">
      <formula>0</formula>
    </cfRule>
    <cfRule type="cellIs" dxfId="2" priority="35" operator="lessThan">
      <formula>1</formula>
    </cfRule>
    <cfRule type="cellIs" dxfId="2" priority="36" operator="greaterThan">
      <formula>0</formula>
    </cfRule>
  </conditionalFormatting>
  <conditionalFormatting sqref="K2:K37">
    <cfRule type="cellIs" dxfId="4" priority="27" operator="equal">
      <formula>1</formula>
    </cfRule>
    <cfRule type="cellIs" dxfId="3" priority="28" operator="equal">
      <formula>0</formula>
    </cfRule>
    <cfRule type="cellIs" dxfId="2" priority="29" operator="lessThan">
      <formula>1</formula>
    </cfRule>
    <cfRule type="cellIs" dxfId="2" priority="30" operator="greaterThan">
      <formula>0</formula>
    </cfRule>
  </conditionalFormatting>
  <conditionalFormatting sqref="L1:L37">
    <cfRule type="cellIs" dxfId="4" priority="21" operator="equal">
      <formula>"已自评"</formula>
    </cfRule>
    <cfRule type="cellIs" dxfId="3" priority="26" operator="equal">
      <formula>"未自评"</formula>
    </cfRule>
  </conditionalFormatting>
  <conditionalFormatting sqref="B1:C1 B38:C1048576">
    <cfRule type="duplicateValues" dxfId="1" priority="49"/>
  </conditionalFormatting>
  <conditionalFormatting sqref="F1:G37">
    <cfRule type="cellIs" dxfId="4" priority="24" operator="equal">
      <formula>"已认证"</formula>
    </cfRule>
    <cfRule type="cellIs" dxfId="3" priority="45" operator="equal">
      <formula>"未认证"</formula>
    </cfRule>
  </conditionalFormatting>
  <pageMargins left="0.75" right="0.75" top="1" bottom="1" header="0.5" footer="0.5"/>
  <headerFooter/>
  <drawing r:id="rId2"/>
  <legacyDrawing r:id="rId3"/>
  <oleObjects>
    <mc:AlternateContent xmlns:mc="http://schemas.openxmlformats.org/markup-compatibility/2006">
      <mc:Choice Requires="x14">
        <oleObject shapeId="1026" progId="Excel.Sheet.12" r:id="rId4">
          <objectPr defaultSize="0" r:id="rId5">
            <anchor moveWithCells="1">
              <from>
                <xdr:col>0</xdr:col>
                <xdr:colOff>1905</xdr:colOff>
                <xdr:row>0</xdr:row>
                <xdr:rowOff>203200</xdr:rowOff>
              </from>
              <to>
                <xdr:col>0</xdr:col>
                <xdr:colOff>40005</xdr:colOff>
                <xdr:row>1</xdr:row>
                <xdr:rowOff>12700</xdr:rowOff>
              </to>
            </anchor>
          </objectPr>
        </oleObject>
      </mc:Choice>
      <mc:Fallback>
        <oleObject shapeId="1026" progId="Excel.Sheet.12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用户登录情况</vt:lpstr>
      <vt:lpstr>自评情况</vt:lpstr>
      <vt:lpstr>台账和自巡查提交情况</vt:lpstr>
      <vt:lpstr>承诺情况</vt:lpstr>
      <vt:lpstr>认证情况</vt:lpstr>
      <vt:lpstr>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feiyu</dc:creator>
  <cp:lastModifiedBy>安如少年初入梦</cp:lastModifiedBy>
  <dcterms:created xsi:type="dcterms:W3CDTF">2022-11-03T06:49:00Z</dcterms:created>
  <dcterms:modified xsi:type="dcterms:W3CDTF">2023-10-26T01:30:43Z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0E00D779659647B79B42454356A21C74</vt:lpwstr>
  </property>
</Properties>
</file>