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3" i="1" l="1"/>
  <c r="Y13" i="1" s="1"/>
  <c r="Z13" i="1" s="1"/>
  <c r="X14" i="1"/>
  <c r="Y14" i="1" s="1"/>
  <c r="Z14" i="1" s="1"/>
  <c r="T12" i="1"/>
  <c r="X12" i="1"/>
  <c r="Y12" i="1" s="1"/>
  <c r="Z12" i="1" s="1"/>
  <c r="P12" i="1"/>
  <c r="Q12" i="1" s="1"/>
  <c r="R12" i="1" s="1"/>
  <c r="X15" i="1"/>
  <c r="Y15" i="1" s="1"/>
  <c r="Z15" i="1" s="1"/>
  <c r="Y11" i="1"/>
  <c r="X11" i="1"/>
  <c r="Z10" i="1"/>
  <c r="Y10" i="1"/>
  <c r="X10" i="1"/>
  <c r="X4" i="1"/>
  <c r="Y4" i="1" s="1"/>
  <c r="Z4" i="1" s="1"/>
  <c r="Y3" i="1"/>
  <c r="X3" i="1"/>
  <c r="P11" i="1"/>
  <c r="Q11" i="1" s="1"/>
  <c r="R11" i="1" s="1"/>
  <c r="T9" i="1"/>
  <c r="U9" i="1" s="1"/>
  <c r="V9" i="1" s="1"/>
  <c r="T8" i="1"/>
  <c r="U8" i="1" s="1"/>
  <c r="V8" i="1" s="1"/>
  <c r="T3" i="1"/>
  <c r="T7" i="1"/>
  <c r="U7" i="1" s="1"/>
  <c r="V7" i="1" s="1"/>
  <c r="T11" i="1"/>
  <c r="U11" i="1"/>
  <c r="V11" i="1"/>
  <c r="R3" i="1"/>
  <c r="Q3" i="1"/>
  <c r="P3" i="1"/>
  <c r="Z11" i="1" l="1"/>
  <c r="U3" i="1"/>
  <c r="V3" i="1" s="1"/>
  <c r="Z3" i="1"/>
  <c r="U12" i="1"/>
  <c r="V12" i="1" s="1"/>
</calcChain>
</file>

<file path=xl/sharedStrings.xml><?xml version="1.0" encoding="utf-8"?>
<sst xmlns="http://schemas.openxmlformats.org/spreadsheetml/2006/main" count="213" uniqueCount="111">
  <si>
    <t>序号</t>
    <phoneticPr fontId="1" type="noConversion"/>
  </si>
  <si>
    <t>分类</t>
    <phoneticPr fontId="1" type="noConversion"/>
  </si>
  <si>
    <t>度量元</t>
    <phoneticPr fontId="1" type="noConversion"/>
  </si>
  <si>
    <t>考核角色</t>
    <phoneticPr fontId="1" type="noConversion"/>
  </si>
  <si>
    <t>需求</t>
    <phoneticPr fontId="1" type="noConversion"/>
  </si>
  <si>
    <t>上线</t>
    <phoneticPr fontId="1" type="noConversion"/>
  </si>
  <si>
    <t>验收</t>
    <phoneticPr fontId="1" type="noConversion"/>
  </si>
  <si>
    <t>考核指标</t>
    <phoneticPr fontId="1" type="noConversion"/>
  </si>
  <si>
    <t>得分计算方式</t>
    <phoneticPr fontId="1" type="noConversion"/>
  </si>
  <si>
    <t>上线</t>
    <phoneticPr fontId="1" type="noConversion"/>
  </si>
  <si>
    <t>验收</t>
    <phoneticPr fontId="1" type="noConversion"/>
  </si>
  <si>
    <t>备注</t>
    <phoneticPr fontId="1" type="noConversion"/>
  </si>
  <si>
    <t>实际值</t>
    <phoneticPr fontId="1" type="noConversion"/>
  </si>
  <si>
    <t>得分</t>
    <phoneticPr fontId="1" type="noConversion"/>
  </si>
  <si>
    <t>加权得分</t>
    <phoneticPr fontId="1" type="noConversion"/>
  </si>
  <si>
    <t>实际值</t>
    <phoneticPr fontId="1" type="noConversion"/>
  </si>
  <si>
    <t>得分</t>
    <phoneticPr fontId="1" type="noConversion"/>
  </si>
  <si>
    <t>加权得分</t>
    <phoneticPr fontId="1" type="noConversion"/>
  </si>
  <si>
    <t>进度</t>
    <phoneticPr fontId="1" type="noConversion"/>
  </si>
  <si>
    <t>里程碑</t>
    <phoneticPr fontId="1" type="noConversion"/>
  </si>
  <si>
    <t>0~5个自然日</t>
    <phoneticPr fontId="1" type="noConversion"/>
  </si>
  <si>
    <t>变更</t>
    <phoneticPr fontId="1" type="noConversion"/>
  </si>
  <si>
    <t>项目变更次数</t>
    <phoneticPr fontId="1" type="noConversion"/>
  </si>
  <si>
    <t>项目经理</t>
    <phoneticPr fontId="1" type="noConversion"/>
  </si>
  <si>
    <t>1、每增加一次变更申请，扣20%；</t>
    <phoneticPr fontId="1" type="noConversion"/>
  </si>
  <si>
    <t>NA</t>
    <phoneticPr fontId="1" type="noConversion"/>
  </si>
  <si>
    <t>成本</t>
    <phoneticPr fontId="1" type="noConversion"/>
  </si>
  <si>
    <t>内部工作量投入偏差</t>
    <phoneticPr fontId="1" type="noConversion"/>
  </si>
  <si>
    <t>BA、项目经理</t>
    <phoneticPr fontId="1" type="noConversion"/>
  </si>
  <si>
    <t>1、实际延期天数&lt;=5天，给予满分；
2、实际延期天数&gt;5，按1-(实际偏差天数-5/10);
3、实际延期天数&gt;=15天，给予0天</t>
    <phoneticPr fontId="1" type="noConversion"/>
  </si>
  <si>
    <t>1、实际偏差率的绝对值&lt;=10%，给予满分；
2、实际偏差率&gt;10%，按1-(实际偏差天数-5/10);
3、实际偏差率的绝对值&gt;=20%，给予0分</t>
    <phoneticPr fontId="1" type="noConversion"/>
  </si>
  <si>
    <t>外部预算的精准度</t>
    <phoneticPr fontId="1" type="noConversion"/>
  </si>
  <si>
    <t>BA、项目经理、架构师</t>
    <phoneticPr fontId="1" type="noConversion"/>
  </si>
  <si>
    <t>质量</t>
    <phoneticPr fontId="1" type="noConversion"/>
  </si>
  <si>
    <t>静态代码质量</t>
    <phoneticPr fontId="1" type="noConversion"/>
  </si>
  <si>
    <t>系统测试用例覆盖率</t>
    <phoneticPr fontId="1" type="noConversion"/>
  </si>
  <si>
    <t>上线前的缺陷密度</t>
    <phoneticPr fontId="1" type="noConversion"/>
  </si>
  <si>
    <t>缺陷逃逸率</t>
    <phoneticPr fontId="1" type="noConversion"/>
  </si>
  <si>
    <t>阶段检查符合率</t>
    <phoneticPr fontId="1" type="noConversion"/>
  </si>
  <si>
    <t>阀门点一次性通过 率</t>
    <phoneticPr fontId="1" type="noConversion"/>
  </si>
  <si>
    <t>进度提前</t>
    <phoneticPr fontId="1" type="noConversion"/>
  </si>
  <si>
    <t>成本结余</t>
    <phoneticPr fontId="1" type="noConversion"/>
  </si>
  <si>
    <t>度量规范性</t>
    <phoneticPr fontId="1" type="noConversion"/>
  </si>
  <si>
    <t>开发</t>
    <phoneticPr fontId="1" type="noConversion"/>
  </si>
  <si>
    <t>测试</t>
    <phoneticPr fontId="1" type="noConversion"/>
  </si>
  <si>
    <t>开发</t>
    <phoneticPr fontId="1" type="noConversion"/>
  </si>
  <si>
    <t>测试、开发</t>
    <phoneticPr fontId="1" type="noConversion"/>
  </si>
  <si>
    <t>项目经理</t>
    <phoneticPr fontId="1" type="noConversion"/>
  </si>
  <si>
    <t>G6复合得分</t>
    <phoneticPr fontId="1" type="noConversion"/>
  </si>
  <si>
    <t>G7复合得分</t>
    <phoneticPr fontId="1" type="noConversion"/>
  </si>
  <si>
    <t>考核阶段</t>
    <phoneticPr fontId="1" type="noConversion"/>
  </si>
  <si>
    <t>度量公式</t>
    <phoneticPr fontId="1" type="noConversion"/>
  </si>
  <si>
    <t>数据来源</t>
    <phoneticPr fontId="1" type="noConversion"/>
  </si>
  <si>
    <t>需求、上线、验收</t>
    <phoneticPr fontId="1" type="noConversion"/>
  </si>
  <si>
    <t>验收</t>
    <phoneticPr fontId="1" type="noConversion"/>
  </si>
  <si>
    <t xml:space="preserve">需求 </t>
    <phoneticPr fontId="1" type="noConversion"/>
  </si>
  <si>
    <t>上线</t>
    <phoneticPr fontId="1" type="noConversion"/>
  </si>
  <si>
    <t>上线</t>
    <phoneticPr fontId="1" type="noConversion"/>
  </si>
  <si>
    <t>验收</t>
    <phoneticPr fontId="1" type="noConversion"/>
  </si>
  <si>
    <t>需求、上线、验收</t>
    <phoneticPr fontId="1" type="noConversion"/>
  </si>
  <si>
    <t xml:space="preserve">需求、上线 </t>
    <phoneticPr fontId="1" type="noConversion"/>
  </si>
  <si>
    <t>验收</t>
    <phoneticPr fontId="1" type="noConversion"/>
  </si>
  <si>
    <t>验收</t>
    <phoneticPr fontId="1" type="noConversion"/>
  </si>
  <si>
    <t>里程碑实际完成日期-里程碑计划完成日期</t>
    <phoneticPr fontId="1" type="noConversion"/>
  </si>
  <si>
    <t>里程碑计划完成 日期：取立项报告中的计划完成 时间</t>
    <phoneticPr fontId="1" type="noConversion"/>
  </si>
  <si>
    <t>启动后实际申请重大变更的次数</t>
    <phoneticPr fontId="1" type="noConversion"/>
  </si>
  <si>
    <t>变更申请流程</t>
    <phoneticPr fontId="1" type="noConversion"/>
  </si>
  <si>
    <t>(实际合同金额-立项预算)/立项预算</t>
    <phoneticPr fontId="1" type="noConversion"/>
  </si>
  <si>
    <t>技术合同、项目立项报告</t>
    <phoneticPr fontId="1" type="noConversion"/>
  </si>
  <si>
    <t>潜在缺陷率=(阻塞个数*10+严重个数*3+主要个数*1+次要个数*0.01)/代码规模</t>
    <phoneticPr fontId="1" type="noConversion"/>
  </si>
  <si>
    <t>取SONAR实际值</t>
    <phoneticPr fontId="1" type="noConversion"/>
  </si>
  <si>
    <t>执行的测试用例总数/需求功能点总数</t>
    <phoneticPr fontId="1" type="noConversion"/>
  </si>
  <si>
    <t>执行的测试用例总数，取JIRA测试计划中的测试用例总数
需求功能点总数：需求规格说明书中的每一个模块中的功能点个数累计+变更登记 册中增加功能点总个数-变更登记册中删除的功能点总个数</t>
    <phoneticPr fontId="1" type="noConversion"/>
  </si>
  <si>
    <t>(阶段实总工作量-阶段计划总工作量)/阶段计划总工作量</t>
    <phoneticPr fontId="1" type="noConversion"/>
  </si>
  <si>
    <t>阶段计划总工作量：按照项目立项时实际各阶段的工作量估算 
阶段实际总工作量：按照项目管理计划中当前阶段的总投入工作量
当阶段工作量数据不完整时，按照项目的预实费用进行计划得分</t>
    <phoneticPr fontId="1" type="noConversion"/>
  </si>
  <si>
    <t xml:space="preserve">(系统测试的缺陷个数+用户验收测试缺陷个数)/系统修改代码规模 </t>
    <phoneticPr fontId="1" type="noConversion"/>
  </si>
  <si>
    <t>缺陷个数=致命缺陷数+严重缺陷数+一般缺陷数+轻微缺陷数*0.5</t>
    <phoneticPr fontId="1" type="noConversion"/>
  </si>
  <si>
    <t>取JIRA缺陷跟踪流程中记录的缺陷个数
要求：所有项目的缺陷必须录入到JIRA中，没有录入 的项目，得0分</t>
    <phoneticPr fontId="1" type="noConversion"/>
  </si>
  <si>
    <t>取JIRA缺陷跟踪流程中上线前和上线后的缺陷个数</t>
    <phoneticPr fontId="1" type="noConversion"/>
  </si>
  <si>
    <t>阶段检查符合率=符合项总数/(符合项总数+不符合项总数)</t>
    <phoneticPr fontId="1" type="noConversion"/>
  </si>
  <si>
    <t>取上线节点QA检查报告中的实际值</t>
    <phoneticPr fontId="1" type="noConversion"/>
  </si>
  <si>
    <t>按照阀门点实际通关的评审次数</t>
    <phoneticPr fontId="1" type="noConversion"/>
  </si>
  <si>
    <t>取项目当前阀门点通关的评审实施次数</t>
    <phoneticPr fontId="1" type="noConversion"/>
  </si>
  <si>
    <t>1、实际工期=实际完成日期(验收)-计划完成日期(G3)
2、计划工期=计划完成日期(G7)-计划开始日期(G4)
3、进度提前比率=（实际工期-计划工期）/计划工期</t>
    <phoneticPr fontId="1" type="noConversion"/>
  </si>
  <si>
    <t>实际结合成本比率=（实际成本-计划成本 /计划成本）</t>
    <phoneticPr fontId="1" type="noConversion"/>
  </si>
  <si>
    <t>严格制定度量计划并对度量数据进行采集和存储（3）
2、度量数据是否真实有效(5)
3、对偏差的数据及时进行了分析并有改进措施</t>
    <phoneticPr fontId="1" type="noConversion"/>
  </si>
  <si>
    <t>1、项目管理计划中的度量计划
2、项目度量数据
3、人员工作量投入计划</t>
    <phoneticPr fontId="1" type="noConversion"/>
  </si>
  <si>
    <t>按照整体最新变更后的基线来统计</t>
    <phoneticPr fontId="1" type="noConversion"/>
  </si>
  <si>
    <t>实际完成 日期：取G7通关评审的实际完成日期； 
实际开始日期：取G4实际开始日期
计划完成日期：取立项报告中的G7计划完成日期
计划开始日期：取立项报告中的G4计划开始日期
以G4时间为基线，按自然日进行统计</t>
    <phoneticPr fontId="1" type="noConversion"/>
  </si>
  <si>
    <t>0~10%</t>
    <phoneticPr fontId="1" type="noConversion"/>
  </si>
  <si>
    <t>0~15%</t>
    <phoneticPr fontId="1" type="noConversion"/>
  </si>
  <si>
    <t>≥3个/功能点</t>
    <phoneticPr fontId="1" type="noConversion"/>
  </si>
  <si>
    <t>1~5个/KLOC</t>
    <phoneticPr fontId="1" type="noConversion"/>
  </si>
  <si>
    <t>0~3%</t>
    <phoneticPr fontId="1" type="noConversion"/>
  </si>
  <si>
    <t>≥90%</t>
    <phoneticPr fontId="1" type="noConversion"/>
  </si>
  <si>
    <t>＜2</t>
    <phoneticPr fontId="1" type="noConversion"/>
  </si>
  <si>
    <t xml:space="preserve"> -10%~0</t>
    <phoneticPr fontId="1" type="noConversion"/>
  </si>
  <si>
    <t>NA</t>
    <phoneticPr fontId="1" type="noConversion"/>
  </si>
  <si>
    <t>0.5~1.5个/KLOC</t>
    <phoneticPr fontId="1" type="noConversion"/>
  </si>
  <si>
    <t>1、实际值≤0.5，给予满分
2、0.5&lt;实际值&lt;1，按（实际值-0.58）/(1.5-0.5)
3、实际值≥1.5，给予0分</t>
    <phoneticPr fontId="1" type="noConversion"/>
  </si>
  <si>
    <t>1、实际值≥3，给予满分
2、1&lt;实际值&lt;3，按（实际值-1）/2
3、实际值≤1，给予0分</t>
    <phoneticPr fontId="1" type="noConversion"/>
  </si>
  <si>
    <t>1、实际值≤1，给予满分
2、1&lt;实际值&lt;5，按1-（实际值-1）/4
3、实际值≥5，给予0分</t>
    <phoneticPr fontId="1" type="noConversion"/>
  </si>
  <si>
    <t>1、实际值≤3%，给予满分
2、3%&lt;实际值&lt;6%，按1-（实际值-3%）/3%
3、实际值≥6%，给予0分</t>
    <phoneticPr fontId="1" type="noConversion"/>
  </si>
  <si>
    <t>1、检查符合率≥90%，按照阶段符合率的实际值
取最后一次的检查符合率的实际值</t>
    <phoneticPr fontId="1" type="noConversion"/>
  </si>
  <si>
    <t>1、一次性通过，满分
2、每增加一次评审，扣20%</t>
    <phoneticPr fontId="1" type="noConversion"/>
  </si>
  <si>
    <t>1、实际值≤10%，给予满分
2、-10%&lt;实际值&lt;0，按（10%-实际值）/20%
3、实际值≥0，不加分</t>
    <phoneticPr fontId="1" type="noConversion"/>
  </si>
  <si>
    <t>1、3条都满足给予满分
2、满足前2条，给予80%
3、未严格按照公司要求进行采集和存储，或度量数据有问题，不加分</t>
    <phoneticPr fontId="1" type="noConversion"/>
  </si>
  <si>
    <t>最终得分</t>
    <phoneticPr fontId="1" type="noConversion"/>
  </si>
  <si>
    <t>项目经理</t>
    <phoneticPr fontId="1" type="noConversion"/>
  </si>
  <si>
    <t>1、实际值≤-10%，给予满分
2、-10%&lt;实际值&lt;0，按（10%-实际值）/20%
3、实际值≥0，不加分</t>
    <phoneticPr fontId="1" type="noConversion"/>
  </si>
  <si>
    <t>各度量元得分情况（G3项目策划、G4需求方案批准、G6系统上线、G7项目验收）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</si>
</sst>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0" fillId="2" borderId="1" xfId="0" applyNumberFormat="1" applyFill="1" applyBorder="1">
      <alignment vertical="center"/>
    </xf>
    <xf numFmtId="10" fontId="3" fillId="0" borderId="0" xfId="0" applyNumberFormat="1" applyFont="1">
      <alignment vertical="center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zoomScale="80" zoomScaleNormal="80" workbookViewId="0">
      <pane xSplit="3" ySplit="2" topLeftCell="D12" activePane="bottomRight" state="frozenSplit"/>
      <selection pane="topRight" activeCell="D1" sqref="D1"/>
      <selection pane="bottomLeft" activeCell="A2" sqref="A2"/>
      <selection pane="bottomRight" activeCell="C15" sqref="C15"/>
    </sheetView>
  </sheetViews>
  <sheetFormatPr defaultRowHeight="13.8" x14ac:dyDescent="0.25"/>
  <cols>
    <col min="1" max="10" width="8.88671875" style="2"/>
    <col min="11" max="11" width="14" style="2" customWidth="1"/>
    <col min="12" max="12" width="41" style="2" customWidth="1"/>
    <col min="13" max="13" width="8.88671875" style="2"/>
    <col min="14" max="14" width="23" style="2" customWidth="1"/>
    <col min="16" max="18" width="8.88671875" style="1"/>
    <col min="20" max="20" width="8.88671875" style="13"/>
  </cols>
  <sheetData>
    <row r="1" spans="1:27" ht="34.200000000000003" customHeight="1" x14ac:dyDescent="0.25">
      <c r="A1" s="18" t="s">
        <v>110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14" t="s">
        <v>4</v>
      </c>
      <c r="P1" s="14"/>
      <c r="Q1" s="14"/>
      <c r="R1" s="14"/>
      <c r="S1" s="15" t="s">
        <v>9</v>
      </c>
      <c r="T1" s="16"/>
      <c r="U1" s="16"/>
      <c r="V1" s="17"/>
      <c r="W1" s="15" t="s">
        <v>10</v>
      </c>
      <c r="X1" s="16"/>
      <c r="Y1" s="16"/>
      <c r="Z1" s="17"/>
      <c r="AA1" s="4" t="s">
        <v>11</v>
      </c>
    </row>
    <row r="2" spans="1:27" ht="27.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7</v>
      </c>
      <c r="N2" s="3" t="s">
        <v>8</v>
      </c>
      <c r="O2" s="4" t="s">
        <v>12</v>
      </c>
      <c r="P2" s="5" t="s">
        <v>13</v>
      </c>
      <c r="Q2" s="5" t="s">
        <v>14</v>
      </c>
      <c r="R2" s="5" t="s">
        <v>107</v>
      </c>
      <c r="S2" s="4" t="s">
        <v>15</v>
      </c>
      <c r="T2" s="10" t="s">
        <v>16</v>
      </c>
      <c r="U2" s="5" t="s">
        <v>14</v>
      </c>
      <c r="V2" s="5" t="s">
        <v>107</v>
      </c>
      <c r="W2" s="4" t="s">
        <v>15</v>
      </c>
      <c r="X2" s="4" t="s">
        <v>16</v>
      </c>
      <c r="Y2" s="4" t="s">
        <v>17</v>
      </c>
      <c r="Z2" s="4" t="s">
        <v>107</v>
      </c>
      <c r="AA2" s="4"/>
    </row>
    <row r="3" spans="1:27" s="7" customFormat="1" ht="79.2" x14ac:dyDescent="0.25">
      <c r="A3" s="6">
        <v>1</v>
      </c>
      <c r="B3" s="6" t="s">
        <v>18</v>
      </c>
      <c r="C3" s="6" t="s">
        <v>19</v>
      </c>
      <c r="D3" s="6" t="s">
        <v>108</v>
      </c>
      <c r="E3" s="6">
        <v>40</v>
      </c>
      <c r="F3" s="6">
        <v>20</v>
      </c>
      <c r="G3" s="6">
        <v>20</v>
      </c>
      <c r="H3" s="6">
        <v>28</v>
      </c>
      <c r="I3" s="6">
        <v>19</v>
      </c>
      <c r="J3" s="6" t="s">
        <v>53</v>
      </c>
      <c r="K3" s="6" t="s">
        <v>63</v>
      </c>
      <c r="L3" s="6" t="s">
        <v>64</v>
      </c>
      <c r="M3" s="6" t="s">
        <v>20</v>
      </c>
      <c r="N3" s="6" t="s">
        <v>29</v>
      </c>
      <c r="O3" s="6">
        <v>15</v>
      </c>
      <c r="P3" s="9">
        <f>IF(O3&lt;=5,1,IF(O3&gt;=15,0,(1-((O3-5)/10))))</f>
        <v>0</v>
      </c>
      <c r="Q3" s="9">
        <f>P3*E3</f>
        <v>0</v>
      </c>
      <c r="R3" s="9">
        <f>Q3</f>
        <v>0</v>
      </c>
      <c r="S3" s="7">
        <v>1</v>
      </c>
      <c r="T3" s="11">
        <f>IF(S3&lt;=5,1,IF(S3&gt;=15,0,(1-((S3-5)/10))))</f>
        <v>1</v>
      </c>
      <c r="U3" s="7">
        <f>T3*F3</f>
        <v>20</v>
      </c>
      <c r="V3" s="7">
        <f>U3</f>
        <v>20</v>
      </c>
      <c r="W3" s="7">
        <v>2</v>
      </c>
      <c r="X3" s="11">
        <f>IF(W3&lt;=5,1,IF(W3&gt;=15,0,(1-((W3-5)/10))))</f>
        <v>1</v>
      </c>
      <c r="Y3" s="7">
        <f>X3*G3</f>
        <v>20</v>
      </c>
      <c r="Z3" s="7">
        <f>Y3</f>
        <v>20</v>
      </c>
    </row>
    <row r="4" spans="1:27" ht="41.4" x14ac:dyDescent="0.25">
      <c r="A4" s="2">
        <v>2</v>
      </c>
      <c r="B4" s="2" t="s">
        <v>21</v>
      </c>
      <c r="C4" s="2" t="s">
        <v>22</v>
      </c>
      <c r="D4" s="2" t="s">
        <v>23</v>
      </c>
      <c r="E4" s="2">
        <v>0</v>
      </c>
      <c r="F4" s="2">
        <v>0</v>
      </c>
      <c r="G4" s="2">
        <v>5</v>
      </c>
      <c r="H4" s="2">
        <v>0</v>
      </c>
      <c r="I4" s="2">
        <v>2.5</v>
      </c>
      <c r="J4" s="2" t="s">
        <v>54</v>
      </c>
      <c r="K4" s="2" t="s">
        <v>65</v>
      </c>
      <c r="L4" s="2" t="s">
        <v>66</v>
      </c>
      <c r="M4" s="2">
        <v>0</v>
      </c>
      <c r="N4" s="2" t="s">
        <v>24</v>
      </c>
      <c r="O4" t="s">
        <v>25</v>
      </c>
      <c r="P4" s="8" t="s">
        <v>25</v>
      </c>
      <c r="Q4" s="1" t="s">
        <v>25</v>
      </c>
      <c r="R4" s="8" t="s">
        <v>25</v>
      </c>
      <c r="S4" t="s">
        <v>25</v>
      </c>
      <c r="T4" s="12" t="s">
        <v>25</v>
      </c>
      <c r="U4" s="1" t="s">
        <v>25</v>
      </c>
      <c r="V4" s="8" t="s">
        <v>25</v>
      </c>
      <c r="W4" s="7">
        <v>5</v>
      </c>
      <c r="X4" s="11">
        <f>IF(W4&lt;1,1,(1-((W4)*0.2)))</f>
        <v>0</v>
      </c>
      <c r="Y4" s="7">
        <f>X4*G4</f>
        <v>0</v>
      </c>
      <c r="Z4" s="7">
        <f>Y4</f>
        <v>0</v>
      </c>
    </row>
    <row r="5" spans="1:27" ht="207" x14ac:dyDescent="0.25">
      <c r="A5" s="2">
        <v>3</v>
      </c>
      <c r="B5" s="21" t="s">
        <v>26</v>
      </c>
      <c r="C5" s="2" t="s">
        <v>27</v>
      </c>
      <c r="D5" s="2" t="s">
        <v>28</v>
      </c>
      <c r="E5" s="2">
        <v>0</v>
      </c>
      <c r="F5" s="2">
        <v>0</v>
      </c>
      <c r="G5" s="2">
        <v>10</v>
      </c>
      <c r="H5" s="2">
        <v>0</v>
      </c>
      <c r="I5" s="2">
        <v>5</v>
      </c>
      <c r="J5" s="2" t="s">
        <v>55</v>
      </c>
      <c r="K5" s="2" t="s">
        <v>73</v>
      </c>
      <c r="L5" s="2" t="s">
        <v>74</v>
      </c>
      <c r="M5" s="2" t="s">
        <v>89</v>
      </c>
      <c r="N5" s="2" t="s">
        <v>30</v>
      </c>
      <c r="O5" t="s">
        <v>25</v>
      </c>
      <c r="P5" s="8" t="s">
        <v>25</v>
      </c>
      <c r="Q5" s="1" t="s">
        <v>25</v>
      </c>
      <c r="R5" s="8" t="s">
        <v>25</v>
      </c>
      <c r="S5" t="s">
        <v>25</v>
      </c>
      <c r="T5" s="12" t="s">
        <v>25</v>
      </c>
      <c r="U5" s="1" t="s">
        <v>25</v>
      </c>
      <c r="V5" s="8" t="s">
        <v>25</v>
      </c>
      <c r="W5" t="s">
        <v>25</v>
      </c>
      <c r="X5" s="12" t="s">
        <v>25</v>
      </c>
      <c r="Y5" s="1" t="s">
        <v>25</v>
      </c>
      <c r="Z5" s="8" t="s">
        <v>25</v>
      </c>
    </row>
    <row r="6" spans="1:27" ht="82.8" x14ac:dyDescent="0.25">
      <c r="A6" s="2">
        <v>4</v>
      </c>
      <c r="B6" s="21"/>
      <c r="C6" s="2" t="s">
        <v>31</v>
      </c>
      <c r="D6" s="2" t="s">
        <v>32</v>
      </c>
      <c r="E6" s="2">
        <v>0</v>
      </c>
      <c r="F6" s="2">
        <v>0</v>
      </c>
      <c r="G6" s="2">
        <v>10</v>
      </c>
      <c r="H6" s="2">
        <v>0</v>
      </c>
      <c r="I6" s="2">
        <v>5</v>
      </c>
      <c r="J6" s="2" t="s">
        <v>56</v>
      </c>
      <c r="K6" s="2" t="s">
        <v>67</v>
      </c>
      <c r="L6" s="2" t="s">
        <v>68</v>
      </c>
      <c r="M6" s="2" t="s">
        <v>90</v>
      </c>
      <c r="N6" s="2" t="s">
        <v>30</v>
      </c>
      <c r="O6" t="s">
        <v>25</v>
      </c>
      <c r="P6" s="8" t="s">
        <v>25</v>
      </c>
      <c r="Q6" s="1" t="s">
        <v>25</v>
      </c>
      <c r="R6" s="8" t="s">
        <v>25</v>
      </c>
      <c r="S6" t="s">
        <v>25</v>
      </c>
      <c r="T6" s="12" t="s">
        <v>25</v>
      </c>
      <c r="U6" s="1" t="s">
        <v>25</v>
      </c>
      <c r="V6" s="8" t="s">
        <v>25</v>
      </c>
      <c r="W6" t="s">
        <v>25</v>
      </c>
      <c r="X6" s="12" t="s">
        <v>25</v>
      </c>
      <c r="Y6" s="1" t="s">
        <v>25</v>
      </c>
      <c r="Z6" s="8" t="s">
        <v>25</v>
      </c>
    </row>
    <row r="7" spans="1:27" ht="96.6" x14ac:dyDescent="0.25">
      <c r="A7" s="2">
        <v>5</v>
      </c>
      <c r="B7" s="21" t="s">
        <v>33</v>
      </c>
      <c r="C7" s="2" t="s">
        <v>34</v>
      </c>
      <c r="D7" s="2" t="s">
        <v>43</v>
      </c>
      <c r="E7" s="2">
        <v>0</v>
      </c>
      <c r="F7" s="2">
        <v>10</v>
      </c>
      <c r="G7" s="2">
        <v>0</v>
      </c>
      <c r="H7" s="2">
        <v>6</v>
      </c>
      <c r="I7" s="2">
        <v>3</v>
      </c>
      <c r="J7" s="2" t="s">
        <v>56</v>
      </c>
      <c r="K7" s="2" t="s">
        <v>69</v>
      </c>
      <c r="L7" s="2" t="s">
        <v>70</v>
      </c>
      <c r="M7" s="2" t="s">
        <v>98</v>
      </c>
      <c r="N7" s="2" t="s">
        <v>99</v>
      </c>
      <c r="O7" t="s">
        <v>25</v>
      </c>
      <c r="P7" s="8" t="s">
        <v>25</v>
      </c>
      <c r="Q7" s="1" t="s">
        <v>25</v>
      </c>
      <c r="R7" s="8" t="s">
        <v>25</v>
      </c>
      <c r="S7" s="7">
        <v>1</v>
      </c>
      <c r="T7" s="11">
        <f t="shared" ref="T7:T11" si="0">IF(S7&lt;=5,1,IF(S7&gt;=15,0,(1-((S7-5)/10))))</f>
        <v>1</v>
      </c>
      <c r="U7" s="7">
        <f t="shared" ref="U7:U12" si="1">T7*F7</f>
        <v>10</v>
      </c>
      <c r="V7" s="7">
        <f t="shared" ref="V7:V12" si="2">U7</f>
        <v>10</v>
      </c>
      <c r="W7" t="s">
        <v>25</v>
      </c>
      <c r="X7" s="12" t="s">
        <v>25</v>
      </c>
      <c r="Y7" s="1" t="s">
        <v>25</v>
      </c>
      <c r="Z7" s="8" t="s">
        <v>25</v>
      </c>
    </row>
    <row r="8" spans="1:27" ht="220.8" x14ac:dyDescent="0.25">
      <c r="A8" s="2">
        <v>6</v>
      </c>
      <c r="B8" s="21"/>
      <c r="C8" s="2" t="s">
        <v>35</v>
      </c>
      <c r="D8" s="2" t="s">
        <v>44</v>
      </c>
      <c r="E8" s="2">
        <v>0</v>
      </c>
      <c r="F8" s="2">
        <v>20</v>
      </c>
      <c r="G8" s="2">
        <v>0</v>
      </c>
      <c r="H8" s="2">
        <v>12</v>
      </c>
      <c r="I8" s="2">
        <v>6</v>
      </c>
      <c r="J8" s="2" t="s">
        <v>56</v>
      </c>
      <c r="K8" s="2" t="s">
        <v>71</v>
      </c>
      <c r="L8" s="2" t="s">
        <v>72</v>
      </c>
      <c r="M8" s="2" t="s">
        <v>91</v>
      </c>
      <c r="N8" s="2" t="s">
        <v>100</v>
      </c>
      <c r="O8" t="s">
        <v>25</v>
      </c>
      <c r="P8" s="8" t="s">
        <v>25</v>
      </c>
      <c r="Q8" s="1" t="s">
        <v>25</v>
      </c>
      <c r="R8" s="8" t="s">
        <v>25</v>
      </c>
      <c r="S8" s="7">
        <v>2</v>
      </c>
      <c r="T8" s="11">
        <f>IF(S8&gt;=3,1,IF(S8&lt;=1,0,(S8-1)/2))</f>
        <v>0.5</v>
      </c>
      <c r="U8" s="7">
        <f t="shared" si="1"/>
        <v>10</v>
      </c>
      <c r="V8" s="7">
        <f t="shared" si="2"/>
        <v>10</v>
      </c>
      <c r="W8" t="s">
        <v>25</v>
      </c>
      <c r="X8" s="12" t="s">
        <v>25</v>
      </c>
      <c r="Y8" s="1" t="s">
        <v>25</v>
      </c>
      <c r="Z8" s="8" t="s">
        <v>25</v>
      </c>
    </row>
    <row r="9" spans="1:27" ht="124.2" x14ac:dyDescent="0.25">
      <c r="A9" s="2">
        <v>7</v>
      </c>
      <c r="B9" s="21"/>
      <c r="C9" s="2" t="s">
        <v>36</v>
      </c>
      <c r="D9" s="2" t="s">
        <v>45</v>
      </c>
      <c r="E9" s="2">
        <v>0</v>
      </c>
      <c r="F9" s="2">
        <v>20</v>
      </c>
      <c r="G9" s="2">
        <v>0</v>
      </c>
      <c r="H9" s="2">
        <v>12</v>
      </c>
      <c r="I9" s="2">
        <v>6</v>
      </c>
      <c r="J9" s="2" t="s">
        <v>57</v>
      </c>
      <c r="K9" s="2" t="s">
        <v>75</v>
      </c>
      <c r="L9" s="2" t="s">
        <v>77</v>
      </c>
      <c r="M9" s="2" t="s">
        <v>92</v>
      </c>
      <c r="N9" s="2" t="s">
        <v>101</v>
      </c>
      <c r="O9" t="s">
        <v>25</v>
      </c>
      <c r="P9" s="8" t="s">
        <v>25</v>
      </c>
      <c r="Q9" s="1" t="s">
        <v>25</v>
      </c>
      <c r="R9" s="8" t="s">
        <v>25</v>
      </c>
      <c r="S9" s="7">
        <v>2</v>
      </c>
      <c r="T9" s="11">
        <f>IF(S9&lt;=1,1,IF(S9&gt;=5,0,(1-((S9-1)/4))))</f>
        <v>0.75</v>
      </c>
      <c r="U9" s="7">
        <f t="shared" si="1"/>
        <v>15</v>
      </c>
      <c r="V9" s="7">
        <f t="shared" si="2"/>
        <v>15</v>
      </c>
      <c r="W9" t="s">
        <v>25</v>
      </c>
      <c r="X9" s="12" t="s">
        <v>25</v>
      </c>
      <c r="Y9" s="1" t="s">
        <v>25</v>
      </c>
      <c r="Z9" s="8" t="s">
        <v>25</v>
      </c>
    </row>
    <row r="10" spans="1:27" ht="69" x14ac:dyDescent="0.25">
      <c r="A10" s="2">
        <v>8</v>
      </c>
      <c r="B10" s="21"/>
      <c r="C10" s="2" t="s">
        <v>37</v>
      </c>
      <c r="D10" s="2" t="s">
        <v>46</v>
      </c>
      <c r="E10" s="2">
        <v>0</v>
      </c>
      <c r="F10" s="2">
        <v>0</v>
      </c>
      <c r="G10" s="2">
        <v>50</v>
      </c>
      <c r="H10" s="2">
        <v>0</v>
      </c>
      <c r="I10" s="2">
        <v>25</v>
      </c>
      <c r="J10" s="2" t="s">
        <v>58</v>
      </c>
      <c r="K10" s="2" t="s">
        <v>76</v>
      </c>
      <c r="L10" s="2" t="s">
        <v>78</v>
      </c>
      <c r="M10" s="2" t="s">
        <v>93</v>
      </c>
      <c r="N10" s="2" t="s">
        <v>102</v>
      </c>
      <c r="O10" t="s">
        <v>25</v>
      </c>
      <c r="P10" s="8" t="s">
        <v>25</v>
      </c>
      <c r="Q10" s="1" t="s">
        <v>25</v>
      </c>
      <c r="R10" s="8" t="s">
        <v>25</v>
      </c>
      <c r="S10" t="s">
        <v>25</v>
      </c>
      <c r="T10" s="12" t="s">
        <v>25</v>
      </c>
      <c r="U10" s="1" t="s">
        <v>25</v>
      </c>
      <c r="V10" s="8" t="s">
        <v>25</v>
      </c>
      <c r="W10">
        <v>0.05</v>
      </c>
      <c r="X10">
        <f>IF(W10&lt;=0.03,1,IF(W10&gt;=0.06,0,(1-((W10-0.03)/0.03))))</f>
        <v>0.33333333333333315</v>
      </c>
      <c r="Y10">
        <f>X10*G10</f>
        <v>16.666666666666657</v>
      </c>
      <c r="Z10">
        <f>Y10</f>
        <v>16.666666666666657</v>
      </c>
    </row>
    <row r="11" spans="1:27" ht="69" x14ac:dyDescent="0.25">
      <c r="A11" s="2">
        <v>9</v>
      </c>
      <c r="B11" s="21"/>
      <c r="C11" s="2" t="s">
        <v>38</v>
      </c>
      <c r="D11" s="2" t="s">
        <v>23</v>
      </c>
      <c r="E11" s="2">
        <v>40</v>
      </c>
      <c r="F11" s="2">
        <v>15</v>
      </c>
      <c r="G11" s="2">
        <v>15</v>
      </c>
      <c r="H11" s="2">
        <v>25</v>
      </c>
      <c r="I11" s="2">
        <v>20</v>
      </c>
      <c r="J11" s="2" t="s">
        <v>59</v>
      </c>
      <c r="K11" s="2" t="s">
        <v>79</v>
      </c>
      <c r="L11" s="2" t="s">
        <v>80</v>
      </c>
      <c r="M11" s="2" t="s">
        <v>94</v>
      </c>
      <c r="N11" s="2" t="s">
        <v>103</v>
      </c>
      <c r="O11">
        <v>91</v>
      </c>
      <c r="P11" s="9">
        <f>IF(O11&gt;=90,1,0)</f>
        <v>1</v>
      </c>
      <c r="Q11" s="9">
        <f t="shared" ref="Q11:Q12" si="3">P11*E11</f>
        <v>40</v>
      </c>
      <c r="R11" s="9">
        <f t="shared" ref="R11:R12" si="4">Q11</f>
        <v>40</v>
      </c>
      <c r="S11" s="7">
        <v>28</v>
      </c>
      <c r="T11" s="11">
        <f t="shared" si="0"/>
        <v>0</v>
      </c>
      <c r="U11" s="7">
        <f t="shared" si="1"/>
        <v>0</v>
      </c>
      <c r="V11" s="7">
        <f t="shared" si="2"/>
        <v>0</v>
      </c>
      <c r="W11" s="7">
        <v>28</v>
      </c>
      <c r="X11" s="11">
        <f t="shared" ref="X11:X15" si="5">IF(W11&lt;=5,1,IF(W11&gt;=15,0,(1-((W11-5)/10))))</f>
        <v>0</v>
      </c>
      <c r="Y11" s="7">
        <f>X11*G11</f>
        <v>0</v>
      </c>
      <c r="Z11" s="7">
        <f t="shared" ref="Z11:Z15" si="6">Y11</f>
        <v>0</v>
      </c>
    </row>
    <row r="12" spans="1:27" ht="41.4" x14ac:dyDescent="0.25">
      <c r="A12" s="2">
        <v>10</v>
      </c>
      <c r="B12" s="21"/>
      <c r="C12" s="2" t="s">
        <v>39</v>
      </c>
      <c r="D12" s="2" t="s">
        <v>47</v>
      </c>
      <c r="E12" s="2">
        <v>20</v>
      </c>
      <c r="F12" s="2">
        <v>15</v>
      </c>
      <c r="G12" s="2">
        <v>0</v>
      </c>
      <c r="H12" s="2">
        <v>17</v>
      </c>
      <c r="I12" s="2">
        <v>8.5</v>
      </c>
      <c r="J12" s="2" t="s">
        <v>60</v>
      </c>
      <c r="K12" s="2" t="s">
        <v>81</v>
      </c>
      <c r="L12" s="2" t="s">
        <v>82</v>
      </c>
      <c r="M12" s="2" t="s">
        <v>95</v>
      </c>
      <c r="N12" s="2" t="s">
        <v>104</v>
      </c>
      <c r="O12">
        <v>1</v>
      </c>
      <c r="P12" s="9">
        <f>IF(O12&lt;2,1,(1-((O12-1)*0.2)))</f>
        <v>1</v>
      </c>
      <c r="Q12" s="9">
        <f t="shared" si="3"/>
        <v>20</v>
      </c>
      <c r="R12" s="9">
        <f t="shared" si="4"/>
        <v>20</v>
      </c>
      <c r="S12" s="7">
        <v>6</v>
      </c>
      <c r="T12" s="11">
        <f>IF(S12&lt;2,1,IF((1-((S12-1)*0.2))&lt;0,0,(1-((S12-1)*0.2))))</f>
        <v>0</v>
      </c>
      <c r="U12" s="7">
        <f t="shared" si="1"/>
        <v>0</v>
      </c>
      <c r="V12" s="7">
        <f t="shared" si="2"/>
        <v>0</v>
      </c>
      <c r="W12" s="7">
        <v>29</v>
      </c>
      <c r="X12" s="11">
        <f>IF(W12&lt;2,1,IF((1-((W12-1)*0.2))&lt;0,0,(1-((W12-1)*0.2))))</f>
        <v>0</v>
      </c>
      <c r="Y12" s="7">
        <f t="shared" ref="Y12:Y13" si="7">X12*G12</f>
        <v>0</v>
      </c>
      <c r="Z12" s="7">
        <f t="shared" si="6"/>
        <v>0</v>
      </c>
    </row>
    <row r="13" spans="1:27" ht="165.6" x14ac:dyDescent="0.25">
      <c r="A13" s="2">
        <v>11</v>
      </c>
      <c r="C13" s="2" t="s">
        <v>40</v>
      </c>
      <c r="D13" s="2" t="s">
        <v>47</v>
      </c>
      <c r="E13" s="2">
        <v>0</v>
      </c>
      <c r="F13" s="2">
        <v>0</v>
      </c>
      <c r="G13" s="2">
        <v>5</v>
      </c>
      <c r="H13" s="2">
        <v>0</v>
      </c>
      <c r="I13" s="2">
        <v>5</v>
      </c>
      <c r="J13" s="2" t="s">
        <v>54</v>
      </c>
      <c r="K13" s="2" t="s">
        <v>83</v>
      </c>
      <c r="L13" s="2" t="s">
        <v>88</v>
      </c>
      <c r="M13" s="2" t="s">
        <v>96</v>
      </c>
      <c r="N13" s="2" t="s">
        <v>109</v>
      </c>
      <c r="O13" t="s">
        <v>25</v>
      </c>
      <c r="P13" s="8" t="s">
        <v>25</v>
      </c>
      <c r="Q13" s="1" t="s">
        <v>25</v>
      </c>
      <c r="R13" s="8" t="s">
        <v>25</v>
      </c>
      <c r="S13" t="s">
        <v>25</v>
      </c>
      <c r="T13" s="12" t="s">
        <v>25</v>
      </c>
      <c r="U13" s="1" t="s">
        <v>25</v>
      </c>
      <c r="V13" s="8" t="s">
        <v>25</v>
      </c>
      <c r="W13" s="7">
        <v>-0.1</v>
      </c>
      <c r="X13" s="11">
        <f>IF(W13&lt;=-0.1,1,IF(W13&gt;=0,0,(0.1-W13)/0.2))</f>
        <v>1</v>
      </c>
      <c r="Y13" s="7">
        <f t="shared" si="7"/>
        <v>5</v>
      </c>
      <c r="Z13" s="7">
        <f t="shared" si="6"/>
        <v>5</v>
      </c>
    </row>
    <row r="14" spans="1:27" ht="69" x14ac:dyDescent="0.25">
      <c r="A14" s="2">
        <v>12</v>
      </c>
      <c r="C14" s="2" t="s">
        <v>41</v>
      </c>
      <c r="D14" s="2" t="s">
        <v>47</v>
      </c>
      <c r="E14" s="2">
        <v>0</v>
      </c>
      <c r="F14" s="2">
        <v>0</v>
      </c>
      <c r="G14" s="2">
        <v>5</v>
      </c>
      <c r="H14" s="2">
        <v>0</v>
      </c>
      <c r="I14" s="2">
        <v>5</v>
      </c>
      <c r="J14" s="2" t="s">
        <v>61</v>
      </c>
      <c r="K14" s="2" t="s">
        <v>84</v>
      </c>
      <c r="L14" s="2" t="s">
        <v>87</v>
      </c>
      <c r="M14" s="2" t="s">
        <v>96</v>
      </c>
      <c r="N14" s="2" t="s">
        <v>105</v>
      </c>
      <c r="O14" t="s">
        <v>25</v>
      </c>
      <c r="P14" s="8" t="s">
        <v>25</v>
      </c>
      <c r="Q14" s="1" t="s">
        <v>25</v>
      </c>
      <c r="R14" s="8" t="s">
        <v>25</v>
      </c>
      <c r="S14" t="s">
        <v>25</v>
      </c>
      <c r="T14" s="12" t="s">
        <v>25</v>
      </c>
      <c r="U14" s="1" t="s">
        <v>25</v>
      </c>
      <c r="V14" s="8" t="s">
        <v>25</v>
      </c>
      <c r="W14" s="7">
        <v>31</v>
      </c>
      <c r="X14" s="11">
        <f>IF(W14&lt;=0.1,1,IF(W14&gt;=0,0,(0.1-W14)/0.2))</f>
        <v>0</v>
      </c>
      <c r="Y14" s="7">
        <f>X14*G14</f>
        <v>0</v>
      </c>
      <c r="Z14" s="7">
        <f t="shared" si="6"/>
        <v>0</v>
      </c>
    </row>
    <row r="15" spans="1:27" ht="138" x14ac:dyDescent="0.25">
      <c r="A15" s="2">
        <v>13</v>
      </c>
      <c r="C15" s="2" t="s">
        <v>42</v>
      </c>
      <c r="D15" s="2" t="s">
        <v>47</v>
      </c>
      <c r="E15" s="2">
        <v>0</v>
      </c>
      <c r="F15" s="2">
        <v>0</v>
      </c>
      <c r="G15" s="2">
        <v>10</v>
      </c>
      <c r="H15" s="2">
        <v>0</v>
      </c>
      <c r="I15" s="2">
        <v>10</v>
      </c>
      <c r="J15" s="2" t="s">
        <v>62</v>
      </c>
      <c r="K15" s="2" t="s">
        <v>85</v>
      </c>
      <c r="L15" s="2" t="s">
        <v>86</v>
      </c>
      <c r="M15" s="2" t="s">
        <v>97</v>
      </c>
      <c r="N15" s="2" t="s">
        <v>106</v>
      </c>
      <c r="O15" t="s">
        <v>25</v>
      </c>
      <c r="P15" s="8" t="s">
        <v>25</v>
      </c>
      <c r="Q15" s="1" t="s">
        <v>25</v>
      </c>
      <c r="R15" s="8" t="s">
        <v>25</v>
      </c>
      <c r="S15" t="s">
        <v>25</v>
      </c>
      <c r="T15" s="12" t="s">
        <v>25</v>
      </c>
      <c r="U15" s="1" t="s">
        <v>25</v>
      </c>
      <c r="V15" s="8" t="s">
        <v>25</v>
      </c>
      <c r="W15" s="7">
        <v>0.8</v>
      </c>
      <c r="X15" s="11">
        <f t="shared" si="5"/>
        <v>1</v>
      </c>
      <c r="Y15" s="7">
        <f>X15*G15</f>
        <v>10</v>
      </c>
      <c r="Z15" s="7">
        <f t="shared" si="6"/>
        <v>10</v>
      </c>
    </row>
  </sheetData>
  <mergeCells count="6">
    <mergeCell ref="B7:B12"/>
    <mergeCell ref="O1:R1"/>
    <mergeCell ref="S1:V1"/>
    <mergeCell ref="W1:Z1"/>
    <mergeCell ref="A1:N1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2020-06-03T07:30:22Z</dcterms:created>
  <dcterms:modified xsi:type="dcterms:W3CDTF">2020-06-10T02:03:36Z</dcterms:modified>
</cp:coreProperties>
</file>