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<sst xmlns="http://schemas.openxmlformats.org/spreadsheetml/2006/main" count="36" uniqueCount="33">
  <si>
    <t>标准</t>
  </si>
  <si>
    <t>第一档</t>
  </si>
  <si>
    <t>第二档</t>
  </si>
  <si>
    <t>第三档</t>
  </si>
  <si>
    <t>月份</t>
  </si>
  <si>
    <t>用电量</t>
  </si>
  <si>
    <t>电费</t>
  </si>
  <si>
    <t>电量</t>
  </si>
  <si>
    <t>&lt;=2040</t>
  </si>
  <si>
    <t>&lt;=3240</t>
  </si>
  <si>
    <t>&gt;3240</t>
  </si>
  <si>
    <t>身份证 130425198708092057，210181199209046813，222302197312260017，350128197311050034  ，410611197403020058</t>
  </si>
  <si>
    <t>电价</t>
  </si>
  <si>
    <t>联通手机号 18575414999 ，13026844666</t>
  </si>
  <si>
    <t>按月算</t>
  </si>
  <si>
    <t>&lt;=170</t>
  </si>
  <si>
    <t>&lt;=270</t>
  </si>
  <si>
    <t>&gt;270</t>
  </si>
  <si>
    <t>电信手机号 18919628498 ， 18919628499</t>
  </si>
  <si>
    <t>移动手机号 18756500265 ，18555918746 15665541872</t>
  </si>
  <si>
    <t>邮箱 zhangsan@163.com  ，lisi@qq.com</t>
  </si>
  <si>
    <t>银行卡 6216610200016587010 ， 6221882600114166800</t>
  </si>
  <si>
    <t>财务报表</t>
  </si>
  <si>
    <t>内部数据</t>
  </si>
  <si>
    <t>内部资料</t>
  </si>
  <si>
    <t>保密</t>
  </si>
  <si>
    <t>秘密</t>
  </si>
  <si>
    <t>机密</t>
  </si>
  <si>
    <t>合计</t>
  </si>
  <si>
    <t>密码口令</t>
  </si>
  <si>
    <t>按年度计算</t>
  </si>
  <si>
    <t>超级用户</t>
  </si>
  <si>
    <t>家庭地址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</si>
</sst>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rgb="FF444444"/>
      <name val="宋体"/>
      <charset val="134"/>
    </font>
    <font>
      <b/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7" fillId="18" borderId="1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6" borderId="4" applyNumberFormat="0" applyFon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8" fillId="5" borderId="5" applyNumberFormat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22" fillId="25" borderId="8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6"/>
  <sheetViews>
    <sheetView tabSelected="1" workbookViewId="0">
      <selection activeCell="M2" sqref="M2:M16"/>
    </sheetView>
  </sheetViews>
  <sheetFormatPr defaultColWidth="9" defaultRowHeight="14"/>
  <cols>
    <col min="6" max="6" width="10.6363636363636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1</v>
      </c>
      <c r="I1" t="s">
        <v>2</v>
      </c>
      <c r="J1" t="s">
        <v>3</v>
      </c>
      <c r="K1" t="s">
        <v>6</v>
      </c>
    </row>
    <row r="2" spans="1:13">
      <c r="A2" s="1" t="s">
        <v>7</v>
      </c>
      <c r="B2" t="s">
        <v>8</v>
      </c>
      <c r="C2" t="s">
        <v>9</v>
      </c>
      <c r="D2" t="s">
        <v>10</v>
      </c>
      <c r="F2">
        <v>1</v>
      </c>
      <c r="G2" s="2">
        <v>233</v>
      </c>
      <c r="H2">
        <f>IF(G2&gt;170,170,IF(G2&lt;170,G2))</f>
        <v>170</v>
      </c>
      <c r="I2">
        <f>IF((G2-170)&gt;100,100,IF(H2=170,G2-170,0))</f>
        <v>63</v>
      </c>
      <c r="J2">
        <f>IF(I2=100,G2-H2-I2,0)</f>
        <v>0</v>
      </c>
      <c r="K2">
        <f>H2*$B$3+I2*$C$3+J2*$D$3</f>
        <v>126.2439</v>
      </c>
      <c r="M2" t="s">
        <v>11</v>
      </c>
    </row>
    <row r="3" spans="1:13">
      <c r="A3" t="s">
        <v>12</v>
      </c>
      <c r="B3">
        <v>0.5283</v>
      </c>
      <c r="C3">
        <v>0.5783</v>
      </c>
      <c r="D3">
        <v>0.8283</v>
      </c>
      <c r="F3">
        <v>2</v>
      </c>
      <c r="G3" s="2">
        <v>344</v>
      </c>
      <c r="H3">
        <f t="shared" ref="H3:H13" si="0">IF(G3&gt;170,170,IF(G3&lt;170,G3))</f>
        <v>170</v>
      </c>
      <c r="I3">
        <f t="shared" ref="I3:I13" si="1">IF((G3-170)&gt;100,100,IF(H3=170,G3-170,0))</f>
        <v>100</v>
      </c>
      <c r="J3">
        <f t="shared" ref="J3:J13" si="2">IF(I3=100,G3-H3-I3,0)</f>
        <v>74</v>
      </c>
      <c r="K3">
        <f t="shared" ref="K3:K13" si="3">H3*$B$3+I3*$C$3+J3*$D$3</f>
        <v>208.9352</v>
      </c>
      <c r="M3" t="s">
        <v>13</v>
      </c>
    </row>
    <row r="4" spans="1:13">
      <c r="A4" t="s">
        <v>14</v>
      </c>
      <c r="B4" t="s">
        <v>15</v>
      </c>
      <c r="C4" t="s">
        <v>16</v>
      </c>
      <c r="D4" t="s">
        <v>17</v>
      </c>
      <c r="F4">
        <v>3</v>
      </c>
      <c r="G4" s="2">
        <v>444</v>
      </c>
      <c r="H4">
        <f t="shared" si="0"/>
        <v>170</v>
      </c>
      <c r="I4">
        <f t="shared" si="1"/>
        <v>100</v>
      </c>
      <c r="J4">
        <f t="shared" si="2"/>
        <v>174</v>
      </c>
      <c r="K4">
        <f t="shared" si="3"/>
        <v>291.7652</v>
      </c>
      <c r="M4" t="s">
        <v>18</v>
      </c>
    </row>
    <row r="5" spans="6:13">
      <c r="F5">
        <v>4</v>
      </c>
      <c r="G5" s="2">
        <v>544</v>
      </c>
      <c r="H5">
        <f t="shared" si="0"/>
        <v>170</v>
      </c>
      <c r="I5">
        <f t="shared" si="1"/>
        <v>100</v>
      </c>
      <c r="J5">
        <f t="shared" si="2"/>
        <v>274</v>
      </c>
      <c r="K5">
        <f t="shared" si="3"/>
        <v>374.5952</v>
      </c>
      <c r="M5" t="s">
        <v>19</v>
      </c>
    </row>
    <row r="6" spans="6:13">
      <c r="F6">
        <v>5</v>
      </c>
      <c r="G6" s="2">
        <v>611</v>
      </c>
      <c r="H6">
        <f t="shared" si="0"/>
        <v>170</v>
      </c>
      <c r="I6">
        <f t="shared" si="1"/>
        <v>100</v>
      </c>
      <c r="J6">
        <f t="shared" si="2"/>
        <v>341</v>
      </c>
      <c r="K6">
        <f t="shared" si="3"/>
        <v>430.0913</v>
      </c>
      <c r="M6" t="s">
        <v>20</v>
      </c>
    </row>
    <row r="7" spans="6:13">
      <c r="F7">
        <v>6</v>
      </c>
      <c r="G7" s="2">
        <v>755</v>
      </c>
      <c r="H7">
        <f t="shared" si="0"/>
        <v>170</v>
      </c>
      <c r="I7">
        <f t="shared" si="1"/>
        <v>100</v>
      </c>
      <c r="J7">
        <f t="shared" si="2"/>
        <v>485</v>
      </c>
      <c r="K7">
        <f t="shared" si="3"/>
        <v>549.3665</v>
      </c>
      <c r="M7" t="s">
        <v>21</v>
      </c>
    </row>
    <row r="8" spans="6:13">
      <c r="F8">
        <v>7</v>
      </c>
      <c r="G8" s="2">
        <v>855</v>
      </c>
      <c r="H8">
        <f t="shared" si="0"/>
        <v>170</v>
      </c>
      <c r="I8">
        <f t="shared" si="1"/>
        <v>100</v>
      </c>
      <c r="J8">
        <f t="shared" si="2"/>
        <v>585</v>
      </c>
      <c r="K8">
        <f t="shared" si="3"/>
        <v>632.1965</v>
      </c>
      <c r="M8" t="s">
        <v>22</v>
      </c>
    </row>
    <row r="9" spans="6:13">
      <c r="F9">
        <v>8</v>
      </c>
      <c r="G9" s="2">
        <v>733</v>
      </c>
      <c r="H9">
        <f t="shared" si="0"/>
        <v>170</v>
      </c>
      <c r="I9">
        <f t="shared" si="1"/>
        <v>100</v>
      </c>
      <c r="J9">
        <f t="shared" si="2"/>
        <v>463</v>
      </c>
      <c r="K9">
        <f t="shared" si="3"/>
        <v>531.1439</v>
      </c>
      <c r="M9" t="s">
        <v>23</v>
      </c>
    </row>
    <row r="10" spans="6:13">
      <c r="F10">
        <v>9</v>
      </c>
      <c r="G10" s="2">
        <v>655</v>
      </c>
      <c r="H10">
        <f t="shared" si="0"/>
        <v>170</v>
      </c>
      <c r="I10">
        <f t="shared" si="1"/>
        <v>100</v>
      </c>
      <c r="J10">
        <f t="shared" si="2"/>
        <v>385</v>
      </c>
      <c r="K10">
        <f t="shared" si="3"/>
        <v>466.5365</v>
      </c>
      <c r="M10" t="s">
        <v>24</v>
      </c>
    </row>
    <row r="11" spans="6:13">
      <c r="F11">
        <v>10</v>
      </c>
      <c r="G11" s="2">
        <v>533</v>
      </c>
      <c r="H11">
        <f t="shared" si="0"/>
        <v>170</v>
      </c>
      <c r="I11">
        <f t="shared" si="1"/>
        <v>100</v>
      </c>
      <c r="J11">
        <f t="shared" si="2"/>
        <v>263</v>
      </c>
      <c r="K11">
        <f t="shared" si="3"/>
        <v>365.4839</v>
      </c>
      <c r="M11" t="s">
        <v>25</v>
      </c>
    </row>
    <row r="12" spans="6:13">
      <c r="F12">
        <v>11</v>
      </c>
      <c r="G12" s="2">
        <v>422</v>
      </c>
      <c r="H12">
        <f t="shared" si="0"/>
        <v>170</v>
      </c>
      <c r="I12">
        <f t="shared" si="1"/>
        <v>100</v>
      </c>
      <c r="J12">
        <f t="shared" si="2"/>
        <v>152</v>
      </c>
      <c r="K12">
        <f t="shared" si="3"/>
        <v>273.5426</v>
      </c>
      <c r="M12" t="s">
        <v>26</v>
      </c>
    </row>
    <row r="13" spans="6:13">
      <c r="F13">
        <v>12</v>
      </c>
      <c r="G13" s="2">
        <v>322</v>
      </c>
      <c r="H13">
        <f t="shared" si="0"/>
        <v>170</v>
      </c>
      <c r="I13">
        <f t="shared" si="1"/>
        <v>100</v>
      </c>
      <c r="J13">
        <f t="shared" si="2"/>
        <v>52</v>
      </c>
      <c r="K13">
        <f t="shared" si="3"/>
        <v>190.7126</v>
      </c>
      <c r="M13" t="s">
        <v>27</v>
      </c>
    </row>
    <row r="14" spans="6:13">
      <c r="F14" t="s">
        <v>28</v>
      </c>
      <c r="G14">
        <f>SUM(G2:G13)</f>
        <v>6451</v>
      </c>
      <c r="H14">
        <f t="shared" ref="H14:K14" si="4">SUM(H2:H13)</f>
        <v>2040</v>
      </c>
      <c r="I14">
        <f t="shared" si="4"/>
        <v>1163</v>
      </c>
      <c r="J14">
        <f t="shared" si="4"/>
        <v>3248</v>
      </c>
      <c r="K14">
        <f t="shared" si="4"/>
        <v>4440.6133</v>
      </c>
      <c r="M14" t="s">
        <v>29</v>
      </c>
    </row>
    <row r="15" spans="6:13">
      <c r="F15" t="s">
        <v>30</v>
      </c>
      <c r="G15">
        <f>G14</f>
        <v>6451</v>
      </c>
      <c r="H15">
        <f>IF(G15&gt;2040,2040,IF(G15&lt;2040,G15))</f>
        <v>2040</v>
      </c>
      <c r="I15">
        <f>IF((G15-2040)&gt;1200,1200,IF(H15=2040,G15-2040,0))</f>
        <v>1200</v>
      </c>
      <c r="J15">
        <f>IF(I15=1200,G15-H15-I15,0)</f>
        <v>3211</v>
      </c>
      <c r="K15">
        <f>H15*$B$3+I15*$C$3+J15*$D$3</f>
        <v>4431.3633</v>
      </c>
      <c r="M15" t="s">
        <v>31</v>
      </c>
    </row>
    <row r="16" spans="13:13">
      <c r="M16" t="s">
        <v>32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Administrator</cp:lastModifiedBy>
  <dcterms:created xsi:type="dcterms:W3CDTF">2015-06-30T13:07:00Z</dcterms:created>
  <dcterms:modified xsi:type="dcterms:W3CDTF">2021-01-11T01:31:31Z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