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ennancenterny-my.sharepoint.com/personal/millerp_brennan_law_nyu_edu/Documents/Desktop/"/>
    </mc:Choice>
  </mc:AlternateContent>
  <xr:revisionPtr revIDLastSave="20" documentId="8_{6473389B-ED86-4506-8B7A-E7BDF987D508}" xr6:coauthVersionLast="47" xr6:coauthVersionMax="47" xr10:uidLastSave="{B3FA3B8A-795F-41D7-AEBA-35FC51AD8DF3}"/>
  <bookViews>
    <workbookView xWindow="-120" yWindow="-120" windowWidth="29040" windowHeight="15720" xr2:uid="{47E71B82-C1C0-4A1F-8301-3D875C9909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4" i="1" l="1"/>
  <c r="E284" i="1"/>
  <c r="E283" i="1"/>
  <c r="G282" i="1"/>
  <c r="G281" i="1"/>
  <c r="G280" i="1"/>
  <c r="E280" i="1"/>
  <c r="G279" i="1"/>
  <c r="E279" i="1"/>
  <c r="G278" i="1"/>
  <c r="E278" i="1"/>
  <c r="G277" i="1"/>
  <c r="H277" i="1" s="1"/>
  <c r="J277" i="1" s="1"/>
  <c r="K277" i="1" s="1"/>
  <c r="E277" i="1"/>
  <c r="G276" i="1"/>
  <c r="E276" i="1"/>
  <c r="G275" i="1"/>
  <c r="G273" i="1"/>
  <c r="G272" i="1"/>
  <c r="E272" i="1"/>
  <c r="G271" i="1"/>
  <c r="E270" i="1"/>
  <c r="G269" i="1"/>
  <c r="G267" i="1"/>
  <c r="E267" i="1"/>
  <c r="G266" i="1"/>
  <c r="E266" i="1"/>
  <c r="G265" i="1"/>
  <c r="E265" i="1"/>
  <c r="G264" i="1"/>
  <c r="G263" i="1"/>
  <c r="G262" i="1"/>
  <c r="E262" i="1"/>
  <c r="G261" i="1"/>
  <c r="E261" i="1"/>
  <c r="E260" i="1"/>
  <c r="G260" i="1"/>
  <c r="G259" i="1"/>
  <c r="E259" i="1"/>
  <c r="E87" i="1"/>
  <c r="G85" i="1"/>
  <c r="E85" i="1"/>
  <c r="E84" i="1"/>
  <c r="E83" i="1"/>
  <c r="L436" i="1"/>
  <c r="H436" i="1"/>
  <c r="S436" i="1" s="1"/>
  <c r="L435" i="1"/>
  <c r="H435" i="1"/>
  <c r="S435" i="1" s="1"/>
  <c r="L434" i="1"/>
  <c r="H434" i="1"/>
  <c r="S434" i="1" s="1"/>
  <c r="L433" i="1"/>
  <c r="H433" i="1"/>
  <c r="J433" i="1" s="1"/>
  <c r="K433" i="1" s="1"/>
  <c r="L432" i="1"/>
  <c r="H432" i="1"/>
  <c r="S432" i="1" s="1"/>
  <c r="L431" i="1"/>
  <c r="H431" i="1"/>
  <c r="J431" i="1" s="1"/>
  <c r="L430" i="1"/>
  <c r="H430" i="1"/>
  <c r="J430" i="1" s="1"/>
  <c r="K430" i="1" s="1"/>
  <c r="L429" i="1"/>
  <c r="H429" i="1"/>
  <c r="S429" i="1" s="1"/>
  <c r="L428" i="1"/>
  <c r="H428" i="1"/>
  <c r="S428" i="1" s="1"/>
  <c r="L427" i="1"/>
  <c r="H427" i="1"/>
  <c r="S427" i="1" s="1"/>
  <c r="L426" i="1"/>
  <c r="H426" i="1"/>
  <c r="S426" i="1" s="1"/>
  <c r="L425" i="1"/>
  <c r="H425" i="1"/>
  <c r="S425" i="1" s="1"/>
  <c r="L424" i="1"/>
  <c r="H424" i="1"/>
  <c r="S424" i="1" s="1"/>
  <c r="L423" i="1"/>
  <c r="H423" i="1"/>
  <c r="S423" i="1" s="1"/>
  <c r="L422" i="1"/>
  <c r="H422" i="1"/>
  <c r="J422" i="1" s="1"/>
  <c r="L421" i="1"/>
  <c r="H421" i="1"/>
  <c r="S421" i="1" s="1"/>
  <c r="L420" i="1"/>
  <c r="H420" i="1"/>
  <c r="J420" i="1" s="1"/>
  <c r="L419" i="1"/>
  <c r="H419" i="1"/>
  <c r="J419" i="1" s="1"/>
  <c r="K419" i="1" s="1"/>
  <c r="L418" i="1"/>
  <c r="H418" i="1"/>
  <c r="S418" i="1" s="1"/>
  <c r="L417" i="1"/>
  <c r="H417" i="1"/>
  <c r="S417" i="1" s="1"/>
  <c r="L416" i="1"/>
  <c r="H416" i="1"/>
  <c r="J416" i="1" s="1"/>
  <c r="L415" i="1"/>
  <c r="H415" i="1"/>
  <c r="J415" i="1" s="1"/>
  <c r="L414" i="1"/>
  <c r="H414" i="1"/>
  <c r="S414" i="1" s="1"/>
  <c r="L413" i="1"/>
  <c r="H413" i="1"/>
  <c r="S413" i="1" s="1"/>
  <c r="L412" i="1"/>
  <c r="H412" i="1"/>
  <c r="S412" i="1" s="1"/>
  <c r="L411" i="1"/>
  <c r="H411" i="1"/>
  <c r="S411" i="1" s="1"/>
  <c r="L410" i="1"/>
  <c r="H410" i="1"/>
  <c r="S410" i="1" s="1"/>
  <c r="L409" i="1"/>
  <c r="H409" i="1"/>
  <c r="J409" i="1" s="1"/>
  <c r="L408" i="1"/>
  <c r="H408" i="1"/>
  <c r="S408" i="1" s="1"/>
  <c r="L407" i="1"/>
  <c r="H407" i="1"/>
  <c r="S407" i="1" s="1"/>
  <c r="L406" i="1"/>
  <c r="H406" i="1"/>
  <c r="S406" i="1" s="1"/>
  <c r="L405" i="1"/>
  <c r="H405" i="1"/>
  <c r="S405" i="1" s="1"/>
  <c r="L404" i="1"/>
  <c r="H404" i="1"/>
  <c r="S404" i="1" s="1"/>
  <c r="L403" i="1"/>
  <c r="H403" i="1"/>
  <c r="S403" i="1" s="1"/>
  <c r="L402" i="1"/>
  <c r="H402" i="1"/>
  <c r="J402" i="1" s="1"/>
  <c r="L401" i="1"/>
  <c r="H401" i="1"/>
  <c r="J401" i="1" s="1"/>
  <c r="L400" i="1"/>
  <c r="H400" i="1"/>
  <c r="J400" i="1" s="1"/>
  <c r="L399" i="1"/>
  <c r="H399" i="1"/>
  <c r="S399" i="1" s="1"/>
  <c r="L398" i="1"/>
  <c r="H398" i="1"/>
  <c r="S398" i="1" s="1"/>
  <c r="L397" i="1"/>
  <c r="H397" i="1"/>
  <c r="S397" i="1" s="1"/>
  <c r="L396" i="1"/>
  <c r="H396" i="1"/>
  <c r="J396" i="1" s="1"/>
  <c r="L395" i="1"/>
  <c r="H395" i="1"/>
  <c r="S395" i="1" s="1"/>
  <c r="L394" i="1"/>
  <c r="H394" i="1"/>
  <c r="S394" i="1" s="1"/>
  <c r="L393" i="1"/>
  <c r="H393" i="1"/>
  <c r="S393" i="1" s="1"/>
  <c r="L392" i="1"/>
  <c r="H392" i="1"/>
  <c r="S392" i="1" s="1"/>
  <c r="L391" i="1"/>
  <c r="H391" i="1"/>
  <c r="S391" i="1" s="1"/>
  <c r="L390" i="1"/>
  <c r="H390" i="1"/>
  <c r="J390" i="1" s="1"/>
  <c r="L389" i="1"/>
  <c r="H389" i="1"/>
  <c r="S389" i="1" s="1"/>
  <c r="L388" i="1"/>
  <c r="H388" i="1"/>
  <c r="S388" i="1" s="1"/>
  <c r="L387" i="1"/>
  <c r="H387" i="1"/>
  <c r="J387" i="1" s="1"/>
  <c r="L386" i="1"/>
  <c r="H386" i="1"/>
  <c r="S386" i="1" s="1"/>
  <c r="L385" i="1"/>
  <c r="H385" i="1"/>
  <c r="S385" i="1" s="1"/>
  <c r="L384" i="1"/>
  <c r="H384" i="1"/>
  <c r="S384" i="1" s="1"/>
  <c r="L383" i="1"/>
  <c r="H383" i="1"/>
  <c r="J383" i="1" s="1"/>
  <c r="L382" i="1"/>
  <c r="H382" i="1"/>
  <c r="J382" i="1" s="1"/>
  <c r="L381" i="1"/>
  <c r="H381" i="1"/>
  <c r="S381" i="1" s="1"/>
  <c r="L380" i="1"/>
  <c r="H380" i="1"/>
  <c r="S380" i="1" s="1"/>
  <c r="L379" i="1"/>
  <c r="H379" i="1"/>
  <c r="S379" i="1" s="1"/>
  <c r="L378" i="1"/>
  <c r="H378" i="1"/>
  <c r="S378" i="1" s="1"/>
  <c r="L377" i="1"/>
  <c r="H377" i="1"/>
  <c r="S377" i="1" s="1"/>
  <c r="L376" i="1"/>
  <c r="H376" i="1"/>
  <c r="S376" i="1" s="1"/>
  <c r="L375" i="1"/>
  <c r="H375" i="1"/>
  <c r="S375" i="1" s="1"/>
  <c r="L374" i="1"/>
  <c r="H374" i="1"/>
  <c r="J374" i="1" s="1"/>
  <c r="L373" i="1"/>
  <c r="H373" i="1"/>
  <c r="S373" i="1" s="1"/>
  <c r="L372" i="1"/>
  <c r="H372" i="1"/>
  <c r="S372" i="1" s="1"/>
  <c r="L371" i="1"/>
  <c r="H371" i="1"/>
  <c r="J371" i="1" s="1"/>
  <c r="L370" i="1"/>
  <c r="H370" i="1"/>
  <c r="S370" i="1" s="1"/>
  <c r="L369" i="1"/>
  <c r="H369" i="1"/>
  <c r="J369" i="1" s="1"/>
  <c r="L368" i="1"/>
  <c r="H368" i="1"/>
  <c r="S368" i="1" s="1"/>
  <c r="L367" i="1"/>
  <c r="H367" i="1"/>
  <c r="S367" i="1" s="1"/>
  <c r="L366" i="1"/>
  <c r="H366" i="1"/>
  <c r="S366" i="1" s="1"/>
  <c r="L365" i="1"/>
  <c r="H365" i="1"/>
  <c r="S365" i="1" s="1"/>
  <c r="L364" i="1"/>
  <c r="H364" i="1"/>
  <c r="S364" i="1" s="1"/>
  <c r="L363" i="1"/>
  <c r="H363" i="1"/>
  <c r="J363" i="1" s="1"/>
  <c r="L362" i="1"/>
  <c r="H362" i="1"/>
  <c r="J362" i="1" s="1"/>
  <c r="L361" i="1"/>
  <c r="H361" i="1"/>
  <c r="J361" i="1" s="1"/>
  <c r="L360" i="1"/>
  <c r="H360" i="1"/>
  <c r="S360" i="1" s="1"/>
  <c r="L359" i="1"/>
  <c r="H359" i="1"/>
  <c r="S359" i="1" s="1"/>
  <c r="L358" i="1"/>
  <c r="H358" i="1"/>
  <c r="J358" i="1" s="1"/>
  <c r="L357" i="1"/>
  <c r="H357" i="1"/>
  <c r="S357" i="1" s="1"/>
  <c r="L356" i="1"/>
  <c r="H356" i="1"/>
  <c r="S356" i="1" s="1"/>
  <c r="L355" i="1"/>
  <c r="H355" i="1"/>
  <c r="S355" i="1" s="1"/>
  <c r="L354" i="1"/>
  <c r="H354" i="1"/>
  <c r="J354" i="1" s="1"/>
  <c r="L353" i="1"/>
  <c r="H353" i="1"/>
  <c r="J353" i="1" s="1"/>
  <c r="L352" i="1"/>
  <c r="H352" i="1"/>
  <c r="S352" i="1" s="1"/>
  <c r="L351" i="1"/>
  <c r="H351" i="1"/>
  <c r="S351" i="1" s="1"/>
  <c r="L350" i="1"/>
  <c r="H350" i="1"/>
  <c r="J350" i="1" s="1"/>
  <c r="L349" i="1"/>
  <c r="H349" i="1"/>
  <c r="S349" i="1" s="1"/>
  <c r="L348" i="1"/>
  <c r="H348" i="1"/>
  <c r="J348" i="1" s="1"/>
  <c r="L347" i="1"/>
  <c r="H347" i="1"/>
  <c r="S347" i="1" s="1"/>
  <c r="L346" i="1"/>
  <c r="H346" i="1"/>
  <c r="S346" i="1" s="1"/>
  <c r="L345" i="1"/>
  <c r="H345" i="1"/>
  <c r="S345" i="1" s="1"/>
  <c r="L344" i="1"/>
  <c r="H344" i="1"/>
  <c r="S344" i="1" s="1"/>
  <c r="L343" i="1"/>
  <c r="H343" i="1"/>
  <c r="S343" i="1" s="1"/>
  <c r="L342" i="1"/>
  <c r="H342" i="1"/>
  <c r="S342" i="1" s="1"/>
  <c r="L341" i="1"/>
  <c r="H341" i="1"/>
  <c r="J341" i="1" s="1"/>
  <c r="L340" i="1"/>
  <c r="H340" i="1"/>
  <c r="J340" i="1" s="1"/>
  <c r="L339" i="1"/>
  <c r="H339" i="1"/>
  <c r="J339" i="1" s="1"/>
  <c r="L338" i="1"/>
  <c r="H338" i="1"/>
  <c r="S338" i="1" s="1"/>
  <c r="L337" i="1"/>
  <c r="H337" i="1"/>
  <c r="S337" i="1" s="1"/>
  <c r="L336" i="1"/>
  <c r="H336" i="1"/>
  <c r="S336" i="1" s="1"/>
  <c r="L335" i="1"/>
  <c r="H335" i="1"/>
  <c r="J335" i="1" s="1"/>
  <c r="L334" i="1"/>
  <c r="H334" i="1"/>
  <c r="S334" i="1" s="1"/>
  <c r="L333" i="1"/>
  <c r="H333" i="1"/>
  <c r="S333" i="1" s="1"/>
  <c r="L332" i="1"/>
  <c r="H332" i="1"/>
  <c r="S332" i="1" s="1"/>
  <c r="L331" i="1"/>
  <c r="H331" i="1"/>
  <c r="S331" i="1" s="1"/>
  <c r="L330" i="1"/>
  <c r="H330" i="1"/>
  <c r="S330" i="1" s="1"/>
  <c r="L329" i="1"/>
  <c r="H329" i="1"/>
  <c r="J329" i="1" s="1"/>
  <c r="L328" i="1"/>
  <c r="H328" i="1"/>
  <c r="J328" i="1" s="1"/>
  <c r="L327" i="1"/>
  <c r="H327" i="1"/>
  <c r="S327" i="1" s="1"/>
  <c r="L326" i="1"/>
  <c r="H326" i="1"/>
  <c r="J326" i="1" s="1"/>
  <c r="L325" i="1"/>
  <c r="H325" i="1"/>
  <c r="S325" i="1" s="1"/>
  <c r="L324" i="1"/>
  <c r="H324" i="1"/>
  <c r="S324" i="1" s="1"/>
  <c r="L323" i="1"/>
  <c r="H323" i="1"/>
  <c r="S323" i="1" s="1"/>
  <c r="L322" i="1"/>
  <c r="H322" i="1"/>
  <c r="J322" i="1" s="1"/>
  <c r="L321" i="1"/>
  <c r="H321" i="1"/>
  <c r="J321" i="1" s="1"/>
  <c r="L320" i="1"/>
  <c r="H320" i="1"/>
  <c r="J320" i="1" s="1"/>
  <c r="L319" i="1"/>
  <c r="H319" i="1"/>
  <c r="S319" i="1" s="1"/>
  <c r="L318" i="1"/>
  <c r="H318" i="1"/>
  <c r="S318" i="1" s="1"/>
  <c r="L317" i="1"/>
  <c r="H317" i="1"/>
  <c r="S317" i="1" s="1"/>
  <c r="L316" i="1"/>
  <c r="H316" i="1"/>
  <c r="S316" i="1" s="1"/>
  <c r="L315" i="1"/>
  <c r="H315" i="1"/>
  <c r="J315" i="1" s="1"/>
  <c r="L314" i="1"/>
  <c r="H314" i="1"/>
  <c r="S314" i="1" s="1"/>
  <c r="L313" i="1"/>
  <c r="H313" i="1"/>
  <c r="J313" i="1" s="1"/>
  <c r="L312" i="1"/>
  <c r="H312" i="1"/>
  <c r="S312" i="1" s="1"/>
  <c r="L311" i="1"/>
  <c r="H311" i="1"/>
  <c r="S311" i="1" s="1"/>
  <c r="L310" i="1"/>
  <c r="H310" i="1"/>
  <c r="S310" i="1" s="1"/>
  <c r="L309" i="1"/>
  <c r="H309" i="1"/>
  <c r="S309" i="1" s="1"/>
  <c r="L308" i="1"/>
  <c r="H308" i="1"/>
  <c r="S308" i="1" s="1"/>
  <c r="L307" i="1"/>
  <c r="H307" i="1"/>
  <c r="J307" i="1" s="1"/>
  <c r="K307" i="1" s="1"/>
  <c r="L306" i="1"/>
  <c r="H306" i="1"/>
  <c r="J306" i="1" s="1"/>
  <c r="K306" i="1" s="1"/>
  <c r="L305" i="1"/>
  <c r="H305" i="1"/>
  <c r="S305" i="1" s="1"/>
  <c r="L304" i="1"/>
  <c r="H304" i="1"/>
  <c r="S304" i="1" s="1"/>
  <c r="L303" i="1"/>
  <c r="H303" i="1"/>
  <c r="S303" i="1" s="1"/>
  <c r="L302" i="1"/>
  <c r="H302" i="1"/>
  <c r="S302" i="1" s="1"/>
  <c r="L301" i="1"/>
  <c r="H301" i="1"/>
  <c r="J301" i="1" s="1"/>
  <c r="K301" i="1" s="1"/>
  <c r="L300" i="1"/>
  <c r="H300" i="1"/>
  <c r="J300" i="1" s="1"/>
  <c r="K300" i="1" s="1"/>
  <c r="L299" i="1"/>
  <c r="H299" i="1"/>
  <c r="S299" i="1" s="1"/>
  <c r="L298" i="1"/>
  <c r="H298" i="1"/>
  <c r="S298" i="1" s="1"/>
  <c r="L297" i="1"/>
  <c r="H297" i="1"/>
  <c r="S297" i="1" s="1"/>
  <c r="L296" i="1"/>
  <c r="H296" i="1"/>
  <c r="J296" i="1" s="1"/>
  <c r="L295" i="1"/>
  <c r="H295" i="1"/>
  <c r="J295" i="1" s="1"/>
  <c r="K295" i="1" s="1"/>
  <c r="L294" i="1"/>
  <c r="H294" i="1"/>
  <c r="J294" i="1" s="1"/>
  <c r="K294" i="1" s="1"/>
  <c r="L293" i="1"/>
  <c r="H293" i="1"/>
  <c r="S293" i="1" s="1"/>
  <c r="L292" i="1"/>
  <c r="H292" i="1"/>
  <c r="S292" i="1" s="1"/>
  <c r="L291" i="1"/>
  <c r="H291" i="1"/>
  <c r="L290" i="1"/>
  <c r="H290" i="1"/>
  <c r="J290" i="1" s="1"/>
  <c r="L289" i="1"/>
  <c r="H289" i="1"/>
  <c r="J289" i="1" s="1"/>
  <c r="K289" i="1" s="1"/>
  <c r="L288" i="1"/>
  <c r="H288" i="1"/>
  <c r="J288" i="1" s="1"/>
  <c r="K288" i="1" s="1"/>
  <c r="L287" i="1"/>
  <c r="H287" i="1"/>
  <c r="S287" i="1" s="1"/>
  <c r="L286" i="1"/>
  <c r="H286" i="1"/>
  <c r="S286" i="1" s="1"/>
  <c r="L285" i="1"/>
  <c r="H285" i="1"/>
  <c r="S285" i="1" s="1"/>
  <c r="L284" i="1"/>
  <c r="H284" i="1"/>
  <c r="S284" i="1" s="1"/>
  <c r="L283" i="1"/>
  <c r="H283" i="1"/>
  <c r="J283" i="1" s="1"/>
  <c r="K283" i="1" s="1"/>
  <c r="L282" i="1"/>
  <c r="H282" i="1"/>
  <c r="S282" i="1" s="1"/>
  <c r="L281" i="1"/>
  <c r="H281" i="1"/>
  <c r="S281" i="1" s="1"/>
  <c r="L280" i="1"/>
  <c r="H280" i="1"/>
  <c r="S280" i="1" s="1"/>
  <c r="L279" i="1"/>
  <c r="H279" i="1"/>
  <c r="L276" i="1"/>
  <c r="H276" i="1"/>
  <c r="S276" i="1" s="1"/>
  <c r="L275" i="1"/>
  <c r="H275" i="1"/>
  <c r="S275" i="1" s="1"/>
  <c r="L274" i="1"/>
  <c r="H274" i="1"/>
  <c r="S274" i="1" s="1"/>
  <c r="L273" i="1"/>
  <c r="H273" i="1"/>
  <c r="S273" i="1" s="1"/>
  <c r="L272" i="1"/>
  <c r="H272" i="1"/>
  <c r="S272" i="1" s="1"/>
  <c r="L271" i="1"/>
  <c r="H271" i="1"/>
  <c r="J271" i="1" s="1"/>
  <c r="K271" i="1" s="1"/>
  <c r="L270" i="1"/>
  <c r="H270" i="1"/>
  <c r="S270" i="1" s="1"/>
  <c r="L269" i="1"/>
  <c r="H269" i="1"/>
  <c r="S269" i="1" s="1"/>
  <c r="L268" i="1"/>
  <c r="H268" i="1"/>
  <c r="S268" i="1" s="1"/>
  <c r="L266" i="1"/>
  <c r="H266" i="1"/>
  <c r="S266" i="1" s="1"/>
  <c r="L265" i="1"/>
  <c r="H265" i="1"/>
  <c r="J265" i="1" s="1"/>
  <c r="K265" i="1" s="1"/>
  <c r="L264" i="1"/>
  <c r="H264" i="1"/>
  <c r="S264" i="1" s="1"/>
  <c r="L263" i="1"/>
  <c r="H263" i="1"/>
  <c r="S263" i="1" s="1"/>
  <c r="L262" i="1"/>
  <c r="H262" i="1"/>
  <c r="S262" i="1" s="1"/>
  <c r="L261" i="1"/>
  <c r="H261" i="1"/>
  <c r="S261" i="1" s="1"/>
  <c r="L259" i="1"/>
  <c r="H259" i="1"/>
  <c r="J259" i="1" s="1"/>
  <c r="K259" i="1" s="1"/>
  <c r="L258" i="1"/>
  <c r="H258" i="1"/>
  <c r="J258" i="1" s="1"/>
  <c r="K258" i="1" s="1"/>
  <c r="L257" i="1"/>
  <c r="H257" i="1"/>
  <c r="S257" i="1" s="1"/>
  <c r="L256" i="1"/>
  <c r="H256" i="1"/>
  <c r="S256" i="1" s="1"/>
  <c r="L255" i="1"/>
  <c r="H255" i="1"/>
  <c r="S255" i="1" s="1"/>
  <c r="L254" i="1"/>
  <c r="H254" i="1"/>
  <c r="S254" i="1" s="1"/>
  <c r="L253" i="1"/>
  <c r="H253" i="1"/>
  <c r="J253" i="1" s="1"/>
  <c r="K253" i="1" s="1"/>
  <c r="L252" i="1"/>
  <c r="H252" i="1"/>
  <c r="J252" i="1" s="1"/>
  <c r="L251" i="1"/>
  <c r="H251" i="1"/>
  <c r="S251" i="1" s="1"/>
  <c r="L250" i="1"/>
  <c r="H250" i="1"/>
  <c r="S250" i="1" s="1"/>
  <c r="L249" i="1"/>
  <c r="H249" i="1"/>
  <c r="S249" i="1" s="1"/>
  <c r="L248" i="1"/>
  <c r="H248" i="1"/>
  <c r="S248" i="1" s="1"/>
  <c r="L247" i="1"/>
  <c r="H247" i="1"/>
  <c r="J247" i="1" s="1"/>
  <c r="K247" i="1" s="1"/>
  <c r="L246" i="1"/>
  <c r="H246" i="1"/>
  <c r="S246" i="1" s="1"/>
  <c r="L245" i="1"/>
  <c r="H245" i="1"/>
  <c r="S245" i="1" s="1"/>
  <c r="L244" i="1"/>
  <c r="H244" i="1"/>
  <c r="S244" i="1" s="1"/>
  <c r="L243" i="1"/>
  <c r="H243" i="1"/>
  <c r="S243" i="1" s="1"/>
  <c r="L242" i="1"/>
  <c r="H242" i="1"/>
  <c r="J242" i="1" s="1"/>
  <c r="L241" i="1"/>
  <c r="H241" i="1"/>
  <c r="J241" i="1" s="1"/>
  <c r="K241" i="1" s="1"/>
  <c r="L240" i="1"/>
  <c r="H240" i="1"/>
  <c r="S240" i="1" s="1"/>
  <c r="L239" i="1"/>
  <c r="H239" i="1"/>
  <c r="S239" i="1" s="1"/>
  <c r="L238" i="1"/>
  <c r="H238" i="1"/>
  <c r="S238" i="1" s="1"/>
  <c r="L237" i="1"/>
  <c r="H237" i="1"/>
  <c r="S237" i="1" s="1"/>
  <c r="L236" i="1"/>
  <c r="H236" i="1"/>
  <c r="S236" i="1" s="1"/>
  <c r="L235" i="1"/>
  <c r="H235" i="1"/>
  <c r="J235" i="1" s="1"/>
  <c r="K235" i="1" s="1"/>
  <c r="L234" i="1"/>
  <c r="H234" i="1"/>
  <c r="J234" i="1" s="1"/>
  <c r="L233" i="1"/>
  <c r="H233" i="1"/>
  <c r="S233" i="1" s="1"/>
  <c r="L232" i="1"/>
  <c r="H232" i="1"/>
  <c r="S232" i="1" s="1"/>
  <c r="L231" i="1"/>
  <c r="H231" i="1"/>
  <c r="S231" i="1" s="1"/>
  <c r="L230" i="1"/>
  <c r="H230" i="1"/>
  <c r="S230" i="1" s="1"/>
  <c r="L229" i="1"/>
  <c r="H229" i="1"/>
  <c r="J229" i="1" s="1"/>
  <c r="K229" i="1" s="1"/>
  <c r="L228" i="1"/>
  <c r="H228" i="1"/>
  <c r="S228" i="1" s="1"/>
  <c r="L227" i="1"/>
  <c r="H227" i="1"/>
  <c r="S227" i="1" s="1"/>
  <c r="L226" i="1"/>
  <c r="H226" i="1"/>
  <c r="J226" i="1" s="1"/>
  <c r="L225" i="1"/>
  <c r="H225" i="1"/>
  <c r="S225" i="1" s="1"/>
  <c r="L224" i="1"/>
  <c r="H224" i="1"/>
  <c r="S224" i="1" s="1"/>
  <c r="L223" i="1"/>
  <c r="H223" i="1"/>
  <c r="J223" i="1" s="1"/>
  <c r="K223" i="1" s="1"/>
  <c r="L222" i="1"/>
  <c r="H222" i="1"/>
  <c r="S222" i="1" s="1"/>
  <c r="L221" i="1"/>
  <c r="H221" i="1"/>
  <c r="S221" i="1" s="1"/>
  <c r="L220" i="1"/>
  <c r="H220" i="1"/>
  <c r="S220" i="1" s="1"/>
  <c r="L219" i="1"/>
  <c r="H219" i="1"/>
  <c r="J219" i="1" s="1"/>
  <c r="K219" i="1" s="1"/>
  <c r="L218" i="1"/>
  <c r="H218" i="1"/>
  <c r="S218" i="1" s="1"/>
  <c r="L217" i="1"/>
  <c r="H217" i="1"/>
  <c r="J217" i="1" s="1"/>
  <c r="K217" i="1" s="1"/>
  <c r="L216" i="1"/>
  <c r="H216" i="1"/>
  <c r="J216" i="1" s="1"/>
  <c r="L215" i="1"/>
  <c r="H215" i="1"/>
  <c r="S215" i="1" s="1"/>
  <c r="L214" i="1"/>
  <c r="H214" i="1"/>
  <c r="S214" i="1" s="1"/>
  <c r="L213" i="1"/>
  <c r="H213" i="1"/>
  <c r="S213" i="1" s="1"/>
  <c r="L212" i="1"/>
  <c r="H212" i="1"/>
  <c r="S212" i="1" s="1"/>
  <c r="L211" i="1"/>
  <c r="H211" i="1"/>
  <c r="J211" i="1" s="1"/>
  <c r="K211" i="1" s="1"/>
  <c r="L210" i="1"/>
  <c r="H210" i="1"/>
  <c r="S210" i="1" s="1"/>
  <c r="L209" i="1"/>
  <c r="H209" i="1"/>
  <c r="S209" i="1" s="1"/>
  <c r="L208" i="1"/>
  <c r="H208" i="1"/>
  <c r="J208" i="1" s="1"/>
  <c r="L207" i="1"/>
  <c r="H207" i="1"/>
  <c r="S207" i="1" s="1"/>
  <c r="L206" i="1"/>
  <c r="H206" i="1"/>
  <c r="S206" i="1" s="1"/>
  <c r="L205" i="1"/>
  <c r="H205" i="1"/>
  <c r="J205" i="1" s="1"/>
  <c r="K205" i="1" s="1"/>
  <c r="L204" i="1"/>
  <c r="H204" i="1"/>
  <c r="J204" i="1" s="1"/>
  <c r="L203" i="1"/>
  <c r="H203" i="1"/>
  <c r="S203" i="1" s="1"/>
  <c r="L202" i="1"/>
  <c r="H202" i="1"/>
  <c r="S202" i="1" s="1"/>
  <c r="L201" i="1"/>
  <c r="H201" i="1"/>
  <c r="S201" i="1" s="1"/>
  <c r="L200" i="1"/>
  <c r="H200" i="1"/>
  <c r="S200" i="1" s="1"/>
  <c r="L199" i="1"/>
  <c r="H199" i="1"/>
  <c r="J199" i="1" s="1"/>
  <c r="K199" i="1" s="1"/>
  <c r="L198" i="1"/>
  <c r="H198" i="1"/>
  <c r="S198" i="1" s="1"/>
  <c r="L197" i="1"/>
  <c r="H197" i="1"/>
  <c r="S197" i="1" s="1"/>
  <c r="L196" i="1"/>
  <c r="H196" i="1"/>
  <c r="J196" i="1" s="1"/>
  <c r="L195" i="1"/>
  <c r="H195" i="1"/>
  <c r="J195" i="1" s="1"/>
  <c r="K195" i="1" s="1"/>
  <c r="L194" i="1"/>
  <c r="H194" i="1"/>
  <c r="S194" i="1" s="1"/>
  <c r="L193" i="1"/>
  <c r="H193" i="1"/>
  <c r="J193" i="1" s="1"/>
  <c r="K193" i="1" s="1"/>
  <c r="L192" i="1"/>
  <c r="H192" i="1"/>
  <c r="S192" i="1" s="1"/>
  <c r="L191" i="1"/>
  <c r="H191" i="1"/>
  <c r="S191" i="1" s="1"/>
  <c r="L190" i="1"/>
  <c r="H190" i="1"/>
  <c r="S190" i="1" s="1"/>
  <c r="L189" i="1"/>
  <c r="H189" i="1"/>
  <c r="J189" i="1" s="1"/>
  <c r="K189" i="1" s="1"/>
  <c r="L188" i="1"/>
  <c r="H188" i="1"/>
  <c r="S188" i="1" s="1"/>
  <c r="L187" i="1"/>
  <c r="H187" i="1"/>
  <c r="J187" i="1" s="1"/>
  <c r="K187" i="1" s="1"/>
  <c r="L186" i="1"/>
  <c r="H186" i="1"/>
  <c r="J186" i="1" s="1"/>
  <c r="L185" i="1"/>
  <c r="H185" i="1"/>
  <c r="S185" i="1" s="1"/>
  <c r="L184" i="1"/>
  <c r="H184" i="1"/>
  <c r="S184" i="1" s="1"/>
  <c r="L183" i="1"/>
  <c r="H183" i="1"/>
  <c r="L182" i="1"/>
  <c r="H182" i="1"/>
  <c r="S182" i="1" s="1"/>
  <c r="L181" i="1"/>
  <c r="H181" i="1"/>
  <c r="S181" i="1" s="1"/>
  <c r="L180" i="1"/>
  <c r="H180" i="1"/>
  <c r="S180" i="1" s="1"/>
  <c r="L179" i="1"/>
  <c r="H179" i="1"/>
  <c r="S179" i="1" s="1"/>
  <c r="L178" i="1"/>
  <c r="H178" i="1"/>
  <c r="S178" i="1" s="1"/>
  <c r="L177" i="1"/>
  <c r="H177" i="1"/>
  <c r="S177" i="1" s="1"/>
  <c r="L176" i="1"/>
  <c r="H176" i="1"/>
  <c r="S176" i="1" s="1"/>
  <c r="L175" i="1"/>
  <c r="H175" i="1"/>
  <c r="S175" i="1" s="1"/>
  <c r="L174" i="1"/>
  <c r="H174" i="1"/>
  <c r="S174" i="1" s="1"/>
  <c r="L173" i="1"/>
  <c r="H173" i="1"/>
  <c r="S173" i="1" s="1"/>
  <c r="L172" i="1"/>
  <c r="H172" i="1"/>
  <c r="S172" i="1" s="1"/>
  <c r="L171" i="1"/>
  <c r="H171" i="1"/>
  <c r="S171" i="1" s="1"/>
  <c r="L170" i="1"/>
  <c r="H170" i="1"/>
  <c r="S170" i="1" s="1"/>
  <c r="L169" i="1"/>
  <c r="H169" i="1"/>
  <c r="S169" i="1" s="1"/>
  <c r="L168" i="1"/>
  <c r="H168" i="1"/>
  <c r="S168" i="1" s="1"/>
  <c r="L167" i="1"/>
  <c r="H167" i="1"/>
  <c r="S167" i="1" s="1"/>
  <c r="L166" i="1"/>
  <c r="H166" i="1"/>
  <c r="S166" i="1" s="1"/>
  <c r="L165" i="1"/>
  <c r="H165" i="1"/>
  <c r="S165" i="1" s="1"/>
  <c r="L164" i="1"/>
  <c r="H164" i="1"/>
  <c r="S164" i="1" s="1"/>
  <c r="L163" i="1"/>
  <c r="H163" i="1"/>
  <c r="S163" i="1" s="1"/>
  <c r="L162" i="1"/>
  <c r="H162" i="1"/>
  <c r="S162" i="1" s="1"/>
  <c r="L161" i="1"/>
  <c r="H161" i="1"/>
  <c r="S161" i="1" s="1"/>
  <c r="L160" i="1"/>
  <c r="H160" i="1"/>
  <c r="S160" i="1" s="1"/>
  <c r="L159" i="1"/>
  <c r="H159" i="1"/>
  <c r="S159" i="1" s="1"/>
  <c r="L158" i="1"/>
  <c r="H158" i="1"/>
  <c r="S158" i="1" s="1"/>
  <c r="L157" i="1"/>
  <c r="H157" i="1"/>
  <c r="S157" i="1" s="1"/>
  <c r="L156" i="1"/>
  <c r="H156" i="1"/>
  <c r="J156" i="1" s="1"/>
  <c r="L155" i="1"/>
  <c r="H155" i="1"/>
  <c r="S155" i="1" s="1"/>
  <c r="L154" i="1"/>
  <c r="H154" i="1"/>
  <c r="S154" i="1" s="1"/>
  <c r="L153" i="1"/>
  <c r="H153" i="1"/>
  <c r="S153" i="1" s="1"/>
  <c r="L152" i="1"/>
  <c r="H152" i="1"/>
  <c r="S152" i="1" s="1"/>
  <c r="L151" i="1"/>
  <c r="H151" i="1"/>
  <c r="S151" i="1" s="1"/>
  <c r="L150" i="1"/>
  <c r="H150" i="1"/>
  <c r="S150" i="1" s="1"/>
  <c r="L149" i="1"/>
  <c r="H149" i="1"/>
  <c r="S149" i="1" s="1"/>
  <c r="L148" i="1"/>
  <c r="H148" i="1"/>
  <c r="L147" i="1"/>
  <c r="H147" i="1"/>
  <c r="J147" i="1" s="1"/>
  <c r="L146" i="1"/>
  <c r="H146" i="1"/>
  <c r="S146" i="1" s="1"/>
  <c r="L145" i="1"/>
  <c r="H145" i="1"/>
  <c r="S145" i="1" s="1"/>
  <c r="L144" i="1"/>
  <c r="H144" i="1"/>
  <c r="S144" i="1" s="1"/>
  <c r="L143" i="1"/>
  <c r="H143" i="1"/>
  <c r="S143" i="1" s="1"/>
  <c r="L142" i="1"/>
  <c r="H142" i="1"/>
  <c r="L141" i="1"/>
  <c r="H141" i="1"/>
  <c r="S141" i="1" s="1"/>
  <c r="L140" i="1"/>
  <c r="H140" i="1"/>
  <c r="S140" i="1" s="1"/>
  <c r="L139" i="1"/>
  <c r="H139" i="1"/>
  <c r="S139" i="1" s="1"/>
  <c r="L138" i="1"/>
  <c r="H138" i="1"/>
  <c r="S138" i="1" s="1"/>
  <c r="L137" i="1"/>
  <c r="H137" i="1"/>
  <c r="S137" i="1" s="1"/>
  <c r="L136" i="1"/>
  <c r="H136" i="1"/>
  <c r="L135" i="1"/>
  <c r="H135" i="1"/>
  <c r="J135" i="1" s="1"/>
  <c r="L134" i="1"/>
  <c r="H134" i="1"/>
  <c r="J134" i="1" s="1"/>
  <c r="L133" i="1"/>
  <c r="H133" i="1"/>
  <c r="S133" i="1" s="1"/>
  <c r="L132" i="1"/>
  <c r="H132" i="1"/>
  <c r="S132" i="1" s="1"/>
  <c r="L131" i="1"/>
  <c r="H131" i="1"/>
  <c r="S131" i="1" s="1"/>
  <c r="L130" i="1"/>
  <c r="H130" i="1"/>
  <c r="L129" i="1"/>
  <c r="H129" i="1"/>
  <c r="J129" i="1" s="1"/>
  <c r="L128" i="1"/>
  <c r="H128" i="1"/>
  <c r="S128" i="1" s="1"/>
  <c r="L127" i="1"/>
  <c r="H127" i="1"/>
  <c r="J127" i="1" s="1"/>
  <c r="L126" i="1"/>
  <c r="H126" i="1"/>
  <c r="J126" i="1" s="1"/>
  <c r="L125" i="1"/>
  <c r="H125" i="1"/>
  <c r="S125" i="1" s="1"/>
  <c r="L124" i="1"/>
  <c r="H124" i="1"/>
  <c r="L123" i="1"/>
  <c r="H123" i="1"/>
  <c r="S123" i="1" s="1"/>
  <c r="L122" i="1"/>
  <c r="H122" i="1"/>
  <c r="J122" i="1" s="1"/>
  <c r="L121" i="1"/>
  <c r="H121" i="1"/>
  <c r="J121" i="1" s="1"/>
  <c r="L120" i="1"/>
  <c r="H120" i="1"/>
  <c r="S120" i="1" s="1"/>
  <c r="L119" i="1"/>
  <c r="H119" i="1"/>
  <c r="S119" i="1" s="1"/>
  <c r="L118" i="1"/>
  <c r="H118" i="1"/>
  <c r="L117" i="1"/>
  <c r="H117" i="1"/>
  <c r="S117" i="1" s="1"/>
  <c r="L116" i="1"/>
  <c r="H116" i="1"/>
  <c r="S116" i="1" s="1"/>
  <c r="L115" i="1"/>
  <c r="H115" i="1"/>
  <c r="S115" i="1" s="1"/>
  <c r="L114" i="1"/>
  <c r="H114" i="1"/>
  <c r="S114" i="1" s="1"/>
  <c r="L113" i="1"/>
  <c r="H113" i="1"/>
  <c r="S113" i="1" s="1"/>
  <c r="L112" i="1"/>
  <c r="H112" i="1"/>
  <c r="S112" i="1" s="1"/>
  <c r="L111" i="1"/>
  <c r="H111" i="1"/>
  <c r="S111" i="1" s="1"/>
  <c r="L110" i="1"/>
  <c r="H110" i="1"/>
  <c r="S110" i="1" s="1"/>
  <c r="L109" i="1"/>
  <c r="H109" i="1"/>
  <c r="S109" i="1" s="1"/>
  <c r="L108" i="1"/>
  <c r="H108" i="1"/>
  <c r="J108" i="1" s="1"/>
  <c r="L107" i="1"/>
  <c r="H107" i="1"/>
  <c r="S107" i="1" s="1"/>
  <c r="L106" i="1"/>
  <c r="H106" i="1"/>
  <c r="S106" i="1" s="1"/>
  <c r="L105" i="1"/>
  <c r="H105" i="1"/>
  <c r="S105" i="1" s="1"/>
  <c r="L104" i="1"/>
  <c r="H104" i="1"/>
  <c r="S104" i="1" s="1"/>
  <c r="L103" i="1"/>
  <c r="H103" i="1"/>
  <c r="S103" i="1" s="1"/>
  <c r="L102" i="1"/>
  <c r="H102" i="1"/>
  <c r="S102" i="1" s="1"/>
  <c r="L101" i="1"/>
  <c r="H101" i="1"/>
  <c r="S101" i="1" s="1"/>
  <c r="L100" i="1"/>
  <c r="H100" i="1"/>
  <c r="S100" i="1" s="1"/>
  <c r="L99" i="1"/>
  <c r="H99" i="1"/>
  <c r="S99" i="1" s="1"/>
  <c r="L98" i="1"/>
  <c r="H98" i="1"/>
  <c r="S98" i="1" s="1"/>
  <c r="L97" i="1"/>
  <c r="H97" i="1"/>
  <c r="S97" i="1" s="1"/>
  <c r="L96" i="1"/>
  <c r="H96" i="1"/>
  <c r="S96" i="1" s="1"/>
  <c r="L95" i="1"/>
  <c r="H95" i="1"/>
  <c r="S95" i="1" s="1"/>
  <c r="L94" i="1"/>
  <c r="H94" i="1"/>
  <c r="S94" i="1" s="1"/>
  <c r="L93" i="1"/>
  <c r="H93" i="1"/>
  <c r="S93" i="1" s="1"/>
  <c r="L92" i="1"/>
  <c r="H92" i="1"/>
  <c r="S92" i="1" s="1"/>
  <c r="L91" i="1"/>
  <c r="H91" i="1"/>
  <c r="S91" i="1" s="1"/>
  <c r="L90" i="1"/>
  <c r="H90" i="1"/>
  <c r="S90" i="1" s="1"/>
  <c r="L89" i="1"/>
  <c r="H89" i="1"/>
  <c r="S89" i="1" s="1"/>
  <c r="L88" i="1"/>
  <c r="H88" i="1"/>
  <c r="S88" i="1" s="1"/>
  <c r="L87" i="1"/>
  <c r="H87" i="1"/>
  <c r="S87" i="1" s="1"/>
  <c r="L86" i="1"/>
  <c r="H86" i="1"/>
  <c r="S86" i="1" s="1"/>
  <c r="L85" i="1"/>
  <c r="H85" i="1"/>
  <c r="S85" i="1" s="1"/>
  <c r="L84" i="1"/>
  <c r="H84" i="1"/>
  <c r="S84" i="1" s="1"/>
  <c r="L83" i="1"/>
  <c r="H83" i="1"/>
  <c r="S83" i="1" s="1"/>
  <c r="L82" i="1"/>
  <c r="H82" i="1"/>
  <c r="S82" i="1" s="1"/>
  <c r="L81" i="1"/>
  <c r="H81" i="1"/>
  <c r="S81" i="1" s="1"/>
  <c r="L80" i="1"/>
  <c r="H80" i="1"/>
  <c r="S80" i="1" s="1"/>
  <c r="L79" i="1"/>
  <c r="H79" i="1"/>
  <c r="S79" i="1" s="1"/>
  <c r="L78" i="1"/>
  <c r="H78" i="1"/>
  <c r="S78" i="1" s="1"/>
  <c r="L77" i="1"/>
  <c r="H77" i="1"/>
  <c r="S77" i="1" s="1"/>
  <c r="L76" i="1"/>
  <c r="H76" i="1"/>
  <c r="J76" i="1" s="1"/>
  <c r="L75" i="1"/>
  <c r="H75" i="1"/>
  <c r="J75" i="1" s="1"/>
  <c r="L74" i="1"/>
  <c r="H74" i="1"/>
  <c r="S74" i="1" s="1"/>
  <c r="L73" i="1"/>
  <c r="H73" i="1"/>
  <c r="S73" i="1" s="1"/>
  <c r="L72" i="1"/>
  <c r="H72" i="1"/>
  <c r="S72" i="1" s="1"/>
  <c r="L71" i="1"/>
  <c r="H71" i="1"/>
  <c r="S71" i="1" s="1"/>
  <c r="L70" i="1"/>
  <c r="H70" i="1"/>
  <c r="S70" i="1" s="1"/>
  <c r="L69" i="1"/>
  <c r="H69" i="1"/>
  <c r="J69" i="1" s="1"/>
  <c r="K69" i="1" s="1"/>
  <c r="L68" i="1"/>
  <c r="H68" i="1"/>
  <c r="J68" i="1" s="1"/>
  <c r="K68" i="1" s="1"/>
  <c r="L67" i="1"/>
  <c r="H67" i="1"/>
  <c r="S67" i="1" s="1"/>
  <c r="L66" i="1"/>
  <c r="H66" i="1"/>
  <c r="S66" i="1" s="1"/>
  <c r="L65" i="1"/>
  <c r="H65" i="1"/>
  <c r="J65" i="1" s="1"/>
  <c r="K65" i="1" s="1"/>
  <c r="L64" i="1"/>
  <c r="H64" i="1"/>
  <c r="S64" i="1" s="1"/>
  <c r="L63" i="1"/>
  <c r="H63" i="1"/>
  <c r="J63" i="1" s="1"/>
  <c r="K63" i="1" s="1"/>
  <c r="L62" i="1"/>
  <c r="H62" i="1"/>
  <c r="J62" i="1" s="1"/>
  <c r="K62" i="1" s="1"/>
  <c r="L61" i="1"/>
  <c r="H61" i="1"/>
  <c r="S61" i="1" s="1"/>
  <c r="L60" i="1"/>
  <c r="H60" i="1"/>
  <c r="S60" i="1" s="1"/>
  <c r="L59" i="1"/>
  <c r="H59" i="1"/>
  <c r="S59" i="1" s="1"/>
  <c r="L58" i="1"/>
  <c r="H58" i="1"/>
  <c r="S58" i="1" s="1"/>
  <c r="L57" i="1"/>
  <c r="H57" i="1"/>
  <c r="J57" i="1" s="1"/>
  <c r="K57" i="1" s="1"/>
  <c r="L56" i="1"/>
  <c r="H56" i="1"/>
  <c r="J56" i="1" s="1"/>
  <c r="K56" i="1" s="1"/>
  <c r="L55" i="1"/>
  <c r="H55" i="1"/>
  <c r="S55" i="1" s="1"/>
  <c r="L54" i="1"/>
  <c r="H54" i="1"/>
  <c r="S54" i="1" s="1"/>
  <c r="L53" i="1"/>
  <c r="H53" i="1"/>
  <c r="J53" i="1" s="1"/>
  <c r="K53" i="1" s="1"/>
  <c r="L52" i="1"/>
  <c r="H52" i="1"/>
  <c r="S52" i="1" s="1"/>
  <c r="L51" i="1"/>
  <c r="H51" i="1"/>
  <c r="J51" i="1" s="1"/>
  <c r="K51" i="1" s="1"/>
  <c r="L50" i="1"/>
  <c r="H50" i="1"/>
  <c r="J50" i="1" s="1"/>
  <c r="K50" i="1" s="1"/>
  <c r="L49" i="1"/>
  <c r="H49" i="1"/>
  <c r="S49" i="1" s="1"/>
  <c r="L48" i="1"/>
  <c r="H48" i="1"/>
  <c r="S48" i="1" s="1"/>
  <c r="L47" i="1"/>
  <c r="H47" i="1"/>
  <c r="J47" i="1" s="1"/>
  <c r="K47" i="1" s="1"/>
  <c r="L46" i="1"/>
  <c r="H46" i="1"/>
  <c r="S46" i="1" s="1"/>
  <c r="L45" i="1"/>
  <c r="H45" i="1"/>
  <c r="J45" i="1" s="1"/>
  <c r="K45" i="1" s="1"/>
  <c r="L44" i="1"/>
  <c r="H44" i="1"/>
  <c r="J44" i="1" s="1"/>
  <c r="K44" i="1" s="1"/>
  <c r="L43" i="1"/>
  <c r="H43" i="1"/>
  <c r="S43" i="1" s="1"/>
  <c r="L42" i="1"/>
  <c r="H42" i="1"/>
  <c r="S42" i="1" s="1"/>
  <c r="L41" i="1"/>
  <c r="H41" i="1"/>
  <c r="J41" i="1" s="1"/>
  <c r="K41" i="1" s="1"/>
  <c r="L40" i="1"/>
  <c r="H40" i="1"/>
  <c r="S40" i="1" s="1"/>
  <c r="L39" i="1"/>
  <c r="H39" i="1"/>
  <c r="J39" i="1" s="1"/>
  <c r="K39" i="1" s="1"/>
  <c r="L38" i="1"/>
  <c r="H38" i="1"/>
  <c r="J38" i="1" s="1"/>
  <c r="K38" i="1" s="1"/>
  <c r="L37" i="1"/>
  <c r="H37" i="1"/>
  <c r="S37" i="1" s="1"/>
  <c r="L36" i="1"/>
  <c r="H36" i="1"/>
  <c r="S36" i="1" s="1"/>
  <c r="L35" i="1"/>
  <c r="H35" i="1"/>
  <c r="J35" i="1" s="1"/>
  <c r="K35" i="1" s="1"/>
  <c r="L34" i="1"/>
  <c r="H34" i="1"/>
  <c r="S34" i="1" s="1"/>
  <c r="L33" i="1"/>
  <c r="H33" i="1"/>
  <c r="J33" i="1" s="1"/>
  <c r="K33" i="1" s="1"/>
  <c r="L32" i="1"/>
  <c r="H32" i="1"/>
  <c r="J32" i="1" s="1"/>
  <c r="K32" i="1" s="1"/>
  <c r="L31" i="1"/>
  <c r="H31" i="1"/>
  <c r="S31" i="1" s="1"/>
  <c r="L30" i="1"/>
  <c r="H30" i="1"/>
  <c r="S30" i="1" s="1"/>
  <c r="L29" i="1"/>
  <c r="H29" i="1"/>
  <c r="S29" i="1" s="1"/>
  <c r="L28" i="1"/>
  <c r="H28" i="1"/>
  <c r="S28" i="1" s="1"/>
  <c r="L27" i="1"/>
  <c r="H27" i="1"/>
  <c r="J27" i="1" s="1"/>
  <c r="K27" i="1" s="1"/>
  <c r="L26" i="1"/>
  <c r="H26" i="1"/>
  <c r="J26" i="1" s="1"/>
  <c r="K26" i="1" s="1"/>
  <c r="L25" i="1"/>
  <c r="H25" i="1"/>
  <c r="S25" i="1" s="1"/>
  <c r="L24" i="1"/>
  <c r="H24" i="1"/>
  <c r="S24" i="1" s="1"/>
  <c r="L23" i="1"/>
  <c r="H23" i="1"/>
  <c r="J23" i="1" s="1"/>
  <c r="K23" i="1" s="1"/>
  <c r="L22" i="1"/>
  <c r="H22" i="1"/>
  <c r="S22" i="1" s="1"/>
  <c r="L21" i="1"/>
  <c r="H21" i="1"/>
  <c r="J21" i="1" s="1"/>
  <c r="K21" i="1" s="1"/>
  <c r="L20" i="1"/>
  <c r="H20" i="1"/>
  <c r="J20" i="1" s="1"/>
  <c r="K20" i="1" s="1"/>
  <c r="L19" i="1"/>
  <c r="H19" i="1"/>
  <c r="S19" i="1" s="1"/>
  <c r="L18" i="1"/>
  <c r="H18" i="1"/>
  <c r="J18" i="1" s="1"/>
  <c r="K18" i="1" s="1"/>
  <c r="L17" i="1"/>
  <c r="H17" i="1"/>
  <c r="J17" i="1" s="1"/>
  <c r="K17" i="1" s="1"/>
  <c r="L16" i="1"/>
  <c r="H16" i="1"/>
  <c r="S16" i="1" s="1"/>
  <c r="L15" i="1"/>
  <c r="H15" i="1"/>
  <c r="J15" i="1" s="1"/>
  <c r="K15" i="1" s="1"/>
  <c r="L14" i="1"/>
  <c r="H14" i="1"/>
  <c r="J14" i="1" s="1"/>
  <c r="K14" i="1" s="1"/>
  <c r="L13" i="1"/>
  <c r="H13" i="1"/>
  <c r="S13" i="1" s="1"/>
  <c r="L12" i="1"/>
  <c r="H12" i="1"/>
  <c r="J12" i="1" s="1"/>
  <c r="K12" i="1" s="1"/>
  <c r="L11" i="1"/>
  <c r="H11" i="1"/>
  <c r="J11" i="1" s="1"/>
  <c r="K11" i="1" s="1"/>
  <c r="L10" i="1"/>
  <c r="H10" i="1"/>
  <c r="S10" i="1" s="1"/>
  <c r="L9" i="1"/>
  <c r="H9" i="1"/>
  <c r="J9" i="1" s="1"/>
  <c r="K9" i="1" s="1"/>
  <c r="L8" i="1"/>
  <c r="H8" i="1"/>
  <c r="J8" i="1" s="1"/>
  <c r="K8" i="1" s="1"/>
  <c r="L7" i="1"/>
  <c r="H7" i="1"/>
  <c r="S7" i="1" s="1"/>
  <c r="L6" i="1"/>
  <c r="H6" i="1"/>
  <c r="J6" i="1" s="1"/>
  <c r="K6" i="1" s="1"/>
  <c r="L5" i="1"/>
  <c r="H5" i="1"/>
  <c r="S5" i="1" s="1"/>
  <c r="L4" i="1"/>
  <c r="H4" i="1"/>
  <c r="S4" i="1" s="1"/>
  <c r="L3" i="1"/>
  <c r="H3" i="1"/>
  <c r="J3" i="1" s="1"/>
  <c r="K3" i="1" s="1"/>
  <c r="L2" i="1"/>
  <c r="H2" i="1"/>
  <c r="J2" i="1" s="1"/>
  <c r="K2" i="1" s="1"/>
  <c r="L278" i="1" l="1"/>
  <c r="H278" i="1"/>
  <c r="S278" i="1" s="1"/>
  <c r="S430" i="1"/>
  <c r="L260" i="1"/>
  <c r="L267" i="1"/>
  <c r="M277" i="1"/>
  <c r="N277" i="1" s="1"/>
  <c r="M433" i="1"/>
  <c r="N433" i="1" s="1"/>
  <c r="M301" i="1"/>
  <c r="N301" i="1" s="1"/>
  <c r="M289" i="1"/>
  <c r="N289" i="1" s="1"/>
  <c r="M265" i="1"/>
  <c r="N265" i="1" s="1"/>
  <c r="M253" i="1"/>
  <c r="N253" i="1" s="1"/>
  <c r="M241" i="1"/>
  <c r="N241" i="1" s="1"/>
  <c r="M229" i="1"/>
  <c r="M217" i="1"/>
  <c r="N217" i="1" s="1"/>
  <c r="M205" i="1"/>
  <c r="N205" i="1" s="1"/>
  <c r="M193" i="1"/>
  <c r="N193" i="1" s="1"/>
  <c r="M300" i="1"/>
  <c r="N300" i="1" s="1"/>
  <c r="M288" i="1"/>
  <c r="N288" i="1" s="1"/>
  <c r="M12" i="1"/>
  <c r="N12" i="1" s="1"/>
  <c r="M419" i="1"/>
  <c r="N419" i="1" s="1"/>
  <c r="M47" i="1"/>
  <c r="N47" i="1" s="1"/>
  <c r="M35" i="1"/>
  <c r="N35" i="1" s="1"/>
  <c r="M23" i="1"/>
  <c r="N23" i="1" s="1"/>
  <c r="M11" i="1"/>
  <c r="N11" i="1" s="1"/>
  <c r="M430" i="1"/>
  <c r="N430" i="1" s="1"/>
  <c r="M189" i="1"/>
  <c r="N189" i="1" s="1"/>
  <c r="M69" i="1"/>
  <c r="N69" i="1" s="1"/>
  <c r="M57" i="1"/>
  <c r="N57" i="1" s="1"/>
  <c r="M45" i="1"/>
  <c r="N45" i="1" s="1"/>
  <c r="M33" i="1"/>
  <c r="M21" i="1"/>
  <c r="M9" i="1"/>
  <c r="M68" i="1"/>
  <c r="N68" i="1" s="1"/>
  <c r="M56" i="1"/>
  <c r="N56" i="1" s="1"/>
  <c r="M44" i="1"/>
  <c r="N44" i="1" s="1"/>
  <c r="M32" i="1"/>
  <c r="N32" i="1" s="1"/>
  <c r="M20" i="1"/>
  <c r="N20" i="1" s="1"/>
  <c r="M8" i="1"/>
  <c r="M307" i="1"/>
  <c r="N307" i="1" s="1"/>
  <c r="M295" i="1"/>
  <c r="N295" i="1" s="1"/>
  <c r="M283" i="1"/>
  <c r="N283" i="1" s="1"/>
  <c r="M271" i="1"/>
  <c r="N271" i="1" s="1"/>
  <c r="M259" i="1"/>
  <c r="M247" i="1"/>
  <c r="N247" i="1" s="1"/>
  <c r="M235" i="1"/>
  <c r="N235" i="1" s="1"/>
  <c r="M223" i="1"/>
  <c r="N223" i="1" s="1"/>
  <c r="M211" i="1"/>
  <c r="N211" i="1" s="1"/>
  <c r="M199" i="1"/>
  <c r="N199" i="1" s="1"/>
  <c r="M187" i="1"/>
  <c r="N187" i="1" s="1"/>
  <c r="M306" i="1"/>
  <c r="N306" i="1" s="1"/>
  <c r="M294" i="1"/>
  <c r="N294" i="1" s="1"/>
  <c r="M258" i="1"/>
  <c r="N258" i="1" s="1"/>
  <c r="M18" i="1"/>
  <c r="N18" i="1" s="1"/>
  <c r="M6" i="1"/>
  <c r="N6" i="1" s="1"/>
  <c r="M65" i="1"/>
  <c r="M53" i="1"/>
  <c r="N53" i="1" s="1"/>
  <c r="M41" i="1"/>
  <c r="N41" i="1" s="1"/>
  <c r="M17" i="1"/>
  <c r="N17" i="1" s="1"/>
  <c r="M219" i="1"/>
  <c r="N219" i="1" s="1"/>
  <c r="M195" i="1"/>
  <c r="N195" i="1" s="1"/>
  <c r="M63" i="1"/>
  <c r="N63" i="1" s="1"/>
  <c r="M51" i="1"/>
  <c r="M39" i="1"/>
  <c r="N39" i="1" s="1"/>
  <c r="M27" i="1"/>
  <c r="N27" i="1" s="1"/>
  <c r="M15" i="1"/>
  <c r="N15" i="1" s="1"/>
  <c r="M3" i="1"/>
  <c r="M62" i="1"/>
  <c r="M50" i="1"/>
  <c r="M38" i="1"/>
  <c r="N38" i="1" s="1"/>
  <c r="M26" i="1"/>
  <c r="N26" i="1" s="1"/>
  <c r="M14" i="1"/>
  <c r="N14" i="1" s="1"/>
  <c r="M2" i="1"/>
  <c r="N2" i="1" s="1"/>
  <c r="J224" i="1"/>
  <c r="J116" i="1"/>
  <c r="J332" i="1"/>
  <c r="L277" i="1"/>
  <c r="S208" i="1"/>
  <c r="H260" i="1"/>
  <c r="S260" i="1" s="1"/>
  <c r="J240" i="1"/>
  <c r="H267" i="1"/>
  <c r="S267" i="1" s="1"/>
  <c r="J314" i="1"/>
  <c r="J236" i="1"/>
  <c r="K236" i="1" s="1"/>
  <c r="J280" i="1"/>
  <c r="J347" i="1"/>
  <c r="J169" i="1"/>
  <c r="J203" i="1"/>
  <c r="S289" i="1"/>
  <c r="S313" i="1"/>
  <c r="S354" i="1"/>
  <c r="J120" i="1"/>
  <c r="S156" i="1"/>
  <c r="S265" i="1"/>
  <c r="J264" i="1"/>
  <c r="J113" i="1"/>
  <c r="J273" i="1"/>
  <c r="J368" i="1"/>
  <c r="J72" i="1"/>
  <c r="S216" i="1"/>
  <c r="J423" i="1"/>
  <c r="J436" i="1"/>
  <c r="J435" i="1"/>
  <c r="J434" i="1"/>
  <c r="S431" i="1"/>
  <c r="S433" i="1"/>
  <c r="J432" i="1"/>
  <c r="K431" i="1"/>
  <c r="M431" i="1" s="1"/>
  <c r="J429" i="1"/>
  <c r="J428" i="1"/>
  <c r="J427" i="1"/>
  <c r="J426" i="1"/>
  <c r="J425" i="1"/>
  <c r="S422" i="1"/>
  <c r="S420" i="1"/>
  <c r="S419" i="1"/>
  <c r="J418" i="1"/>
  <c r="J417" i="1"/>
  <c r="S416" i="1"/>
  <c r="J424" i="1"/>
  <c r="K422" i="1"/>
  <c r="M422" i="1" s="1"/>
  <c r="J421" i="1"/>
  <c r="K420" i="1"/>
  <c r="K416" i="1"/>
  <c r="J414" i="1"/>
  <c r="J407" i="1"/>
  <c r="K415" i="1"/>
  <c r="M415" i="1" s="1"/>
  <c r="S415" i="1"/>
  <c r="J413" i="1"/>
  <c r="J412" i="1"/>
  <c r="J411" i="1"/>
  <c r="J410" i="1"/>
  <c r="K409" i="1"/>
  <c r="M409" i="1" s="1"/>
  <c r="S409" i="1"/>
  <c r="J408" i="1"/>
  <c r="J406" i="1"/>
  <c r="J405" i="1"/>
  <c r="J404" i="1"/>
  <c r="S402" i="1"/>
  <c r="S401" i="1"/>
  <c r="J403" i="1"/>
  <c r="K402" i="1"/>
  <c r="M402" i="1" s="1"/>
  <c r="N402" i="1" s="1"/>
  <c r="K401" i="1"/>
  <c r="M401" i="1" s="1"/>
  <c r="N401" i="1" s="1"/>
  <c r="K400" i="1"/>
  <c r="S400" i="1"/>
  <c r="J395" i="1"/>
  <c r="J393" i="1"/>
  <c r="J399" i="1"/>
  <c r="J398" i="1"/>
  <c r="J397" i="1"/>
  <c r="K396" i="1"/>
  <c r="M396" i="1" s="1"/>
  <c r="N396" i="1" s="1"/>
  <c r="S396" i="1"/>
  <c r="J394" i="1"/>
  <c r="J392" i="1"/>
  <c r="J391" i="1"/>
  <c r="S390" i="1"/>
  <c r="J388" i="1"/>
  <c r="K390" i="1"/>
  <c r="M390" i="1" s="1"/>
  <c r="J389" i="1"/>
  <c r="S383" i="1"/>
  <c r="J381" i="1"/>
  <c r="S371" i="1"/>
  <c r="K387" i="1"/>
  <c r="M387" i="1" s="1"/>
  <c r="S387" i="1"/>
  <c r="J386" i="1"/>
  <c r="J385" i="1"/>
  <c r="J384" i="1"/>
  <c r="K383" i="1"/>
  <c r="K382" i="1"/>
  <c r="S382" i="1"/>
  <c r="J380" i="1"/>
  <c r="J379" i="1"/>
  <c r="J378" i="1"/>
  <c r="J377" i="1"/>
  <c r="J376" i="1"/>
  <c r="J375" i="1"/>
  <c r="K374" i="1"/>
  <c r="S374" i="1"/>
  <c r="J373" i="1"/>
  <c r="J372" i="1"/>
  <c r="K371" i="1"/>
  <c r="M371" i="1" s="1"/>
  <c r="J370" i="1"/>
  <c r="J366" i="1"/>
  <c r="S363" i="1"/>
  <c r="K369" i="1"/>
  <c r="S369" i="1"/>
  <c r="J367" i="1"/>
  <c r="J365" i="1"/>
  <c r="J364" i="1"/>
  <c r="K363" i="1"/>
  <c r="M363" i="1" s="1"/>
  <c r="S362" i="1"/>
  <c r="K362" i="1"/>
  <c r="M362" i="1" s="1"/>
  <c r="S358" i="1"/>
  <c r="J355" i="1"/>
  <c r="K361" i="1"/>
  <c r="M361" i="1" s="1"/>
  <c r="S361" i="1"/>
  <c r="J360" i="1"/>
  <c r="J359" i="1"/>
  <c r="K358" i="1"/>
  <c r="J357" i="1"/>
  <c r="J356" i="1"/>
  <c r="K354" i="1"/>
  <c r="K353" i="1"/>
  <c r="M353" i="1" s="1"/>
  <c r="S353" i="1"/>
  <c r="J352" i="1"/>
  <c r="J351" i="1"/>
  <c r="S350" i="1"/>
  <c r="K350" i="1"/>
  <c r="M350" i="1" s="1"/>
  <c r="J349" i="1"/>
  <c r="K348" i="1"/>
  <c r="M348" i="1" s="1"/>
  <c r="N348" i="1" s="1"/>
  <c r="S348" i="1"/>
  <c r="J346" i="1"/>
  <c r="J345" i="1"/>
  <c r="J344" i="1"/>
  <c r="J343" i="1"/>
  <c r="J342" i="1"/>
  <c r="S341" i="1"/>
  <c r="S340" i="1"/>
  <c r="J338" i="1"/>
  <c r="J334" i="1"/>
  <c r="J331" i="1"/>
  <c r="S329" i="1"/>
  <c r="S328" i="1"/>
  <c r="K341" i="1"/>
  <c r="M341" i="1" s="1"/>
  <c r="K340" i="1"/>
  <c r="M340" i="1" s="1"/>
  <c r="K339" i="1"/>
  <c r="M339" i="1" s="1"/>
  <c r="N339" i="1" s="1"/>
  <c r="S339" i="1"/>
  <c r="J337" i="1"/>
  <c r="J336" i="1"/>
  <c r="K335" i="1"/>
  <c r="M335" i="1" s="1"/>
  <c r="S335" i="1"/>
  <c r="J333" i="1"/>
  <c r="J330" i="1"/>
  <c r="K329" i="1"/>
  <c r="M329" i="1" s="1"/>
  <c r="N329" i="1" s="1"/>
  <c r="K328" i="1"/>
  <c r="J327" i="1"/>
  <c r="K326" i="1"/>
  <c r="M326" i="1" s="1"/>
  <c r="S326" i="1"/>
  <c r="S322" i="1"/>
  <c r="J325" i="1"/>
  <c r="J324" i="1"/>
  <c r="J323" i="1"/>
  <c r="K322" i="1"/>
  <c r="M322" i="1" s="1"/>
  <c r="K321" i="1"/>
  <c r="M321" i="1" s="1"/>
  <c r="S321" i="1"/>
  <c r="K320" i="1"/>
  <c r="M320" i="1" s="1"/>
  <c r="S320" i="1"/>
  <c r="J319" i="1"/>
  <c r="J317" i="1"/>
  <c r="S315" i="1"/>
  <c r="J318" i="1"/>
  <c r="J316" i="1"/>
  <c r="K315" i="1"/>
  <c r="J312" i="1"/>
  <c r="J302" i="1"/>
  <c r="K313" i="1"/>
  <c r="M313" i="1" s="1"/>
  <c r="J311" i="1"/>
  <c r="J310" i="1"/>
  <c r="J309" i="1"/>
  <c r="J308" i="1"/>
  <c r="S307" i="1"/>
  <c r="S306" i="1"/>
  <c r="J305" i="1"/>
  <c r="J304" i="1"/>
  <c r="S301" i="1"/>
  <c r="S300" i="1"/>
  <c r="J299" i="1"/>
  <c r="S295" i="1"/>
  <c r="J286" i="1"/>
  <c r="J298" i="1"/>
  <c r="K296" i="1"/>
  <c r="S296" i="1"/>
  <c r="S294" i="1"/>
  <c r="J293" i="1"/>
  <c r="J292" i="1"/>
  <c r="K290" i="1"/>
  <c r="S290" i="1"/>
  <c r="S288" i="1"/>
  <c r="J287" i="1"/>
  <c r="J285" i="1"/>
  <c r="J284" i="1"/>
  <c r="S283" i="1"/>
  <c r="J282" i="1"/>
  <c r="J281" i="1"/>
  <c r="S277" i="1"/>
  <c r="J276" i="1"/>
  <c r="J275" i="1"/>
  <c r="J274" i="1"/>
  <c r="J272" i="1"/>
  <c r="S271" i="1"/>
  <c r="J270" i="1"/>
  <c r="J269" i="1"/>
  <c r="J268" i="1"/>
  <c r="J266" i="1"/>
  <c r="J263" i="1"/>
  <c r="J262" i="1"/>
  <c r="J260" i="1"/>
  <c r="N259" i="1"/>
  <c r="S259" i="1"/>
  <c r="S258" i="1"/>
  <c r="J257" i="1"/>
  <c r="J256" i="1"/>
  <c r="J254" i="1"/>
  <c r="S253" i="1"/>
  <c r="K252" i="1"/>
  <c r="M252" i="1" s="1"/>
  <c r="N252" i="1" s="1"/>
  <c r="S252" i="1"/>
  <c r="J251" i="1"/>
  <c r="J250" i="1"/>
  <c r="J249" i="1"/>
  <c r="J248" i="1"/>
  <c r="S247" i="1"/>
  <c r="J246" i="1"/>
  <c r="J245" i="1"/>
  <c r="J244" i="1"/>
  <c r="S242" i="1"/>
  <c r="K242" i="1"/>
  <c r="M242" i="1" s="1"/>
  <c r="S241" i="1"/>
  <c r="J239" i="1"/>
  <c r="J238" i="1"/>
  <c r="S235" i="1"/>
  <c r="J237" i="1"/>
  <c r="J233" i="1"/>
  <c r="K234" i="1"/>
  <c r="M234" i="1" s="1"/>
  <c r="S234" i="1"/>
  <c r="J232" i="1"/>
  <c r="J230" i="1"/>
  <c r="N229" i="1"/>
  <c r="S229" i="1"/>
  <c r="J228" i="1"/>
  <c r="J227" i="1"/>
  <c r="K226" i="1"/>
  <c r="S226" i="1"/>
  <c r="J225" i="1"/>
  <c r="S223" i="1"/>
  <c r="J222" i="1"/>
  <c r="J221" i="1"/>
  <c r="J214" i="1"/>
  <c r="J220" i="1"/>
  <c r="S219" i="1"/>
  <c r="J218" i="1"/>
  <c r="S217" i="1"/>
  <c r="K216" i="1"/>
  <c r="M216" i="1" s="1"/>
  <c r="N216" i="1" s="1"/>
  <c r="J215" i="1"/>
  <c r="J213" i="1"/>
  <c r="J209" i="1"/>
  <c r="S204" i="1"/>
  <c r="J212" i="1"/>
  <c r="S211" i="1"/>
  <c r="J210" i="1"/>
  <c r="K208" i="1"/>
  <c r="M208" i="1" s="1"/>
  <c r="K204" i="1"/>
  <c r="M204" i="1" s="1"/>
  <c r="J202" i="1"/>
  <c r="J198" i="1"/>
  <c r="S193" i="1"/>
  <c r="J197" i="1"/>
  <c r="K196" i="1"/>
  <c r="M196" i="1" s="1"/>
  <c r="S196" i="1"/>
  <c r="S195" i="1"/>
  <c r="J194" i="1"/>
  <c r="J192" i="1"/>
  <c r="J191" i="1"/>
  <c r="S186" i="1"/>
  <c r="J185" i="1"/>
  <c r="J190" i="1"/>
  <c r="S189" i="1"/>
  <c r="J188" i="1"/>
  <c r="S187" i="1"/>
  <c r="K186" i="1"/>
  <c r="M186" i="1" s="1"/>
  <c r="J184" i="1"/>
  <c r="J182" i="1"/>
  <c r="J181" i="1"/>
  <c r="J180" i="1"/>
  <c r="J179" i="1"/>
  <c r="J177" i="1"/>
  <c r="J176" i="1"/>
  <c r="J175" i="1"/>
  <c r="J173" i="1"/>
  <c r="J171" i="1"/>
  <c r="J174" i="1"/>
  <c r="J170" i="1"/>
  <c r="J168" i="1"/>
  <c r="J167" i="1"/>
  <c r="J165" i="1"/>
  <c r="J161" i="1"/>
  <c r="J164" i="1"/>
  <c r="J163" i="1"/>
  <c r="J162" i="1"/>
  <c r="J159" i="1"/>
  <c r="J158" i="1"/>
  <c r="J157" i="1"/>
  <c r="K156" i="1"/>
  <c r="M156" i="1" s="1"/>
  <c r="J155" i="1"/>
  <c r="J153" i="1"/>
  <c r="J152" i="1"/>
  <c r="J146" i="1"/>
  <c r="J145" i="1"/>
  <c r="J151" i="1"/>
  <c r="J150" i="1"/>
  <c r="J149" i="1"/>
  <c r="K147" i="1"/>
  <c r="M147" i="1" s="1"/>
  <c r="S147" i="1"/>
  <c r="J144" i="1"/>
  <c r="J143" i="1"/>
  <c r="J141" i="1"/>
  <c r="J140" i="1"/>
  <c r="J139" i="1"/>
  <c r="J138" i="1"/>
  <c r="J137" i="1"/>
  <c r="K135" i="1"/>
  <c r="S135" i="1"/>
  <c r="K134" i="1"/>
  <c r="M134" i="1" s="1"/>
  <c r="S134" i="1"/>
  <c r="J133" i="1"/>
  <c r="J132" i="1"/>
  <c r="J131" i="1"/>
  <c r="J128" i="1"/>
  <c r="S126" i="1"/>
  <c r="J123" i="1"/>
  <c r="S122" i="1"/>
  <c r="K129" i="1"/>
  <c r="S129" i="1"/>
  <c r="K127" i="1"/>
  <c r="S127" i="1"/>
  <c r="K126" i="1"/>
  <c r="M126" i="1" s="1"/>
  <c r="J125" i="1"/>
  <c r="K122" i="1"/>
  <c r="M122" i="1" s="1"/>
  <c r="K121" i="1"/>
  <c r="S121" i="1"/>
  <c r="J119" i="1"/>
  <c r="J117" i="1"/>
  <c r="J115" i="1"/>
  <c r="J114" i="1"/>
  <c r="J110" i="1"/>
  <c r="J107" i="1"/>
  <c r="J99" i="1"/>
  <c r="J112" i="1"/>
  <c r="J111" i="1"/>
  <c r="J109" i="1"/>
  <c r="K108" i="1"/>
  <c r="S108" i="1"/>
  <c r="J106" i="1"/>
  <c r="J105" i="1"/>
  <c r="J104" i="1"/>
  <c r="J103" i="1"/>
  <c r="J102" i="1"/>
  <c r="J101" i="1"/>
  <c r="J98" i="1"/>
  <c r="J97" i="1"/>
  <c r="J96" i="1"/>
  <c r="J95" i="1"/>
  <c r="J93" i="1"/>
  <c r="J92" i="1"/>
  <c r="J91" i="1"/>
  <c r="J90" i="1"/>
  <c r="J89" i="1"/>
  <c r="J88" i="1"/>
  <c r="J84" i="1"/>
  <c r="J87" i="1"/>
  <c r="J86" i="1"/>
  <c r="J85" i="1"/>
  <c r="S76" i="1"/>
  <c r="J82" i="1"/>
  <c r="J81" i="1"/>
  <c r="J80" i="1"/>
  <c r="J79" i="1"/>
  <c r="J78" i="1"/>
  <c r="K76" i="1"/>
  <c r="M76" i="1" s="1"/>
  <c r="K75" i="1"/>
  <c r="M75" i="1" s="1"/>
  <c r="S75" i="1"/>
  <c r="S57" i="1"/>
  <c r="J74" i="1"/>
  <c r="J73" i="1"/>
  <c r="J70" i="1"/>
  <c r="S69" i="1"/>
  <c r="S68" i="1"/>
  <c r="J67" i="1"/>
  <c r="N65" i="1"/>
  <c r="S63" i="1"/>
  <c r="S62" i="1"/>
  <c r="N62" i="1"/>
  <c r="J61" i="1"/>
  <c r="S56" i="1"/>
  <c r="J55" i="1"/>
  <c r="S51" i="1"/>
  <c r="N51" i="1"/>
  <c r="N50" i="1"/>
  <c r="S50" i="1"/>
  <c r="J49" i="1"/>
  <c r="S45" i="1"/>
  <c r="S44" i="1"/>
  <c r="J43" i="1"/>
  <c r="S39" i="1"/>
  <c r="S38" i="1"/>
  <c r="J37" i="1"/>
  <c r="S33" i="1"/>
  <c r="N33" i="1"/>
  <c r="S32" i="1"/>
  <c r="J31" i="1"/>
  <c r="S27" i="1"/>
  <c r="S26" i="1"/>
  <c r="J25" i="1"/>
  <c r="S20" i="1"/>
  <c r="S21" i="1"/>
  <c r="N21" i="1"/>
  <c r="J19" i="1"/>
  <c r="S12" i="1"/>
  <c r="S18" i="1"/>
  <c r="S15" i="1"/>
  <c r="S14" i="1"/>
  <c r="N9" i="1"/>
  <c r="S9" i="1"/>
  <c r="N8" i="1"/>
  <c r="S8" i="1"/>
  <c r="S6" i="1"/>
  <c r="S3" i="1"/>
  <c r="N3" i="1"/>
  <c r="S2" i="1"/>
  <c r="J5" i="1"/>
  <c r="S136" i="1"/>
  <c r="J136" i="1"/>
  <c r="J4" i="1"/>
  <c r="J10" i="1"/>
  <c r="J16" i="1"/>
  <c r="J22" i="1"/>
  <c r="J28" i="1"/>
  <c r="J34" i="1"/>
  <c r="J40" i="1"/>
  <c r="J46" i="1"/>
  <c r="J52" i="1"/>
  <c r="J58" i="1"/>
  <c r="J64" i="1"/>
  <c r="J71" i="1"/>
  <c r="J77" i="1"/>
  <c r="J83" i="1"/>
  <c r="J94" i="1"/>
  <c r="S142" i="1"/>
  <c r="J142" i="1"/>
  <c r="J29" i="1"/>
  <c r="S291" i="1"/>
  <c r="J291" i="1"/>
  <c r="J100" i="1"/>
  <c r="S279" i="1"/>
  <c r="J279" i="1"/>
  <c r="J59" i="1"/>
  <c r="J24" i="1"/>
  <c r="J30" i="1"/>
  <c r="J36" i="1"/>
  <c r="J42" i="1"/>
  <c r="J48" i="1"/>
  <c r="J54" i="1"/>
  <c r="J60" i="1"/>
  <c r="J66" i="1"/>
  <c r="J7" i="1"/>
  <c r="S11" i="1"/>
  <c r="J13" i="1"/>
  <c r="S17" i="1"/>
  <c r="S23" i="1"/>
  <c r="S35" i="1"/>
  <c r="S41" i="1"/>
  <c r="S47" i="1"/>
  <c r="S53" i="1"/>
  <c r="S65" i="1"/>
  <c r="S118" i="1"/>
  <c r="J118" i="1"/>
  <c r="S148" i="1"/>
  <c r="J148" i="1"/>
  <c r="S124" i="1"/>
  <c r="J124" i="1"/>
  <c r="S183" i="1"/>
  <c r="J183" i="1"/>
  <c r="S130" i="1"/>
  <c r="J130" i="1"/>
  <c r="J154" i="1"/>
  <c r="J160" i="1"/>
  <c r="J166" i="1"/>
  <c r="J172" i="1"/>
  <c r="J178" i="1"/>
  <c r="J206" i="1"/>
  <c r="J231" i="1"/>
  <c r="J261" i="1"/>
  <c r="J207" i="1"/>
  <c r="J200" i="1"/>
  <c r="J297" i="1"/>
  <c r="J201" i="1"/>
  <c r="J243" i="1"/>
  <c r="S205" i="1"/>
  <c r="J255" i="1"/>
  <c r="S199" i="1"/>
  <c r="J303" i="1"/>
  <c r="J278" i="1" l="1"/>
  <c r="J267" i="1"/>
  <c r="K110" i="1"/>
  <c r="M110" i="1" s="1"/>
  <c r="N110" i="1" s="1"/>
  <c r="K114" i="1"/>
  <c r="M114" i="1" s="1"/>
  <c r="N114" i="1" s="1"/>
  <c r="K214" i="1"/>
  <c r="M214" i="1" s="1"/>
  <c r="N214" i="1" s="1"/>
  <c r="K302" i="1"/>
  <c r="M302" i="1" s="1"/>
  <c r="N302" i="1" s="1"/>
  <c r="N321" i="1"/>
  <c r="N363" i="1"/>
  <c r="K395" i="1"/>
  <c r="M395" i="1" s="1"/>
  <c r="N395" i="1" s="1"/>
  <c r="K72" i="1"/>
  <c r="M72" i="1" s="1"/>
  <c r="N72" i="1" s="1"/>
  <c r="K388" i="1"/>
  <c r="M388" i="1" s="1"/>
  <c r="N388" i="1" s="1"/>
  <c r="K393" i="1"/>
  <c r="M393" i="1" s="1"/>
  <c r="N393" i="1" s="1"/>
  <c r="K414" i="1"/>
  <c r="M414" i="1" s="1"/>
  <c r="N414" i="1" s="1"/>
  <c r="K418" i="1"/>
  <c r="M418" i="1" s="1"/>
  <c r="N418" i="1" s="1"/>
  <c r="K169" i="1"/>
  <c r="M169" i="1" s="1"/>
  <c r="N169" i="1" s="1"/>
  <c r="K224" i="1"/>
  <c r="M224" i="1" s="1"/>
  <c r="N224" i="1" s="1"/>
  <c r="K115" i="1"/>
  <c r="M115" i="1" s="1"/>
  <c r="N115" i="1" s="1"/>
  <c r="K145" i="1"/>
  <c r="M145" i="1" s="1"/>
  <c r="N145" i="1" s="1"/>
  <c r="K161" i="1"/>
  <c r="M161" i="1" s="1"/>
  <c r="N161" i="1" s="1"/>
  <c r="K185" i="1"/>
  <c r="M185" i="1" s="1"/>
  <c r="N185" i="1" s="1"/>
  <c r="K209" i="1"/>
  <c r="M209" i="1" s="1"/>
  <c r="N209" i="1" s="1"/>
  <c r="K312" i="1"/>
  <c r="M312" i="1" s="1"/>
  <c r="N322" i="1"/>
  <c r="K331" i="1"/>
  <c r="M331" i="1" s="1"/>
  <c r="N331" i="1" s="1"/>
  <c r="M383" i="1"/>
  <c r="N383" i="1" s="1"/>
  <c r="K73" i="1"/>
  <c r="M73" i="1" s="1"/>
  <c r="N73" i="1" s="1"/>
  <c r="K117" i="1"/>
  <c r="M117" i="1" s="1"/>
  <c r="K146" i="1"/>
  <c r="M146" i="1" s="1"/>
  <c r="N146" i="1" s="1"/>
  <c r="K198" i="1"/>
  <c r="M198" i="1" s="1"/>
  <c r="N198" i="1" s="1"/>
  <c r="K232" i="1"/>
  <c r="M232" i="1" s="1"/>
  <c r="N232" i="1" s="1"/>
  <c r="K334" i="1"/>
  <c r="M334" i="1" s="1"/>
  <c r="N334" i="1" s="1"/>
  <c r="K368" i="1"/>
  <c r="M368" i="1" s="1"/>
  <c r="N368" i="1" s="1"/>
  <c r="K116" i="1"/>
  <c r="M116" i="1" s="1"/>
  <c r="N116" i="1" s="1"/>
  <c r="K274" i="1"/>
  <c r="M274" i="1" s="1"/>
  <c r="N274" i="1" s="1"/>
  <c r="N335" i="1"/>
  <c r="K338" i="1"/>
  <c r="M338" i="1" s="1"/>
  <c r="N338" i="1" s="1"/>
  <c r="N409" i="1"/>
  <c r="K425" i="1"/>
  <c r="M425" i="1" s="1"/>
  <c r="N425" i="1" s="1"/>
  <c r="K434" i="1"/>
  <c r="M434" i="1" s="1"/>
  <c r="N434" i="1" s="1"/>
  <c r="K347" i="1"/>
  <c r="M347" i="1"/>
  <c r="N347" i="1" s="1"/>
  <c r="M374" i="1"/>
  <c r="N374" i="1" s="1"/>
  <c r="M129" i="1"/>
  <c r="N129" i="1" s="1"/>
  <c r="M315" i="1"/>
  <c r="N315" i="1" s="1"/>
  <c r="K182" i="1"/>
  <c r="M182" i="1" s="1"/>
  <c r="N182" i="1" s="1"/>
  <c r="N242" i="1"/>
  <c r="N350" i="1"/>
  <c r="K435" i="1"/>
  <c r="M435" i="1" s="1"/>
  <c r="N435" i="1" s="1"/>
  <c r="K128" i="1"/>
  <c r="M128" i="1" s="1"/>
  <c r="N128" i="1" s="1"/>
  <c r="N204" i="1"/>
  <c r="N234" i="1"/>
  <c r="K286" i="1"/>
  <c r="M286" i="1" s="1"/>
  <c r="N286" i="1" s="1"/>
  <c r="N387" i="1"/>
  <c r="N422" i="1"/>
  <c r="K273" i="1"/>
  <c r="M273" i="1" s="1"/>
  <c r="N273" i="1" s="1"/>
  <c r="M400" i="1"/>
  <c r="N400" i="1" s="1"/>
  <c r="M135" i="1"/>
  <c r="N135" i="1" s="1"/>
  <c r="M108" i="1"/>
  <c r="N108" i="1" s="1"/>
  <c r="K74" i="1"/>
  <c r="M74" i="1" s="1"/>
  <c r="K123" i="1"/>
  <c r="M123" i="1" s="1"/>
  <c r="N123" i="1" s="1"/>
  <c r="N156" i="1"/>
  <c r="K233" i="1"/>
  <c r="M233" i="1" s="1"/>
  <c r="N233" i="1" s="1"/>
  <c r="K342" i="1"/>
  <c r="M342" i="1" s="1"/>
  <c r="N342" i="1" s="1"/>
  <c r="N361" i="1"/>
  <c r="N369" i="1"/>
  <c r="K423" i="1"/>
  <c r="M423" i="1" s="1"/>
  <c r="N423" i="1" s="1"/>
  <c r="K113" i="1"/>
  <c r="M113" i="1" s="1"/>
  <c r="N113" i="1" s="1"/>
  <c r="K120" i="1"/>
  <c r="M120" i="1" s="1"/>
  <c r="N120" i="1" s="1"/>
  <c r="K280" i="1"/>
  <c r="M280" i="1" s="1"/>
  <c r="N280" i="1" s="1"/>
  <c r="M382" i="1"/>
  <c r="N382" i="1" s="1"/>
  <c r="M416" i="1"/>
  <c r="N416" i="1" s="1"/>
  <c r="N186" i="1"/>
  <c r="K225" i="1"/>
  <c r="M225" i="1" s="1"/>
  <c r="N225" i="1" s="1"/>
  <c r="K84" i="1"/>
  <c r="M84" i="1" s="1"/>
  <c r="N84" i="1" s="1"/>
  <c r="N122" i="1"/>
  <c r="K132" i="1"/>
  <c r="M132" i="1" s="1"/>
  <c r="N132" i="1" s="1"/>
  <c r="N208" i="1"/>
  <c r="K317" i="1"/>
  <c r="M317" i="1" s="1"/>
  <c r="N317" i="1" s="1"/>
  <c r="N326" i="1"/>
  <c r="K351" i="1"/>
  <c r="M351" i="1" s="1"/>
  <c r="N351" i="1" s="1"/>
  <c r="K355" i="1"/>
  <c r="M355" i="1" s="1"/>
  <c r="N355" i="1" s="1"/>
  <c r="K381" i="1"/>
  <c r="M381" i="1" s="1"/>
  <c r="N381" i="1" s="1"/>
  <c r="M236" i="1"/>
  <c r="N236" i="1" s="1"/>
  <c r="K332" i="1"/>
  <c r="M332" i="1" s="1"/>
  <c r="N332" i="1" s="1"/>
  <c r="M420" i="1"/>
  <c r="N420" i="1" s="1"/>
  <c r="N75" i="1"/>
  <c r="K171" i="1"/>
  <c r="M171" i="1" s="1"/>
  <c r="N171" i="1" s="1"/>
  <c r="K254" i="1"/>
  <c r="M254" i="1" s="1"/>
  <c r="N254" i="1" s="1"/>
  <c r="K268" i="1"/>
  <c r="M268" i="1" s="1"/>
  <c r="N268" i="1" s="1"/>
  <c r="K319" i="1"/>
  <c r="M319" i="1" s="1"/>
  <c r="N319" i="1" s="1"/>
  <c r="K352" i="1"/>
  <c r="M352" i="1" s="1"/>
  <c r="N352" i="1" s="1"/>
  <c r="K366" i="1"/>
  <c r="M366" i="1" s="1"/>
  <c r="N366" i="1" s="1"/>
  <c r="K264" i="1"/>
  <c r="M264" i="1" s="1"/>
  <c r="K314" i="1"/>
  <c r="M314" i="1" s="1"/>
  <c r="N314" i="1" s="1"/>
  <c r="M296" i="1"/>
  <c r="N296" i="1" s="1"/>
  <c r="M226" i="1"/>
  <c r="N226" i="1" s="1"/>
  <c r="N76" i="1"/>
  <c r="K99" i="1"/>
  <c r="M99" i="1" s="1"/>
  <c r="N126" i="1"/>
  <c r="N147" i="1"/>
  <c r="K159" i="1"/>
  <c r="M159" i="1" s="1"/>
  <c r="N159" i="1" s="1"/>
  <c r="K173" i="1"/>
  <c r="M173" i="1" s="1"/>
  <c r="N173" i="1" s="1"/>
  <c r="N340" i="1"/>
  <c r="K370" i="1"/>
  <c r="M370" i="1" s="1"/>
  <c r="N370" i="1" s="1"/>
  <c r="N415" i="1"/>
  <c r="N431" i="1"/>
  <c r="M358" i="1"/>
  <c r="N358" i="1" s="1"/>
  <c r="M369" i="1"/>
  <c r="M121" i="1"/>
  <c r="N121" i="1" s="1"/>
  <c r="K107" i="1"/>
  <c r="M107" i="1" s="1"/>
  <c r="N107" i="1" s="1"/>
  <c r="N134" i="1"/>
  <c r="N196" i="1"/>
  <c r="N313" i="1"/>
  <c r="N320" i="1"/>
  <c r="N341" i="1"/>
  <c r="N353" i="1"/>
  <c r="N362" i="1"/>
  <c r="N371" i="1"/>
  <c r="N390" i="1"/>
  <c r="K407" i="1"/>
  <c r="M407" i="1" s="1"/>
  <c r="N407" i="1" s="1"/>
  <c r="K417" i="1"/>
  <c r="M417" i="1" s="1"/>
  <c r="N417" i="1" s="1"/>
  <c r="K203" i="1"/>
  <c r="M203" i="1" s="1"/>
  <c r="N203" i="1" s="1"/>
  <c r="K240" i="1"/>
  <c r="M240" i="1" s="1"/>
  <c r="N240" i="1" s="1"/>
  <c r="M328" i="1"/>
  <c r="N328" i="1" s="1"/>
  <c r="M290" i="1"/>
  <c r="N290" i="1" s="1"/>
  <c r="M354" i="1"/>
  <c r="N354" i="1" s="1"/>
  <c r="M127" i="1"/>
  <c r="N127" i="1" s="1"/>
  <c r="K436" i="1"/>
  <c r="M436" i="1" s="1"/>
  <c r="K432" i="1"/>
  <c r="M432" i="1" s="1"/>
  <c r="N432" i="1" s="1"/>
  <c r="K429" i="1"/>
  <c r="K428" i="1"/>
  <c r="M428" i="1" s="1"/>
  <c r="K427" i="1"/>
  <c r="K426" i="1"/>
  <c r="K424" i="1"/>
  <c r="M424" i="1" s="1"/>
  <c r="K421" i="1"/>
  <c r="M421" i="1" s="1"/>
  <c r="K413" i="1"/>
  <c r="M413" i="1" s="1"/>
  <c r="K412" i="1"/>
  <c r="M412" i="1" s="1"/>
  <c r="N412" i="1" s="1"/>
  <c r="K411" i="1"/>
  <c r="M411" i="1" s="1"/>
  <c r="K410" i="1"/>
  <c r="M410" i="1" s="1"/>
  <c r="K408" i="1"/>
  <c r="K406" i="1"/>
  <c r="M406" i="1" s="1"/>
  <c r="K405" i="1"/>
  <c r="M405" i="1" s="1"/>
  <c r="K404" i="1"/>
  <c r="M404" i="1" s="1"/>
  <c r="N404" i="1" s="1"/>
  <c r="K403" i="1"/>
  <c r="K399" i="1"/>
  <c r="M399" i="1" s="1"/>
  <c r="N399" i="1" s="1"/>
  <c r="K398" i="1"/>
  <c r="K397" i="1"/>
  <c r="M397" i="1" s="1"/>
  <c r="K394" i="1"/>
  <c r="M394" i="1" s="1"/>
  <c r="K392" i="1"/>
  <c r="M392" i="1" s="1"/>
  <c r="K391" i="1"/>
  <c r="M391" i="1" s="1"/>
  <c r="N391" i="1" s="1"/>
  <c r="K389" i="1"/>
  <c r="M389" i="1" s="1"/>
  <c r="K386" i="1"/>
  <c r="K385" i="1"/>
  <c r="K384" i="1"/>
  <c r="M384" i="1" s="1"/>
  <c r="K380" i="1"/>
  <c r="M380" i="1" s="1"/>
  <c r="K379" i="1"/>
  <c r="M379" i="1" s="1"/>
  <c r="K378" i="1"/>
  <c r="M378" i="1" s="1"/>
  <c r="K377" i="1"/>
  <c r="M377" i="1" s="1"/>
  <c r="K376" i="1"/>
  <c r="M376" i="1" s="1"/>
  <c r="K375" i="1"/>
  <c r="M375" i="1" s="1"/>
  <c r="K373" i="1"/>
  <c r="M373" i="1" s="1"/>
  <c r="K372" i="1"/>
  <c r="M372" i="1" s="1"/>
  <c r="K367" i="1"/>
  <c r="K365" i="1"/>
  <c r="K364" i="1"/>
  <c r="M364" i="1" s="1"/>
  <c r="K360" i="1"/>
  <c r="M360" i="1" s="1"/>
  <c r="N360" i="1" s="1"/>
  <c r="K359" i="1"/>
  <c r="M359" i="1" s="1"/>
  <c r="K357" i="1"/>
  <c r="M357" i="1" s="1"/>
  <c r="N357" i="1" s="1"/>
  <c r="K356" i="1"/>
  <c r="M356" i="1" s="1"/>
  <c r="K349" i="1"/>
  <c r="M349" i="1" s="1"/>
  <c r="N349" i="1" s="1"/>
  <c r="K346" i="1"/>
  <c r="M346" i="1" s="1"/>
  <c r="K345" i="1"/>
  <c r="M345" i="1" s="1"/>
  <c r="K344" i="1"/>
  <c r="M344" i="1" s="1"/>
  <c r="N344" i="1" s="1"/>
  <c r="K343" i="1"/>
  <c r="M343" i="1" s="1"/>
  <c r="N343" i="1" s="1"/>
  <c r="K337" i="1"/>
  <c r="K336" i="1"/>
  <c r="K333" i="1"/>
  <c r="M333" i="1" s="1"/>
  <c r="K330" i="1"/>
  <c r="M330" i="1" s="1"/>
  <c r="K327" i="1"/>
  <c r="M327" i="1" s="1"/>
  <c r="K325" i="1"/>
  <c r="M325" i="1" s="1"/>
  <c r="K324" i="1"/>
  <c r="K323" i="1"/>
  <c r="K318" i="1"/>
  <c r="M318" i="1" s="1"/>
  <c r="K316" i="1"/>
  <c r="M316" i="1" s="1"/>
  <c r="K311" i="1"/>
  <c r="M311" i="1" s="1"/>
  <c r="K310" i="1"/>
  <c r="M310" i="1" s="1"/>
  <c r="K309" i="1"/>
  <c r="M309" i="1" s="1"/>
  <c r="K308" i="1"/>
  <c r="M308" i="1" s="1"/>
  <c r="K305" i="1"/>
  <c r="M305" i="1" s="1"/>
  <c r="N305" i="1" s="1"/>
  <c r="K304" i="1"/>
  <c r="K303" i="1"/>
  <c r="M303" i="1" s="1"/>
  <c r="N303" i="1" s="1"/>
  <c r="K299" i="1"/>
  <c r="M299" i="1" s="1"/>
  <c r="N299" i="1" s="1"/>
  <c r="K298" i="1"/>
  <c r="K297" i="1"/>
  <c r="K293" i="1"/>
  <c r="M293" i="1" s="1"/>
  <c r="K292" i="1"/>
  <c r="M292" i="1" s="1"/>
  <c r="N292" i="1" s="1"/>
  <c r="K291" i="1"/>
  <c r="M291" i="1" s="1"/>
  <c r="K287" i="1"/>
  <c r="M287" i="1" s="1"/>
  <c r="K285" i="1"/>
  <c r="M285" i="1" s="1"/>
  <c r="N285" i="1" s="1"/>
  <c r="K284" i="1"/>
  <c r="K282" i="1"/>
  <c r="K281" i="1"/>
  <c r="M281" i="1" s="1"/>
  <c r="K279" i="1"/>
  <c r="K278" i="1"/>
  <c r="K276" i="1"/>
  <c r="M276" i="1" s="1"/>
  <c r="K275" i="1"/>
  <c r="M275" i="1" s="1"/>
  <c r="N275" i="1" s="1"/>
  <c r="K272" i="1"/>
  <c r="K270" i="1"/>
  <c r="M270" i="1" s="1"/>
  <c r="N270" i="1" s="1"/>
  <c r="K269" i="1"/>
  <c r="M269" i="1" s="1"/>
  <c r="K267" i="1"/>
  <c r="K266" i="1"/>
  <c r="K263" i="1"/>
  <c r="M263" i="1" s="1"/>
  <c r="K262" i="1"/>
  <c r="K261" i="1"/>
  <c r="K260" i="1"/>
  <c r="M260" i="1" s="1"/>
  <c r="K257" i="1"/>
  <c r="M257" i="1" s="1"/>
  <c r="K256" i="1"/>
  <c r="K255" i="1"/>
  <c r="M255" i="1" s="1"/>
  <c r="K251" i="1"/>
  <c r="M251" i="1" s="1"/>
  <c r="K250" i="1"/>
  <c r="M250" i="1" s="1"/>
  <c r="K249" i="1"/>
  <c r="M249" i="1" s="1"/>
  <c r="K248" i="1"/>
  <c r="K246" i="1"/>
  <c r="K245" i="1"/>
  <c r="M245" i="1" s="1"/>
  <c r="K244" i="1"/>
  <c r="K243" i="1"/>
  <c r="M243" i="1" s="1"/>
  <c r="K239" i="1"/>
  <c r="M239" i="1" s="1"/>
  <c r="K238" i="1"/>
  <c r="M238" i="1" s="1"/>
  <c r="K237" i="1"/>
  <c r="K231" i="1"/>
  <c r="M231" i="1" s="1"/>
  <c r="N231" i="1" s="1"/>
  <c r="K230" i="1"/>
  <c r="M230" i="1" s="1"/>
  <c r="K228" i="1"/>
  <c r="K227" i="1"/>
  <c r="K222" i="1"/>
  <c r="K221" i="1"/>
  <c r="M221" i="1" s="1"/>
  <c r="K220" i="1"/>
  <c r="M220" i="1" s="1"/>
  <c r="K218" i="1"/>
  <c r="M218" i="1" s="1"/>
  <c r="K215" i="1"/>
  <c r="M215" i="1" s="1"/>
  <c r="K213" i="1"/>
  <c r="M213" i="1" s="1"/>
  <c r="K212" i="1"/>
  <c r="M212" i="1" s="1"/>
  <c r="K210" i="1"/>
  <c r="K207" i="1"/>
  <c r="M207" i="1" s="1"/>
  <c r="K206" i="1"/>
  <c r="K202" i="1"/>
  <c r="K201" i="1"/>
  <c r="K200" i="1"/>
  <c r="K197" i="1"/>
  <c r="M197" i="1" s="1"/>
  <c r="K194" i="1"/>
  <c r="M194" i="1" s="1"/>
  <c r="N194" i="1" s="1"/>
  <c r="K192" i="1"/>
  <c r="M192" i="1" s="1"/>
  <c r="N192" i="1" s="1"/>
  <c r="K191" i="1"/>
  <c r="K190" i="1"/>
  <c r="M190" i="1" s="1"/>
  <c r="N190" i="1" s="1"/>
  <c r="K188" i="1"/>
  <c r="M188" i="1" s="1"/>
  <c r="K184" i="1"/>
  <c r="M184" i="1" s="1"/>
  <c r="N184" i="1" s="1"/>
  <c r="K183" i="1"/>
  <c r="K181" i="1"/>
  <c r="M181" i="1" s="1"/>
  <c r="K180" i="1"/>
  <c r="M180" i="1" s="1"/>
  <c r="N180" i="1" s="1"/>
  <c r="K179" i="1"/>
  <c r="M179" i="1" s="1"/>
  <c r="K178" i="1"/>
  <c r="M178" i="1" s="1"/>
  <c r="K177" i="1"/>
  <c r="M177" i="1" s="1"/>
  <c r="K176" i="1"/>
  <c r="K175" i="1"/>
  <c r="K174" i="1"/>
  <c r="K172" i="1"/>
  <c r="M172" i="1" s="1"/>
  <c r="K170" i="1"/>
  <c r="M170" i="1" s="1"/>
  <c r="K168" i="1"/>
  <c r="M168" i="1" s="1"/>
  <c r="K167" i="1"/>
  <c r="M167" i="1" s="1"/>
  <c r="K166" i="1"/>
  <c r="M166" i="1" s="1"/>
  <c r="K165" i="1"/>
  <c r="K164" i="1"/>
  <c r="M164" i="1" s="1"/>
  <c r="K163" i="1"/>
  <c r="M163" i="1" s="1"/>
  <c r="N163" i="1" s="1"/>
  <c r="K162" i="1"/>
  <c r="M162" i="1" s="1"/>
  <c r="K160" i="1"/>
  <c r="M160" i="1" s="1"/>
  <c r="K158" i="1"/>
  <c r="K157" i="1"/>
  <c r="M157" i="1" s="1"/>
  <c r="N157" i="1" s="1"/>
  <c r="K155" i="1"/>
  <c r="M155" i="1" s="1"/>
  <c r="K154" i="1"/>
  <c r="M154" i="1" s="1"/>
  <c r="K153" i="1"/>
  <c r="K152" i="1"/>
  <c r="K151" i="1"/>
  <c r="K150" i="1"/>
  <c r="K149" i="1"/>
  <c r="M149" i="1" s="1"/>
  <c r="K148" i="1"/>
  <c r="K144" i="1"/>
  <c r="K143" i="1"/>
  <c r="M143" i="1" s="1"/>
  <c r="K142" i="1"/>
  <c r="K141" i="1"/>
  <c r="M141" i="1" s="1"/>
  <c r="N141" i="1" s="1"/>
  <c r="K140" i="1"/>
  <c r="M140" i="1" s="1"/>
  <c r="N140" i="1" s="1"/>
  <c r="K139" i="1"/>
  <c r="K138" i="1"/>
  <c r="K137" i="1"/>
  <c r="M137" i="1" s="1"/>
  <c r="K136" i="1"/>
  <c r="M136" i="1" s="1"/>
  <c r="K133" i="1"/>
  <c r="K131" i="1"/>
  <c r="M131" i="1" s="1"/>
  <c r="N131" i="1" s="1"/>
  <c r="K130" i="1"/>
  <c r="M130" i="1" s="1"/>
  <c r="N130" i="1" s="1"/>
  <c r="K125" i="1"/>
  <c r="M125" i="1" s="1"/>
  <c r="K124" i="1"/>
  <c r="M124" i="1" s="1"/>
  <c r="N124" i="1" s="1"/>
  <c r="K119" i="1"/>
  <c r="K118" i="1"/>
  <c r="K112" i="1"/>
  <c r="K111" i="1"/>
  <c r="M111" i="1" s="1"/>
  <c r="K109" i="1"/>
  <c r="K106" i="1"/>
  <c r="K105" i="1"/>
  <c r="M105" i="1" s="1"/>
  <c r="K104" i="1"/>
  <c r="M104" i="1" s="1"/>
  <c r="K103" i="1"/>
  <c r="M103" i="1" s="1"/>
  <c r="K102" i="1"/>
  <c r="M102" i="1" s="1"/>
  <c r="K101" i="1"/>
  <c r="M101" i="1" s="1"/>
  <c r="K100" i="1"/>
  <c r="M100" i="1" s="1"/>
  <c r="K98" i="1"/>
  <c r="K97" i="1"/>
  <c r="M97" i="1" s="1"/>
  <c r="K96" i="1"/>
  <c r="K95" i="1"/>
  <c r="M95" i="1" s="1"/>
  <c r="N95" i="1" s="1"/>
  <c r="K94" i="1"/>
  <c r="K93" i="1"/>
  <c r="M93" i="1" s="1"/>
  <c r="N93" i="1" s="1"/>
  <c r="K92" i="1"/>
  <c r="K91" i="1"/>
  <c r="M91" i="1" s="1"/>
  <c r="K90" i="1"/>
  <c r="M90" i="1" s="1"/>
  <c r="N90" i="1" s="1"/>
  <c r="K89" i="1"/>
  <c r="K88" i="1"/>
  <c r="M88" i="1" s="1"/>
  <c r="K87" i="1"/>
  <c r="K86" i="1"/>
  <c r="K85" i="1"/>
  <c r="K83" i="1"/>
  <c r="M83" i="1" s="1"/>
  <c r="N83" i="1" s="1"/>
  <c r="K82" i="1"/>
  <c r="M82" i="1" s="1"/>
  <c r="K81" i="1"/>
  <c r="M81" i="1" s="1"/>
  <c r="K80" i="1"/>
  <c r="M80" i="1" s="1"/>
  <c r="N80" i="1" s="1"/>
  <c r="K79" i="1"/>
  <c r="M79" i="1" s="1"/>
  <c r="K78" i="1"/>
  <c r="M78" i="1" s="1"/>
  <c r="N78" i="1" s="1"/>
  <c r="K77" i="1"/>
  <c r="M77" i="1" s="1"/>
  <c r="K42" i="1"/>
  <c r="K71" i="1"/>
  <c r="M71" i="1" s="1"/>
  <c r="K70" i="1"/>
  <c r="M70" i="1" s="1"/>
  <c r="K67" i="1"/>
  <c r="M67" i="1" s="1"/>
  <c r="K66" i="1"/>
  <c r="M66" i="1" s="1"/>
  <c r="K64" i="1"/>
  <c r="M64" i="1" s="1"/>
  <c r="K61" i="1"/>
  <c r="K60" i="1"/>
  <c r="M60" i="1" s="1"/>
  <c r="N60" i="1" s="1"/>
  <c r="K59" i="1"/>
  <c r="K58" i="1"/>
  <c r="M58" i="1" s="1"/>
  <c r="N58" i="1" s="1"/>
  <c r="K55" i="1"/>
  <c r="M55" i="1" s="1"/>
  <c r="K54" i="1"/>
  <c r="K52" i="1"/>
  <c r="M52" i="1" s="1"/>
  <c r="N52" i="1" s="1"/>
  <c r="K49" i="1"/>
  <c r="M49" i="1" s="1"/>
  <c r="K48" i="1"/>
  <c r="K46" i="1"/>
  <c r="M46" i="1" s="1"/>
  <c r="K43" i="1"/>
  <c r="K40" i="1"/>
  <c r="K37" i="1"/>
  <c r="M37" i="1" s="1"/>
  <c r="K36" i="1"/>
  <c r="M36" i="1" s="1"/>
  <c r="K34" i="1"/>
  <c r="K31" i="1"/>
  <c r="K30" i="1"/>
  <c r="K29" i="1"/>
  <c r="M29" i="1" s="1"/>
  <c r="K28" i="1"/>
  <c r="M28" i="1" s="1"/>
  <c r="K25" i="1"/>
  <c r="M25" i="1" s="1"/>
  <c r="K24" i="1"/>
  <c r="M24" i="1" s="1"/>
  <c r="N24" i="1" s="1"/>
  <c r="K22" i="1"/>
  <c r="K19" i="1"/>
  <c r="K16" i="1"/>
  <c r="M16" i="1" s="1"/>
  <c r="K13" i="1"/>
  <c r="K10" i="1"/>
  <c r="M10" i="1" s="1"/>
  <c r="N10" i="1" s="1"/>
  <c r="K7" i="1"/>
  <c r="M7" i="1" s="1"/>
  <c r="K5" i="1"/>
  <c r="M5" i="1" s="1"/>
  <c r="N5" i="1" s="1"/>
  <c r="K4" i="1"/>
  <c r="M4" i="1" s="1"/>
  <c r="N4" i="1" s="1"/>
  <c r="M200" i="1" l="1"/>
  <c r="N200" i="1" s="1"/>
  <c r="N55" i="1"/>
  <c r="N160" i="1"/>
  <c r="N172" i="1"/>
  <c r="N311" i="1"/>
  <c r="N380" i="1"/>
  <c r="N421" i="1"/>
  <c r="N117" i="1"/>
  <c r="M31" i="1"/>
  <c r="N31" i="1" s="1"/>
  <c r="N111" i="1"/>
  <c r="N136" i="1"/>
  <c r="N149" i="1"/>
  <c r="N245" i="1"/>
  <c r="N263" i="1"/>
  <c r="N281" i="1"/>
  <c r="N316" i="1"/>
  <c r="N384" i="1"/>
  <c r="N424" i="1"/>
  <c r="M201" i="1"/>
  <c r="N201" i="1" s="1"/>
  <c r="M403" i="1"/>
  <c r="N403" i="1" s="1"/>
  <c r="M298" i="1"/>
  <c r="N298" i="1" s="1"/>
  <c r="M297" i="1"/>
  <c r="N297" i="1" s="1"/>
  <c r="N243" i="1"/>
  <c r="N77" i="1"/>
  <c r="N162" i="1"/>
  <c r="N188" i="1"/>
  <c r="N318" i="1"/>
  <c r="N364" i="1"/>
  <c r="M246" i="1"/>
  <c r="N246" i="1" s="1"/>
  <c r="M266" i="1"/>
  <c r="N266" i="1" s="1"/>
  <c r="M148" i="1"/>
  <c r="N148" i="1" s="1"/>
  <c r="M85" i="1"/>
  <c r="N85" i="1" s="1"/>
  <c r="M385" i="1"/>
  <c r="N385" i="1" s="1"/>
  <c r="M222" i="1"/>
  <c r="N222" i="1" s="1"/>
  <c r="M94" i="1"/>
  <c r="N94" i="1" s="1"/>
  <c r="N16" i="1"/>
  <c r="M427" i="1"/>
  <c r="N427" i="1" s="1"/>
  <c r="M206" i="1"/>
  <c r="N206" i="1" s="1"/>
  <c r="N36" i="1"/>
  <c r="N97" i="1"/>
  <c r="N207" i="1"/>
  <c r="N230" i="1"/>
  <c r="N249" i="1"/>
  <c r="N269" i="1"/>
  <c r="N345" i="1"/>
  <c r="N389" i="1"/>
  <c r="N405" i="1"/>
  <c r="N428" i="1"/>
  <c r="M40" i="1"/>
  <c r="N40" i="1" s="1"/>
  <c r="M244" i="1"/>
  <c r="N244" i="1" s="1"/>
  <c r="N74" i="1"/>
  <c r="M426" i="1"/>
  <c r="N426" i="1" s="1"/>
  <c r="M262" i="1"/>
  <c r="N262" i="1" s="1"/>
  <c r="M279" i="1"/>
  <c r="N279" i="1" s="1"/>
  <c r="M386" i="1"/>
  <c r="N386" i="1" s="1"/>
  <c r="M202" i="1"/>
  <c r="N202" i="1" s="1"/>
  <c r="M365" i="1"/>
  <c r="N365" i="1" s="1"/>
  <c r="M176" i="1"/>
  <c r="N176" i="1" s="1"/>
  <c r="N278" i="1"/>
  <c r="N37" i="1"/>
  <c r="N88" i="1"/>
  <c r="N100" i="1"/>
  <c r="N346" i="1"/>
  <c r="N406" i="1"/>
  <c r="M13" i="1"/>
  <c r="N13" i="1" s="1"/>
  <c r="M367" i="1"/>
  <c r="N367" i="1" s="1"/>
  <c r="M139" i="1"/>
  <c r="N139" i="1" s="1"/>
  <c r="N413" i="1"/>
  <c r="N137" i="1"/>
  <c r="N79" i="1"/>
  <c r="N164" i="1"/>
  <c r="N177" i="1"/>
  <c r="N212" i="1"/>
  <c r="N250" i="1"/>
  <c r="N372" i="1"/>
  <c r="M174" i="1"/>
  <c r="N174" i="1" s="1"/>
  <c r="N46" i="1"/>
  <c r="N101" i="1"/>
  <c r="N178" i="1"/>
  <c r="N251" i="1"/>
  <c r="N287" i="1"/>
  <c r="N325" i="1"/>
  <c r="N373" i="1"/>
  <c r="M210" i="1"/>
  <c r="N210" i="1" s="1"/>
  <c r="M118" i="1"/>
  <c r="N118" i="1" s="1"/>
  <c r="M261" i="1"/>
  <c r="N261" i="1" s="1"/>
  <c r="M61" i="1"/>
  <c r="N61" i="1" s="1"/>
  <c r="M19" i="1"/>
  <c r="N19" i="1" s="1"/>
  <c r="M43" i="1"/>
  <c r="N43" i="1" s="1"/>
  <c r="M151" i="1"/>
  <c r="N151" i="1" s="1"/>
  <c r="M282" i="1"/>
  <c r="N282" i="1" s="1"/>
  <c r="N7" i="1"/>
  <c r="N170" i="1"/>
  <c r="N379" i="1"/>
  <c r="M54" i="1"/>
  <c r="N54" i="1" s="1"/>
  <c r="N102" i="1"/>
  <c r="N125" i="1"/>
  <c r="N154" i="1"/>
  <c r="N179" i="1"/>
  <c r="N213" i="1"/>
  <c r="N255" i="1"/>
  <c r="N291" i="1"/>
  <c r="N327" i="1"/>
  <c r="N375" i="1"/>
  <c r="N392" i="1"/>
  <c r="N410" i="1"/>
  <c r="N99" i="1"/>
  <c r="N264" i="1"/>
  <c r="M144" i="1"/>
  <c r="N144" i="1" s="1"/>
  <c r="M267" i="1"/>
  <c r="N267" i="1" s="1"/>
  <c r="M248" i="1"/>
  <c r="N248" i="1" s="1"/>
  <c r="M22" i="1"/>
  <c r="N22" i="1" s="1"/>
  <c r="M165" i="1"/>
  <c r="N165" i="1" s="1"/>
  <c r="N359" i="1"/>
  <c r="N49" i="1"/>
  <c r="N103" i="1"/>
  <c r="N155" i="1"/>
  <c r="N166" i="1"/>
  <c r="N215" i="1"/>
  <c r="N330" i="1"/>
  <c r="N356" i="1"/>
  <c r="N376" i="1"/>
  <c r="N394" i="1"/>
  <c r="N411" i="1"/>
  <c r="M228" i="1"/>
  <c r="N228" i="1" s="1"/>
  <c r="M256" i="1"/>
  <c r="N256" i="1" s="1"/>
  <c r="M89" i="1"/>
  <c r="N89" i="1" s="1"/>
  <c r="M106" i="1"/>
  <c r="N106" i="1" s="1"/>
  <c r="M337" i="1"/>
  <c r="N337" i="1" s="1"/>
  <c r="M112" i="1"/>
  <c r="N112" i="1" s="1"/>
  <c r="M191" i="1"/>
  <c r="N191" i="1" s="1"/>
  <c r="M323" i="1"/>
  <c r="N323" i="1" s="1"/>
  <c r="M42" i="1"/>
  <c r="N42" i="1" s="1"/>
  <c r="N312" i="1"/>
  <c r="N71" i="1"/>
  <c r="N221" i="1"/>
  <c r="N64" i="1"/>
  <c r="N25" i="1"/>
  <c r="N66" i="1"/>
  <c r="N28" i="1"/>
  <c r="N67" i="1"/>
  <c r="N167" i="1"/>
  <c r="N218" i="1"/>
  <c r="N257" i="1"/>
  <c r="N333" i="1"/>
  <c r="N377" i="1"/>
  <c r="N397" i="1"/>
  <c r="N436" i="1"/>
  <c r="M142" i="1"/>
  <c r="N142" i="1" s="1"/>
  <c r="M237" i="1"/>
  <c r="N237" i="1" s="1"/>
  <c r="M278" i="1"/>
  <c r="M158" i="1"/>
  <c r="N158" i="1" s="1"/>
  <c r="M59" i="1"/>
  <c r="N59" i="1" s="1"/>
  <c r="M98" i="1"/>
  <c r="N98" i="1" s="1"/>
  <c r="M119" i="1"/>
  <c r="N119" i="1" s="1"/>
  <c r="M152" i="1"/>
  <c r="N152" i="1" s="1"/>
  <c r="M30" i="1"/>
  <c r="N30" i="1" s="1"/>
  <c r="N310" i="1"/>
  <c r="N91" i="1"/>
  <c r="N81" i="1"/>
  <c r="N82" i="1"/>
  <c r="N104" i="1"/>
  <c r="N238" i="1"/>
  <c r="N308" i="1"/>
  <c r="N29" i="1"/>
  <c r="N70" i="1"/>
  <c r="N105" i="1"/>
  <c r="N143" i="1"/>
  <c r="N168" i="1"/>
  <c r="N181" i="1"/>
  <c r="N197" i="1"/>
  <c r="N220" i="1"/>
  <c r="N239" i="1"/>
  <c r="N260" i="1"/>
  <c r="N276" i="1"/>
  <c r="N293" i="1"/>
  <c r="N309" i="1"/>
  <c r="N378" i="1"/>
  <c r="M175" i="1"/>
  <c r="N175" i="1" s="1"/>
  <c r="M48" i="1"/>
  <c r="N48" i="1" s="1"/>
  <c r="M398" i="1"/>
  <c r="N398" i="1" s="1"/>
  <c r="M227" i="1"/>
  <c r="N227" i="1" s="1"/>
  <c r="M34" i="1"/>
  <c r="N34" i="1" s="1"/>
  <c r="M133" i="1"/>
  <c r="N133" i="1" s="1"/>
  <c r="M429" i="1"/>
  <c r="N429" i="1" s="1"/>
  <c r="M150" i="1"/>
  <c r="N150" i="1" s="1"/>
  <c r="M87" i="1"/>
  <c r="N87" i="1" s="1"/>
  <c r="M86" i="1"/>
  <c r="N86" i="1" s="1"/>
  <c r="M96" i="1"/>
  <c r="N96" i="1" s="1"/>
  <c r="M336" i="1"/>
  <c r="N336" i="1" s="1"/>
  <c r="M153" i="1"/>
  <c r="N153" i="1" s="1"/>
  <c r="M109" i="1"/>
  <c r="N109" i="1" s="1"/>
  <c r="M324" i="1"/>
  <c r="N324" i="1" s="1"/>
  <c r="M284" i="1"/>
  <c r="N284" i="1" s="1"/>
  <c r="M138" i="1"/>
  <c r="N138" i="1" s="1"/>
  <c r="M408" i="1"/>
  <c r="N408" i="1" s="1"/>
  <c r="M272" i="1"/>
  <c r="N272" i="1" s="1"/>
  <c r="M183" i="1"/>
  <c r="N183" i="1" s="1"/>
  <c r="M304" i="1"/>
  <c r="N304" i="1" s="1"/>
  <c r="M92" i="1"/>
  <c r="N92" i="1" s="1"/>
</calcChain>
</file>

<file path=xl/sharedStrings.xml><?xml version="1.0" encoding="utf-8"?>
<sst xmlns="http://schemas.openxmlformats.org/spreadsheetml/2006/main" count="1288" uniqueCount="902">
  <si>
    <t>year</t>
  </si>
  <si>
    <t>state</t>
  </si>
  <si>
    <t>district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</si>
  <si>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</si>
  <si>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</si>
  <si>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</si>
  <si>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</si>
  <si>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</si>
  <si>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</si>
  <si>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</si>
  <si>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</si>
  <si>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</si>
  <si>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</si>
  <si>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</si>
  <si>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</si>
  <si>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</si>
  <si>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</si>
  <si>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</si>
  <si>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</si>
  <si>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</si>
  <si>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</si>
  <si>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</si>
  <si>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</si>
  <si>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</si>
  <si>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</si>
  <si>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</si>
  <si>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</si>
  <si>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</si>
  <si>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</si>
  <si>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</si>
  <si>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</si>
  <si>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</si>
  <si>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</si>
  <si>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</si>
  <si>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</si>
  <si>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</si>
  <si>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</si>
  <si>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</si>
  <si>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</si>
  <si>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</si>
  <si>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</si>
  <si>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</si>
  <si>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</si>
  <si>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</si>
  <si>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</si>
  <si>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</si>
  <si>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</si>
  <si>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</si>
  <si>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</si>
  <si>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</si>
  <si>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</si>
  <si>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</si>
  <si>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</si>
  <si>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candidatedem</t>
  </si>
  <si>
    <t>dem_votes</t>
  </si>
  <si>
    <t>candidategop</t>
  </si>
  <si>
    <t>gop_votes</t>
  </si>
  <si>
    <t>totalvotes</t>
  </si>
  <si>
    <t>uncontested</t>
  </si>
  <si>
    <t>dem_share</t>
  </si>
  <si>
    <t>gop_share</t>
  </si>
  <si>
    <t>dseat</t>
  </si>
  <si>
    <t>vote_margin</t>
  </si>
  <si>
    <t>competition</t>
  </si>
  <si>
    <t>delegation_size</t>
  </si>
  <si>
    <t>def_inc</t>
  </si>
  <si>
    <t>open</t>
  </si>
  <si>
    <t>vap</t>
  </si>
  <si>
    <t>turnout</t>
  </si>
  <si>
    <t>rd_auth</t>
  </si>
  <si>
    <t>Barry Moore</t>
  </si>
  <si>
    <t>Tom Holmes</t>
  </si>
  <si>
    <t>Shomari Figures</t>
  </si>
  <si>
    <t>Caroleene Dobson</t>
  </si>
  <si>
    <t>Mike Rogers</t>
  </si>
  <si>
    <t>Robert B. Aderholt</t>
  </si>
  <si>
    <t>Dale W. Strong</t>
  </si>
  <si>
    <t>Gary J. Palmer</t>
  </si>
  <si>
    <t>Elizabeth Anderson</t>
  </si>
  <si>
    <t>Robin Litaker</t>
  </si>
  <si>
    <t>Terri A. Sewell</t>
  </si>
  <si>
    <t>Mary Sattler Peltola</t>
  </si>
  <si>
    <t>Nick Begich</t>
  </si>
  <si>
    <t>Amish Shah</t>
  </si>
  <si>
    <t>Jonathan Nez</t>
  </si>
  <si>
    <t>Yassamin Ansari</t>
  </si>
  <si>
    <t>Greg Stanton</t>
  </si>
  <si>
    <t>Katrina Schaffner</t>
  </si>
  <si>
    <t>Kirsten Engel</t>
  </si>
  <si>
    <t>Raúl M. Grijalva</t>
  </si>
  <si>
    <t>Gregory Whitten</t>
  </si>
  <si>
    <t>Quacy Smith</t>
  </si>
  <si>
    <t>David Schweikert</t>
  </si>
  <si>
    <t>Elijah Crane</t>
  </si>
  <si>
    <t>Kelly Cooper</t>
  </si>
  <si>
    <t>Andy Biggs</t>
  </si>
  <si>
    <t>Juan Ciscomani</t>
  </si>
  <si>
    <t>Daniel Francis Butierez, Sr.</t>
  </si>
  <si>
    <t>Abraham “Abe” Hamadeh</t>
  </si>
  <si>
    <t>Paul A. Gosar</t>
  </si>
  <si>
    <t>Eric A. “Rick” Crawford</t>
  </si>
  <si>
    <t>J. French Hill</t>
  </si>
  <si>
    <t>Steve Womack</t>
  </si>
  <si>
    <t>Bruce Westerman</t>
  </si>
  <si>
    <t>Rodney Govens</t>
  </si>
  <si>
    <t>Marcus A. Jones</t>
  </si>
  <si>
    <t>Caitlin Draper</t>
  </si>
  <si>
    <t>Risie Howard</t>
  </si>
  <si>
    <t>Jeff Zink</t>
  </si>
  <si>
    <t>Doug LaMalfa</t>
  </si>
  <si>
    <t>Rose Penelope Yee</t>
  </si>
  <si>
    <t>Chris Coulombe</t>
  </si>
  <si>
    <t>Jared Huffman</t>
  </si>
  <si>
    <t>Kevin Kiley</t>
  </si>
  <si>
    <t>Jessica Morse</t>
  </si>
  <si>
    <t>John Munn</t>
  </si>
  <si>
    <t>Mike Thompson</t>
  </si>
  <si>
    <t>Tom McClintock</t>
  </si>
  <si>
    <t>Michael J. “Mike” Barkley</t>
  </si>
  <si>
    <t>Christine Bish</t>
  </si>
  <si>
    <t>Ami Bera</t>
  </si>
  <si>
    <t>Tom Silva</t>
  </si>
  <si>
    <t>Doris O. Matsui</t>
  </si>
  <si>
    <t>Rudy Recile</t>
  </si>
  <si>
    <t>John Garamendi</t>
  </si>
  <si>
    <t>Kevin Lincoln</t>
  </si>
  <si>
    <t>Josh Harder</t>
  </si>
  <si>
    <t>Katherine Piccinini</t>
  </si>
  <si>
    <t>Mark DeSaulnier</t>
  </si>
  <si>
    <t>Bruce Lou</t>
  </si>
  <si>
    <t>Nancy Pelosi</t>
  </si>
  <si>
    <t>Lateefah Simon</t>
  </si>
  <si>
    <t>John S. Duarte</t>
  </si>
  <si>
    <t>Adam Gray</t>
  </si>
  <si>
    <t>Vin Kruttiventi</t>
  </si>
  <si>
    <t>Eric Swalwell</t>
  </si>
  <si>
    <t>Anna Cheng Kramer</t>
  </si>
  <si>
    <t>Kevin Mullin</t>
  </si>
  <si>
    <t>Sam Liccardo</t>
  </si>
  <si>
    <t>Anita Chen</t>
  </si>
  <si>
    <t>Ro Khanna</t>
  </si>
  <si>
    <t>Peter D. Hernandez</t>
  </si>
  <si>
    <t>Zoe Lofgren</t>
  </si>
  <si>
    <t>Jason Michael Anderson</t>
  </si>
  <si>
    <t>Jimmy Panetta</t>
  </si>
  <si>
    <t>Vince Fong</t>
  </si>
  <si>
    <t>Michael Maher</t>
  </si>
  <si>
    <t>Jim Costa</t>
  </si>
  <si>
    <t>David G. Valadao</t>
  </si>
  <si>
    <t>Rudy Salas</t>
  </si>
  <si>
    <t>Jay Obernolte</t>
  </si>
  <si>
    <t>Derek Marshall</t>
  </si>
  <si>
    <t>Thomas Cole</t>
  </si>
  <si>
    <t>Salud O. Carbajal</t>
  </si>
  <si>
    <t>Ian M. Weeks</t>
  </si>
  <si>
    <t>Raul Ruiz</t>
  </si>
  <si>
    <t>Michael Koslow</t>
  </si>
  <si>
    <t>Julia Brownley</t>
  </si>
  <si>
    <t>Mike Garcia</t>
  </si>
  <si>
    <t>George Whitesides</t>
  </si>
  <si>
    <t>April A. Verlato</t>
  </si>
  <si>
    <t>Judy Chu</t>
  </si>
  <si>
    <t>Benito Benny Bernal</t>
  </si>
  <si>
    <t>Luz Maria Rivas</t>
  </si>
  <si>
    <t>Alex Balekian</t>
  </si>
  <si>
    <t>Laura Friedman</t>
  </si>
  <si>
    <t>Daniel Jose Bocic Martinez</t>
  </si>
  <si>
    <t>Gil Cisneros</t>
  </si>
  <si>
    <t>Larry Thompson</t>
  </si>
  <si>
    <t>Brad Sherman</t>
  </si>
  <si>
    <t>Tom Herman</t>
  </si>
  <si>
    <t>Pete Aguilar</t>
  </si>
  <si>
    <t>Jimmy Gomez</t>
  </si>
  <si>
    <t>Mike Cargile</t>
  </si>
  <si>
    <t>Norma J. Torres</t>
  </si>
  <si>
    <t>Melissa Toomim</t>
  </si>
  <si>
    <t>Ted Lieu</t>
  </si>
  <si>
    <t>Sydney Kamlager-Dove</t>
  </si>
  <si>
    <t>Eric J. Ching</t>
  </si>
  <si>
    <t>Linda T. Sánchez</t>
  </si>
  <si>
    <t>David Serpa</t>
  </si>
  <si>
    <t>Mark Takano</t>
  </si>
  <si>
    <t>Young Kim</t>
  </si>
  <si>
    <t>Joe Kerr</t>
  </si>
  <si>
    <t>Ken Calvert</t>
  </si>
  <si>
    <t>Will Rollins</t>
  </si>
  <si>
    <t>John Briscoe</t>
  </si>
  <si>
    <t>Robert Garcia</t>
  </si>
  <si>
    <t>Steve Williams</t>
  </si>
  <si>
    <t>Maxine Waters</t>
  </si>
  <si>
    <t>Roger Groh</t>
  </si>
  <si>
    <t>Nanette Diaz Barragán</t>
  </si>
  <si>
    <t>Michelle Steel</t>
  </si>
  <si>
    <t>Derek Tran</t>
  </si>
  <si>
    <t>David Pan</t>
  </si>
  <si>
    <t>J. Luis Correa</t>
  </si>
  <si>
    <t>Scott Baugh</t>
  </si>
  <si>
    <t>Dave Min</t>
  </si>
  <si>
    <t>Darrell Issa</t>
  </si>
  <si>
    <t>Stephen Houlahan</t>
  </si>
  <si>
    <t>Matt Gunderson</t>
  </si>
  <si>
    <t>Mike Levin</t>
  </si>
  <si>
    <t>Peter J. Bono</t>
  </si>
  <si>
    <t>Scott H. Peters</t>
  </si>
  <si>
    <t>Bill Wells</t>
  </si>
  <si>
    <t>Sara Jacobs</t>
  </si>
  <si>
    <t>Justin Lee</t>
  </si>
  <si>
    <t>Juan Vargas</t>
  </si>
  <si>
    <t>Diana DeGette</t>
  </si>
  <si>
    <t>Valdamar Archuleta</t>
  </si>
  <si>
    <t>Joe Neguse</t>
  </si>
  <si>
    <t>Marshall Dawson</t>
  </si>
  <si>
    <t>Adam Frisch</t>
  </si>
  <si>
    <t>Jeff Hurd</t>
  </si>
  <si>
    <t>Trisha Calvarese</t>
  </si>
  <si>
    <t>Lauren Boebert</t>
  </si>
  <si>
    <t>River Gassen</t>
  </si>
  <si>
    <t>Jeff Crank</t>
  </si>
  <si>
    <t>Jason Crow</t>
  </si>
  <si>
    <t>John E. Fabbricatore</t>
  </si>
  <si>
    <t>Brittany Pettersen</t>
  </si>
  <si>
    <t>Sergei Matveyuk</t>
  </si>
  <si>
    <t>Yadira Caraveo</t>
  </si>
  <si>
    <t>Gabe Evans</t>
  </si>
  <si>
    <t>Jim Griffin</t>
  </si>
  <si>
    <t>John B. Larson</t>
  </si>
  <si>
    <t>Mike France</t>
  </si>
  <si>
    <t>Joe Courtney</t>
  </si>
  <si>
    <t>Michael Massey</t>
  </si>
  <si>
    <t>Rosa L. DeLauro</t>
  </si>
  <si>
    <t>Michael Goldstein</t>
  </si>
  <si>
    <t>James A. Himes</t>
  </si>
  <si>
    <t>George Logan</t>
  </si>
  <si>
    <t>Jahana Hayes</t>
  </si>
  <si>
    <t>John J. Whalen III</t>
  </si>
  <si>
    <t>Sarah McBride</t>
  </si>
  <si>
    <t>Matt Gaetz</t>
  </si>
  <si>
    <t>Gay Valimont</t>
  </si>
  <si>
    <t>Neal P. Dunn</t>
  </si>
  <si>
    <t>Yen Bailey</t>
  </si>
  <si>
    <t>Kat Cammack</t>
  </si>
  <si>
    <t>Tom Wells</t>
  </si>
  <si>
    <t>Aaron Bean</t>
  </si>
  <si>
    <t>LaShonda “L. J.” Holloway</t>
  </si>
  <si>
    <t>John H. Rutherford</t>
  </si>
  <si>
    <t>Jay McGovern</t>
  </si>
  <si>
    <t>Michael Waltz</t>
  </si>
  <si>
    <t>James David Stockton III</t>
  </si>
  <si>
    <t>Jennifer Adams</t>
  </si>
  <si>
    <t>Cory Mills</t>
  </si>
  <si>
    <t>Sandy Kennedy</t>
  </si>
  <si>
    <t>Mike Haridopolos</t>
  </si>
  <si>
    <t>Darren Soto</t>
  </si>
  <si>
    <t>Thomas Chalifoux</t>
  </si>
  <si>
    <t>Maxwell Frost</t>
  </si>
  <si>
    <t>Willie J. Montague</t>
  </si>
  <si>
    <t>Barbie Harden Hall</t>
  </si>
  <si>
    <t>Daniel Webster</t>
  </si>
  <si>
    <t>Gus M. Bilirakis</t>
  </si>
  <si>
    <t>Rock Aboujaoude, Jr</t>
  </si>
  <si>
    <t>Whitney Fox</t>
  </si>
  <si>
    <t>Robert “Rocky” Rochford</t>
  </si>
  <si>
    <t>Anna Paulina Luna</t>
  </si>
  <si>
    <t>Kathy Castor</t>
  </si>
  <si>
    <t>Laurel M. Lee</t>
  </si>
  <si>
    <t>Patricia “Pat” Kemp</t>
  </si>
  <si>
    <t>Jan Schneider</t>
  </si>
  <si>
    <t>Vern Buchanan</t>
  </si>
  <si>
    <t>Manny Lopez</t>
  </si>
  <si>
    <t>W. Gregory Steube</t>
  </si>
  <si>
    <t>Scott Franklin</t>
  </si>
  <si>
    <t>Andrea Doria Kale</t>
  </si>
  <si>
    <t>Kari L. Lerner</t>
  </si>
  <si>
    <t>Byron Donalds</t>
  </si>
  <si>
    <t>Sheila Cherfilus-McCormick</t>
  </si>
  <si>
    <t>Thomas Witkop</t>
  </si>
  <si>
    <t>Brian J. Mast</t>
  </si>
  <si>
    <t>Lois Frankel</t>
  </si>
  <si>
    <t>Dan Franzese</t>
  </si>
  <si>
    <t>Jared Moskowitz</t>
  </si>
  <si>
    <t>Joseph “Joe” Kaufman</t>
  </si>
  <si>
    <t>Frederica S. Wilson</t>
  </si>
  <si>
    <t>Jesus Gabriel Navarro</t>
  </si>
  <si>
    <t>Debbie Wasserman Schultz</t>
  </si>
  <si>
    <t>Chris Eddy</t>
  </si>
  <si>
    <t>Joey Atkins</t>
  </si>
  <si>
    <t>Mario Diaz-Balart</t>
  </si>
  <si>
    <t>Lucia Baez-Geller</t>
  </si>
  <si>
    <t>Maria Elvira Salazar</t>
  </si>
  <si>
    <t>Carlos A. Gimenez</t>
  </si>
  <si>
    <t>Phil Ehr</t>
  </si>
  <si>
    <t>Earl L. “Buddy” Carter</t>
  </si>
  <si>
    <t>Patti Hewitt</t>
  </si>
  <si>
    <t>A. Wayne Johnson</t>
  </si>
  <si>
    <t>Sanford D. Bishop, Jr.</t>
  </si>
  <si>
    <t>Brian Jack</t>
  </si>
  <si>
    <t>Maura Keller</t>
  </si>
  <si>
    <t>Henry C. “Hank” Johnson, Jr.</t>
  </si>
  <si>
    <t>Eugene Yu</t>
  </si>
  <si>
    <t>John “Bongo” Salvesen</t>
  </si>
  <si>
    <t>Nikema Williams</t>
  </si>
  <si>
    <t>Jeff Criswell</t>
  </si>
  <si>
    <t>Lucy McBath</t>
  </si>
  <si>
    <t>Richard McCormick</t>
  </si>
  <si>
    <t>Bob Christian</t>
  </si>
  <si>
    <t>Darrius Butler</t>
  </si>
  <si>
    <t>Austin Scott</t>
  </si>
  <si>
    <t>Tambrei Cash</t>
  </si>
  <si>
    <t>Andrew S. Clyde</t>
  </si>
  <si>
    <t>Mike Collins</t>
  </si>
  <si>
    <t>Alexandra “Lexy” Doherty</t>
  </si>
  <si>
    <t>Katy “Kate” L. Stamper</t>
  </si>
  <si>
    <t>Barry Loudermilk</t>
  </si>
  <si>
    <t>Rick W. Allen</t>
  </si>
  <si>
    <t>Elizabeth “Liz” Johnson</t>
  </si>
  <si>
    <t>Jonathan Chavez</t>
  </si>
  <si>
    <t>David Scott</t>
  </si>
  <si>
    <t>Marjorie Taylor Greene</t>
  </si>
  <si>
    <t>Shawn Harris</t>
  </si>
  <si>
    <t>Ed Case</t>
  </si>
  <si>
    <t>Patrick C. Largey</t>
  </si>
  <si>
    <t>Jill N. Tokuda</t>
  </si>
  <si>
    <t>Steve Bond</t>
  </si>
  <si>
    <t>Kaylee Peterson</t>
  </si>
  <si>
    <t>Russ Fulcher</t>
  </si>
  <si>
    <t>David Roth</t>
  </si>
  <si>
    <t>Michael K. Simpson</t>
  </si>
  <si>
    <t>Jonathan L. Jackson</t>
  </si>
  <si>
    <t>Marcus Lewis</t>
  </si>
  <si>
    <t>Robin L. Kelly</t>
  </si>
  <si>
    <t>Ashley Ramos</t>
  </si>
  <si>
    <t>Delia C. Ramirez</t>
  </si>
  <si>
    <t>John Booras</t>
  </si>
  <si>
    <t>Jesús G. “Chuy” García</t>
  </si>
  <si>
    <t>Lupe Castillo</t>
  </si>
  <si>
    <t>Mike Quigley</t>
  </si>
  <si>
    <t>Tommy Hanson</t>
  </si>
  <si>
    <t>Sean Casten</t>
  </si>
  <si>
    <t>Niki Conforti</t>
  </si>
  <si>
    <t>Danny K. Davis</t>
  </si>
  <si>
    <t>Chad Koppie</t>
  </si>
  <si>
    <t>Raja Krishnamoorthi</t>
  </si>
  <si>
    <t>Mark Rice</t>
  </si>
  <si>
    <t>Janice D. Schakowsky</t>
  </si>
  <si>
    <t>Seth Alan Cohen</t>
  </si>
  <si>
    <t>Bradley Scott Schneider</t>
  </si>
  <si>
    <t>Jim Carris</t>
  </si>
  <si>
    <t>Bill Foster</t>
  </si>
  <si>
    <t>Jerry Evans</t>
  </si>
  <si>
    <t>Brian Roberts</t>
  </si>
  <si>
    <t>Mike Bost</t>
  </si>
  <si>
    <t>Nikki Budzinski</t>
  </si>
  <si>
    <t>Joshua Loyd</t>
  </si>
  <si>
    <t>Lauren Underwood</t>
  </si>
  <si>
    <t>James T. “Jim” Marter</t>
  </si>
  <si>
    <t>Mary E. Miller</t>
  </si>
  <si>
    <t>Darin LaHood</t>
  </si>
  <si>
    <t>Joe McGraw</t>
  </si>
  <si>
    <t>Eric Sorensen</t>
  </si>
  <si>
    <t>Randy Niemeyer</t>
  </si>
  <si>
    <t>Frank J. Mrvan</t>
  </si>
  <si>
    <t>Lori A. Camp</t>
  </si>
  <si>
    <t>Rudy Yakym III</t>
  </si>
  <si>
    <t>Kiley M. Adolph</t>
  </si>
  <si>
    <t>Marlin A. Stutzman</t>
  </si>
  <si>
    <t>James R. Baird</t>
  </si>
  <si>
    <t>Derrick Holder</t>
  </si>
  <si>
    <t>Victoria Spartz</t>
  </si>
  <si>
    <t>Deborah A. Pickett</t>
  </si>
  <si>
    <t>Jefferson Shreve</t>
  </si>
  <si>
    <t>Cynthia “Cinde” Wirth</t>
  </si>
  <si>
    <t>John P. Schmitz</t>
  </si>
  <si>
    <t>André Carson</t>
  </si>
  <si>
    <t>Mark Messmer</t>
  </si>
  <si>
    <t>Erik Hurt</t>
  </si>
  <si>
    <t>Timothy “Tim” Peck</t>
  </si>
  <si>
    <t>Erin Houchin</t>
  </si>
  <si>
    <t>Christina Bohannan</t>
  </si>
  <si>
    <t>Mariannette Miller-Meeks</t>
  </si>
  <si>
    <t>Sarah Corkery</t>
  </si>
  <si>
    <t>Ashley Hinson</t>
  </si>
  <si>
    <t>Lanon Baccam</t>
  </si>
  <si>
    <t>Zachary Nunn</t>
  </si>
  <si>
    <t>Ryan Melton</t>
  </si>
  <si>
    <t>Randy Feenstra</t>
  </si>
  <si>
    <t>Tracey Mann</t>
  </si>
  <si>
    <t>Paul Buskirk</t>
  </si>
  <si>
    <t>Nancy Boyda</t>
  </si>
  <si>
    <t>Derek Schmidt</t>
  </si>
  <si>
    <t>Prasanth Reddy</t>
  </si>
  <si>
    <t>Sharice Davids</t>
  </si>
  <si>
    <t>Ron Estes</t>
  </si>
  <si>
    <t>Esau Freeman</t>
  </si>
  <si>
    <t>Erin Marshall</t>
  </si>
  <si>
    <t>James Comer</t>
  </si>
  <si>
    <t>Brett Guthrie</t>
  </si>
  <si>
    <t>Hank Linderman</t>
  </si>
  <si>
    <t>Morgan McGarvey</t>
  </si>
  <si>
    <t>Mike Craven</t>
  </si>
  <si>
    <t>Thomas Massie</t>
  </si>
  <si>
    <t>Harold Rogers</t>
  </si>
  <si>
    <t>Randy Cravens</t>
  </si>
  <si>
    <t>Andy Barr</t>
  </si>
  <si>
    <t>Steve Scalise</t>
  </si>
  <si>
    <t>Mel Manuel</t>
  </si>
  <si>
    <t>Christy Lynch</t>
  </si>
  <si>
    <t>Troy A. Carter</t>
  </si>
  <si>
    <t>Clay Higgins</t>
  </si>
  <si>
    <t>Priscilla Gonzalez</t>
  </si>
  <si>
    <t>Mike Johnson</t>
  </si>
  <si>
    <t>Julia Letlow</t>
  </si>
  <si>
    <t>Michael Vallien, Jr.</t>
  </si>
  <si>
    <t>Elbert Guillory</t>
  </si>
  <si>
    <t>Cleo Fields</t>
  </si>
  <si>
    <t>Chellie Pingree</t>
  </si>
  <si>
    <t>Ronald C. Russell</t>
  </si>
  <si>
    <t>Austin Theriault</t>
  </si>
  <si>
    <t>Jared F. Golden</t>
  </si>
  <si>
    <t>Blane H. Miller III</t>
  </si>
  <si>
    <t>Andy Harris</t>
  </si>
  <si>
    <t>Kim Klacik</t>
  </si>
  <si>
    <t>John “Johnny O” Olszewski, Jr.</t>
  </si>
  <si>
    <t>Sarah Elfreth</t>
  </si>
  <si>
    <t>Robert J. Steinberger</t>
  </si>
  <si>
    <t>George McDermott</t>
  </si>
  <si>
    <t>Glenn Ivey</t>
  </si>
  <si>
    <t>Steny H. Hoyer</t>
  </si>
  <si>
    <t>Michelle Talkington</t>
  </si>
  <si>
    <t>Neil C. Parrott</t>
  </si>
  <si>
    <t>April McClain Delaney</t>
  </si>
  <si>
    <t>Scott M. Collier</t>
  </si>
  <si>
    <t>Kweisi Mfume</t>
  </si>
  <si>
    <t>Cheryl Riley</t>
  </si>
  <si>
    <t>Jamie Raskin</t>
  </si>
  <si>
    <t>Richard E. Neal</t>
  </si>
  <si>
    <t>James P. McGovern</t>
  </si>
  <si>
    <t>Lori Trahan</t>
  </si>
  <si>
    <t>Jake Auchincloss</t>
  </si>
  <si>
    <t>Katherine M. Clark</t>
  </si>
  <si>
    <t>Seth Moulton</t>
  </si>
  <si>
    <t>Ayanna Pressley</t>
  </si>
  <si>
    <t>Stephen F. Lynch</t>
  </si>
  <si>
    <t>Robert G. Burke</t>
  </si>
  <si>
    <t>Dan Sullivan</t>
  </si>
  <si>
    <t>William R. Keating</t>
  </si>
  <si>
    <t>Callie Barr</t>
  </si>
  <si>
    <t>Jack Bergman</t>
  </si>
  <si>
    <t>Michael Lynch</t>
  </si>
  <si>
    <t>Hillary J. Scholten</t>
  </si>
  <si>
    <t>Paul Hudson</t>
  </si>
  <si>
    <t>John R. Moolenaar</t>
  </si>
  <si>
    <t>Jessica Swartz</t>
  </si>
  <si>
    <t>Bill Huizenga</t>
  </si>
  <si>
    <t>Libbi Urban</t>
  </si>
  <si>
    <t>Tim Walberg</t>
  </si>
  <si>
    <t>Debbie Dingell</t>
  </si>
  <si>
    <t>Heather Smiley</t>
  </si>
  <si>
    <t>Curtis Hertel</t>
  </si>
  <si>
    <t>Tom Barrett</t>
  </si>
  <si>
    <t>Kristen McDonald Rivet</t>
  </si>
  <si>
    <t>Clinton St. Mosley</t>
  </si>
  <si>
    <t>Lisa C. McClain</t>
  </si>
  <si>
    <t>Carl J. Marlinga</t>
  </si>
  <si>
    <t>John James</t>
  </si>
  <si>
    <t>Nick Somberg</t>
  </si>
  <si>
    <t>Haley M. Stevens</t>
  </si>
  <si>
    <t>James D. Hooper</t>
  </si>
  <si>
    <t>Martell D. Bivings</t>
  </si>
  <si>
    <t>Shri Thanedar</t>
  </si>
  <si>
    <t>Rashida Tlaib</t>
  </si>
  <si>
    <t>Rachel Bohman</t>
  </si>
  <si>
    <t>Joe Teirab</t>
  </si>
  <si>
    <t>Angie Craig</t>
  </si>
  <si>
    <t>Tad Jude</t>
  </si>
  <si>
    <t>Kelly Morrison</t>
  </si>
  <si>
    <t>Betty McCollum</t>
  </si>
  <si>
    <t>May Lor Xiong</t>
  </si>
  <si>
    <t>Dalia Al-Aqidi</t>
  </si>
  <si>
    <t>Ilhan Omar</t>
  </si>
  <si>
    <t>Tom Emmer</t>
  </si>
  <si>
    <t>Michelle Fischbach</t>
  </si>
  <si>
    <t>Pete Stauber</t>
  </si>
  <si>
    <t>Jen Schultz</t>
  </si>
  <si>
    <t>A J “John” Peters</t>
  </si>
  <si>
    <t>Jeanne Hendricks</t>
  </si>
  <si>
    <t>Brad Finstad</t>
  </si>
  <si>
    <t>Trent Kelly</t>
  </si>
  <si>
    <t>Dianne Dodson Black</t>
  </si>
  <si>
    <t>Ron Eller</t>
  </si>
  <si>
    <t>Mike Ezell</t>
  </si>
  <si>
    <t>Craig Elliot Raybon</t>
  </si>
  <si>
    <t>Bennie G. Thompson</t>
  </si>
  <si>
    <t>Wesley Bell</t>
  </si>
  <si>
    <t>Andrew Jones</t>
  </si>
  <si>
    <t>Ann Wagner</t>
  </si>
  <si>
    <t>Bob Onder</t>
  </si>
  <si>
    <t>Bethany E. Mann</t>
  </si>
  <si>
    <t>Jeanette Cass</t>
  </si>
  <si>
    <t>Mark Alford</t>
  </si>
  <si>
    <t>Emanuel Cleaver</t>
  </si>
  <si>
    <t>Pam May</t>
  </si>
  <si>
    <t>Sam Graves</t>
  </si>
  <si>
    <t>Missi Hesketh</t>
  </si>
  <si>
    <t>Eric Burlison</t>
  </si>
  <si>
    <t>Randi McCallian</t>
  </si>
  <si>
    <t>Jason Smith</t>
  </si>
  <si>
    <t>Monica Tranel</t>
  </si>
  <si>
    <t>Troy Downing</t>
  </si>
  <si>
    <t>John B. Driscoll</t>
  </si>
  <si>
    <t>Ryan K. Zinke</t>
  </si>
  <si>
    <t>Carol Blood</t>
  </si>
  <si>
    <t>Mike Flood</t>
  </si>
  <si>
    <t>Tony Vargas</t>
  </si>
  <si>
    <t>Don Bacon</t>
  </si>
  <si>
    <t>Daniel Ebers</t>
  </si>
  <si>
    <t>Adrian Smith</t>
  </si>
  <si>
    <t>Dina Titus</t>
  </si>
  <si>
    <t>Mark Robertson</t>
  </si>
  <si>
    <t>Mark E. Amodei</t>
  </si>
  <si>
    <t>Susie Lee</t>
  </si>
  <si>
    <t>Drew Johnson</t>
  </si>
  <si>
    <t>Steven Horsford</t>
  </si>
  <si>
    <t>John Lee</t>
  </si>
  <si>
    <t>Chris Pappas</t>
  </si>
  <si>
    <t>Russell Prescott</t>
  </si>
  <si>
    <t>Maggie Goodlander</t>
  </si>
  <si>
    <t>Lily Tang Williams</t>
  </si>
  <si>
    <t>Donald Norcross</t>
  </si>
  <si>
    <t>Theodore “Teddy” Liddell</t>
  </si>
  <si>
    <t>Joseph F. Salerno</t>
  </si>
  <si>
    <t>Jefferson Van Drew</t>
  </si>
  <si>
    <t>Herb Conaway</t>
  </si>
  <si>
    <t>Rajesh Mohan</t>
  </si>
  <si>
    <t>Matthew Jenkins</t>
  </si>
  <si>
    <t>Christopher H. Smith</t>
  </si>
  <si>
    <t>Josh Gottheimer</t>
  </si>
  <si>
    <t>Mary Jo Guinchard</t>
  </si>
  <si>
    <t>Frank Pallone, Jr.</t>
  </si>
  <si>
    <t>Scott Fegler</t>
  </si>
  <si>
    <t>Sue Altman</t>
  </si>
  <si>
    <t>Thomas H. Kean, Jr.</t>
  </si>
  <si>
    <t>Robert Menendez</t>
  </si>
  <si>
    <t>Anthony Valdes</t>
  </si>
  <si>
    <t>Nellie Pou</t>
  </si>
  <si>
    <t>Billy Prempeh</t>
  </si>
  <si>
    <t>LaMonica McIver</t>
  </si>
  <si>
    <t>Carmen Bucco</t>
  </si>
  <si>
    <t>Mikie Sherrill</t>
  </si>
  <si>
    <t>Joseph Belnome</t>
  </si>
  <si>
    <t>Bonnie Watson Coleman</t>
  </si>
  <si>
    <t>Darius Mayfield</t>
  </si>
  <si>
    <t>Melanie A. Stansbury</t>
  </si>
  <si>
    <t>Steve Jones</t>
  </si>
  <si>
    <t>Gabe Vasquez</t>
  </si>
  <si>
    <t>Yvette Herrell</t>
  </si>
  <si>
    <t>Teresa Leger Fernandez</t>
  </si>
  <si>
    <t>Sharon E. Clahchischilliage</t>
  </si>
  <si>
    <t>Nick LaLota</t>
  </si>
  <si>
    <t>John P. Avlon</t>
  </si>
  <si>
    <t>Rob Lubin</t>
  </si>
  <si>
    <t>Andrew R. Garbarino</t>
  </si>
  <si>
    <t>Thomas R. Suozzi</t>
  </si>
  <si>
    <t>Michael J. LiPetri, Jr.</t>
  </si>
  <si>
    <t>Laura A. Gillen</t>
  </si>
  <si>
    <t>Anthony D’Esposito</t>
  </si>
  <si>
    <t>Gregory W. Meeks</t>
  </si>
  <si>
    <t>Paul King</t>
  </si>
  <si>
    <t>Grace Meng</t>
  </si>
  <si>
    <t>Thomas J. Zmich</t>
  </si>
  <si>
    <t>Nydia M. Velázquez</t>
  </si>
  <si>
    <t>Bill Kregler</t>
  </si>
  <si>
    <t>Hakeem S. Jeffries</t>
  </si>
  <si>
    <t>John J. Delaney</t>
  </si>
  <si>
    <t>Yvette D. Clarke</t>
  </si>
  <si>
    <t>Menachem M. Raitport</t>
  </si>
  <si>
    <t>Daniel S. Goldman</t>
  </si>
  <si>
    <t>Alexander Dodenhoff</t>
  </si>
  <si>
    <t>Andrea S. Morse</t>
  </si>
  <si>
    <t>Nicole Malliotakis</t>
  </si>
  <si>
    <t>Jerrold Nadler</t>
  </si>
  <si>
    <t>Michael K. Zumbluskas</t>
  </si>
  <si>
    <t>Adriano Espaillat</t>
  </si>
  <si>
    <t>Ruben D. Vargas</t>
  </si>
  <si>
    <t>Alexandria Ocasio-Cortez</t>
  </si>
  <si>
    <t>Tina Forte</t>
  </si>
  <si>
    <t>Ritchie Torres</t>
  </si>
  <si>
    <t>Gonzalo Duran</t>
  </si>
  <si>
    <t>George S. Latimer</t>
  </si>
  <si>
    <t>Miriam Levitt Flisser</t>
  </si>
  <si>
    <t>Mondaire L. Jones</t>
  </si>
  <si>
    <t>Michael Lawler</t>
  </si>
  <si>
    <t>Patrick Ryan</t>
  </si>
  <si>
    <t>Alison Esposito</t>
  </si>
  <si>
    <t>Josh Riley</t>
  </si>
  <si>
    <t>Marcus J. Molinaro</t>
  </si>
  <si>
    <t>Paul Tonko</t>
  </si>
  <si>
    <t>Kevin M. Waltz</t>
  </si>
  <si>
    <t>Paula Collins</t>
  </si>
  <si>
    <t>Elise M. Stefanik</t>
  </si>
  <si>
    <t>John W. Mannion</t>
  </si>
  <si>
    <t>Brandon Williams</t>
  </si>
  <si>
    <t>Thomas A. Carle</t>
  </si>
  <si>
    <t>Nicholas A. Langworthy</t>
  </si>
  <si>
    <t>David Wagenhauser</t>
  </si>
  <si>
    <t>Claudia Tenney</t>
  </si>
  <si>
    <t>Joseph D. Morelle</t>
  </si>
  <si>
    <t>Gregg A. Sadwick</t>
  </si>
  <si>
    <t>Timothy M. Kennedy</t>
  </si>
  <si>
    <t>Anthony G. Marecki</t>
  </si>
  <si>
    <t>Donald G. Davis</t>
  </si>
  <si>
    <t>Laurie Buckhout</t>
  </si>
  <si>
    <t>Deborah K. Ross</t>
  </si>
  <si>
    <t>Alan D. Swain</t>
  </si>
  <si>
    <t>Gregory F. Murphy</t>
  </si>
  <si>
    <t>Valerie P. Foushee</t>
  </si>
  <si>
    <t>Eric Blankenburg</t>
  </si>
  <si>
    <t>Chuck Hubbard</t>
  </si>
  <si>
    <t>Virginia Foxx</t>
  </si>
  <si>
    <t>Addison McDowell</t>
  </si>
  <si>
    <t>Marlando D. Pridgen</t>
  </si>
  <si>
    <t>David Rouzer</t>
  </si>
  <si>
    <t>Justin E. Dues</t>
  </si>
  <si>
    <t>Mark Harris</t>
  </si>
  <si>
    <t>Nigel William Bristow</t>
  </si>
  <si>
    <t>Richard Hudson</t>
  </si>
  <si>
    <t>Ralph R. Scott, Jr.</t>
  </si>
  <si>
    <t>Pat Harrigan</t>
  </si>
  <si>
    <t>Caleb Rudow</t>
  </si>
  <si>
    <t>Chuck Edwards</t>
  </si>
  <si>
    <t>Alma S. Adams</t>
  </si>
  <si>
    <t>Addul Ali</t>
  </si>
  <si>
    <t>Frank Pierce</t>
  </si>
  <si>
    <t>Brad Knott</t>
  </si>
  <si>
    <t>Pam Genant</t>
  </si>
  <si>
    <t>Tim Moore</t>
  </si>
  <si>
    <t>Julie Fedorchak</t>
  </si>
  <si>
    <t>Trygve Hammer</t>
  </si>
  <si>
    <t>Greg Landsman</t>
  </si>
  <si>
    <t>Orlando Sonza</t>
  </si>
  <si>
    <t>Samantha Meadows</t>
  </si>
  <si>
    <t>David J. Taylor</t>
  </si>
  <si>
    <t>Joyce Beatty</t>
  </si>
  <si>
    <t>Michael Young</t>
  </si>
  <si>
    <t>Tamie Wilson</t>
  </si>
  <si>
    <t>Jim Jordan</t>
  </si>
  <si>
    <t>Keith Mundy</t>
  </si>
  <si>
    <t>Robert E. Latta</t>
  </si>
  <si>
    <t>Michael L. Kripchak</t>
  </si>
  <si>
    <t>Michael A. Rulli</t>
  </si>
  <si>
    <t>Matt Diemer</t>
  </si>
  <si>
    <t>Max L. Miller</t>
  </si>
  <si>
    <t>Vanessa Enoch</t>
  </si>
  <si>
    <t>Warren Davidson</t>
  </si>
  <si>
    <t>Marcy Kaptur</t>
  </si>
  <si>
    <t>Derek Merrin</t>
  </si>
  <si>
    <t>Amy Cox</t>
  </si>
  <si>
    <t>Michael R. Turner</t>
  </si>
  <si>
    <t>Shontel M. Brown</t>
  </si>
  <si>
    <t>Alan Rapoport</t>
  </si>
  <si>
    <t>Jerrad Christian</t>
  </si>
  <si>
    <t>Troy Balderson</t>
  </si>
  <si>
    <t>Emilia Strong Sykes</t>
  </si>
  <si>
    <t>Kevin Coughlin</t>
  </si>
  <si>
    <t>Brian Bob Kenderes</t>
  </si>
  <si>
    <t>David P. Joyce</t>
  </si>
  <si>
    <t>Adam Miller</t>
  </si>
  <si>
    <t>Mike Carey</t>
  </si>
  <si>
    <t>Dennis Baker</t>
  </si>
  <si>
    <t>Kevin Hern</t>
  </si>
  <si>
    <t>Brandon Wade</t>
  </si>
  <si>
    <t>Josh Brecheen</t>
  </si>
  <si>
    <t>Frank D. Lucas</t>
  </si>
  <si>
    <t>Mary Brannon</t>
  </si>
  <si>
    <t>Tom Cole</t>
  </si>
  <si>
    <t>Madison Horn</t>
  </si>
  <si>
    <t>Stephanie I. Bice</t>
  </si>
  <si>
    <t>Suzanne Bonamici</t>
  </si>
  <si>
    <t>Bob Todd</t>
  </si>
  <si>
    <t>Dan Ruby</t>
  </si>
  <si>
    <t>Cliff Bentz</t>
  </si>
  <si>
    <t>Maxine E. Dexter</t>
  </si>
  <si>
    <t>Joanna Harbour</t>
  </si>
  <si>
    <t>Val T. Hoyle</t>
  </si>
  <si>
    <t>Monique DeSpain</t>
  </si>
  <si>
    <t>Janelle S. Bynum</t>
  </si>
  <si>
    <t>Lori Chavez-DeRemer</t>
  </si>
  <si>
    <t>Andrea Salinas</t>
  </si>
  <si>
    <t>Mike Erickson</t>
  </si>
  <si>
    <t>Ashley Ehasz</t>
  </si>
  <si>
    <t>Brian K. Fitzpatrick</t>
  </si>
  <si>
    <t>Aaron Bashir</t>
  </si>
  <si>
    <t>Brendan F. Boyle</t>
  </si>
  <si>
    <t>Dwight Evans</t>
  </si>
  <si>
    <t>Madeleine Dean</t>
  </si>
  <si>
    <t>David Winkler</t>
  </si>
  <si>
    <t>Mary Gay Scanlon</t>
  </si>
  <si>
    <t>Alfeia Goodwin</t>
  </si>
  <si>
    <t>Chrissy Houlahan</t>
  </si>
  <si>
    <t>Neil Young</t>
  </si>
  <si>
    <t>Susan Wild</t>
  </si>
  <si>
    <t>Ryan E. Mackenzie</t>
  </si>
  <si>
    <t>Matt Cartwright</t>
  </si>
  <si>
    <t>Rob Bresnahan, Jr.</t>
  </si>
  <si>
    <t>Amanda Waldman</t>
  </si>
  <si>
    <t>Daniel Meuser</t>
  </si>
  <si>
    <t>Janelle Stelson</t>
  </si>
  <si>
    <t>Scott Perry</t>
  </si>
  <si>
    <t>Jim Atkinson</t>
  </si>
  <si>
    <t>Lloyd Smucker</t>
  </si>
  <si>
    <t>Summer L. Lee</t>
  </si>
  <si>
    <t>James Hayes</t>
  </si>
  <si>
    <t>John Joyce</t>
  </si>
  <si>
    <t>Chris Dziados</t>
  </si>
  <si>
    <t>Zach Womer</t>
  </si>
  <si>
    <t>Glenn Thompson</t>
  </si>
  <si>
    <t>Preston Nouri</t>
  </si>
  <si>
    <t>Mike Kelly</t>
  </si>
  <si>
    <t>Guy Reschenthaler</t>
  </si>
  <si>
    <t>Rob Mercuri</t>
  </si>
  <si>
    <t>Christopher R. Deluzio</t>
  </si>
  <si>
    <t>Gabe Amo</t>
  </si>
  <si>
    <t>Seth Magaziner</t>
  </si>
  <si>
    <t>Michael B. Moore</t>
  </si>
  <si>
    <t>Nancy Mace</t>
  </si>
  <si>
    <t>David Robinson II</t>
  </si>
  <si>
    <t>Joe Wilson</t>
  </si>
  <si>
    <t>Bryon L. Best</t>
  </si>
  <si>
    <t>Sheri Biggs</t>
  </si>
  <si>
    <t>William R. Timmons IV</t>
  </si>
  <si>
    <t>Kathryn Harvey</t>
  </si>
  <si>
    <t>Evangeline Hundley</t>
  </si>
  <si>
    <t>Ralph Norman</t>
  </si>
  <si>
    <t>James E. Clyburn</t>
  </si>
  <si>
    <t>Duke Buckner</t>
  </si>
  <si>
    <t>Mal Hyman</t>
  </si>
  <si>
    <t>Russell Fry</t>
  </si>
  <si>
    <t>Sheryl Johnson</t>
  </si>
  <si>
    <t>Dusty Johnson</t>
  </si>
  <si>
    <t>Kevin Jenkins</t>
  </si>
  <si>
    <t>Diana Harshbarger</t>
  </si>
  <si>
    <t>Jane George</t>
  </si>
  <si>
    <t>Tim Burchett</t>
  </si>
  <si>
    <t>Jack Allen</t>
  </si>
  <si>
    <t>Charles J. “Chuck” Fleischmann</t>
  </si>
  <si>
    <t>Victoria Isabel Broderick</t>
  </si>
  <si>
    <t>Scott DesJarlais</t>
  </si>
  <si>
    <t>Maryam Abolfazli</t>
  </si>
  <si>
    <t>Andrew Ogles</t>
  </si>
  <si>
    <t>Lore Bergman</t>
  </si>
  <si>
    <t>John W. Rose</t>
  </si>
  <si>
    <t>Megan Barry</t>
  </si>
  <si>
    <t>Mark E. Green</t>
  </si>
  <si>
    <t>Sarah Freeman</t>
  </si>
  <si>
    <t>David Kustoff</t>
  </si>
  <si>
    <t>Steve Cohen</t>
  </si>
  <si>
    <t>Charlotte Bergmann</t>
  </si>
  <si>
    <t>Nathaniel Moran</t>
  </si>
  <si>
    <t>Peter Filler</t>
  </si>
  <si>
    <t>Dan Crenshaw</t>
  </si>
  <si>
    <t>Sandeep Srivastava</t>
  </si>
  <si>
    <t>Keith Self</t>
  </si>
  <si>
    <t>Simon Cardell</t>
  </si>
  <si>
    <t>Pat Fallon</t>
  </si>
  <si>
    <t>Ruth “Truth” Torres</t>
  </si>
  <si>
    <t>Lance Gooden</t>
  </si>
  <si>
    <t>John Love III</t>
  </si>
  <si>
    <t>Jake Ellzey</t>
  </si>
  <si>
    <t>Lizzie Fletcher</t>
  </si>
  <si>
    <t>Caroline Kane</t>
  </si>
  <si>
    <t>Laura Jones</t>
  </si>
  <si>
    <t>Morgan Luttrell</t>
  </si>
  <si>
    <t>Al Green</t>
  </si>
  <si>
    <t>Theresa Boisseau</t>
  </si>
  <si>
    <t>Michael T. McCaul</t>
  </si>
  <si>
    <t>August Pfluger</t>
  </si>
  <si>
    <t>Trey J. Hunt</t>
  </si>
  <si>
    <t>Craig Goldman</t>
  </si>
  <si>
    <t>Ronny Jackson</t>
  </si>
  <si>
    <t>Rhonda Hart</t>
  </si>
  <si>
    <t>Randy K. Weber, Sr.</t>
  </si>
  <si>
    <t>Michelle Vallejo</t>
  </si>
  <si>
    <t>Monica De La Cruz</t>
  </si>
  <si>
    <t>Veronica Escobar</t>
  </si>
  <si>
    <t>Irene Armendariz Jackson</t>
  </si>
  <si>
    <t>Mark Lorenzen</t>
  </si>
  <si>
    <t>Pete Sessions</t>
  </si>
  <si>
    <t>Sylvester Turner</t>
  </si>
  <si>
    <t>Lana Centonze</t>
  </si>
  <si>
    <t>Jodey C. Arrington</t>
  </si>
  <si>
    <t>Joaquin Castro</t>
  </si>
  <si>
    <t>Kristin Hook</t>
  </si>
  <si>
    <t>Chip Roy</t>
  </si>
  <si>
    <t>Marquette Greene-Scott</t>
  </si>
  <si>
    <t>Troy E. Nehls</t>
  </si>
  <si>
    <t>S. Limon</t>
  </si>
  <si>
    <t>Tony Gonzales</t>
  </si>
  <si>
    <t>Sam Eppler</t>
  </si>
  <si>
    <t>Beth Van Duyne</t>
  </si>
  <si>
    <t>Roger Williams</t>
  </si>
  <si>
    <t>Ernest R. Lineberger III</t>
  </si>
  <si>
    <t>Brandon Gill</t>
  </si>
  <si>
    <t>Michael Cloud</t>
  </si>
  <si>
    <t>Tanya Lloyd</t>
  </si>
  <si>
    <t>Henry Cuellar</t>
  </si>
  <si>
    <t>Jay Furman</t>
  </si>
  <si>
    <t>Sylvia R. Garcia</t>
  </si>
  <si>
    <t>Alan Garza</t>
  </si>
  <si>
    <t>Jasmine Crockett</t>
  </si>
  <si>
    <t>Stuart Whitlow</t>
  </si>
  <si>
    <t>John R. Carter</t>
  </si>
  <si>
    <t>Julie Johnson</t>
  </si>
  <si>
    <t>Darrell Day</t>
  </si>
  <si>
    <t>Marc A. Veasey</t>
  </si>
  <si>
    <t>Patrick David Gillespie</t>
  </si>
  <si>
    <t>Vicente Gonzalez</t>
  </si>
  <si>
    <t>Mayra Flores</t>
  </si>
  <si>
    <t>Greg Casar</t>
  </si>
  <si>
    <t>Steven Wright</t>
  </si>
  <si>
    <t>Dayna Steele</t>
  </si>
  <si>
    <t>Brian Babin</t>
  </si>
  <si>
    <t>Lloyd Doggett</t>
  </si>
  <si>
    <t>Jenny Garcia Sharon</t>
  </si>
  <si>
    <t>Melissa McDonough</t>
  </si>
  <si>
    <t>Wesley Hunt</t>
  </si>
  <si>
    <t>Bill Campbell</t>
  </si>
  <si>
    <t>Blake D. Moore</t>
  </si>
  <si>
    <t>Nathaniel E. Woodward</t>
  </si>
  <si>
    <t>Celeste Maloy</t>
  </si>
  <si>
    <t>Glenn J. Wright</t>
  </si>
  <si>
    <t>Mike Kennedy</t>
  </si>
  <si>
    <t>Katrina Fallick-Wang</t>
  </si>
  <si>
    <t>Burgess Owens</t>
  </si>
  <si>
    <t>Becca Balint</t>
  </si>
  <si>
    <t>Mark Coester</t>
  </si>
  <si>
    <t>Leslie C. Mehta</t>
  </si>
  <si>
    <t>Robert J. Wittman</t>
  </si>
  <si>
    <t>Missy Cotter Smasal</t>
  </si>
  <si>
    <t>Jennifer A. Kiggans</t>
  </si>
  <si>
    <t>Robert C. “Bobby” Scott</t>
  </si>
  <si>
    <t>John Sitka III</t>
  </si>
  <si>
    <t>Jennifer L. McClellan</t>
  </si>
  <si>
    <t>William J. “Bill” Moher III</t>
  </si>
  <si>
    <t>Gloria Tinsley Witt</t>
  </si>
  <si>
    <t>John J. McGuire III</t>
  </si>
  <si>
    <t>Ken L. Mitchell</t>
  </si>
  <si>
    <t>Ben Cline</t>
  </si>
  <si>
    <t>Eugene S. Vindman</t>
  </si>
  <si>
    <t>Derrick M. Anderson</t>
  </si>
  <si>
    <t>Donald S. Beyer, Jr.</t>
  </si>
  <si>
    <t>Jerry W. Torres</t>
  </si>
  <si>
    <t>Karen G. H. Baker</t>
  </si>
  <si>
    <t>H. Morgan Griffith</t>
  </si>
  <si>
    <t>Suhas Subramanyam</t>
  </si>
  <si>
    <t>Mike W. Clancy</t>
  </si>
  <si>
    <t>Gerald E. Connolly</t>
  </si>
  <si>
    <t>Mike L. Van Meter</t>
  </si>
  <si>
    <t>Suzan K. DelBene</t>
  </si>
  <si>
    <t>Jeb Brewer</t>
  </si>
  <si>
    <t>Rick Larsen</t>
  </si>
  <si>
    <t>Cody Hart</t>
  </si>
  <si>
    <t>Marie Gluesenkamp Perez</t>
  </si>
  <si>
    <t>Joe Kent</t>
  </si>
  <si>
    <t>Dan Newhouse</t>
  </si>
  <si>
    <t>Carmela Conroy</t>
  </si>
  <si>
    <t>Michael Baumgartner</t>
  </si>
  <si>
    <t>Emily Randall</t>
  </si>
  <si>
    <t>Drew C. MacEwen</t>
  </si>
  <si>
    <t>Pramila Jayapal</t>
  </si>
  <si>
    <t>Dan Alexander</t>
  </si>
  <si>
    <t>Kim Schrier</t>
  </si>
  <si>
    <t>Carmen Goers</t>
  </si>
  <si>
    <t>Marilyn Strickland</t>
  </si>
  <si>
    <t>Don Hewett</t>
  </si>
  <si>
    <t>Adam Smth</t>
  </si>
  <si>
    <t>Chris Bob Reed</t>
  </si>
  <si>
    <t>Carol D. Miller</t>
  </si>
  <si>
    <t>Steven Wendelin</t>
  </si>
  <si>
    <t>Riley Moore</t>
  </si>
  <si>
    <t>Peter Barca</t>
  </si>
  <si>
    <t>Bryan Steil</t>
  </si>
  <si>
    <t>Mark Pocan</t>
  </si>
  <si>
    <t>Erik Olsen</t>
  </si>
  <si>
    <t>Rebecca Cooke</t>
  </si>
  <si>
    <t>Derrick Van Orden</t>
  </si>
  <si>
    <t>Gwen Moore</t>
  </si>
  <si>
    <t>Tim Rogers</t>
  </si>
  <si>
    <t>Ben Steinhoff</t>
  </si>
  <si>
    <t>Scott Fitzgerald</t>
  </si>
  <si>
    <t>John Zarbano</t>
  </si>
  <si>
    <t>Glenn Grothman</t>
  </si>
  <si>
    <t>Kyle Kilbourn</t>
  </si>
  <si>
    <t>Thomas P. Tiffany</t>
  </si>
  <si>
    <t>Kristin Lyerly</t>
  </si>
  <si>
    <t>Tony Wied</t>
  </si>
  <si>
    <t>Kyle G. Cameron</t>
  </si>
  <si>
    <t>Harriet M. Hageman</t>
  </si>
  <si>
    <t>Paul Junge</t>
  </si>
  <si>
    <t>Michael Guest</t>
  </si>
  <si>
    <t>Ray Hartmann</t>
  </si>
  <si>
    <t>Sean E. Smith</t>
  </si>
  <si>
    <t>Beth Farnham</t>
  </si>
  <si>
    <t>Stephen Joseph Corvi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</si>
</sst>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2FCD-1D78-453E-9D96-B3B33C424C65}">
  <dimension ref="A1:T43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4" sqref="D4"/>
    </sheetView>
  </sheetViews>
  <sheetFormatPr defaultRowHeight="15" x14ac:dyDescent="0.25"/>
  <cols>
    <col min="1" max="1" width="5" bestFit="1" customWidth="1"/>
    <col min="2" max="2" width="15.140625" bestFit="1" customWidth="1"/>
    <col min="3" max="3" width="7.140625" bestFit="1" customWidth="1"/>
    <col min="4" max="4" width="26.28515625" bestFit="1" customWidth="1"/>
    <col min="5" max="5" width="12" bestFit="1" customWidth="1"/>
    <col min="6" max="6" width="24.85546875" bestFit="1" customWidth="1"/>
    <col min="7" max="7" width="9.7109375" bestFit="1" customWidth="1"/>
    <col min="8" max="8" width="9.5703125" bestFit="1" customWidth="1"/>
    <col min="9" max="9" width="11.85546875" bestFit="1" customWidth="1"/>
    <col min="10" max="10" width="10.7109375" bestFit="1" customWidth="1"/>
    <col min="11" max="11" width="10.140625" bestFit="1" customWidth="1"/>
    <col min="12" max="12" width="5.85546875" bestFit="1" customWidth="1"/>
    <col min="13" max="13" width="11.7109375" bestFit="1" customWidth="1"/>
    <col min="14" max="14" width="11.5703125" bestFit="1" customWidth="1"/>
    <col min="15" max="15" width="14.7109375" bestFit="1" customWidth="1"/>
    <col min="16" max="16" width="7.28515625" bestFit="1" customWidth="1"/>
    <col min="17" max="17" width="5.42578125" bestFit="1" customWidth="1"/>
    <col min="18" max="18" width="7" bestFit="1" customWidth="1"/>
    <col min="19" max="19" width="7.42578125" bestFit="1" customWidth="1"/>
    <col min="20" max="20" width="7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</row>
    <row r="2" spans="1:20" x14ac:dyDescent="0.25">
      <c r="A2">
        <v>2024</v>
      </c>
      <c r="B2" t="s">
        <v>3</v>
      </c>
      <c r="C2">
        <v>1</v>
      </c>
      <c r="D2" t="s">
        <v>71</v>
      </c>
      <c r="E2">
        <v>70929</v>
      </c>
      <c r="F2" t="s">
        <v>70</v>
      </c>
      <c r="G2">
        <v>258619</v>
      </c>
      <c r="H2">
        <f>G2+E2</f>
        <v>329548</v>
      </c>
      <c r="I2">
        <v>0</v>
      </c>
      <c r="J2">
        <f>E2/H2</f>
        <v>0.21523116511100052</v>
      </c>
      <c r="K2">
        <f>1-J2</f>
        <v>0.78476883488899951</v>
      </c>
      <c r="L2">
        <f>IF(E2&gt;G2,1,0)</f>
        <v>0</v>
      </c>
      <c r="M2">
        <f>ABS(J2-K2)</f>
        <v>0.56953766977799902</v>
      </c>
      <c r="N2">
        <f>1-M2</f>
        <v>0.43046233022200098</v>
      </c>
      <c r="O2">
        <v>7</v>
      </c>
      <c r="P2">
        <v>0</v>
      </c>
      <c r="Q2">
        <v>0</v>
      </c>
      <c r="R2">
        <v>574472</v>
      </c>
      <c r="S2">
        <f>H2/R2</f>
        <v>0.57365372028575801</v>
      </c>
      <c r="T2">
        <v>4</v>
      </c>
    </row>
    <row r="3" spans="1:20" x14ac:dyDescent="0.25">
      <c r="A3">
        <v>2024</v>
      </c>
      <c r="B3" t="s">
        <v>3</v>
      </c>
      <c r="C3">
        <v>2</v>
      </c>
      <c r="D3" t="s">
        <v>72</v>
      </c>
      <c r="E3">
        <v>158041</v>
      </c>
      <c r="F3" t="s">
        <v>73</v>
      </c>
      <c r="G3">
        <v>131414</v>
      </c>
      <c r="H3">
        <f>G3+E3</f>
        <v>289455</v>
      </c>
      <c r="I3">
        <v>0</v>
      </c>
      <c r="J3">
        <f>E3/H3</f>
        <v>0.54599505968112483</v>
      </c>
      <c r="K3">
        <f>1-J3</f>
        <v>0.45400494031887517</v>
      </c>
      <c r="L3">
        <f>IF(E3&gt;G3,1,0)</f>
        <v>1</v>
      </c>
      <c r="M3">
        <f>ABS(J3-K3)</f>
        <v>9.1990119362249656E-2</v>
      </c>
      <c r="N3">
        <f>1-M3</f>
        <v>0.90800988063775034</v>
      </c>
      <c r="O3">
        <v>7</v>
      </c>
      <c r="P3">
        <v>0</v>
      </c>
      <c r="Q3">
        <v>1</v>
      </c>
      <c r="R3">
        <v>548891</v>
      </c>
      <c r="S3">
        <f>H3/R3</f>
        <v>0.52734513774137304</v>
      </c>
      <c r="T3">
        <v>4</v>
      </c>
    </row>
    <row r="4" spans="1:20" x14ac:dyDescent="0.25">
      <c r="A4">
        <v>2024</v>
      </c>
      <c r="B4" t="s">
        <v>3</v>
      </c>
      <c r="C4">
        <v>3</v>
      </c>
      <c r="E4">
        <v>0.25</v>
      </c>
      <c r="F4" t="s">
        <v>74</v>
      </c>
      <c r="G4">
        <v>0.75</v>
      </c>
      <c r="H4">
        <f>G4+E4</f>
        <v>1</v>
      </c>
      <c r="I4">
        <v>1</v>
      </c>
      <c r="J4">
        <f>E4/H4</f>
        <v>0.25</v>
      </c>
      <c r="K4">
        <f>1-J4</f>
        <v>0.75</v>
      </c>
      <c r="L4">
        <f>IF(E4&gt;G4,1,0)</f>
        <v>0</v>
      </c>
      <c r="M4">
        <f>ABS(J4-K4)</f>
        <v>0.5</v>
      </c>
      <c r="N4">
        <f>1-M4</f>
        <v>0.5</v>
      </c>
      <c r="O4">
        <v>7</v>
      </c>
      <c r="P4">
        <v>0</v>
      </c>
      <c r="Q4">
        <v>0</v>
      </c>
      <c r="R4">
        <v>576349</v>
      </c>
      <c r="S4">
        <f>H4/R4</f>
        <v>1.7350598335383595E-6</v>
      </c>
      <c r="T4">
        <v>4</v>
      </c>
    </row>
    <row r="5" spans="1:20" x14ac:dyDescent="0.25">
      <c r="A5">
        <v>2024</v>
      </c>
      <c r="B5" t="s">
        <v>3</v>
      </c>
      <c r="C5">
        <v>4</v>
      </c>
      <c r="E5">
        <v>0.25</v>
      </c>
      <c r="F5" t="s">
        <v>75</v>
      </c>
      <c r="G5">
        <v>0.75</v>
      </c>
      <c r="H5">
        <f>G5+E5</f>
        <v>1</v>
      </c>
      <c r="I5">
        <v>1</v>
      </c>
      <c r="J5">
        <f>E5/H5</f>
        <v>0.25</v>
      </c>
      <c r="K5">
        <f>1-J5</f>
        <v>0.75</v>
      </c>
      <c r="L5">
        <f>IF(E5&gt;G5,1,0)</f>
        <v>0</v>
      </c>
      <c r="M5">
        <f>ABS(J5-K5)</f>
        <v>0.5</v>
      </c>
      <c r="N5">
        <f>1-M5</f>
        <v>0.5</v>
      </c>
      <c r="O5">
        <v>7</v>
      </c>
      <c r="P5">
        <v>0</v>
      </c>
      <c r="Q5">
        <v>0</v>
      </c>
      <c r="R5">
        <v>557524</v>
      </c>
      <c r="S5">
        <f>H5/R5</f>
        <v>1.7936447578938306E-6</v>
      </c>
      <c r="T5">
        <v>4</v>
      </c>
    </row>
    <row r="6" spans="1:20" x14ac:dyDescent="0.25">
      <c r="A6">
        <v>2024</v>
      </c>
      <c r="B6" t="s">
        <v>3</v>
      </c>
      <c r="C6">
        <v>5</v>
      </c>
      <c r="E6">
        <v>0.25</v>
      </c>
      <c r="F6" t="s">
        <v>76</v>
      </c>
      <c r="G6">
        <v>0.75</v>
      </c>
      <c r="H6">
        <f>G6+E6</f>
        <v>1</v>
      </c>
      <c r="I6">
        <v>1</v>
      </c>
      <c r="J6">
        <f>E6/H6</f>
        <v>0.25</v>
      </c>
      <c r="K6">
        <f>1-J6</f>
        <v>0.75</v>
      </c>
      <c r="L6">
        <f>IF(E6&gt;G6,1,0)</f>
        <v>0</v>
      </c>
      <c r="M6">
        <f>ABS(J6-K6)</f>
        <v>0.5</v>
      </c>
      <c r="N6">
        <f>1-M6</f>
        <v>0.5</v>
      </c>
      <c r="O6">
        <v>7</v>
      </c>
      <c r="P6">
        <v>0</v>
      </c>
      <c r="Q6">
        <v>0</v>
      </c>
      <c r="R6">
        <v>591826</v>
      </c>
      <c r="S6">
        <f>H6/R6</f>
        <v>1.6896858198186629E-6</v>
      </c>
      <c r="T6">
        <v>4</v>
      </c>
    </row>
    <row r="7" spans="1:20" x14ac:dyDescent="0.25">
      <c r="A7">
        <v>2024</v>
      </c>
      <c r="B7" t="s">
        <v>3</v>
      </c>
      <c r="C7">
        <v>6</v>
      </c>
      <c r="D7" t="s">
        <v>78</v>
      </c>
      <c r="E7">
        <v>102504</v>
      </c>
      <c r="F7" t="s">
        <v>77</v>
      </c>
      <c r="G7">
        <v>243741</v>
      </c>
      <c r="H7">
        <f>G7+E7</f>
        <v>346245</v>
      </c>
      <c r="I7">
        <v>0</v>
      </c>
      <c r="J7">
        <f>E7/H7</f>
        <v>0.2960447082268336</v>
      </c>
      <c r="K7">
        <f>1-J7</f>
        <v>0.7039552917731664</v>
      </c>
      <c r="L7">
        <f>IF(E7&gt;G7,1,0)</f>
        <v>0</v>
      </c>
      <c r="M7">
        <f>ABS(J7-K7)</f>
        <v>0.40791058354633281</v>
      </c>
      <c r="N7">
        <f>1-M7</f>
        <v>0.59208941645366719</v>
      </c>
      <c r="O7">
        <v>7</v>
      </c>
      <c r="P7">
        <v>0</v>
      </c>
      <c r="Q7">
        <v>0</v>
      </c>
      <c r="R7">
        <v>559249</v>
      </c>
      <c r="S7">
        <f>H7/R7</f>
        <v>0.61912493361633192</v>
      </c>
      <c r="T7">
        <v>4</v>
      </c>
    </row>
    <row r="8" spans="1:20" x14ac:dyDescent="0.25">
      <c r="A8">
        <v>2024</v>
      </c>
      <c r="B8" t="s">
        <v>3</v>
      </c>
      <c r="C8">
        <v>7</v>
      </c>
      <c r="D8" t="s">
        <v>80</v>
      </c>
      <c r="E8">
        <v>186723</v>
      </c>
      <c r="F8" t="s">
        <v>79</v>
      </c>
      <c r="G8">
        <v>106312</v>
      </c>
      <c r="H8">
        <f>G8+E8</f>
        <v>293035</v>
      </c>
      <c r="I8">
        <v>0</v>
      </c>
      <c r="J8">
        <f>E8/H8</f>
        <v>0.63720374699268001</v>
      </c>
      <c r="K8">
        <f>1-J8</f>
        <v>0.36279625300731999</v>
      </c>
      <c r="L8">
        <f>IF(E8&gt;G8,1,0)</f>
        <v>1</v>
      </c>
      <c r="M8">
        <f>ABS(J8-K8)</f>
        <v>0.27440749398536002</v>
      </c>
      <c r="N8">
        <f>1-M8</f>
        <v>0.72559250601463998</v>
      </c>
      <c r="O8">
        <v>7</v>
      </c>
      <c r="P8">
        <v>0</v>
      </c>
      <c r="Q8">
        <v>0</v>
      </c>
      <c r="R8">
        <v>570511</v>
      </c>
      <c r="S8">
        <f>H8/R8</f>
        <v>0.51363602104078621</v>
      </c>
      <c r="T8">
        <v>4</v>
      </c>
    </row>
    <row r="9" spans="1:20" x14ac:dyDescent="0.25">
      <c r="A9">
        <v>2024</v>
      </c>
      <c r="B9" t="s">
        <v>4</v>
      </c>
      <c r="C9">
        <v>0</v>
      </c>
      <c r="D9" t="s">
        <v>81</v>
      </c>
      <c r="E9">
        <v>156985</v>
      </c>
      <c r="F9" t="s">
        <v>82</v>
      </c>
      <c r="G9">
        <v>164861</v>
      </c>
      <c r="H9">
        <f>G9+E9</f>
        <v>321846</v>
      </c>
      <c r="I9">
        <v>0</v>
      </c>
      <c r="J9">
        <f>E9/H9</f>
        <v>0.48776433449537976</v>
      </c>
      <c r="K9">
        <f>1-J9</f>
        <v>0.5122356655046203</v>
      </c>
      <c r="L9">
        <f>IF(E9&gt;G9,1,0)</f>
        <v>0</v>
      </c>
      <c r="M9">
        <f>ABS(J9-K9)</f>
        <v>2.4471331009240538E-2</v>
      </c>
      <c r="N9">
        <f>1-M9</f>
        <v>0.97552866899075941</v>
      </c>
      <c r="O9">
        <v>1</v>
      </c>
      <c r="P9">
        <v>1</v>
      </c>
      <c r="Q9">
        <v>0</v>
      </c>
      <c r="R9">
        <v>559040</v>
      </c>
      <c r="S9">
        <f>H9/R9</f>
        <v>0.5757119347452776</v>
      </c>
      <c r="T9">
        <v>0</v>
      </c>
    </row>
    <row r="10" spans="1:20" x14ac:dyDescent="0.25">
      <c r="A10">
        <v>2024</v>
      </c>
      <c r="B10" t="s">
        <v>5</v>
      </c>
      <c r="C10">
        <v>1</v>
      </c>
      <c r="D10" t="s">
        <v>83</v>
      </c>
      <c r="E10">
        <v>208966</v>
      </c>
      <c r="F10" t="s">
        <v>92</v>
      </c>
      <c r="G10">
        <v>225538</v>
      </c>
      <c r="H10">
        <f>G10+E10</f>
        <v>434504</v>
      </c>
      <c r="I10">
        <v>0</v>
      </c>
      <c r="J10">
        <f>E10/H10</f>
        <v>0.48092997993113989</v>
      </c>
      <c r="K10">
        <f>1-J10</f>
        <v>0.51907002006886005</v>
      </c>
      <c r="L10">
        <f>IF(E10&gt;G10,1,0)</f>
        <v>0</v>
      </c>
      <c r="M10">
        <f>ABS(J10-K10)</f>
        <v>3.8140040137720155E-2</v>
      </c>
      <c r="N10">
        <f>1-M10</f>
        <v>0.9618599598622799</v>
      </c>
      <c r="O10">
        <v>9</v>
      </c>
      <c r="P10">
        <v>0</v>
      </c>
      <c r="Q10">
        <v>0</v>
      </c>
      <c r="R10">
        <v>662683</v>
      </c>
      <c r="S10">
        <f>H10/R10</f>
        <v>0.6556739798666934</v>
      </c>
      <c r="T10">
        <v>2</v>
      </c>
    </row>
    <row r="11" spans="1:20" x14ac:dyDescent="0.25">
      <c r="A11">
        <v>2024</v>
      </c>
      <c r="B11" t="s">
        <v>5</v>
      </c>
      <c r="C11">
        <v>2</v>
      </c>
      <c r="D11" t="s">
        <v>84</v>
      </c>
      <c r="E11">
        <v>184963</v>
      </c>
      <c r="F11" t="s">
        <v>93</v>
      </c>
      <c r="G11">
        <v>221413</v>
      </c>
      <c r="H11">
        <f>G11+E11</f>
        <v>406376</v>
      </c>
      <c r="I11">
        <v>0</v>
      </c>
      <c r="J11">
        <f>E11/H11</f>
        <v>0.45515237120302382</v>
      </c>
      <c r="K11">
        <f>1-J11</f>
        <v>0.54484762879697612</v>
      </c>
      <c r="L11">
        <f>IF(E11&gt;G11,1,0)</f>
        <v>0</v>
      </c>
      <c r="M11">
        <f>ABS(J11-K11)</f>
        <v>8.9695257593952304E-2</v>
      </c>
      <c r="N11">
        <f>1-M11</f>
        <v>0.91030474240604775</v>
      </c>
      <c r="O11">
        <v>9</v>
      </c>
      <c r="P11">
        <v>0</v>
      </c>
      <c r="Q11">
        <v>0</v>
      </c>
      <c r="R11">
        <v>665809</v>
      </c>
      <c r="S11">
        <f>H11/R11</f>
        <v>0.61034921426415079</v>
      </c>
      <c r="T11">
        <v>2</v>
      </c>
    </row>
    <row r="12" spans="1:20" x14ac:dyDescent="0.25">
      <c r="A12">
        <v>2024</v>
      </c>
      <c r="B12" t="s">
        <v>5</v>
      </c>
      <c r="C12">
        <v>3</v>
      </c>
      <c r="D12" t="s">
        <v>85</v>
      </c>
      <c r="E12">
        <v>143336</v>
      </c>
      <c r="F12" t="s">
        <v>108</v>
      </c>
      <c r="G12">
        <v>53705</v>
      </c>
      <c r="H12">
        <f>G12+E12</f>
        <v>197041</v>
      </c>
      <c r="I12">
        <v>0</v>
      </c>
      <c r="J12">
        <f>E12/H12</f>
        <v>0.72744251196451504</v>
      </c>
      <c r="K12">
        <f>1-J12</f>
        <v>0.27255748803548496</v>
      </c>
      <c r="L12">
        <f>IF(E12&gt;G12,1,0)</f>
        <v>1</v>
      </c>
      <c r="M12">
        <f>ABS(J12-K12)</f>
        <v>0.45488502392903007</v>
      </c>
      <c r="N12">
        <f>1-M12</f>
        <v>0.54511497607096993</v>
      </c>
      <c r="O12">
        <v>9</v>
      </c>
      <c r="P12">
        <v>0</v>
      </c>
      <c r="Q12">
        <v>1</v>
      </c>
      <c r="R12">
        <v>602968</v>
      </c>
      <c r="S12">
        <f>H12/R12</f>
        <v>0.32678516936222152</v>
      </c>
      <c r="T12">
        <v>2</v>
      </c>
    </row>
    <row r="13" spans="1:20" x14ac:dyDescent="0.25">
      <c r="A13">
        <v>2024</v>
      </c>
      <c r="B13" t="s">
        <v>5</v>
      </c>
      <c r="C13">
        <v>4</v>
      </c>
      <c r="D13" t="s">
        <v>86</v>
      </c>
      <c r="E13">
        <v>176428</v>
      </c>
      <c r="F13" t="s">
        <v>94</v>
      </c>
      <c r="G13">
        <v>152052</v>
      </c>
      <c r="H13">
        <f>G13+E13</f>
        <v>328480</v>
      </c>
      <c r="I13">
        <v>0</v>
      </c>
      <c r="J13">
        <f>E13/H13</f>
        <v>0.53710423770092552</v>
      </c>
      <c r="K13">
        <f>1-J13</f>
        <v>0.46289576229907448</v>
      </c>
      <c r="L13">
        <f>IF(E13&gt;G13,1,0)</f>
        <v>1</v>
      </c>
      <c r="M13">
        <f>ABS(J13-K13)</f>
        <v>7.4208475401851048E-2</v>
      </c>
      <c r="N13">
        <f>1-M13</f>
        <v>0.92579152459814895</v>
      </c>
      <c r="O13">
        <v>9</v>
      </c>
      <c r="P13">
        <v>0</v>
      </c>
      <c r="Q13">
        <v>0</v>
      </c>
      <c r="R13">
        <v>657557</v>
      </c>
      <c r="S13">
        <f>H13/R13</f>
        <v>0.49954604695866672</v>
      </c>
      <c r="T13">
        <v>2</v>
      </c>
    </row>
    <row r="14" spans="1:20" x14ac:dyDescent="0.25">
      <c r="A14">
        <v>2024</v>
      </c>
      <c r="B14" t="s">
        <v>5</v>
      </c>
      <c r="C14">
        <v>5</v>
      </c>
      <c r="D14" t="s">
        <v>87</v>
      </c>
      <c r="E14">
        <v>167680</v>
      </c>
      <c r="F14" t="s">
        <v>95</v>
      </c>
      <c r="G14">
        <v>255628</v>
      </c>
      <c r="H14">
        <f>G14+E14</f>
        <v>423308</v>
      </c>
      <c r="I14">
        <v>0</v>
      </c>
      <c r="J14">
        <f>E14/H14</f>
        <v>0.3961181928997326</v>
      </c>
      <c r="K14">
        <f>1-J14</f>
        <v>0.6038818071002674</v>
      </c>
      <c r="L14">
        <f>IF(E14&gt;G14,1,0)</f>
        <v>0</v>
      </c>
      <c r="M14">
        <f>ABS(J14-K14)</f>
        <v>0.2077636142005348</v>
      </c>
      <c r="N14">
        <f>1-M14</f>
        <v>0.7922363857994652</v>
      </c>
      <c r="O14">
        <v>9</v>
      </c>
      <c r="P14">
        <v>0</v>
      </c>
      <c r="Q14">
        <v>0</v>
      </c>
      <c r="R14">
        <v>641105</v>
      </c>
      <c r="S14">
        <f>H14/R14</f>
        <v>0.66027873749229848</v>
      </c>
      <c r="T14">
        <v>2</v>
      </c>
    </row>
    <row r="15" spans="1:20" x14ac:dyDescent="0.25">
      <c r="A15">
        <v>2024</v>
      </c>
      <c r="B15" t="s">
        <v>5</v>
      </c>
      <c r="C15">
        <v>6</v>
      </c>
      <c r="D15" t="s">
        <v>88</v>
      </c>
      <c r="E15">
        <v>204774</v>
      </c>
      <c r="F15" t="s">
        <v>96</v>
      </c>
      <c r="G15">
        <v>215596</v>
      </c>
      <c r="H15">
        <f>G15+E15</f>
        <v>420370</v>
      </c>
      <c r="I15">
        <v>0</v>
      </c>
      <c r="J15">
        <f>E15/H15</f>
        <v>0.48712800628018177</v>
      </c>
      <c r="K15">
        <f>1-J15</f>
        <v>0.51287199371981829</v>
      </c>
      <c r="L15">
        <f>IF(E15&gt;G15,1,0)</f>
        <v>0</v>
      </c>
      <c r="M15">
        <f>ABS(J15-K15)</f>
        <v>2.5743987439636518E-2</v>
      </c>
      <c r="N15">
        <f>1-M15</f>
        <v>0.97425601256036343</v>
      </c>
      <c r="O15">
        <v>9</v>
      </c>
      <c r="P15">
        <v>0</v>
      </c>
      <c r="Q15">
        <v>0</v>
      </c>
      <c r="R15">
        <v>668211</v>
      </c>
      <c r="S15">
        <f>H15/R15</f>
        <v>0.62909769518909442</v>
      </c>
      <c r="T15">
        <v>2</v>
      </c>
    </row>
    <row r="16" spans="1:20" x14ac:dyDescent="0.25">
      <c r="A16">
        <v>2024</v>
      </c>
      <c r="B16" t="s">
        <v>5</v>
      </c>
      <c r="C16">
        <v>7</v>
      </c>
      <c r="D16" t="s">
        <v>89</v>
      </c>
      <c r="E16">
        <v>171954</v>
      </c>
      <c r="F16" t="s">
        <v>97</v>
      </c>
      <c r="G16">
        <v>99057</v>
      </c>
      <c r="H16">
        <f>G16+E16</f>
        <v>271011</v>
      </c>
      <c r="I16">
        <v>0</v>
      </c>
      <c r="J16">
        <f>E16/H16</f>
        <v>0.63449085092487023</v>
      </c>
      <c r="K16">
        <f>1-J16</f>
        <v>0.36550914907512977</v>
      </c>
      <c r="L16">
        <f>IF(E16&gt;G16,1,0)</f>
        <v>1</v>
      </c>
      <c r="M16">
        <f>ABS(J16-K16)</f>
        <v>0.26898170184974046</v>
      </c>
      <c r="N16">
        <f>1-M16</f>
        <v>0.73101829815025954</v>
      </c>
      <c r="O16">
        <v>9</v>
      </c>
      <c r="P16">
        <v>0</v>
      </c>
      <c r="Q16">
        <v>0</v>
      </c>
      <c r="R16">
        <v>622442</v>
      </c>
      <c r="S16">
        <f>H16/R16</f>
        <v>0.43539960349719331</v>
      </c>
      <c r="T16">
        <v>2</v>
      </c>
    </row>
    <row r="17" spans="1:20" x14ac:dyDescent="0.25">
      <c r="A17">
        <v>2024</v>
      </c>
      <c r="B17" t="s">
        <v>5</v>
      </c>
      <c r="C17">
        <v>8</v>
      </c>
      <c r="D17" t="s">
        <v>90</v>
      </c>
      <c r="E17">
        <v>160344</v>
      </c>
      <c r="F17" t="s">
        <v>98</v>
      </c>
      <c r="G17">
        <v>208269</v>
      </c>
      <c r="H17">
        <f>G17+E17</f>
        <v>368613</v>
      </c>
      <c r="I17">
        <v>0</v>
      </c>
      <c r="J17">
        <f>E17/H17</f>
        <v>0.43499279732402274</v>
      </c>
      <c r="K17">
        <f>1-J17</f>
        <v>0.56500720267597726</v>
      </c>
      <c r="L17">
        <f>IF(E17&gt;G17,1,0)</f>
        <v>0</v>
      </c>
      <c r="M17">
        <f>ABS(J17-K17)</f>
        <v>0.13001440535195452</v>
      </c>
      <c r="N17">
        <f>1-M17</f>
        <v>0.86998559464804548</v>
      </c>
      <c r="O17">
        <v>9</v>
      </c>
      <c r="P17">
        <v>0</v>
      </c>
      <c r="Q17">
        <v>1</v>
      </c>
      <c r="R17">
        <v>637355</v>
      </c>
      <c r="S17">
        <f>H17/R17</f>
        <v>0.57834801641157596</v>
      </c>
      <c r="T17">
        <v>2</v>
      </c>
    </row>
    <row r="18" spans="1:20" x14ac:dyDescent="0.25">
      <c r="A18">
        <v>2024</v>
      </c>
      <c r="B18" t="s">
        <v>5</v>
      </c>
      <c r="C18">
        <v>9</v>
      </c>
      <c r="D18" t="s">
        <v>91</v>
      </c>
      <c r="E18">
        <v>132640</v>
      </c>
      <c r="F18" t="s">
        <v>99</v>
      </c>
      <c r="G18">
        <v>249583</v>
      </c>
      <c r="H18">
        <f>G18+E18</f>
        <v>382223</v>
      </c>
      <c r="I18">
        <v>0</v>
      </c>
      <c r="J18">
        <f>E18/H18</f>
        <v>0.34702254966341639</v>
      </c>
      <c r="K18">
        <f>1-J18</f>
        <v>0.65297745033658361</v>
      </c>
      <c r="L18">
        <f>IF(E18&gt;G18,1,0)</f>
        <v>0</v>
      </c>
      <c r="M18">
        <f>ABS(J18-K18)</f>
        <v>0.30595490067316722</v>
      </c>
      <c r="N18">
        <f>1-M18</f>
        <v>0.69404509932683278</v>
      </c>
      <c r="O18">
        <v>9</v>
      </c>
      <c r="P18">
        <v>0</v>
      </c>
      <c r="Q18">
        <v>0</v>
      </c>
      <c r="R18">
        <v>693135</v>
      </c>
      <c r="S18">
        <f>H18/R18</f>
        <v>0.55144091699308218</v>
      </c>
      <c r="T18">
        <v>2</v>
      </c>
    </row>
    <row r="19" spans="1:20" x14ac:dyDescent="0.25">
      <c r="A19">
        <v>2024</v>
      </c>
      <c r="B19" t="s">
        <v>6</v>
      </c>
      <c r="C19">
        <v>1</v>
      </c>
      <c r="D19" t="s">
        <v>104</v>
      </c>
      <c r="E19">
        <v>64113</v>
      </c>
      <c r="F19" t="s">
        <v>100</v>
      </c>
      <c r="G19">
        <v>194711</v>
      </c>
      <c r="H19">
        <f>G19+E19</f>
        <v>258824</v>
      </c>
      <c r="I19">
        <v>0</v>
      </c>
      <c r="J19">
        <f>E19/H19</f>
        <v>0.24770886780205853</v>
      </c>
      <c r="K19">
        <f>1-J19</f>
        <v>0.75229113219794153</v>
      </c>
      <c r="L19">
        <f>IF(E19&gt;G19,1,0)</f>
        <v>0</v>
      </c>
      <c r="M19">
        <f>ABS(J19-K19)</f>
        <v>0.50458226439588305</v>
      </c>
      <c r="N19">
        <f>1-M19</f>
        <v>0.49541773560411695</v>
      </c>
      <c r="O19">
        <v>4</v>
      </c>
      <c r="P19">
        <v>0</v>
      </c>
      <c r="Q19">
        <v>0</v>
      </c>
      <c r="R19">
        <v>580698</v>
      </c>
      <c r="S19">
        <f>H19/R19</f>
        <v>0.44571188466294009</v>
      </c>
      <c r="T19">
        <v>6</v>
      </c>
    </row>
    <row r="20" spans="1:20" x14ac:dyDescent="0.25">
      <c r="A20">
        <v>2024</v>
      </c>
      <c r="B20" t="s">
        <v>6</v>
      </c>
      <c r="C20">
        <v>2</v>
      </c>
      <c r="D20" t="s">
        <v>105</v>
      </c>
      <c r="E20">
        <v>125777</v>
      </c>
      <c r="F20" t="s">
        <v>101</v>
      </c>
      <c r="G20">
        <v>180509</v>
      </c>
      <c r="H20">
        <f>G20+E20</f>
        <v>306286</v>
      </c>
      <c r="I20">
        <v>0</v>
      </c>
      <c r="J20">
        <f>E20/H20</f>
        <v>0.41065213558569441</v>
      </c>
      <c r="K20">
        <f>1-J20</f>
        <v>0.58934786441430553</v>
      </c>
      <c r="L20">
        <f>IF(E20&gt;G20,1,0)</f>
        <v>0</v>
      </c>
      <c r="M20">
        <f>ABS(J20-K20)</f>
        <v>0.17869572882861112</v>
      </c>
      <c r="N20">
        <f>1-M20</f>
        <v>0.82130427117138893</v>
      </c>
      <c r="O20">
        <v>4</v>
      </c>
      <c r="P20">
        <v>0</v>
      </c>
      <c r="Q20">
        <v>0</v>
      </c>
      <c r="R20">
        <v>598515</v>
      </c>
      <c r="S20">
        <f>H20/R20</f>
        <v>0.51174323116379705</v>
      </c>
      <c r="T20">
        <v>6</v>
      </c>
    </row>
    <row r="21" spans="1:20" x14ac:dyDescent="0.25">
      <c r="A21">
        <v>2024</v>
      </c>
      <c r="B21" t="s">
        <v>6</v>
      </c>
      <c r="C21">
        <v>3</v>
      </c>
      <c r="D21" t="s">
        <v>106</v>
      </c>
      <c r="E21">
        <v>95652</v>
      </c>
      <c r="F21" t="s">
        <v>102</v>
      </c>
      <c r="G21">
        <v>192101</v>
      </c>
      <c r="H21">
        <f>G21+E21</f>
        <v>287753</v>
      </c>
      <c r="I21">
        <v>0</v>
      </c>
      <c r="J21">
        <f>E21/H21</f>
        <v>0.332410087818372</v>
      </c>
      <c r="K21">
        <f>1-J21</f>
        <v>0.667589912181628</v>
      </c>
      <c r="L21">
        <f>IF(E21&gt;G21,1,0)</f>
        <v>0</v>
      </c>
      <c r="M21">
        <f>ABS(J21-K21)</f>
        <v>0.335179824363256</v>
      </c>
      <c r="N21">
        <f>1-M21</f>
        <v>0.664820175636744</v>
      </c>
      <c r="O21">
        <v>4</v>
      </c>
      <c r="P21">
        <v>0</v>
      </c>
      <c r="Q21">
        <v>0</v>
      </c>
      <c r="R21">
        <v>606956</v>
      </c>
      <c r="S21">
        <f>H21/R21</f>
        <v>0.47409202644013732</v>
      </c>
      <c r="T21">
        <v>6</v>
      </c>
    </row>
    <row r="22" spans="1:20" x14ac:dyDescent="0.25">
      <c r="A22">
        <v>2024</v>
      </c>
      <c r="B22" t="s">
        <v>6</v>
      </c>
      <c r="C22">
        <v>4</v>
      </c>
      <c r="D22" t="s">
        <v>107</v>
      </c>
      <c r="E22">
        <v>73207</v>
      </c>
      <c r="F22" t="s">
        <v>103</v>
      </c>
      <c r="G22">
        <v>197046</v>
      </c>
      <c r="H22">
        <f>G22+E22</f>
        <v>270253</v>
      </c>
      <c r="I22">
        <v>0</v>
      </c>
      <c r="J22">
        <f>E22/H22</f>
        <v>0.27088320943708305</v>
      </c>
      <c r="K22">
        <f>1-J22</f>
        <v>0.72911679056291701</v>
      </c>
      <c r="L22">
        <f>IF(E22&gt;G22,1,0)</f>
        <v>0</v>
      </c>
      <c r="M22">
        <f>ABS(J22-K22)</f>
        <v>0.45823358112583396</v>
      </c>
      <c r="N22">
        <f>1-M22</f>
        <v>0.54176641887416599</v>
      </c>
      <c r="O22">
        <v>4</v>
      </c>
      <c r="P22">
        <v>0</v>
      </c>
      <c r="Q22">
        <v>0</v>
      </c>
      <c r="R22">
        <v>580575</v>
      </c>
      <c r="S22">
        <f>H22/R22</f>
        <v>0.46549196916849672</v>
      </c>
      <c r="T22">
        <v>6</v>
      </c>
    </row>
    <row r="23" spans="1:20" x14ac:dyDescent="0.25">
      <c r="A23">
        <v>2024</v>
      </c>
      <c r="B23" t="s">
        <v>7</v>
      </c>
      <c r="C23">
        <v>1</v>
      </c>
      <c r="D23" t="s">
        <v>110</v>
      </c>
      <c r="E23">
        <v>110636</v>
      </c>
      <c r="F23" t="s">
        <v>109</v>
      </c>
      <c r="G23">
        <v>208592</v>
      </c>
      <c r="H23">
        <f>G23+E23</f>
        <v>319228</v>
      </c>
      <c r="I23">
        <v>0</v>
      </c>
      <c r="J23">
        <f>E23/H23</f>
        <v>0.3465736088313055</v>
      </c>
      <c r="K23">
        <f>1-J23</f>
        <v>0.6534263911686945</v>
      </c>
      <c r="L23">
        <f>IF(E23&gt;G23,1,0)</f>
        <v>0</v>
      </c>
      <c r="M23">
        <f>ABS(J23-K23)</f>
        <v>0.306852782337389</v>
      </c>
      <c r="N23">
        <f>1-M23</f>
        <v>0.693147217662611</v>
      </c>
      <c r="O23">
        <v>52</v>
      </c>
      <c r="P23">
        <v>0</v>
      </c>
      <c r="Q23">
        <v>0</v>
      </c>
      <c r="R23">
        <v>584775</v>
      </c>
      <c r="S23">
        <f>H23/R23</f>
        <v>0.54589884998503702</v>
      </c>
      <c r="T23">
        <v>2</v>
      </c>
    </row>
    <row r="24" spans="1:20" x14ac:dyDescent="0.25">
      <c r="A24">
        <v>2024</v>
      </c>
      <c r="B24" t="s">
        <v>7</v>
      </c>
      <c r="C24">
        <v>2</v>
      </c>
      <c r="D24" t="s">
        <v>112</v>
      </c>
      <c r="E24">
        <v>272883</v>
      </c>
      <c r="F24" t="s">
        <v>111</v>
      </c>
      <c r="G24">
        <v>106734</v>
      </c>
      <c r="H24">
        <f>G24+E24</f>
        <v>379617</v>
      </c>
      <c r="I24">
        <v>0</v>
      </c>
      <c r="J24">
        <f>E24/H24</f>
        <v>0.71883767059957804</v>
      </c>
      <c r="K24">
        <f>1-J24</f>
        <v>0.28116232940042196</v>
      </c>
      <c r="L24">
        <f>IF(E24&gt;G24,1,0)</f>
        <v>1</v>
      </c>
      <c r="M24">
        <f>ABS(J24-K24)</f>
        <v>0.43767534119915608</v>
      </c>
      <c r="N24">
        <f>1-M24</f>
        <v>0.56232465880084392</v>
      </c>
      <c r="O24">
        <v>52</v>
      </c>
      <c r="P24">
        <v>0</v>
      </c>
      <c r="Q24">
        <v>0</v>
      </c>
      <c r="R24">
        <v>600886</v>
      </c>
      <c r="S24">
        <f>H24/R24</f>
        <v>0.63176209796866623</v>
      </c>
      <c r="T24">
        <v>2</v>
      </c>
    </row>
    <row r="25" spans="1:20" x14ac:dyDescent="0.25">
      <c r="A25">
        <v>2024</v>
      </c>
      <c r="B25" t="s">
        <v>7</v>
      </c>
      <c r="C25">
        <v>3</v>
      </c>
      <c r="D25" t="s">
        <v>114</v>
      </c>
      <c r="E25">
        <v>188067</v>
      </c>
      <c r="F25" t="s">
        <v>113</v>
      </c>
      <c r="G25">
        <v>234246</v>
      </c>
      <c r="H25">
        <f>G25+E25</f>
        <v>422313</v>
      </c>
      <c r="I25">
        <v>0</v>
      </c>
      <c r="J25">
        <f>E25/H25</f>
        <v>0.44532609699440934</v>
      </c>
      <c r="K25">
        <f>1-J25</f>
        <v>0.55467390300559072</v>
      </c>
      <c r="L25">
        <f>IF(E25&gt;G25,1,0)</f>
        <v>0</v>
      </c>
      <c r="M25">
        <f>ABS(J25-K25)</f>
        <v>0.10934780601118138</v>
      </c>
      <c r="N25">
        <f>1-M25</f>
        <v>0.89065219398881856</v>
      </c>
      <c r="O25">
        <v>52</v>
      </c>
      <c r="P25">
        <v>0</v>
      </c>
      <c r="Q25">
        <v>0</v>
      </c>
      <c r="R25">
        <v>627875</v>
      </c>
      <c r="S25">
        <f>H25/R25</f>
        <v>0.67260680868007172</v>
      </c>
      <c r="T25">
        <v>2</v>
      </c>
    </row>
    <row r="26" spans="1:20" x14ac:dyDescent="0.25">
      <c r="A26">
        <v>2024</v>
      </c>
      <c r="B26" t="s">
        <v>7</v>
      </c>
      <c r="C26">
        <v>4</v>
      </c>
      <c r="D26" t="s">
        <v>116</v>
      </c>
      <c r="E26">
        <v>227730</v>
      </c>
      <c r="F26" t="s">
        <v>115</v>
      </c>
      <c r="G26">
        <v>114950</v>
      </c>
      <c r="H26">
        <f>G26+E26</f>
        <v>342680</v>
      </c>
      <c r="I26">
        <v>0</v>
      </c>
      <c r="J26">
        <f>E26/H26</f>
        <v>0.66455585385782656</v>
      </c>
      <c r="K26">
        <f>1-J26</f>
        <v>0.33544414614217344</v>
      </c>
      <c r="L26">
        <f>IF(E26&gt;G26,1,0)</f>
        <v>1</v>
      </c>
      <c r="M26">
        <f>ABS(J26-K26)</f>
        <v>0.32911170771565312</v>
      </c>
      <c r="N26">
        <f>1-M26</f>
        <v>0.67088829228434688</v>
      </c>
      <c r="O26">
        <v>52</v>
      </c>
      <c r="P26">
        <v>0</v>
      </c>
      <c r="Q26">
        <v>0</v>
      </c>
      <c r="R26">
        <v>613089</v>
      </c>
      <c r="S26">
        <f>H26/R26</f>
        <v>0.5589400560114437</v>
      </c>
      <c r="T26">
        <v>2</v>
      </c>
    </row>
    <row r="27" spans="1:20" x14ac:dyDescent="0.25">
      <c r="A27">
        <v>2024</v>
      </c>
      <c r="B27" t="s">
        <v>7</v>
      </c>
      <c r="C27">
        <v>5</v>
      </c>
      <c r="D27" t="s">
        <v>118</v>
      </c>
      <c r="E27">
        <v>140919</v>
      </c>
      <c r="F27" t="s">
        <v>117</v>
      </c>
      <c r="G27">
        <v>227643</v>
      </c>
      <c r="H27">
        <f>G27+E27</f>
        <v>368562</v>
      </c>
      <c r="I27">
        <v>0</v>
      </c>
      <c r="J27">
        <f>E27/H27</f>
        <v>0.38234815309228842</v>
      </c>
      <c r="K27">
        <f>1-J27</f>
        <v>0.61765184690771158</v>
      </c>
      <c r="L27">
        <f>IF(E27&gt;G27,1,0)</f>
        <v>0</v>
      </c>
      <c r="M27">
        <f>ABS(J27-K27)</f>
        <v>0.23530369381542315</v>
      </c>
      <c r="N27">
        <f>1-M27</f>
        <v>0.76469630618457685</v>
      </c>
      <c r="O27">
        <v>52</v>
      </c>
      <c r="P27">
        <v>0</v>
      </c>
      <c r="Q27">
        <v>0</v>
      </c>
      <c r="R27">
        <v>613488</v>
      </c>
      <c r="S27">
        <f>H27/R27</f>
        <v>0.60076480713559188</v>
      </c>
      <c r="T27">
        <v>2</v>
      </c>
    </row>
    <row r="28" spans="1:20" x14ac:dyDescent="0.25">
      <c r="A28">
        <v>2024</v>
      </c>
      <c r="B28" t="s">
        <v>7</v>
      </c>
      <c r="C28">
        <v>6</v>
      </c>
      <c r="D28" t="s">
        <v>120</v>
      </c>
      <c r="E28">
        <v>165408</v>
      </c>
      <c r="F28" t="s">
        <v>119</v>
      </c>
      <c r="G28">
        <v>121664</v>
      </c>
      <c r="H28">
        <f>G28+E28</f>
        <v>287072</v>
      </c>
      <c r="I28">
        <v>0</v>
      </c>
      <c r="J28">
        <f>E28/H28</f>
        <v>0.57618994537955637</v>
      </c>
      <c r="K28">
        <f>1-J28</f>
        <v>0.42381005462044363</v>
      </c>
      <c r="L28">
        <f>IF(E28&gt;G28,1,0)</f>
        <v>1</v>
      </c>
      <c r="M28">
        <f>ABS(J28-K28)</f>
        <v>0.15237989075911273</v>
      </c>
      <c r="N28">
        <f>1-M28</f>
        <v>0.84762010924088727</v>
      </c>
      <c r="O28">
        <v>52</v>
      </c>
      <c r="P28">
        <v>0</v>
      </c>
      <c r="Q28">
        <v>0</v>
      </c>
      <c r="R28">
        <v>577457</v>
      </c>
      <c r="S28">
        <f>H28/R28</f>
        <v>0.49713138813799124</v>
      </c>
      <c r="T28">
        <v>2</v>
      </c>
    </row>
    <row r="29" spans="1:20" x14ac:dyDescent="0.25">
      <c r="A29">
        <v>2024</v>
      </c>
      <c r="B29" t="s">
        <v>7</v>
      </c>
      <c r="C29">
        <v>7</v>
      </c>
      <c r="D29" t="s">
        <v>122</v>
      </c>
      <c r="E29">
        <v>197429</v>
      </c>
      <c r="F29" t="s">
        <v>121</v>
      </c>
      <c r="G29">
        <v>98341</v>
      </c>
      <c r="H29">
        <f>G29+E29</f>
        <v>295770</v>
      </c>
      <c r="I29">
        <v>0</v>
      </c>
      <c r="J29">
        <f>E29/H29</f>
        <v>0.66750853703891533</v>
      </c>
      <c r="K29">
        <f>1-J29</f>
        <v>0.33249146296108467</v>
      </c>
      <c r="L29">
        <f>IF(E29&gt;G29,1,0)</f>
        <v>1</v>
      </c>
      <c r="M29">
        <f>ABS(J29-K29)</f>
        <v>0.33501707407783066</v>
      </c>
      <c r="N29">
        <f>1-M29</f>
        <v>0.66498292592216934</v>
      </c>
      <c r="O29">
        <v>52</v>
      </c>
      <c r="P29">
        <v>0</v>
      </c>
      <c r="Q29">
        <v>0</v>
      </c>
      <c r="R29">
        <v>592661</v>
      </c>
      <c r="S29">
        <f>H29/R29</f>
        <v>0.49905426542323522</v>
      </c>
      <c r="T29">
        <v>2</v>
      </c>
    </row>
    <row r="30" spans="1:20" x14ac:dyDescent="0.25">
      <c r="A30">
        <v>2024</v>
      </c>
      <c r="B30" t="s">
        <v>7</v>
      </c>
      <c r="C30">
        <v>8</v>
      </c>
      <c r="D30" t="s">
        <v>124</v>
      </c>
      <c r="E30">
        <v>201962</v>
      </c>
      <c r="F30" t="s">
        <v>123</v>
      </c>
      <c r="G30">
        <v>71068</v>
      </c>
      <c r="H30">
        <f>G30+E30</f>
        <v>273030</v>
      </c>
      <c r="I30">
        <v>0</v>
      </c>
      <c r="J30">
        <f>E30/H30</f>
        <v>0.73970625938541557</v>
      </c>
      <c r="K30">
        <f>1-J30</f>
        <v>0.26029374061458443</v>
      </c>
      <c r="L30">
        <f>IF(E30&gt;G30,1,0)</f>
        <v>1</v>
      </c>
      <c r="M30">
        <f>ABS(J30-K30)</f>
        <v>0.47941251877083113</v>
      </c>
      <c r="N30">
        <f>1-M30</f>
        <v>0.52058748122916887</v>
      </c>
      <c r="O30">
        <v>52</v>
      </c>
      <c r="P30">
        <v>0</v>
      </c>
      <c r="Q30">
        <v>0</v>
      </c>
      <c r="R30">
        <v>593831</v>
      </c>
      <c r="S30">
        <f>H30/R30</f>
        <v>0.45977727669993651</v>
      </c>
      <c r="T30">
        <v>2</v>
      </c>
    </row>
    <row r="31" spans="1:20" x14ac:dyDescent="0.25">
      <c r="A31">
        <v>2024</v>
      </c>
      <c r="B31" t="s">
        <v>7</v>
      </c>
      <c r="C31">
        <v>9</v>
      </c>
      <c r="D31" t="s">
        <v>126</v>
      </c>
      <c r="E31">
        <v>130183</v>
      </c>
      <c r="F31" t="s">
        <v>125</v>
      </c>
      <c r="G31">
        <v>121174</v>
      </c>
      <c r="H31">
        <f>G31+E31</f>
        <v>251357</v>
      </c>
      <c r="I31">
        <v>0</v>
      </c>
      <c r="J31">
        <f>E31/H31</f>
        <v>0.51792072629765629</v>
      </c>
      <c r="K31">
        <f>1-J31</f>
        <v>0.48207927370234371</v>
      </c>
      <c r="L31">
        <f>IF(E31&gt;G31,1,0)</f>
        <v>1</v>
      </c>
      <c r="M31">
        <f>ABS(J31-K31)</f>
        <v>3.5841452595312573E-2</v>
      </c>
      <c r="N31">
        <f>1-M31</f>
        <v>0.96415854740468743</v>
      </c>
      <c r="O31">
        <v>52</v>
      </c>
      <c r="P31">
        <v>0</v>
      </c>
      <c r="Q31">
        <v>0</v>
      </c>
      <c r="R31">
        <v>571848</v>
      </c>
      <c r="S31">
        <f>H31/R31</f>
        <v>0.43955211874484129</v>
      </c>
      <c r="T31">
        <v>2</v>
      </c>
    </row>
    <row r="32" spans="1:20" x14ac:dyDescent="0.25">
      <c r="A32">
        <v>2024</v>
      </c>
      <c r="B32" t="s">
        <v>7</v>
      </c>
      <c r="C32">
        <v>10</v>
      </c>
      <c r="D32" t="s">
        <v>128</v>
      </c>
      <c r="E32">
        <v>242325</v>
      </c>
      <c r="F32" t="s">
        <v>127</v>
      </c>
      <c r="G32">
        <v>122219</v>
      </c>
      <c r="H32">
        <f>G32+E32</f>
        <v>364544</v>
      </c>
      <c r="I32">
        <v>0</v>
      </c>
      <c r="J32">
        <f>E32/H32</f>
        <v>0.6647345725070225</v>
      </c>
      <c r="K32">
        <f>1-J32</f>
        <v>0.3352654274929775</v>
      </c>
      <c r="L32">
        <f>IF(E32&gt;G32,1,0)</f>
        <v>1</v>
      </c>
      <c r="M32">
        <f>ABS(J32-K32)</f>
        <v>0.32946914501404501</v>
      </c>
      <c r="N32">
        <f>1-M32</f>
        <v>0.67053085498595499</v>
      </c>
      <c r="O32">
        <v>52</v>
      </c>
      <c r="P32">
        <v>0</v>
      </c>
      <c r="Q32">
        <v>0</v>
      </c>
      <c r="R32">
        <v>581330</v>
      </c>
      <c r="S32">
        <f>H32/R32</f>
        <v>0.62708616448488808</v>
      </c>
      <c r="T32">
        <v>2</v>
      </c>
    </row>
    <row r="33" spans="1:20" x14ac:dyDescent="0.25">
      <c r="A33">
        <v>2024</v>
      </c>
      <c r="B33" t="s">
        <v>7</v>
      </c>
      <c r="C33">
        <v>11</v>
      </c>
      <c r="D33" t="s">
        <v>130</v>
      </c>
      <c r="E33">
        <v>274796</v>
      </c>
      <c r="F33" t="s">
        <v>129</v>
      </c>
      <c r="G33">
        <v>64315</v>
      </c>
      <c r="H33">
        <f>G33+E33</f>
        <v>339111</v>
      </c>
      <c r="I33">
        <v>0</v>
      </c>
      <c r="J33">
        <f>E33/H33</f>
        <v>0.81034233628516916</v>
      </c>
      <c r="K33">
        <f>1-J33</f>
        <v>0.18965766371483084</v>
      </c>
      <c r="L33">
        <f>IF(E33&gt;G33,1,0)</f>
        <v>1</v>
      </c>
      <c r="M33">
        <f>ABS(J33-K33)</f>
        <v>0.62068467257033832</v>
      </c>
      <c r="N33">
        <f>1-M33</f>
        <v>0.37931532742966168</v>
      </c>
      <c r="O33">
        <v>52</v>
      </c>
      <c r="P33">
        <v>0</v>
      </c>
      <c r="Q33">
        <v>0</v>
      </c>
      <c r="R33">
        <v>612088</v>
      </c>
      <c r="S33">
        <f>H33/R33</f>
        <v>0.55402327769863158</v>
      </c>
      <c r="T33">
        <v>2</v>
      </c>
    </row>
    <row r="34" spans="1:20" x14ac:dyDescent="0.25">
      <c r="A34">
        <v>2024</v>
      </c>
      <c r="B34" t="s">
        <v>7</v>
      </c>
      <c r="C34">
        <v>12</v>
      </c>
      <c r="D34" t="s">
        <v>131</v>
      </c>
      <c r="E34">
        <v>0.75</v>
      </c>
      <c r="G34">
        <v>0.25</v>
      </c>
      <c r="H34">
        <f>G34+E34</f>
        <v>1</v>
      </c>
      <c r="I34">
        <v>1</v>
      </c>
      <c r="J34">
        <f>E34/H34</f>
        <v>0.75</v>
      </c>
      <c r="K34">
        <f>1-J34</f>
        <v>0.25</v>
      </c>
      <c r="L34">
        <f>IF(E34&gt;G34,1,0)</f>
        <v>1</v>
      </c>
      <c r="M34">
        <f>ABS(J34-K34)</f>
        <v>0.5</v>
      </c>
      <c r="N34">
        <f>1-M34</f>
        <v>0.5</v>
      </c>
      <c r="O34">
        <v>52</v>
      </c>
      <c r="P34">
        <v>0</v>
      </c>
      <c r="Q34">
        <v>1</v>
      </c>
      <c r="R34">
        <v>609799</v>
      </c>
      <c r="S34">
        <f>H34/R34</f>
        <v>1.6398846177182972E-6</v>
      </c>
      <c r="T34">
        <v>2</v>
      </c>
    </row>
    <row r="35" spans="1:20" x14ac:dyDescent="0.25">
      <c r="A35">
        <v>2024</v>
      </c>
      <c r="B35" t="s">
        <v>7</v>
      </c>
      <c r="C35">
        <v>13</v>
      </c>
      <c r="D35" t="s">
        <v>133</v>
      </c>
      <c r="E35">
        <v>105554</v>
      </c>
      <c r="F35" t="s">
        <v>132</v>
      </c>
      <c r="G35">
        <v>105367</v>
      </c>
      <c r="H35">
        <f>G35+E35</f>
        <v>210921</v>
      </c>
      <c r="I35">
        <v>0</v>
      </c>
      <c r="J35">
        <f>E35/H35</f>
        <v>0.50044329393469589</v>
      </c>
      <c r="K35">
        <f>1-J35</f>
        <v>0.49955670606530411</v>
      </c>
      <c r="L35">
        <f>IF(E35&gt;G35,1,0)</f>
        <v>1</v>
      </c>
      <c r="M35">
        <f>ABS(J35-K35)</f>
        <v>8.8658786939177503E-4</v>
      </c>
      <c r="N35">
        <f>1-M35</f>
        <v>0.99911341213060822</v>
      </c>
      <c r="O35">
        <v>52</v>
      </c>
      <c r="P35">
        <v>1</v>
      </c>
      <c r="Q35">
        <v>0</v>
      </c>
      <c r="R35">
        <v>559815</v>
      </c>
      <c r="S35">
        <f>H35/R35</f>
        <v>0.37676911122424372</v>
      </c>
      <c r="T35">
        <v>2</v>
      </c>
    </row>
    <row r="36" spans="1:20" x14ac:dyDescent="0.25">
      <c r="A36">
        <v>2024</v>
      </c>
      <c r="B36" t="s">
        <v>7</v>
      </c>
      <c r="C36">
        <v>14</v>
      </c>
      <c r="D36" t="s">
        <v>135</v>
      </c>
      <c r="E36">
        <v>187263</v>
      </c>
      <c r="F36" t="s">
        <v>134</v>
      </c>
      <c r="G36">
        <v>89125</v>
      </c>
      <c r="H36">
        <f>G36+E36</f>
        <v>276388</v>
      </c>
      <c r="I36">
        <v>0</v>
      </c>
      <c r="J36">
        <f>E36/H36</f>
        <v>0.6775366513741552</v>
      </c>
      <c r="K36">
        <f>1-J36</f>
        <v>0.3224633486258448</v>
      </c>
      <c r="L36">
        <f>IF(E36&gt;G36,1,0)</f>
        <v>1</v>
      </c>
      <c r="M36">
        <f>ABS(J36-K36)</f>
        <v>0.35507330274831039</v>
      </c>
      <c r="N36">
        <f>1-M36</f>
        <v>0.64492669725168961</v>
      </c>
      <c r="O36">
        <v>52</v>
      </c>
      <c r="P36">
        <v>0</v>
      </c>
      <c r="Q36">
        <v>0</v>
      </c>
      <c r="R36">
        <v>567280</v>
      </c>
      <c r="S36">
        <f>H36/R36</f>
        <v>0.48721618953603157</v>
      </c>
      <c r="T36">
        <v>2</v>
      </c>
    </row>
    <row r="37" spans="1:20" x14ac:dyDescent="0.25">
      <c r="A37">
        <v>2024</v>
      </c>
      <c r="B37" t="s">
        <v>7</v>
      </c>
      <c r="C37">
        <v>15</v>
      </c>
      <c r="D37" t="s">
        <v>137</v>
      </c>
      <c r="E37">
        <v>211648</v>
      </c>
      <c r="F37" t="s">
        <v>136</v>
      </c>
      <c r="G37">
        <v>77896</v>
      </c>
      <c r="H37">
        <f>G37+E37</f>
        <v>289544</v>
      </c>
      <c r="I37">
        <v>0</v>
      </c>
      <c r="J37">
        <f>E37/H37</f>
        <v>0.73097007708672945</v>
      </c>
      <c r="K37">
        <f>1-J37</f>
        <v>0.26902992291327055</v>
      </c>
      <c r="L37">
        <f>IF(E37&gt;G37,1,0)</f>
        <v>1</v>
      </c>
      <c r="M37">
        <f>ABS(J37-K37)</f>
        <v>0.46194015417345891</v>
      </c>
      <c r="N37">
        <f>1-M37</f>
        <v>0.53805984582654109</v>
      </c>
      <c r="O37">
        <v>52</v>
      </c>
      <c r="P37">
        <v>0</v>
      </c>
      <c r="Q37">
        <v>0</v>
      </c>
      <c r="R37">
        <v>585872</v>
      </c>
      <c r="S37">
        <f>H37/R37</f>
        <v>0.49421033945981374</v>
      </c>
      <c r="T37">
        <v>2</v>
      </c>
    </row>
    <row r="38" spans="1:20" x14ac:dyDescent="0.25">
      <c r="A38">
        <v>2024</v>
      </c>
      <c r="B38" t="s">
        <v>7</v>
      </c>
      <c r="C38">
        <v>16</v>
      </c>
      <c r="D38" t="s">
        <v>138</v>
      </c>
      <c r="E38">
        <v>0.75</v>
      </c>
      <c r="G38">
        <v>0.25</v>
      </c>
      <c r="H38">
        <f>G38+E38</f>
        <v>1</v>
      </c>
      <c r="I38">
        <v>1</v>
      </c>
      <c r="J38">
        <f>E38/H38</f>
        <v>0.75</v>
      </c>
      <c r="K38">
        <f>1-J38</f>
        <v>0.25</v>
      </c>
      <c r="L38">
        <f>IF(E38&gt;G38,1,0)</f>
        <v>1</v>
      </c>
      <c r="M38">
        <f>ABS(J38-K38)</f>
        <v>0.5</v>
      </c>
      <c r="N38">
        <f>1-M38</f>
        <v>0.5</v>
      </c>
      <c r="O38">
        <v>52</v>
      </c>
      <c r="P38">
        <v>0</v>
      </c>
      <c r="Q38">
        <v>1</v>
      </c>
      <c r="R38">
        <v>585514</v>
      </c>
      <c r="S38">
        <f>H38/R38</f>
        <v>1.7079010920319583E-6</v>
      </c>
      <c r="T38">
        <v>2</v>
      </c>
    </row>
    <row r="39" spans="1:20" x14ac:dyDescent="0.25">
      <c r="A39">
        <v>2024</v>
      </c>
      <c r="B39" t="s">
        <v>7</v>
      </c>
      <c r="C39">
        <v>17</v>
      </c>
      <c r="D39" t="s">
        <v>140</v>
      </c>
      <c r="E39">
        <v>172462</v>
      </c>
      <c r="F39" t="s">
        <v>139</v>
      </c>
      <c r="G39">
        <v>82415</v>
      </c>
      <c r="H39">
        <f>G39+E39</f>
        <v>254877</v>
      </c>
      <c r="I39">
        <v>0</v>
      </c>
      <c r="J39">
        <f>E39/H39</f>
        <v>0.67664795175712211</v>
      </c>
      <c r="K39">
        <f>1-J39</f>
        <v>0.32335204824287789</v>
      </c>
      <c r="L39">
        <f>IF(E39&gt;G39,1,0)</f>
        <v>1</v>
      </c>
      <c r="M39">
        <f>ABS(J39-K39)</f>
        <v>0.35329590351424423</v>
      </c>
      <c r="N39">
        <f>1-M39</f>
        <v>0.64670409648575577</v>
      </c>
      <c r="O39">
        <v>52</v>
      </c>
      <c r="P39">
        <v>0</v>
      </c>
      <c r="Q39">
        <v>0</v>
      </c>
      <c r="R39">
        <v>609733</v>
      </c>
      <c r="S39">
        <f>H39/R39</f>
        <v>0.41801411437465252</v>
      </c>
      <c r="T39">
        <v>2</v>
      </c>
    </row>
    <row r="40" spans="1:20" x14ac:dyDescent="0.25">
      <c r="A40">
        <v>2024</v>
      </c>
      <c r="B40" t="s">
        <v>7</v>
      </c>
      <c r="C40">
        <v>18</v>
      </c>
      <c r="D40" t="s">
        <v>142</v>
      </c>
      <c r="E40">
        <v>147674</v>
      </c>
      <c r="F40" t="s">
        <v>141</v>
      </c>
      <c r="G40">
        <v>80832</v>
      </c>
      <c r="H40">
        <f>G40+E40</f>
        <v>228506</v>
      </c>
      <c r="I40">
        <v>0</v>
      </c>
      <c r="J40">
        <f>E40/H40</f>
        <v>0.64625874156477292</v>
      </c>
      <c r="K40">
        <f>1-J40</f>
        <v>0.35374125843522708</v>
      </c>
      <c r="L40">
        <f>IF(E40&gt;G40,1,0)</f>
        <v>1</v>
      </c>
      <c r="M40">
        <f>ABS(J40-K40)</f>
        <v>0.29251748312954584</v>
      </c>
      <c r="N40">
        <f>1-M40</f>
        <v>0.70748251687045416</v>
      </c>
      <c r="O40">
        <v>52</v>
      </c>
      <c r="P40">
        <v>0</v>
      </c>
      <c r="Q40">
        <v>0</v>
      </c>
      <c r="R40">
        <v>559362</v>
      </c>
      <c r="S40">
        <f>H40/R40</f>
        <v>0.40851184027517062</v>
      </c>
      <c r="T40">
        <v>2</v>
      </c>
    </row>
    <row r="41" spans="1:20" x14ac:dyDescent="0.25">
      <c r="A41">
        <v>2024</v>
      </c>
      <c r="B41" t="s">
        <v>7</v>
      </c>
      <c r="C41">
        <v>19</v>
      </c>
      <c r="D41" t="s">
        <v>144</v>
      </c>
      <c r="E41">
        <v>252458</v>
      </c>
      <c r="F41" t="s">
        <v>143</v>
      </c>
      <c r="G41">
        <v>111862</v>
      </c>
      <c r="H41">
        <f>G41+E41</f>
        <v>364320</v>
      </c>
      <c r="I41">
        <v>0</v>
      </c>
      <c r="J41">
        <f>E41/H41</f>
        <v>0.69295674132630658</v>
      </c>
      <c r="K41">
        <f>1-J41</f>
        <v>0.30704325867369342</v>
      </c>
      <c r="L41">
        <f>IF(E41&gt;G41,1,0)</f>
        <v>1</v>
      </c>
      <c r="M41">
        <f>ABS(J41-K41)</f>
        <v>0.38591348265261316</v>
      </c>
      <c r="N41">
        <f>1-M41</f>
        <v>0.61408651734738684</v>
      </c>
      <c r="O41">
        <v>52</v>
      </c>
      <c r="P41">
        <v>0</v>
      </c>
      <c r="Q41">
        <v>0</v>
      </c>
      <c r="R41">
        <v>592748</v>
      </c>
      <c r="S41">
        <f>H41/R41</f>
        <v>0.61462881359363508</v>
      </c>
      <c r="T41">
        <v>2</v>
      </c>
    </row>
    <row r="42" spans="1:20" x14ac:dyDescent="0.25">
      <c r="A42">
        <v>2024</v>
      </c>
      <c r="B42" t="s">
        <v>7</v>
      </c>
      <c r="C42">
        <v>20</v>
      </c>
      <c r="F42" t="s">
        <v>145</v>
      </c>
      <c r="G42">
        <v>187862</v>
      </c>
      <c r="H42">
        <f>G42+E42</f>
        <v>187862</v>
      </c>
      <c r="I42">
        <v>1</v>
      </c>
      <c r="J42">
        <f>E42/H42</f>
        <v>0</v>
      </c>
      <c r="K42">
        <f>1-J42</f>
        <v>1</v>
      </c>
      <c r="L42">
        <f>IF(E42&gt;G42,1,0)</f>
        <v>0</v>
      </c>
      <c r="M42">
        <f>ABS(J42-K42)</f>
        <v>1</v>
      </c>
      <c r="N42">
        <f>1-M42</f>
        <v>0</v>
      </c>
      <c r="O42">
        <v>52</v>
      </c>
      <c r="P42">
        <v>0</v>
      </c>
      <c r="Q42">
        <v>0</v>
      </c>
      <c r="R42">
        <v>581765</v>
      </c>
      <c r="S42">
        <f>H42/R42</f>
        <v>0.32291732916211874</v>
      </c>
      <c r="T42">
        <v>2</v>
      </c>
    </row>
    <row r="43" spans="1:20" x14ac:dyDescent="0.25">
      <c r="A43">
        <v>2024</v>
      </c>
      <c r="B43" t="s">
        <v>7</v>
      </c>
      <c r="C43">
        <v>21</v>
      </c>
      <c r="D43" t="s">
        <v>147</v>
      </c>
      <c r="E43">
        <v>102798</v>
      </c>
      <c r="F43" t="s">
        <v>146</v>
      </c>
      <c r="G43">
        <v>92733</v>
      </c>
      <c r="H43">
        <f>G43+E43</f>
        <v>195531</v>
      </c>
      <c r="I43">
        <v>0</v>
      </c>
      <c r="J43">
        <f>E43/H43</f>
        <v>0.52573760682449333</v>
      </c>
      <c r="K43">
        <f>1-J43</f>
        <v>0.47426239317550667</v>
      </c>
      <c r="L43">
        <f>IF(E43&gt;G43,1,0)</f>
        <v>1</v>
      </c>
      <c r="M43">
        <f>ABS(J43-K43)</f>
        <v>5.1475213648986662E-2</v>
      </c>
      <c r="N43">
        <f>1-M43</f>
        <v>0.94852478635101334</v>
      </c>
      <c r="O43">
        <v>52</v>
      </c>
      <c r="P43">
        <v>0</v>
      </c>
      <c r="Q43">
        <v>0</v>
      </c>
      <c r="R43">
        <v>535380</v>
      </c>
      <c r="S43">
        <f>H43/R43</f>
        <v>0.365219096716351</v>
      </c>
      <c r="T43">
        <v>2</v>
      </c>
    </row>
    <row r="44" spans="1:20" x14ac:dyDescent="0.25">
      <c r="A44">
        <v>2024</v>
      </c>
      <c r="B44" t="s">
        <v>7</v>
      </c>
      <c r="C44">
        <v>22</v>
      </c>
      <c r="D44" t="s">
        <v>149</v>
      </c>
      <c r="E44">
        <v>78023</v>
      </c>
      <c r="F44" t="s">
        <v>148</v>
      </c>
      <c r="G44">
        <v>89484</v>
      </c>
      <c r="H44">
        <f>G44+E44</f>
        <v>167507</v>
      </c>
      <c r="I44">
        <v>0</v>
      </c>
      <c r="J44">
        <f>E44/H44</f>
        <v>0.46578948939447307</v>
      </c>
      <c r="K44">
        <f>1-J44</f>
        <v>0.53421051060552693</v>
      </c>
      <c r="L44">
        <f>IF(E44&gt;G44,1,0)</f>
        <v>0</v>
      </c>
      <c r="M44">
        <f>ABS(J44-K44)</f>
        <v>6.8421021211053867E-2</v>
      </c>
      <c r="N44">
        <f>1-M44</f>
        <v>0.93157897878894613</v>
      </c>
      <c r="O44">
        <v>52</v>
      </c>
      <c r="P44">
        <v>0</v>
      </c>
      <c r="Q44">
        <v>0</v>
      </c>
      <c r="R44">
        <v>542121</v>
      </c>
      <c r="S44">
        <f>H44/R44</f>
        <v>0.30898452559483952</v>
      </c>
      <c r="T44">
        <v>2</v>
      </c>
    </row>
    <row r="45" spans="1:20" x14ac:dyDescent="0.25">
      <c r="A45">
        <v>2024</v>
      </c>
      <c r="B45" t="s">
        <v>7</v>
      </c>
      <c r="C45">
        <v>23</v>
      </c>
      <c r="D45" t="s">
        <v>151</v>
      </c>
      <c r="E45">
        <v>105563</v>
      </c>
      <c r="F45" t="s">
        <v>150</v>
      </c>
      <c r="G45">
        <v>159286</v>
      </c>
      <c r="H45">
        <f>G45+E45</f>
        <v>264849</v>
      </c>
      <c r="I45">
        <v>0</v>
      </c>
      <c r="J45">
        <f>E45/H45</f>
        <v>0.39857805768570015</v>
      </c>
      <c r="K45">
        <f>1-J45</f>
        <v>0.60142194231429991</v>
      </c>
      <c r="L45">
        <f>IF(E45&gt;G45,1,0)</f>
        <v>0</v>
      </c>
      <c r="M45">
        <f>ABS(J45-K45)</f>
        <v>0.20284388462859976</v>
      </c>
      <c r="N45">
        <f>1-M45</f>
        <v>0.79715611537140019</v>
      </c>
      <c r="O45">
        <v>52</v>
      </c>
      <c r="P45">
        <v>0</v>
      </c>
      <c r="Q45">
        <v>0</v>
      </c>
      <c r="R45">
        <v>576328</v>
      </c>
      <c r="S45">
        <f>H45/R45</f>
        <v>0.45954560597437571</v>
      </c>
      <c r="T45">
        <v>2</v>
      </c>
    </row>
    <row r="46" spans="1:20" x14ac:dyDescent="0.25">
      <c r="A46">
        <v>2024</v>
      </c>
      <c r="B46" t="s">
        <v>7</v>
      </c>
      <c r="C46">
        <v>24</v>
      </c>
      <c r="D46" t="s">
        <v>153</v>
      </c>
      <c r="E46">
        <v>214724</v>
      </c>
      <c r="F46" t="s">
        <v>152</v>
      </c>
      <c r="G46">
        <v>127755</v>
      </c>
      <c r="H46">
        <f>G46+E46</f>
        <v>342479</v>
      </c>
      <c r="I46">
        <v>0</v>
      </c>
      <c r="J46">
        <f>E46/H46</f>
        <v>0.62696982880702179</v>
      </c>
      <c r="K46">
        <f>1-J46</f>
        <v>0.37303017119297821</v>
      </c>
      <c r="L46">
        <f>IF(E46&gt;G46,1,0)</f>
        <v>1</v>
      </c>
      <c r="M46">
        <f>ABS(J46-K46)</f>
        <v>0.25393965761404358</v>
      </c>
      <c r="N46">
        <f>1-M46</f>
        <v>0.74606034238595642</v>
      </c>
      <c r="O46">
        <v>52</v>
      </c>
      <c r="P46">
        <v>0</v>
      </c>
      <c r="Q46">
        <v>0</v>
      </c>
      <c r="R46">
        <v>611221</v>
      </c>
      <c r="S46">
        <f>H46/R46</f>
        <v>0.56031942619772557</v>
      </c>
      <c r="T46">
        <v>2</v>
      </c>
    </row>
    <row r="47" spans="1:20" x14ac:dyDescent="0.25">
      <c r="A47">
        <v>2024</v>
      </c>
      <c r="B47" t="s">
        <v>7</v>
      </c>
      <c r="C47">
        <v>25</v>
      </c>
      <c r="D47" t="s">
        <v>155</v>
      </c>
      <c r="E47">
        <v>137837</v>
      </c>
      <c r="F47" t="s">
        <v>154</v>
      </c>
      <c r="G47">
        <v>107194</v>
      </c>
      <c r="H47">
        <f>G47+E47</f>
        <v>245031</v>
      </c>
      <c r="I47">
        <v>0</v>
      </c>
      <c r="J47">
        <f>E47/H47</f>
        <v>0.56252882288363515</v>
      </c>
      <c r="K47">
        <f>1-J47</f>
        <v>0.43747117711636485</v>
      </c>
      <c r="L47">
        <f>IF(E47&gt;G47,1,0)</f>
        <v>1</v>
      </c>
      <c r="M47">
        <f>ABS(J47-K47)</f>
        <v>0.1250576457672703</v>
      </c>
      <c r="N47">
        <f>1-M47</f>
        <v>0.8749423542327297</v>
      </c>
      <c r="O47">
        <v>52</v>
      </c>
      <c r="P47">
        <v>0</v>
      </c>
      <c r="Q47">
        <v>0</v>
      </c>
      <c r="R47">
        <v>584126</v>
      </c>
      <c r="S47">
        <f>H47/R47</f>
        <v>0.4194831252161349</v>
      </c>
      <c r="T47">
        <v>2</v>
      </c>
    </row>
    <row r="48" spans="1:20" x14ac:dyDescent="0.25">
      <c r="A48">
        <v>2024</v>
      </c>
      <c r="B48" t="s">
        <v>7</v>
      </c>
      <c r="C48">
        <v>26</v>
      </c>
      <c r="D48" t="s">
        <v>157</v>
      </c>
      <c r="E48">
        <v>187393</v>
      </c>
      <c r="F48" t="s">
        <v>156</v>
      </c>
      <c r="G48">
        <v>146913</v>
      </c>
      <c r="H48">
        <f>G48+E48</f>
        <v>334306</v>
      </c>
      <c r="I48">
        <v>0</v>
      </c>
      <c r="J48">
        <f>E48/H48</f>
        <v>0.56054333454978378</v>
      </c>
      <c r="K48">
        <f>1-J48</f>
        <v>0.43945666545021622</v>
      </c>
      <c r="L48">
        <f>IF(E48&gt;G48,1,0)</f>
        <v>1</v>
      </c>
      <c r="M48">
        <f>ABS(J48-K48)</f>
        <v>0.12108666909956756</v>
      </c>
      <c r="N48">
        <f>1-M48</f>
        <v>0.87891333090043244</v>
      </c>
      <c r="O48">
        <v>52</v>
      </c>
      <c r="P48">
        <v>0</v>
      </c>
      <c r="Q48">
        <v>0</v>
      </c>
      <c r="R48">
        <v>575327</v>
      </c>
      <c r="S48">
        <f>H48/R48</f>
        <v>0.58107128641624672</v>
      </c>
      <c r="T48">
        <v>2</v>
      </c>
    </row>
    <row r="49" spans="1:20" x14ac:dyDescent="0.25">
      <c r="A49">
        <v>2024</v>
      </c>
      <c r="B49" t="s">
        <v>7</v>
      </c>
      <c r="C49">
        <v>27</v>
      </c>
      <c r="D49" t="s">
        <v>159</v>
      </c>
      <c r="E49">
        <v>154040</v>
      </c>
      <c r="F49" t="s">
        <v>158</v>
      </c>
      <c r="G49">
        <v>146050</v>
      </c>
      <c r="H49">
        <f>G49+E49</f>
        <v>300090</v>
      </c>
      <c r="I49">
        <v>0</v>
      </c>
      <c r="J49">
        <f>E49/H49</f>
        <v>0.5133126728648072</v>
      </c>
      <c r="K49">
        <f>1-J49</f>
        <v>0.4866873271351928</v>
      </c>
      <c r="L49">
        <f>IF(E49&gt;G49,1,0)</f>
        <v>1</v>
      </c>
      <c r="M49">
        <f>ABS(J49-K49)</f>
        <v>2.6625345729614391E-2</v>
      </c>
      <c r="N49">
        <f>1-M49</f>
        <v>0.97337465427038561</v>
      </c>
      <c r="O49">
        <v>52</v>
      </c>
      <c r="P49">
        <v>1</v>
      </c>
      <c r="Q49">
        <v>0</v>
      </c>
      <c r="R49">
        <v>552295</v>
      </c>
      <c r="S49">
        <f>H49/R49</f>
        <v>0.54335092658814588</v>
      </c>
      <c r="T49">
        <v>2</v>
      </c>
    </row>
    <row r="50" spans="1:20" x14ac:dyDescent="0.25">
      <c r="A50">
        <v>2024</v>
      </c>
      <c r="B50" t="s">
        <v>7</v>
      </c>
      <c r="C50">
        <v>28</v>
      </c>
      <c r="D50" t="s">
        <v>161</v>
      </c>
      <c r="E50">
        <v>204489</v>
      </c>
      <c r="F50" t="s">
        <v>160</v>
      </c>
      <c r="G50">
        <v>110455</v>
      </c>
      <c r="H50">
        <f>G50+E50</f>
        <v>314944</v>
      </c>
      <c r="I50">
        <v>0</v>
      </c>
      <c r="J50">
        <f>E50/H50</f>
        <v>0.64928685734606784</v>
      </c>
      <c r="K50">
        <f>1-J50</f>
        <v>0.35071314265393216</v>
      </c>
      <c r="L50">
        <f>IF(E50&gt;G50,1,0)</f>
        <v>1</v>
      </c>
      <c r="M50">
        <f>ABS(J50-K50)</f>
        <v>0.29857371469213567</v>
      </c>
      <c r="N50">
        <f>1-M50</f>
        <v>0.70142628530786433</v>
      </c>
      <c r="O50">
        <v>52</v>
      </c>
      <c r="P50">
        <v>0</v>
      </c>
      <c r="Q50">
        <v>0</v>
      </c>
      <c r="R50">
        <v>604014</v>
      </c>
      <c r="S50">
        <f>H50/R50</f>
        <v>0.52141837771972177</v>
      </c>
      <c r="T50">
        <v>2</v>
      </c>
    </row>
    <row r="51" spans="1:20" x14ac:dyDescent="0.25">
      <c r="A51">
        <v>2024</v>
      </c>
      <c r="B51" t="s">
        <v>7</v>
      </c>
      <c r="C51">
        <v>29</v>
      </c>
      <c r="D51" t="s">
        <v>163</v>
      </c>
      <c r="E51">
        <v>146312</v>
      </c>
      <c r="F51" t="s">
        <v>162</v>
      </c>
      <c r="G51">
        <v>63374</v>
      </c>
      <c r="H51">
        <f>G51+E51</f>
        <v>209686</v>
      </c>
      <c r="I51">
        <v>0</v>
      </c>
      <c r="J51">
        <f>E51/H51</f>
        <v>0.69776713752944874</v>
      </c>
      <c r="K51">
        <f>1-J51</f>
        <v>0.30223286247055126</v>
      </c>
      <c r="L51">
        <f>IF(E51&gt;G51,1,0)</f>
        <v>1</v>
      </c>
      <c r="M51">
        <f>ABS(J51-K51)</f>
        <v>0.39553427505889749</v>
      </c>
      <c r="N51">
        <f>1-M51</f>
        <v>0.60446572494110251</v>
      </c>
      <c r="O51">
        <v>52</v>
      </c>
      <c r="P51">
        <v>0</v>
      </c>
      <c r="Q51">
        <v>1</v>
      </c>
      <c r="R51">
        <v>564600</v>
      </c>
      <c r="S51">
        <f>H51/R51</f>
        <v>0.3713885936946511</v>
      </c>
      <c r="T51">
        <v>2</v>
      </c>
    </row>
    <row r="52" spans="1:20" x14ac:dyDescent="0.25">
      <c r="A52">
        <v>2024</v>
      </c>
      <c r="B52" t="s">
        <v>7</v>
      </c>
      <c r="C52">
        <v>30</v>
      </c>
      <c r="D52" t="s">
        <v>165</v>
      </c>
      <c r="E52">
        <v>213100</v>
      </c>
      <c r="F52" t="s">
        <v>164</v>
      </c>
      <c r="G52">
        <v>98559</v>
      </c>
      <c r="H52">
        <f>G52+E52</f>
        <v>311659</v>
      </c>
      <c r="I52">
        <v>0</v>
      </c>
      <c r="J52">
        <f>E52/H52</f>
        <v>0.68376013527605495</v>
      </c>
      <c r="K52">
        <f>1-J52</f>
        <v>0.31623986472394505</v>
      </c>
      <c r="L52">
        <f>IF(E52&gt;G52,1,0)</f>
        <v>1</v>
      </c>
      <c r="M52">
        <f>ABS(J52-K52)</f>
        <v>0.3675202705521099</v>
      </c>
      <c r="N52">
        <f>1-M52</f>
        <v>0.6324797294478901</v>
      </c>
      <c r="O52">
        <v>52</v>
      </c>
      <c r="P52">
        <v>0</v>
      </c>
      <c r="Q52">
        <v>1</v>
      </c>
      <c r="R52">
        <v>638537</v>
      </c>
      <c r="S52">
        <f>H52/R52</f>
        <v>0.48808291453745045</v>
      </c>
      <c r="T52">
        <v>2</v>
      </c>
    </row>
    <row r="53" spans="1:20" x14ac:dyDescent="0.25">
      <c r="A53">
        <v>2024</v>
      </c>
      <c r="B53" t="s">
        <v>7</v>
      </c>
      <c r="C53">
        <v>31</v>
      </c>
      <c r="D53" t="s">
        <v>167</v>
      </c>
      <c r="E53">
        <v>148095</v>
      </c>
      <c r="F53" t="s">
        <v>166</v>
      </c>
      <c r="G53">
        <v>99856</v>
      </c>
      <c r="H53">
        <f>G53+E53</f>
        <v>247951</v>
      </c>
      <c r="I53">
        <v>0</v>
      </c>
      <c r="J53">
        <f>E53/H53</f>
        <v>0.59727526809732567</v>
      </c>
      <c r="K53">
        <f>1-J53</f>
        <v>0.40272473190267433</v>
      </c>
      <c r="L53">
        <f>IF(E53&gt;G53,1,0)</f>
        <v>1</v>
      </c>
      <c r="M53">
        <f>ABS(J53-K53)</f>
        <v>0.19455053619465135</v>
      </c>
      <c r="N53">
        <f>1-M53</f>
        <v>0.80544946380534865</v>
      </c>
      <c r="O53">
        <v>52</v>
      </c>
      <c r="P53">
        <v>0</v>
      </c>
      <c r="Q53">
        <v>1</v>
      </c>
      <c r="R53">
        <v>564524</v>
      </c>
      <c r="S53">
        <f>H53/R53</f>
        <v>0.43922136171358522</v>
      </c>
      <c r="T53">
        <v>2</v>
      </c>
    </row>
    <row r="54" spans="1:20" x14ac:dyDescent="0.25">
      <c r="A54">
        <v>2024</v>
      </c>
      <c r="B54" t="s">
        <v>7</v>
      </c>
      <c r="C54">
        <v>32</v>
      </c>
      <c r="D54" t="s">
        <v>169</v>
      </c>
      <c r="E54">
        <v>212934</v>
      </c>
      <c r="F54" t="s">
        <v>168</v>
      </c>
      <c r="G54">
        <v>108711</v>
      </c>
      <c r="H54">
        <f>G54+E54</f>
        <v>321645</v>
      </c>
      <c r="I54">
        <v>0</v>
      </c>
      <c r="J54">
        <f>E54/H54</f>
        <v>0.66201557617870632</v>
      </c>
      <c r="K54">
        <f>1-J54</f>
        <v>0.33798442382129368</v>
      </c>
      <c r="L54">
        <f>IF(E54&gt;G54,1,0)</f>
        <v>1</v>
      </c>
      <c r="M54">
        <f>ABS(J54-K54)</f>
        <v>0.32403115235741264</v>
      </c>
      <c r="N54">
        <f>1-M54</f>
        <v>0.67596884764258736</v>
      </c>
      <c r="O54">
        <v>52</v>
      </c>
      <c r="P54">
        <v>0</v>
      </c>
      <c r="Q54">
        <v>0</v>
      </c>
      <c r="R54">
        <v>620200</v>
      </c>
      <c r="S54">
        <f>H54/R54</f>
        <v>0.5186149629151886</v>
      </c>
      <c r="T54">
        <v>2</v>
      </c>
    </row>
    <row r="55" spans="1:20" x14ac:dyDescent="0.25">
      <c r="A55">
        <v>2024</v>
      </c>
      <c r="B55" t="s">
        <v>7</v>
      </c>
      <c r="C55">
        <v>33</v>
      </c>
      <c r="D55" t="s">
        <v>171</v>
      </c>
      <c r="E55">
        <v>137197</v>
      </c>
      <c r="F55" t="s">
        <v>170</v>
      </c>
      <c r="G55">
        <v>96078</v>
      </c>
      <c r="H55">
        <f>G55+E55</f>
        <v>233275</v>
      </c>
      <c r="I55">
        <v>0</v>
      </c>
      <c r="J55">
        <f>E55/H55</f>
        <v>0.58813417640124321</v>
      </c>
      <c r="K55">
        <f>1-J55</f>
        <v>0.41186582359875679</v>
      </c>
      <c r="L55">
        <f>IF(E55&gt;G55,1,0)</f>
        <v>1</v>
      </c>
      <c r="M55">
        <f>ABS(J55-K55)</f>
        <v>0.17626835280248643</v>
      </c>
      <c r="N55">
        <f>1-M55</f>
        <v>0.82373164719751357</v>
      </c>
      <c r="O55">
        <v>52</v>
      </c>
      <c r="P55">
        <v>0</v>
      </c>
      <c r="Q55">
        <v>0</v>
      </c>
      <c r="R55">
        <v>556822</v>
      </c>
      <c r="S55">
        <f>H55/R55</f>
        <v>0.41893998441153546</v>
      </c>
      <c r="T55">
        <v>2</v>
      </c>
    </row>
    <row r="56" spans="1:20" x14ac:dyDescent="0.25">
      <c r="A56">
        <v>2024</v>
      </c>
      <c r="B56" t="s">
        <v>7</v>
      </c>
      <c r="C56">
        <v>34</v>
      </c>
      <c r="D56" t="s">
        <v>172</v>
      </c>
      <c r="E56">
        <v>0.75</v>
      </c>
      <c r="G56">
        <v>0.25</v>
      </c>
      <c r="H56">
        <f>G56+E56</f>
        <v>1</v>
      </c>
      <c r="I56">
        <v>1</v>
      </c>
      <c r="J56">
        <f>E56/H56</f>
        <v>0.75</v>
      </c>
      <c r="K56">
        <f>1-J56</f>
        <v>0.25</v>
      </c>
      <c r="L56">
        <f>IF(E56&gt;G56,1,0)</f>
        <v>1</v>
      </c>
      <c r="M56">
        <f>ABS(J56-K56)</f>
        <v>0.5</v>
      </c>
      <c r="N56">
        <f>1-M56</f>
        <v>0.5</v>
      </c>
      <c r="O56">
        <v>52</v>
      </c>
      <c r="P56">
        <v>0</v>
      </c>
      <c r="Q56">
        <v>0</v>
      </c>
      <c r="R56">
        <v>582665</v>
      </c>
      <c r="S56">
        <f>H56/R56</f>
        <v>1.7162520487758831E-6</v>
      </c>
      <c r="T56">
        <v>2</v>
      </c>
    </row>
    <row r="57" spans="1:20" x14ac:dyDescent="0.25">
      <c r="A57">
        <v>2024</v>
      </c>
      <c r="B57" t="s">
        <v>7</v>
      </c>
      <c r="C57">
        <v>35</v>
      </c>
      <c r="D57" t="s">
        <v>174</v>
      </c>
      <c r="E57">
        <v>136413</v>
      </c>
      <c r="F57" t="s">
        <v>173</v>
      </c>
      <c r="G57">
        <v>97142</v>
      </c>
      <c r="H57">
        <f>G57+E57</f>
        <v>233555</v>
      </c>
      <c r="I57">
        <v>0</v>
      </c>
      <c r="J57">
        <f>E57/H57</f>
        <v>0.58407227419665608</v>
      </c>
      <c r="K57">
        <f>1-J57</f>
        <v>0.41592772580334392</v>
      </c>
      <c r="L57">
        <f>IF(E57&gt;G57,1,0)</f>
        <v>1</v>
      </c>
      <c r="M57">
        <f>ABS(J57-K57)</f>
        <v>0.16814454839331217</v>
      </c>
      <c r="N57">
        <f>1-M57</f>
        <v>0.83185545160668783</v>
      </c>
      <c r="O57">
        <v>52</v>
      </c>
      <c r="P57">
        <v>0</v>
      </c>
      <c r="Q57">
        <v>0</v>
      </c>
      <c r="R57">
        <v>570461</v>
      </c>
      <c r="S57">
        <f>H57/R57</f>
        <v>0.40941449108703309</v>
      </c>
      <c r="T57">
        <v>2</v>
      </c>
    </row>
    <row r="58" spans="1:20" x14ac:dyDescent="0.25">
      <c r="A58">
        <v>2024</v>
      </c>
      <c r="B58" t="s">
        <v>7</v>
      </c>
      <c r="C58">
        <v>36</v>
      </c>
      <c r="D58" t="s">
        <v>176</v>
      </c>
      <c r="E58">
        <v>246002</v>
      </c>
      <c r="F58" t="s">
        <v>175</v>
      </c>
      <c r="G58">
        <v>111985</v>
      </c>
      <c r="H58">
        <f>G58+E58</f>
        <v>357987</v>
      </c>
      <c r="I58">
        <v>0</v>
      </c>
      <c r="J58">
        <f>E58/H58</f>
        <v>0.68718137809473523</v>
      </c>
      <c r="K58">
        <f>1-J58</f>
        <v>0.31281862190526477</v>
      </c>
      <c r="L58">
        <f>IF(E58&gt;G58,1,0)</f>
        <v>1</v>
      </c>
      <c r="M58">
        <f>ABS(J58-K58)</f>
        <v>0.37436275618947046</v>
      </c>
      <c r="N58">
        <f>1-M58</f>
        <v>0.62563724381052954</v>
      </c>
      <c r="O58">
        <v>52</v>
      </c>
      <c r="P58">
        <v>0</v>
      </c>
      <c r="Q58">
        <v>0</v>
      </c>
      <c r="R58">
        <v>614657</v>
      </c>
      <c r="S58">
        <f>H58/R58</f>
        <v>0.5824175109044557</v>
      </c>
      <c r="T58">
        <v>2</v>
      </c>
    </row>
    <row r="59" spans="1:20" x14ac:dyDescent="0.25">
      <c r="A59">
        <v>2024</v>
      </c>
      <c r="B59" t="s">
        <v>7</v>
      </c>
      <c r="C59">
        <v>37</v>
      </c>
      <c r="D59" t="s">
        <v>177</v>
      </c>
      <c r="E59">
        <v>0.75</v>
      </c>
      <c r="G59">
        <v>0.25</v>
      </c>
      <c r="H59">
        <f>G59+E59</f>
        <v>1</v>
      </c>
      <c r="I59">
        <v>1</v>
      </c>
      <c r="J59">
        <f>E59/H59</f>
        <v>0.75</v>
      </c>
      <c r="K59">
        <f>1-J59</f>
        <v>0.25</v>
      </c>
      <c r="L59">
        <f>IF(E59&gt;G59,1,0)</f>
        <v>1</v>
      </c>
      <c r="M59">
        <f>ABS(J59-K59)</f>
        <v>0.5</v>
      </c>
      <c r="N59">
        <f>1-M59</f>
        <v>0.5</v>
      </c>
      <c r="O59">
        <v>52</v>
      </c>
      <c r="P59">
        <v>0</v>
      </c>
      <c r="Q59">
        <v>0</v>
      </c>
      <c r="R59">
        <v>584668</v>
      </c>
      <c r="S59">
        <f>H59/R59</f>
        <v>1.710372382275069E-6</v>
      </c>
      <c r="T59">
        <v>2</v>
      </c>
    </row>
    <row r="60" spans="1:20" x14ac:dyDescent="0.25">
      <c r="A60">
        <v>2024</v>
      </c>
      <c r="B60" t="s">
        <v>7</v>
      </c>
      <c r="C60">
        <v>38</v>
      </c>
      <c r="D60" t="s">
        <v>179</v>
      </c>
      <c r="E60">
        <v>165110</v>
      </c>
      <c r="F60" t="s">
        <v>178</v>
      </c>
      <c r="G60">
        <v>110818</v>
      </c>
      <c r="H60">
        <f>G60+E60</f>
        <v>275928</v>
      </c>
      <c r="I60">
        <v>0</v>
      </c>
      <c r="J60">
        <f>E60/H60</f>
        <v>0.59838073700385608</v>
      </c>
      <c r="K60">
        <f>1-J60</f>
        <v>0.40161926299614392</v>
      </c>
      <c r="L60">
        <f>IF(E60&gt;G60,1,0)</f>
        <v>1</v>
      </c>
      <c r="M60">
        <f>ABS(J60-K60)</f>
        <v>0.19676147400771216</v>
      </c>
      <c r="N60">
        <f>1-M60</f>
        <v>0.80323852599228784</v>
      </c>
      <c r="O60">
        <v>52</v>
      </c>
      <c r="P60">
        <v>0</v>
      </c>
      <c r="Q60">
        <v>0</v>
      </c>
      <c r="R60">
        <v>570070</v>
      </c>
      <c r="S60">
        <f>H60/R60</f>
        <v>0.48402476888803131</v>
      </c>
      <c r="T60">
        <v>2</v>
      </c>
    </row>
    <row r="61" spans="1:20" x14ac:dyDescent="0.25">
      <c r="A61">
        <v>2024</v>
      </c>
      <c r="B61" t="s">
        <v>7</v>
      </c>
      <c r="C61">
        <v>39</v>
      </c>
      <c r="D61" t="s">
        <v>181</v>
      </c>
      <c r="E61">
        <v>130191</v>
      </c>
      <c r="F61" t="s">
        <v>180</v>
      </c>
      <c r="G61">
        <v>99469</v>
      </c>
      <c r="H61">
        <f>G61+E61</f>
        <v>229660</v>
      </c>
      <c r="I61">
        <v>0</v>
      </c>
      <c r="J61">
        <f>E61/H61</f>
        <v>0.56688583122877301</v>
      </c>
      <c r="K61">
        <f>1-J61</f>
        <v>0.43311416877122699</v>
      </c>
      <c r="L61">
        <f>IF(E61&gt;G61,1,0)</f>
        <v>1</v>
      </c>
      <c r="M61">
        <f>ABS(J61-K61)</f>
        <v>0.13377166245754601</v>
      </c>
      <c r="N61">
        <f>1-M61</f>
        <v>0.86622833754245399</v>
      </c>
      <c r="O61">
        <v>52</v>
      </c>
      <c r="P61">
        <v>0</v>
      </c>
      <c r="Q61">
        <v>0</v>
      </c>
      <c r="R61">
        <v>578090</v>
      </c>
      <c r="S61">
        <f>H61/R61</f>
        <v>0.39727378089916793</v>
      </c>
      <c r="T61">
        <v>2</v>
      </c>
    </row>
    <row r="62" spans="1:20" x14ac:dyDescent="0.25">
      <c r="A62">
        <v>2024</v>
      </c>
      <c r="B62" t="s">
        <v>7</v>
      </c>
      <c r="C62">
        <v>40</v>
      </c>
      <c r="D62" t="s">
        <v>183</v>
      </c>
      <c r="E62">
        <v>171637</v>
      </c>
      <c r="F62" t="s">
        <v>182</v>
      </c>
      <c r="G62">
        <v>211998</v>
      </c>
      <c r="H62">
        <f>G62+E62</f>
        <v>383635</v>
      </c>
      <c r="I62">
        <v>0</v>
      </c>
      <c r="J62">
        <f>E62/H62</f>
        <v>0.44739661396900698</v>
      </c>
      <c r="K62">
        <f>1-J62</f>
        <v>0.55260338603099302</v>
      </c>
      <c r="L62">
        <f>IF(E62&gt;G62,1,0)</f>
        <v>0</v>
      </c>
      <c r="M62">
        <f>ABS(J62-K62)</f>
        <v>0.10520677206198603</v>
      </c>
      <c r="N62">
        <f>1-M62</f>
        <v>0.89479322793801397</v>
      </c>
      <c r="O62">
        <v>52</v>
      </c>
      <c r="P62">
        <v>0</v>
      </c>
      <c r="Q62">
        <v>0</v>
      </c>
      <c r="R62">
        <v>596722</v>
      </c>
      <c r="S62">
        <f>H62/R62</f>
        <v>0.64290406587992399</v>
      </c>
      <c r="T62">
        <v>2</v>
      </c>
    </row>
    <row r="63" spans="1:20" x14ac:dyDescent="0.25">
      <c r="A63">
        <v>2024</v>
      </c>
      <c r="B63" t="s">
        <v>7</v>
      </c>
      <c r="C63">
        <v>41</v>
      </c>
      <c r="D63" t="s">
        <v>185</v>
      </c>
      <c r="E63">
        <v>171229</v>
      </c>
      <c r="F63" t="s">
        <v>184</v>
      </c>
      <c r="G63">
        <v>183216</v>
      </c>
      <c r="H63">
        <f>G63+E63</f>
        <v>354445</v>
      </c>
      <c r="I63">
        <v>0</v>
      </c>
      <c r="J63">
        <f>E63/H63</f>
        <v>0.48309046537544614</v>
      </c>
      <c r="K63">
        <f>1-J63</f>
        <v>0.5169095346245538</v>
      </c>
      <c r="L63">
        <f>IF(E63&gt;G63,1,0)</f>
        <v>0</v>
      </c>
      <c r="M63">
        <f>ABS(J63-K63)</f>
        <v>3.3819069249107658E-2</v>
      </c>
      <c r="N63">
        <f>1-M63</f>
        <v>0.9661809307508924</v>
      </c>
      <c r="O63">
        <v>52</v>
      </c>
      <c r="P63">
        <v>0</v>
      </c>
      <c r="Q63">
        <v>0</v>
      </c>
      <c r="R63">
        <v>633508</v>
      </c>
      <c r="S63">
        <f>H63/R63</f>
        <v>0.55949569697620238</v>
      </c>
      <c r="T63">
        <v>2</v>
      </c>
    </row>
    <row r="64" spans="1:20" x14ac:dyDescent="0.25">
      <c r="A64">
        <v>2024</v>
      </c>
      <c r="B64" t="s">
        <v>7</v>
      </c>
      <c r="C64">
        <v>42</v>
      </c>
      <c r="D64" t="s">
        <v>187</v>
      </c>
      <c r="E64">
        <v>159153</v>
      </c>
      <c r="F64" t="s">
        <v>186</v>
      </c>
      <c r="G64">
        <v>74410</v>
      </c>
      <c r="H64">
        <f>G64+E64</f>
        <v>233563</v>
      </c>
      <c r="I64">
        <v>0</v>
      </c>
      <c r="J64">
        <f>E64/H64</f>
        <v>0.68141358006191044</v>
      </c>
      <c r="K64">
        <f>1-J64</f>
        <v>0.31858641993808956</v>
      </c>
      <c r="L64">
        <f>IF(E64&gt;G64,1,0)</f>
        <v>1</v>
      </c>
      <c r="M64">
        <f>ABS(J64-K64)</f>
        <v>0.36282716012382088</v>
      </c>
      <c r="N64">
        <f>1-M64</f>
        <v>0.63717283987617912</v>
      </c>
      <c r="O64">
        <v>52</v>
      </c>
      <c r="P64">
        <v>0</v>
      </c>
      <c r="Q64">
        <v>0</v>
      </c>
      <c r="R64">
        <v>567234</v>
      </c>
      <c r="S64">
        <f>H64/R64</f>
        <v>0.41175775782128715</v>
      </c>
      <c r="T64">
        <v>2</v>
      </c>
    </row>
    <row r="65" spans="1:20" x14ac:dyDescent="0.25">
      <c r="A65">
        <v>2024</v>
      </c>
      <c r="B65" t="s">
        <v>7</v>
      </c>
      <c r="C65">
        <v>43</v>
      </c>
      <c r="D65" t="s">
        <v>189</v>
      </c>
      <c r="E65">
        <v>160080</v>
      </c>
      <c r="F65" t="s">
        <v>188</v>
      </c>
      <c r="G65">
        <v>53152</v>
      </c>
      <c r="H65">
        <f>G65+E65</f>
        <v>213232</v>
      </c>
      <c r="I65">
        <v>0</v>
      </c>
      <c r="J65">
        <f>E65/H65</f>
        <v>0.75073159750881668</v>
      </c>
      <c r="K65">
        <f>1-J65</f>
        <v>0.24926840249118332</v>
      </c>
      <c r="L65">
        <f>IF(E65&gt;G65,1,0)</f>
        <v>1</v>
      </c>
      <c r="M65">
        <f>ABS(J65-K65)</f>
        <v>0.50146319501763337</v>
      </c>
      <c r="N65">
        <f>1-M65</f>
        <v>0.49853680498236663</v>
      </c>
      <c r="O65">
        <v>52</v>
      </c>
      <c r="P65">
        <v>0</v>
      </c>
      <c r="Q65">
        <v>0</v>
      </c>
      <c r="R65">
        <v>556355</v>
      </c>
      <c r="S65">
        <f>H65/R65</f>
        <v>0.38326608011072066</v>
      </c>
      <c r="T65">
        <v>2</v>
      </c>
    </row>
    <row r="66" spans="1:20" x14ac:dyDescent="0.25">
      <c r="A66">
        <v>2024</v>
      </c>
      <c r="B66" t="s">
        <v>7</v>
      </c>
      <c r="C66">
        <v>44</v>
      </c>
      <c r="D66" t="s">
        <v>191</v>
      </c>
      <c r="E66">
        <v>164765</v>
      </c>
      <c r="F66" t="s">
        <v>190</v>
      </c>
      <c r="G66">
        <v>66087</v>
      </c>
      <c r="H66">
        <f>G66+E66</f>
        <v>230852</v>
      </c>
      <c r="I66">
        <v>0</v>
      </c>
      <c r="J66">
        <f>E66/H66</f>
        <v>0.71372567705716217</v>
      </c>
      <c r="K66">
        <f>1-J66</f>
        <v>0.28627432294283783</v>
      </c>
      <c r="L66">
        <f>IF(E66&gt;G66,1,0)</f>
        <v>1</v>
      </c>
      <c r="M66">
        <f>ABS(J66-K66)</f>
        <v>0.42745135411432433</v>
      </c>
      <c r="N66">
        <f>1-M66</f>
        <v>0.57254864588567567</v>
      </c>
      <c r="O66">
        <v>52</v>
      </c>
      <c r="P66">
        <v>0</v>
      </c>
      <c r="Q66">
        <v>0</v>
      </c>
      <c r="R66">
        <v>574259</v>
      </c>
      <c r="S66">
        <f>H66/R66</f>
        <v>0.40199979451780471</v>
      </c>
      <c r="T66">
        <v>2</v>
      </c>
    </row>
    <row r="67" spans="1:20" x14ac:dyDescent="0.25">
      <c r="A67">
        <v>2024</v>
      </c>
      <c r="B67" t="s">
        <v>7</v>
      </c>
      <c r="C67">
        <v>45</v>
      </c>
      <c r="D67" t="s">
        <v>193</v>
      </c>
      <c r="E67">
        <v>158264</v>
      </c>
      <c r="F67" t="s">
        <v>192</v>
      </c>
      <c r="G67">
        <v>157611</v>
      </c>
      <c r="H67">
        <f>G67+E67</f>
        <v>315875</v>
      </c>
      <c r="I67">
        <v>0</v>
      </c>
      <c r="J67">
        <f>E67/H67</f>
        <v>0.50103363672338741</v>
      </c>
      <c r="K67">
        <f>1-J67</f>
        <v>0.49896636327661259</v>
      </c>
      <c r="L67">
        <f>IF(E67&gt;G67,1,0)</f>
        <v>1</v>
      </c>
      <c r="M67">
        <f>ABS(J67-K67)</f>
        <v>2.0672734467748199E-3</v>
      </c>
      <c r="N67">
        <f>1-M67</f>
        <v>0.99793272655322518</v>
      </c>
      <c r="O67">
        <v>52</v>
      </c>
      <c r="P67">
        <v>1</v>
      </c>
      <c r="Q67">
        <v>0</v>
      </c>
      <c r="R67">
        <v>581807</v>
      </c>
      <c r="S67">
        <f>H67/R67</f>
        <v>0.54292059050509878</v>
      </c>
      <c r="T67">
        <v>2</v>
      </c>
    </row>
    <row r="68" spans="1:20" x14ac:dyDescent="0.25">
      <c r="A68">
        <v>2024</v>
      </c>
      <c r="B68" t="s">
        <v>7</v>
      </c>
      <c r="C68">
        <v>46</v>
      </c>
      <c r="D68" t="s">
        <v>195</v>
      </c>
      <c r="E68">
        <v>134013</v>
      </c>
      <c r="F68" t="s">
        <v>194</v>
      </c>
      <c r="G68">
        <v>77279</v>
      </c>
      <c r="H68">
        <f>G68+E68</f>
        <v>211292</v>
      </c>
      <c r="I68">
        <v>0</v>
      </c>
      <c r="J68">
        <f>E68/H68</f>
        <v>0.63425496469341003</v>
      </c>
      <c r="K68">
        <f>1-J68</f>
        <v>0.36574503530658997</v>
      </c>
      <c r="L68">
        <f>IF(E68&gt;G68,1,0)</f>
        <v>1</v>
      </c>
      <c r="M68">
        <f>ABS(J68-K68)</f>
        <v>0.26850992938682006</v>
      </c>
      <c r="N68">
        <f>1-M68</f>
        <v>0.73149007061317994</v>
      </c>
      <c r="O68">
        <v>52</v>
      </c>
      <c r="P68">
        <v>0</v>
      </c>
      <c r="Q68">
        <v>0</v>
      </c>
      <c r="R68">
        <v>588642</v>
      </c>
      <c r="S68">
        <f>H68/R68</f>
        <v>0.35894822319848058</v>
      </c>
      <c r="T68">
        <v>2</v>
      </c>
    </row>
    <row r="69" spans="1:20" x14ac:dyDescent="0.25">
      <c r="A69">
        <v>2024</v>
      </c>
      <c r="B69" t="s">
        <v>7</v>
      </c>
      <c r="C69">
        <v>47</v>
      </c>
      <c r="D69" t="s">
        <v>197</v>
      </c>
      <c r="E69">
        <v>181721</v>
      </c>
      <c r="F69" t="s">
        <v>196</v>
      </c>
      <c r="G69">
        <v>171554</v>
      </c>
      <c r="H69">
        <f>G69+E69</f>
        <v>353275</v>
      </c>
      <c r="I69">
        <v>0</v>
      </c>
      <c r="J69">
        <f>E69/H69</f>
        <v>0.51438963979902341</v>
      </c>
      <c r="K69">
        <f>1-J69</f>
        <v>0.48561036020097659</v>
      </c>
      <c r="L69">
        <f>IF(E69&gt;G69,1,0)</f>
        <v>1</v>
      </c>
      <c r="M69">
        <f>ABS(J69-K69)</f>
        <v>2.8779279598046825E-2</v>
      </c>
      <c r="N69">
        <f>1-M69</f>
        <v>0.97122072040195317</v>
      </c>
      <c r="O69">
        <v>52</v>
      </c>
      <c r="P69">
        <v>0</v>
      </c>
      <c r="Q69">
        <v>1</v>
      </c>
      <c r="R69">
        <v>604902</v>
      </c>
      <c r="S69">
        <f>H69/R69</f>
        <v>0.58402022145735999</v>
      </c>
      <c r="T69">
        <v>2</v>
      </c>
    </row>
    <row r="70" spans="1:20" x14ac:dyDescent="0.25">
      <c r="A70">
        <v>2024</v>
      </c>
      <c r="B70" t="s">
        <v>7</v>
      </c>
      <c r="C70">
        <v>48</v>
      </c>
      <c r="D70" t="s">
        <v>199</v>
      </c>
      <c r="E70">
        <v>146665</v>
      </c>
      <c r="F70" t="s">
        <v>198</v>
      </c>
      <c r="G70">
        <v>213625</v>
      </c>
      <c r="H70">
        <f>G70+E70</f>
        <v>360290</v>
      </c>
      <c r="I70">
        <v>0</v>
      </c>
      <c r="J70">
        <f>E70/H70</f>
        <v>0.4070748563657054</v>
      </c>
      <c r="K70">
        <f>1-J70</f>
        <v>0.5929251436342946</v>
      </c>
      <c r="L70">
        <f>IF(E70&gt;G70,1,0)</f>
        <v>0</v>
      </c>
      <c r="M70">
        <f>ABS(J70-K70)</f>
        <v>0.18585028726858921</v>
      </c>
      <c r="N70">
        <f>1-M70</f>
        <v>0.81414971273141079</v>
      </c>
      <c r="O70">
        <v>52</v>
      </c>
      <c r="P70">
        <v>0</v>
      </c>
      <c r="Q70">
        <v>0</v>
      </c>
      <c r="R70">
        <v>567529</v>
      </c>
      <c r="S70">
        <f>H70/R70</f>
        <v>0.6348398055429767</v>
      </c>
      <c r="T70">
        <v>2</v>
      </c>
    </row>
    <row r="71" spans="1:20" x14ac:dyDescent="0.25">
      <c r="A71">
        <v>2024</v>
      </c>
      <c r="B71" t="s">
        <v>7</v>
      </c>
      <c r="C71">
        <v>49</v>
      </c>
      <c r="D71" t="s">
        <v>201</v>
      </c>
      <c r="E71">
        <v>197397</v>
      </c>
      <c r="F71" t="s">
        <v>200</v>
      </c>
      <c r="G71">
        <v>180950</v>
      </c>
      <c r="H71">
        <f>G71+E71</f>
        <v>378347</v>
      </c>
      <c r="I71">
        <v>0</v>
      </c>
      <c r="J71">
        <f>E71/H71</f>
        <v>0.52173533819483175</v>
      </c>
      <c r="K71">
        <f>1-J71</f>
        <v>0.47826466180516825</v>
      </c>
      <c r="L71">
        <f>IF(E71&gt;G71,1,0)</f>
        <v>1</v>
      </c>
      <c r="M71">
        <f>ABS(J71-K71)</f>
        <v>4.347067638966351E-2</v>
      </c>
      <c r="N71">
        <f>1-M71</f>
        <v>0.95652932361033649</v>
      </c>
      <c r="O71">
        <v>52</v>
      </c>
      <c r="P71">
        <v>0</v>
      </c>
      <c r="Q71">
        <v>0</v>
      </c>
      <c r="R71">
        <v>597956</v>
      </c>
      <c r="S71">
        <f>H71/R71</f>
        <v>0.63273384663754528</v>
      </c>
      <c r="T71">
        <v>2</v>
      </c>
    </row>
    <row r="72" spans="1:20" x14ac:dyDescent="0.25">
      <c r="A72">
        <v>2024</v>
      </c>
      <c r="B72" t="s">
        <v>7</v>
      </c>
      <c r="C72">
        <v>50</v>
      </c>
      <c r="D72" t="s">
        <v>203</v>
      </c>
      <c r="E72">
        <v>231836</v>
      </c>
      <c r="F72" t="s">
        <v>202</v>
      </c>
      <c r="G72">
        <v>128859</v>
      </c>
      <c r="H72">
        <f>G72+E72</f>
        <v>360695</v>
      </c>
      <c r="I72">
        <v>0</v>
      </c>
      <c r="J72">
        <f>E72/H72</f>
        <v>0.64274802811239418</v>
      </c>
      <c r="K72">
        <f>1-J72</f>
        <v>0.35725197188760582</v>
      </c>
      <c r="L72">
        <f>IF(E72&gt;G72,1,0)</f>
        <v>1</v>
      </c>
      <c r="M72">
        <f>ABS(J72-K72)</f>
        <v>0.28549605622478835</v>
      </c>
      <c r="N72">
        <f>1-M72</f>
        <v>0.71450394377521165</v>
      </c>
      <c r="O72">
        <v>52</v>
      </c>
      <c r="P72">
        <v>0</v>
      </c>
      <c r="Q72">
        <v>0</v>
      </c>
      <c r="R72">
        <v>648383</v>
      </c>
      <c r="S72">
        <f>H72/R72</f>
        <v>0.55629928607011592</v>
      </c>
      <c r="T72">
        <v>2</v>
      </c>
    </row>
    <row r="73" spans="1:20" x14ac:dyDescent="0.25">
      <c r="A73">
        <v>2024</v>
      </c>
      <c r="B73" t="s">
        <v>7</v>
      </c>
      <c r="C73">
        <v>51</v>
      </c>
      <c r="D73" t="s">
        <v>205</v>
      </c>
      <c r="E73">
        <v>198835</v>
      </c>
      <c r="F73" t="s">
        <v>204</v>
      </c>
      <c r="G73">
        <v>128749</v>
      </c>
      <c r="H73">
        <f>G73+E73</f>
        <v>327584</v>
      </c>
      <c r="I73">
        <v>0</v>
      </c>
      <c r="J73">
        <f>E73/H73</f>
        <v>0.60697408908860018</v>
      </c>
      <c r="K73">
        <f>1-J73</f>
        <v>0.39302591091139982</v>
      </c>
      <c r="L73">
        <f>IF(E73&gt;G73,1,0)</f>
        <v>1</v>
      </c>
      <c r="M73">
        <f>ABS(J73-K73)</f>
        <v>0.21394817817720035</v>
      </c>
      <c r="N73">
        <f>1-M73</f>
        <v>0.78605182182279965</v>
      </c>
      <c r="O73">
        <v>52</v>
      </c>
      <c r="P73">
        <v>0</v>
      </c>
      <c r="Q73">
        <v>0</v>
      </c>
      <c r="R73">
        <v>598487</v>
      </c>
      <c r="S73">
        <f>H73/R73</f>
        <v>0.54735357660233219</v>
      </c>
      <c r="T73">
        <v>2</v>
      </c>
    </row>
    <row r="74" spans="1:20" x14ac:dyDescent="0.25">
      <c r="A74">
        <v>2024</v>
      </c>
      <c r="B74" t="s">
        <v>7</v>
      </c>
      <c r="C74">
        <v>52</v>
      </c>
      <c r="D74" t="s">
        <v>207</v>
      </c>
      <c r="E74">
        <v>172217</v>
      </c>
      <c r="F74" t="s">
        <v>206</v>
      </c>
      <c r="G74">
        <v>87501</v>
      </c>
      <c r="H74">
        <f>G74+E74</f>
        <v>259718</v>
      </c>
      <c r="I74">
        <v>0</v>
      </c>
      <c r="J74">
        <f>E74/H74</f>
        <v>0.66309227700813955</v>
      </c>
      <c r="K74">
        <f>1-J74</f>
        <v>0.33690772299186045</v>
      </c>
      <c r="L74">
        <f>IF(E74&gt;G74,1,0)</f>
        <v>1</v>
      </c>
      <c r="M74">
        <f>ABS(J74-K74)</f>
        <v>0.3261845540162791</v>
      </c>
      <c r="N74">
        <f>1-M74</f>
        <v>0.6738154459837209</v>
      </c>
      <c r="O74">
        <v>52</v>
      </c>
      <c r="P74">
        <v>0</v>
      </c>
      <c r="Q74">
        <v>0</v>
      </c>
      <c r="R74">
        <v>564758</v>
      </c>
      <c r="S74">
        <f>H74/R74</f>
        <v>0.45987484905038972</v>
      </c>
      <c r="T74">
        <v>2</v>
      </c>
    </row>
    <row r="75" spans="1:20" x14ac:dyDescent="0.25">
      <c r="A75">
        <v>2024</v>
      </c>
      <c r="B75" t="s">
        <v>8</v>
      </c>
      <c r="C75">
        <v>1</v>
      </c>
      <c r="D75" t="s">
        <v>208</v>
      </c>
      <c r="E75">
        <v>264606</v>
      </c>
      <c r="F75" t="s">
        <v>209</v>
      </c>
      <c r="G75">
        <v>74598</v>
      </c>
      <c r="H75">
        <f>G75+E75</f>
        <v>339204</v>
      </c>
      <c r="I75">
        <v>0</v>
      </c>
      <c r="J75">
        <f>E75/H75</f>
        <v>0.7800792443485336</v>
      </c>
      <c r="K75">
        <f>1-J75</f>
        <v>0.2199207556514664</v>
      </c>
      <c r="L75">
        <f>IF(E75&gt;G75,1,0)</f>
        <v>1</v>
      </c>
      <c r="M75">
        <f>ABS(J75-K75)</f>
        <v>0.56015848869706719</v>
      </c>
      <c r="N75">
        <f>1-M75</f>
        <v>0.43984151130293281</v>
      </c>
      <c r="O75">
        <v>8</v>
      </c>
      <c r="P75">
        <v>0</v>
      </c>
      <c r="Q75">
        <v>0</v>
      </c>
      <c r="R75">
        <v>595004</v>
      </c>
      <c r="S75">
        <f>H75/R75</f>
        <v>0.57008692378538628</v>
      </c>
      <c r="T75">
        <v>2</v>
      </c>
    </row>
    <row r="76" spans="1:20" x14ac:dyDescent="0.25">
      <c r="A76">
        <v>2024</v>
      </c>
      <c r="B76" t="s">
        <v>8</v>
      </c>
      <c r="C76">
        <v>2</v>
      </c>
      <c r="D76" t="s">
        <v>210</v>
      </c>
      <c r="E76">
        <v>284994</v>
      </c>
      <c r="F76" t="s">
        <v>211</v>
      </c>
      <c r="G76">
        <v>120633</v>
      </c>
      <c r="H76">
        <f>G76+E76</f>
        <v>405627</v>
      </c>
      <c r="I76">
        <v>0</v>
      </c>
      <c r="J76">
        <f>E76/H76</f>
        <v>0.70260115820692415</v>
      </c>
      <c r="K76">
        <f>1-J76</f>
        <v>0.29739884179307585</v>
      </c>
      <c r="L76">
        <f>IF(E76&gt;G76,1,0)</f>
        <v>1</v>
      </c>
      <c r="M76">
        <f>ABS(J76-K76)</f>
        <v>0.4052023164138483</v>
      </c>
      <c r="N76">
        <f>1-M76</f>
        <v>0.5947976835861517</v>
      </c>
      <c r="O76">
        <v>8</v>
      </c>
      <c r="P76">
        <v>0</v>
      </c>
      <c r="Q76">
        <v>0</v>
      </c>
      <c r="R76">
        <v>597137</v>
      </c>
      <c r="S76">
        <f>H76/R76</f>
        <v>0.67928632792809696</v>
      </c>
      <c r="T76">
        <v>2</v>
      </c>
    </row>
    <row r="77" spans="1:20" x14ac:dyDescent="0.25">
      <c r="A77">
        <v>2024</v>
      </c>
      <c r="B77" t="s">
        <v>8</v>
      </c>
      <c r="C77">
        <v>3</v>
      </c>
      <c r="D77" t="s">
        <v>212</v>
      </c>
      <c r="E77">
        <v>182147</v>
      </c>
      <c r="F77" t="s">
        <v>213</v>
      </c>
      <c r="G77">
        <v>201951</v>
      </c>
      <c r="H77">
        <f>G77+E77</f>
        <v>384098</v>
      </c>
      <c r="I77">
        <v>0</v>
      </c>
      <c r="J77">
        <f>E77/H77</f>
        <v>0.47422012090664362</v>
      </c>
      <c r="K77">
        <f>1-J77</f>
        <v>0.52577987909335633</v>
      </c>
      <c r="L77">
        <f>IF(E77&gt;G77,1,0)</f>
        <v>0</v>
      </c>
      <c r="M77">
        <f>ABS(J77-K77)</f>
        <v>5.1559758186712712E-2</v>
      </c>
      <c r="N77">
        <f>1-M77</f>
        <v>0.94844024181328734</v>
      </c>
      <c r="O77">
        <v>8</v>
      </c>
      <c r="P77">
        <v>0</v>
      </c>
      <c r="Q77">
        <v>1</v>
      </c>
      <c r="R77">
        <v>586730</v>
      </c>
      <c r="S77">
        <f>H77/R77</f>
        <v>0.65464182843897534</v>
      </c>
      <c r="T77">
        <v>2</v>
      </c>
    </row>
    <row r="78" spans="1:20" x14ac:dyDescent="0.25">
      <c r="A78">
        <v>2024</v>
      </c>
      <c r="B78" t="s">
        <v>8</v>
      </c>
      <c r="C78">
        <v>4</v>
      </c>
      <c r="D78" t="s">
        <v>214</v>
      </c>
      <c r="E78">
        <v>188249</v>
      </c>
      <c r="F78" t="s">
        <v>215</v>
      </c>
      <c r="G78">
        <v>240213</v>
      </c>
      <c r="H78">
        <f>G78+E78</f>
        <v>428462</v>
      </c>
      <c r="I78">
        <v>0</v>
      </c>
      <c r="J78">
        <f>E78/H78</f>
        <v>0.43935984988166976</v>
      </c>
      <c r="K78">
        <f>1-J78</f>
        <v>0.56064015011833024</v>
      </c>
      <c r="L78">
        <f>IF(E78&gt;G78,1,0)</f>
        <v>0</v>
      </c>
      <c r="M78">
        <f>ABS(J78-K78)</f>
        <v>0.12128030023666048</v>
      </c>
      <c r="N78">
        <f>1-M78</f>
        <v>0.87871969976333952</v>
      </c>
      <c r="O78">
        <v>8</v>
      </c>
      <c r="P78">
        <v>0</v>
      </c>
      <c r="Q78">
        <v>0</v>
      </c>
      <c r="R78">
        <v>593569</v>
      </c>
      <c r="S78">
        <f>H78/R78</f>
        <v>0.72184025783017647</v>
      </c>
      <c r="T78">
        <v>2</v>
      </c>
    </row>
    <row r="79" spans="1:20" x14ac:dyDescent="0.25">
      <c r="A79">
        <v>2024</v>
      </c>
      <c r="B79" t="s">
        <v>8</v>
      </c>
      <c r="C79">
        <v>5</v>
      </c>
      <c r="D79" t="s">
        <v>216</v>
      </c>
      <c r="E79">
        <v>147972</v>
      </c>
      <c r="F79" t="s">
        <v>217</v>
      </c>
      <c r="G79">
        <v>197924</v>
      </c>
      <c r="H79">
        <f>G79+E79</f>
        <v>345896</v>
      </c>
      <c r="I79">
        <v>0</v>
      </c>
      <c r="J79">
        <f>E79/H79</f>
        <v>0.42779332516132018</v>
      </c>
      <c r="K79">
        <f>1-J79</f>
        <v>0.57220667483867982</v>
      </c>
      <c r="L79">
        <f>IF(E79&gt;G79,1,0)</f>
        <v>0</v>
      </c>
      <c r="M79">
        <f>ABS(J79-K79)</f>
        <v>0.14441334967735964</v>
      </c>
      <c r="N79">
        <f>1-M79</f>
        <v>0.85558665032264036</v>
      </c>
      <c r="O79">
        <v>8</v>
      </c>
      <c r="P79">
        <v>0</v>
      </c>
      <c r="Q79">
        <v>1</v>
      </c>
      <c r="R79">
        <v>568598</v>
      </c>
      <c r="S79">
        <f>H79/R79</f>
        <v>0.60833136943851362</v>
      </c>
      <c r="T79">
        <v>2</v>
      </c>
    </row>
    <row r="80" spans="1:20" x14ac:dyDescent="0.25">
      <c r="A80">
        <v>2024</v>
      </c>
      <c r="B80" t="s">
        <v>8</v>
      </c>
      <c r="C80">
        <v>6</v>
      </c>
      <c r="D80" t="s">
        <v>218</v>
      </c>
      <c r="E80">
        <v>202686</v>
      </c>
      <c r="F80" t="s">
        <v>219</v>
      </c>
      <c r="G80">
        <v>132174</v>
      </c>
      <c r="H80">
        <f>G80+E80</f>
        <v>334860</v>
      </c>
      <c r="I80">
        <v>0</v>
      </c>
      <c r="J80">
        <f>E80/H80</f>
        <v>0.60528579107686797</v>
      </c>
      <c r="K80">
        <f>1-J80</f>
        <v>0.39471420892313203</v>
      </c>
      <c r="L80">
        <f>IF(E80&gt;G80,1,0)</f>
        <v>1</v>
      </c>
      <c r="M80">
        <f>ABS(J80-K80)</f>
        <v>0.21057158215373595</v>
      </c>
      <c r="N80">
        <f>1-M80</f>
        <v>0.78942841784626405</v>
      </c>
      <c r="O80">
        <v>8</v>
      </c>
      <c r="P80">
        <v>0</v>
      </c>
      <c r="Q80">
        <v>0</v>
      </c>
      <c r="R80">
        <v>564329</v>
      </c>
      <c r="S80">
        <f>H80/R80</f>
        <v>0.59337726751593489</v>
      </c>
      <c r="T80">
        <v>2</v>
      </c>
    </row>
    <row r="81" spans="1:20" x14ac:dyDescent="0.25">
      <c r="A81">
        <v>2024</v>
      </c>
      <c r="B81" t="s">
        <v>8</v>
      </c>
      <c r="C81">
        <v>7</v>
      </c>
      <c r="D81" t="s">
        <v>220</v>
      </c>
      <c r="E81">
        <v>235688</v>
      </c>
      <c r="F81" t="s">
        <v>221</v>
      </c>
      <c r="G81">
        <v>175273</v>
      </c>
      <c r="H81">
        <f>G81+E81</f>
        <v>410961</v>
      </c>
      <c r="I81">
        <v>0</v>
      </c>
      <c r="J81">
        <f>E81/H81</f>
        <v>0.57350454179350352</v>
      </c>
      <c r="K81">
        <f>1-J81</f>
        <v>0.42649545820649648</v>
      </c>
      <c r="L81">
        <f>IF(E81&gt;G81,1,0)</f>
        <v>1</v>
      </c>
      <c r="M81">
        <f>ABS(J81-K81)</f>
        <v>0.14700908358700704</v>
      </c>
      <c r="N81">
        <f>1-M81</f>
        <v>0.85299091641299296</v>
      </c>
      <c r="O81">
        <v>8</v>
      </c>
      <c r="P81">
        <v>0</v>
      </c>
      <c r="Q81">
        <v>0</v>
      </c>
      <c r="R81">
        <v>599945</v>
      </c>
      <c r="S81">
        <f>H81/R81</f>
        <v>0.68499779146421758</v>
      </c>
      <c r="T81">
        <v>2</v>
      </c>
    </row>
    <row r="82" spans="1:20" x14ac:dyDescent="0.25">
      <c r="A82">
        <v>2024</v>
      </c>
      <c r="B82" t="s">
        <v>8</v>
      </c>
      <c r="C82">
        <v>8</v>
      </c>
      <c r="D82" t="s">
        <v>222</v>
      </c>
      <c r="E82">
        <v>160871</v>
      </c>
      <c r="F82" t="s">
        <v>223</v>
      </c>
      <c r="G82">
        <v>163320</v>
      </c>
      <c r="H82">
        <f>G82+E82</f>
        <v>324191</v>
      </c>
      <c r="I82">
        <v>0</v>
      </c>
      <c r="J82">
        <f>E82/H82</f>
        <v>0.49622290563279053</v>
      </c>
      <c r="K82">
        <f>1-J82</f>
        <v>0.50377709436720952</v>
      </c>
      <c r="L82">
        <f>IF(E82&gt;G82,1,0)</f>
        <v>0</v>
      </c>
      <c r="M82">
        <f>ABS(J82-K82)</f>
        <v>7.5541887344189873E-3</v>
      </c>
      <c r="N82">
        <f>1-M82</f>
        <v>0.99244581126558096</v>
      </c>
      <c r="O82">
        <v>8</v>
      </c>
      <c r="P82">
        <v>1</v>
      </c>
      <c r="Q82">
        <v>0</v>
      </c>
      <c r="R82">
        <v>561618</v>
      </c>
      <c r="S82">
        <f>H82/R82</f>
        <v>0.57724467520627898</v>
      </c>
      <c r="T82">
        <v>2</v>
      </c>
    </row>
    <row r="83" spans="1:20" x14ac:dyDescent="0.25">
      <c r="A83">
        <v>2024</v>
      </c>
      <c r="B83" t="s">
        <v>9</v>
      </c>
      <c r="C83">
        <v>1</v>
      </c>
      <c r="D83" t="s">
        <v>225</v>
      </c>
      <c r="E83">
        <f>197788+10861</f>
        <v>208649</v>
      </c>
      <c r="F83" t="s">
        <v>224</v>
      </c>
      <c r="G83">
        <v>115065</v>
      </c>
      <c r="H83">
        <f>G83+E83</f>
        <v>323714</v>
      </c>
      <c r="I83">
        <v>0</v>
      </c>
      <c r="J83">
        <f>E83/H83</f>
        <v>0.64454734734982111</v>
      </c>
      <c r="K83">
        <f>1-J83</f>
        <v>0.35545265265017889</v>
      </c>
      <c r="L83">
        <f>IF(E83&gt;G83,1,0)</f>
        <v>1</v>
      </c>
      <c r="M83">
        <f>ABS(J83-K83)</f>
        <v>0.28909469469964222</v>
      </c>
      <c r="N83">
        <f>1-M83</f>
        <v>0.71090530530035778</v>
      </c>
      <c r="O83">
        <v>5</v>
      </c>
      <c r="P83">
        <v>0</v>
      </c>
      <c r="Q83">
        <v>0</v>
      </c>
      <c r="R83">
        <v>575421</v>
      </c>
      <c r="S83">
        <f>H83/R83</f>
        <v>0.56256897124018757</v>
      </c>
      <c r="T83">
        <v>4</v>
      </c>
    </row>
    <row r="84" spans="1:20" x14ac:dyDescent="0.25">
      <c r="A84">
        <v>2024</v>
      </c>
      <c r="B84" t="s">
        <v>9</v>
      </c>
      <c r="C84">
        <v>2</v>
      </c>
      <c r="D84" t="s">
        <v>227</v>
      </c>
      <c r="E84">
        <f>218162</f>
        <v>218162</v>
      </c>
      <c r="F84" t="s">
        <v>226</v>
      </c>
      <c r="G84">
        <v>157878</v>
      </c>
      <c r="H84">
        <f>G84+E84</f>
        <v>376040</v>
      </c>
      <c r="I84">
        <v>0</v>
      </c>
      <c r="J84">
        <f>E84/H84</f>
        <v>0.58015636634400591</v>
      </c>
      <c r="K84">
        <f>1-J84</f>
        <v>0.41984363365599409</v>
      </c>
      <c r="L84">
        <f>IF(E84&gt;G84,1,0)</f>
        <v>1</v>
      </c>
      <c r="M84">
        <f>ABS(J84-K84)</f>
        <v>0.16031273268801183</v>
      </c>
      <c r="N84">
        <f>1-M84</f>
        <v>0.83968726731198817</v>
      </c>
      <c r="O84">
        <v>5</v>
      </c>
      <c r="P84">
        <v>0</v>
      </c>
      <c r="Q84">
        <v>0</v>
      </c>
      <c r="R84">
        <v>595935</v>
      </c>
      <c r="S84">
        <f>H84/R84</f>
        <v>0.63100841534731134</v>
      </c>
      <c r="T84">
        <v>4</v>
      </c>
    </row>
    <row r="85" spans="1:20" x14ac:dyDescent="0.25">
      <c r="A85">
        <v>2024</v>
      </c>
      <c r="B85" t="s">
        <v>9</v>
      </c>
      <c r="C85">
        <v>3</v>
      </c>
      <c r="D85" t="s">
        <v>229</v>
      </c>
      <c r="E85">
        <f>193684</f>
        <v>193684</v>
      </c>
      <c r="F85" t="s">
        <v>228</v>
      </c>
      <c r="G85">
        <f>130095+5018</f>
        <v>135113</v>
      </c>
      <c r="H85">
        <f>G85+E85</f>
        <v>328797</v>
      </c>
      <c r="I85">
        <v>0</v>
      </c>
      <c r="J85">
        <f>E85/H85</f>
        <v>0.58906863505445606</v>
      </c>
      <c r="K85">
        <f>1-J85</f>
        <v>0.41093136494554394</v>
      </c>
      <c r="L85">
        <f>IF(E85&gt;G85,1,0)</f>
        <v>1</v>
      </c>
      <c r="M85">
        <f>ABS(J85-K85)</f>
        <v>0.17813727010891212</v>
      </c>
      <c r="N85">
        <f>1-M85</f>
        <v>0.82186272989108788</v>
      </c>
      <c r="O85">
        <v>5</v>
      </c>
      <c r="P85">
        <v>0</v>
      </c>
      <c r="Q85">
        <v>0</v>
      </c>
      <c r="R85">
        <v>588910</v>
      </c>
      <c r="S85">
        <f>H85/R85</f>
        <v>0.55831451325329851</v>
      </c>
      <c r="T85">
        <v>4</v>
      </c>
    </row>
    <row r="86" spans="1:20" x14ac:dyDescent="0.25">
      <c r="A86">
        <v>2024</v>
      </c>
      <c r="B86" t="s">
        <v>9</v>
      </c>
      <c r="C86">
        <v>4</v>
      </c>
      <c r="D86" t="s">
        <v>231</v>
      </c>
      <c r="E86">
        <v>200791</v>
      </c>
      <c r="F86" t="s">
        <v>230</v>
      </c>
      <c r="G86">
        <v>122793</v>
      </c>
      <c r="H86">
        <f>G86+E86</f>
        <v>323584</v>
      </c>
      <c r="I86">
        <v>0</v>
      </c>
      <c r="J86">
        <f>E86/H86</f>
        <v>0.62052202828322789</v>
      </c>
      <c r="K86">
        <f>1-J86</f>
        <v>0.37947797171677211</v>
      </c>
      <c r="L86">
        <f>IF(E86&gt;G86,1,0)</f>
        <v>1</v>
      </c>
      <c r="M86">
        <f>ABS(J86-K86)</f>
        <v>0.24104405656645578</v>
      </c>
      <c r="N86">
        <f>1-M86</f>
        <v>0.75895594343354422</v>
      </c>
      <c r="O86">
        <v>5</v>
      </c>
      <c r="P86">
        <v>0</v>
      </c>
      <c r="Q86">
        <v>0</v>
      </c>
      <c r="R86">
        <v>563057</v>
      </c>
      <c r="S86">
        <f>H86/R86</f>
        <v>0.57469137227669664</v>
      </c>
      <c r="T86">
        <v>4</v>
      </c>
    </row>
    <row r="87" spans="1:20" x14ac:dyDescent="0.25">
      <c r="A87">
        <v>2024</v>
      </c>
      <c r="B87" t="s">
        <v>9</v>
      </c>
      <c r="C87">
        <v>5</v>
      </c>
      <c r="D87" t="s">
        <v>233</v>
      </c>
      <c r="E87">
        <f>171337+8931</f>
        <v>180268</v>
      </c>
      <c r="F87" t="s">
        <v>232</v>
      </c>
      <c r="G87">
        <v>157258</v>
      </c>
      <c r="H87">
        <f>G87+E87</f>
        <v>337526</v>
      </c>
      <c r="I87">
        <v>0</v>
      </c>
      <c r="J87">
        <f>E87/H87</f>
        <v>0.53408626298418493</v>
      </c>
      <c r="K87">
        <f>1-J87</f>
        <v>0.46591373701581507</v>
      </c>
      <c r="L87">
        <f>IF(E87&gt;G87,1,0)</f>
        <v>1</v>
      </c>
      <c r="M87">
        <f>ABS(J87-K87)</f>
        <v>6.8172525968369868E-2</v>
      </c>
      <c r="N87">
        <f>1-M87</f>
        <v>0.93182747403163013</v>
      </c>
      <c r="O87">
        <v>5</v>
      </c>
      <c r="P87">
        <v>0</v>
      </c>
      <c r="Q87">
        <v>0</v>
      </c>
      <c r="R87">
        <v>571229</v>
      </c>
      <c r="S87">
        <f>H87/R87</f>
        <v>0.59087686374466286</v>
      </c>
      <c r="T87">
        <v>4</v>
      </c>
    </row>
    <row r="88" spans="1:20" x14ac:dyDescent="0.25">
      <c r="A88">
        <v>2024</v>
      </c>
      <c r="B88" t="s">
        <v>10</v>
      </c>
      <c r="C88">
        <v>0</v>
      </c>
      <c r="D88" t="s">
        <v>235</v>
      </c>
      <c r="E88">
        <v>287830</v>
      </c>
      <c r="F88" t="s">
        <v>234</v>
      </c>
      <c r="G88">
        <v>209606</v>
      </c>
      <c r="H88">
        <f>G88+E88</f>
        <v>497436</v>
      </c>
      <c r="I88">
        <v>0</v>
      </c>
      <c r="J88">
        <f>E88/H88</f>
        <v>0.57862720028305148</v>
      </c>
      <c r="K88">
        <f>1-J88</f>
        <v>0.42137279971694852</v>
      </c>
      <c r="L88">
        <f>IF(E88&gt;G88,1,0)</f>
        <v>1</v>
      </c>
      <c r="M88">
        <f>ABS(J88-K88)</f>
        <v>0.15725440056610296</v>
      </c>
      <c r="N88">
        <f>1-M88</f>
        <v>0.84274559943389704</v>
      </c>
      <c r="O88">
        <v>1</v>
      </c>
      <c r="P88">
        <v>0</v>
      </c>
      <c r="Q88">
        <v>1</v>
      </c>
      <c r="R88">
        <v>819965</v>
      </c>
      <c r="S88">
        <f>H88/R88</f>
        <v>0.60665516211057791</v>
      </c>
      <c r="T88">
        <v>0</v>
      </c>
    </row>
    <row r="89" spans="1:20" x14ac:dyDescent="0.25">
      <c r="A89">
        <v>2024</v>
      </c>
      <c r="B89" t="s">
        <v>11</v>
      </c>
      <c r="C89">
        <v>1</v>
      </c>
      <c r="D89" t="s">
        <v>237</v>
      </c>
      <c r="E89">
        <v>140980</v>
      </c>
      <c r="F89" t="s">
        <v>236</v>
      </c>
      <c r="G89">
        <v>274108</v>
      </c>
      <c r="H89">
        <f>G89+E89</f>
        <v>415088</v>
      </c>
      <c r="I89">
        <v>0</v>
      </c>
      <c r="J89">
        <f>E89/H89</f>
        <v>0.33963882357476005</v>
      </c>
      <c r="K89">
        <f>1-J89</f>
        <v>0.66036117642523995</v>
      </c>
      <c r="L89">
        <f>IF(E89&gt;G89,1,0)</f>
        <v>0</v>
      </c>
      <c r="M89">
        <f>ABS(J89-K89)</f>
        <v>0.3207223528504799</v>
      </c>
      <c r="N89">
        <f>1-M89</f>
        <v>0.6792776471495201</v>
      </c>
      <c r="O89">
        <v>28</v>
      </c>
      <c r="P89">
        <v>0</v>
      </c>
      <c r="Q89">
        <v>0</v>
      </c>
      <c r="R89">
        <v>630748</v>
      </c>
      <c r="S89">
        <f>H89/R89</f>
        <v>0.65808849175899087</v>
      </c>
      <c r="T89">
        <v>6</v>
      </c>
    </row>
    <row r="90" spans="1:20" x14ac:dyDescent="0.25">
      <c r="A90">
        <v>2024</v>
      </c>
      <c r="B90" t="s">
        <v>11</v>
      </c>
      <c r="C90">
        <v>2</v>
      </c>
      <c r="D90" t="s">
        <v>239</v>
      </c>
      <c r="E90">
        <v>154323</v>
      </c>
      <c r="F90" t="s">
        <v>238</v>
      </c>
      <c r="G90">
        <v>247957</v>
      </c>
      <c r="H90">
        <f>G90+E90</f>
        <v>402280</v>
      </c>
      <c r="I90">
        <v>0</v>
      </c>
      <c r="J90">
        <f>E90/H90</f>
        <v>0.3836208610917769</v>
      </c>
      <c r="K90">
        <f>1-J90</f>
        <v>0.61637913890822316</v>
      </c>
      <c r="L90">
        <f>IF(E90&gt;G90,1,0)</f>
        <v>0</v>
      </c>
      <c r="M90">
        <f>ABS(J90-K90)</f>
        <v>0.23275827781644626</v>
      </c>
      <c r="N90">
        <f>1-M90</f>
        <v>0.76724172218355369</v>
      </c>
      <c r="O90">
        <v>28</v>
      </c>
      <c r="P90">
        <v>0</v>
      </c>
      <c r="Q90">
        <v>0</v>
      </c>
      <c r="R90">
        <v>643286</v>
      </c>
      <c r="S90">
        <f>H90/R90</f>
        <v>0.62535170981491905</v>
      </c>
      <c r="T90">
        <v>6</v>
      </c>
    </row>
    <row r="91" spans="1:20" x14ac:dyDescent="0.25">
      <c r="A91">
        <v>2024</v>
      </c>
      <c r="B91" t="s">
        <v>11</v>
      </c>
      <c r="C91">
        <v>3</v>
      </c>
      <c r="D91" t="s">
        <v>241</v>
      </c>
      <c r="E91">
        <v>150283</v>
      </c>
      <c r="F91" t="s">
        <v>240</v>
      </c>
      <c r="G91">
        <v>241174</v>
      </c>
      <c r="H91">
        <f>G91+E91</f>
        <v>391457</v>
      </c>
      <c r="I91">
        <v>0</v>
      </c>
      <c r="J91">
        <f>E91/H91</f>
        <v>0.38390678925143756</v>
      </c>
      <c r="K91">
        <f>1-J91</f>
        <v>0.61609321074856238</v>
      </c>
      <c r="L91">
        <f>IF(E91&gt;G91,1,0)</f>
        <v>0</v>
      </c>
      <c r="M91">
        <f>ABS(J91-K91)</f>
        <v>0.23218642149712482</v>
      </c>
      <c r="N91">
        <f>1-M91</f>
        <v>0.76781357850287524</v>
      </c>
      <c r="O91">
        <v>28</v>
      </c>
      <c r="P91">
        <v>0</v>
      </c>
      <c r="Q91">
        <v>0</v>
      </c>
      <c r="R91">
        <v>657384</v>
      </c>
      <c r="S91">
        <f>H91/R91</f>
        <v>0.59547692064303359</v>
      </c>
      <c r="T91">
        <v>6</v>
      </c>
    </row>
    <row r="92" spans="1:20" x14ac:dyDescent="0.25">
      <c r="A92">
        <v>2024</v>
      </c>
      <c r="B92" t="s">
        <v>11</v>
      </c>
      <c r="C92">
        <v>4</v>
      </c>
      <c r="D92" t="s">
        <v>243</v>
      </c>
      <c r="E92">
        <v>165912</v>
      </c>
      <c r="F92" t="s">
        <v>242</v>
      </c>
      <c r="G92">
        <v>222364</v>
      </c>
      <c r="H92">
        <f>G92+E92</f>
        <v>388276</v>
      </c>
      <c r="I92">
        <v>0</v>
      </c>
      <c r="J92">
        <f>E92/H92</f>
        <v>0.42730428870185128</v>
      </c>
      <c r="K92">
        <f>1-J92</f>
        <v>0.57269571129814878</v>
      </c>
      <c r="L92">
        <f>IF(E92&gt;G92,1,0)</f>
        <v>0</v>
      </c>
      <c r="M92">
        <f>ABS(J92-K92)</f>
        <v>0.1453914225962975</v>
      </c>
      <c r="N92">
        <f>1-M92</f>
        <v>0.85460857740370244</v>
      </c>
      <c r="O92">
        <v>28</v>
      </c>
      <c r="P92">
        <v>0</v>
      </c>
      <c r="Q92">
        <v>0</v>
      </c>
      <c r="R92">
        <v>627776</v>
      </c>
      <c r="S92">
        <f>H92/R92</f>
        <v>0.61849449485166685</v>
      </c>
      <c r="T92">
        <v>6</v>
      </c>
    </row>
    <row r="93" spans="1:20" x14ac:dyDescent="0.25">
      <c r="A93">
        <v>2024</v>
      </c>
      <c r="B93" t="s">
        <v>11</v>
      </c>
      <c r="C93">
        <v>5</v>
      </c>
      <c r="D93" t="s">
        <v>245</v>
      </c>
      <c r="E93">
        <v>156570</v>
      </c>
      <c r="F93" t="s">
        <v>244</v>
      </c>
      <c r="G93">
        <v>267471</v>
      </c>
      <c r="H93">
        <f>G93+E93</f>
        <v>424041</v>
      </c>
      <c r="I93">
        <v>0</v>
      </c>
      <c r="J93">
        <f>E93/H93</f>
        <v>0.36923316377425769</v>
      </c>
      <c r="K93">
        <f>1-J93</f>
        <v>0.63076683622574237</v>
      </c>
      <c r="L93">
        <f>IF(E93&gt;G93,1,0)</f>
        <v>0</v>
      </c>
      <c r="M93">
        <f>ABS(J93-K93)</f>
        <v>0.26153367245148468</v>
      </c>
      <c r="N93">
        <f>1-M93</f>
        <v>0.73846632754851527</v>
      </c>
      <c r="O93">
        <v>28</v>
      </c>
      <c r="P93">
        <v>0</v>
      </c>
      <c r="Q93">
        <v>0</v>
      </c>
      <c r="R93">
        <v>655180</v>
      </c>
      <c r="S93">
        <f>H93/R93</f>
        <v>0.64721297963918312</v>
      </c>
      <c r="T93">
        <v>6</v>
      </c>
    </row>
    <row r="94" spans="1:20" x14ac:dyDescent="0.25">
      <c r="A94">
        <v>2024</v>
      </c>
      <c r="B94" t="s">
        <v>11</v>
      </c>
      <c r="C94">
        <v>6</v>
      </c>
      <c r="D94" t="s">
        <v>247</v>
      </c>
      <c r="E94">
        <v>143050</v>
      </c>
      <c r="F94" t="s">
        <v>246</v>
      </c>
      <c r="G94">
        <v>284414</v>
      </c>
      <c r="H94">
        <f>G94+E94</f>
        <v>427464</v>
      </c>
      <c r="I94">
        <v>0</v>
      </c>
      <c r="J94">
        <f>E94/H94</f>
        <v>0.33464806393052982</v>
      </c>
      <c r="K94">
        <f>1-J94</f>
        <v>0.66535193606947018</v>
      </c>
      <c r="L94">
        <f>IF(E94&gt;G94,1,0)</f>
        <v>0</v>
      </c>
      <c r="M94">
        <f>ABS(J94-K94)</f>
        <v>0.33070387213894037</v>
      </c>
      <c r="N94">
        <f>1-M94</f>
        <v>0.66929612786105963</v>
      </c>
      <c r="O94">
        <v>28</v>
      </c>
      <c r="P94">
        <v>0</v>
      </c>
      <c r="Q94">
        <v>0</v>
      </c>
      <c r="R94">
        <v>675737</v>
      </c>
      <c r="S94">
        <f>H94/R94</f>
        <v>0.63258930619456977</v>
      </c>
      <c r="T94">
        <v>6</v>
      </c>
    </row>
    <row r="95" spans="1:20" x14ac:dyDescent="0.25">
      <c r="A95">
        <v>2024</v>
      </c>
      <c r="B95" t="s">
        <v>11</v>
      </c>
      <c r="C95">
        <v>7</v>
      </c>
      <c r="D95" t="s">
        <v>248</v>
      </c>
      <c r="E95">
        <v>179917</v>
      </c>
      <c r="F95" t="s">
        <v>249</v>
      </c>
      <c r="G95">
        <v>233937</v>
      </c>
      <c r="H95">
        <f>G95+E95</f>
        <v>413854</v>
      </c>
      <c r="I95">
        <v>0</v>
      </c>
      <c r="J95">
        <f>E95/H95</f>
        <v>0.43473543810135939</v>
      </c>
      <c r="K95">
        <f>1-J95</f>
        <v>0.56526456189864061</v>
      </c>
      <c r="L95">
        <f>IF(E95&gt;G95,1,0)</f>
        <v>0</v>
      </c>
      <c r="M95">
        <f>ABS(J95-K95)</f>
        <v>0.13052912379728121</v>
      </c>
      <c r="N95">
        <f>1-M95</f>
        <v>0.86947087620271879</v>
      </c>
      <c r="O95">
        <v>28</v>
      </c>
      <c r="P95">
        <v>0</v>
      </c>
      <c r="Q95">
        <v>0</v>
      </c>
      <c r="R95">
        <v>643811</v>
      </c>
      <c r="S95">
        <f>H95/R95</f>
        <v>0.64281908821067058</v>
      </c>
      <c r="T95">
        <v>6</v>
      </c>
    </row>
    <row r="96" spans="1:20" x14ac:dyDescent="0.25">
      <c r="A96">
        <v>2024</v>
      </c>
      <c r="B96" t="s">
        <v>11</v>
      </c>
      <c r="C96">
        <v>8</v>
      </c>
      <c r="D96" t="s">
        <v>250</v>
      </c>
      <c r="E96">
        <v>170096</v>
      </c>
      <c r="F96" t="s">
        <v>251</v>
      </c>
      <c r="G96">
        <v>280352</v>
      </c>
      <c r="H96">
        <f>G96+E96</f>
        <v>450448</v>
      </c>
      <c r="I96">
        <v>0</v>
      </c>
      <c r="J96">
        <f>E96/H96</f>
        <v>0.37761517422654778</v>
      </c>
      <c r="K96">
        <f>1-J96</f>
        <v>0.62238482577345222</v>
      </c>
      <c r="L96">
        <f>IF(E96&gt;G96,1,0)</f>
        <v>0</v>
      </c>
      <c r="M96">
        <f>ABS(J96-K96)</f>
        <v>0.24476965154690444</v>
      </c>
      <c r="N96">
        <f>1-M96</f>
        <v>0.75523034845309556</v>
      </c>
      <c r="O96">
        <v>28</v>
      </c>
      <c r="P96">
        <v>0</v>
      </c>
      <c r="Q96">
        <v>1</v>
      </c>
      <c r="R96">
        <v>674833</v>
      </c>
      <c r="S96">
        <f>H96/R96</f>
        <v>0.66749551370487215</v>
      </c>
      <c r="T96">
        <v>6</v>
      </c>
    </row>
    <row r="97" spans="1:20" x14ac:dyDescent="0.25">
      <c r="A97">
        <v>2024</v>
      </c>
      <c r="B97" t="s">
        <v>11</v>
      </c>
      <c r="C97">
        <v>9</v>
      </c>
      <c r="D97" t="s">
        <v>252</v>
      </c>
      <c r="E97">
        <v>178785</v>
      </c>
      <c r="F97" t="s">
        <v>253</v>
      </c>
      <c r="G97">
        <v>138076</v>
      </c>
      <c r="H97">
        <f>G97+E97</f>
        <v>316861</v>
      </c>
      <c r="I97">
        <v>0</v>
      </c>
      <c r="J97">
        <f>E97/H97</f>
        <v>0.56423794660750293</v>
      </c>
      <c r="K97">
        <f>1-J97</f>
        <v>0.43576205339249707</v>
      </c>
      <c r="L97">
        <f>IF(E97&gt;G97,1,0)</f>
        <v>1</v>
      </c>
      <c r="M97">
        <f>ABS(J97-K97)</f>
        <v>0.12847589321500585</v>
      </c>
      <c r="N97">
        <f>1-M97</f>
        <v>0.87152410678499415</v>
      </c>
      <c r="O97">
        <v>28</v>
      </c>
      <c r="P97">
        <v>0</v>
      </c>
      <c r="Q97">
        <v>0</v>
      </c>
      <c r="R97">
        <v>654547</v>
      </c>
      <c r="S97">
        <f>H97/R97</f>
        <v>0.48409205144932299</v>
      </c>
      <c r="T97">
        <v>6</v>
      </c>
    </row>
    <row r="98" spans="1:20" x14ac:dyDescent="0.25">
      <c r="A98">
        <v>2024</v>
      </c>
      <c r="B98" t="s">
        <v>11</v>
      </c>
      <c r="C98">
        <v>10</v>
      </c>
      <c r="D98" t="s">
        <v>254</v>
      </c>
      <c r="E98">
        <v>181455</v>
      </c>
      <c r="F98" t="s">
        <v>255</v>
      </c>
      <c r="G98">
        <v>109460</v>
      </c>
      <c r="H98">
        <f>G98+E98</f>
        <v>290915</v>
      </c>
      <c r="I98">
        <v>0</v>
      </c>
      <c r="J98">
        <f>E98/H98</f>
        <v>0.62373889280373995</v>
      </c>
      <c r="K98">
        <f>1-J98</f>
        <v>0.37626110719626005</v>
      </c>
      <c r="L98">
        <f>IF(E98&gt;G98,1,0)</f>
        <v>1</v>
      </c>
      <c r="M98">
        <f>ABS(J98-K98)</f>
        <v>0.24747778560747991</v>
      </c>
      <c r="N98">
        <f>1-M98</f>
        <v>0.75252221439252009</v>
      </c>
      <c r="O98">
        <v>28</v>
      </c>
      <c r="P98">
        <v>0</v>
      </c>
      <c r="Q98">
        <v>0</v>
      </c>
      <c r="R98">
        <v>627403</v>
      </c>
      <c r="S98">
        <f>H98/R98</f>
        <v>0.46368123837469699</v>
      </c>
      <c r="T98">
        <v>6</v>
      </c>
    </row>
    <row r="99" spans="1:20" x14ac:dyDescent="0.25">
      <c r="A99">
        <v>2024</v>
      </c>
      <c r="B99" t="s">
        <v>11</v>
      </c>
      <c r="C99">
        <v>11</v>
      </c>
      <c r="D99" t="s">
        <v>256</v>
      </c>
      <c r="E99">
        <v>176726</v>
      </c>
      <c r="F99" t="s">
        <v>257</v>
      </c>
      <c r="G99">
        <v>269277</v>
      </c>
      <c r="H99">
        <f>G99+E99</f>
        <v>446003</v>
      </c>
      <c r="I99">
        <v>0</v>
      </c>
      <c r="J99">
        <f>E99/H99</f>
        <v>0.3962439714531068</v>
      </c>
      <c r="K99">
        <f>1-J99</f>
        <v>0.60375602854689325</v>
      </c>
      <c r="L99">
        <f>IF(E99&gt;G99,1,0)</f>
        <v>0</v>
      </c>
      <c r="M99">
        <f>ABS(J99-K99)</f>
        <v>0.20751205709378645</v>
      </c>
      <c r="N99">
        <f>1-M99</f>
        <v>0.79248794290621349</v>
      </c>
      <c r="O99">
        <v>28</v>
      </c>
      <c r="P99">
        <v>0</v>
      </c>
      <c r="Q99">
        <v>0</v>
      </c>
      <c r="R99">
        <v>683309</v>
      </c>
      <c r="S99">
        <f>H99/R99</f>
        <v>0.65271055993701244</v>
      </c>
      <c r="T99">
        <v>6</v>
      </c>
    </row>
    <row r="100" spans="1:20" x14ac:dyDescent="0.25">
      <c r="A100">
        <v>2024</v>
      </c>
      <c r="B100" t="s">
        <v>11</v>
      </c>
      <c r="C100">
        <v>12</v>
      </c>
      <c r="D100" t="s">
        <v>259</v>
      </c>
      <c r="E100">
        <v>124949</v>
      </c>
      <c r="F100" t="s">
        <v>258</v>
      </c>
      <c r="G100">
        <v>306487</v>
      </c>
      <c r="H100">
        <f>G100+E100</f>
        <v>431436</v>
      </c>
      <c r="I100">
        <v>0</v>
      </c>
      <c r="J100">
        <f>E100/H100</f>
        <v>0.28961190072223925</v>
      </c>
      <c r="K100">
        <f>1-J100</f>
        <v>0.7103880992777607</v>
      </c>
      <c r="L100">
        <f>IF(E100&gt;G100,1,0)</f>
        <v>0</v>
      </c>
      <c r="M100">
        <f>ABS(J100-K100)</f>
        <v>0.42077619855552145</v>
      </c>
      <c r="N100">
        <f>1-M100</f>
        <v>0.5792238014444786</v>
      </c>
      <c r="O100">
        <v>28</v>
      </c>
      <c r="P100">
        <v>0</v>
      </c>
      <c r="Q100">
        <v>0</v>
      </c>
      <c r="R100">
        <v>690714</v>
      </c>
      <c r="S100">
        <f>H100/R100</f>
        <v>0.62462321597651127</v>
      </c>
      <c r="T100">
        <v>6</v>
      </c>
    </row>
    <row r="101" spans="1:20" x14ac:dyDescent="0.25">
      <c r="A101">
        <v>2024</v>
      </c>
      <c r="B101" t="s">
        <v>11</v>
      </c>
      <c r="C101">
        <v>13</v>
      </c>
      <c r="D101" t="s">
        <v>260</v>
      </c>
      <c r="E101">
        <v>185930</v>
      </c>
      <c r="F101" t="s">
        <v>262</v>
      </c>
      <c r="G101">
        <v>225636</v>
      </c>
      <c r="H101">
        <f>G101+E101</f>
        <v>411566</v>
      </c>
      <c r="I101">
        <v>0</v>
      </c>
      <c r="J101">
        <f>E101/H101</f>
        <v>0.45176229328953316</v>
      </c>
      <c r="K101">
        <f>1-J101</f>
        <v>0.5482377067104669</v>
      </c>
      <c r="L101">
        <f>IF(E101&gt;G101,1,0)</f>
        <v>0</v>
      </c>
      <c r="M101">
        <f>ABS(J101-K101)</f>
        <v>9.6475413420933742E-2</v>
      </c>
      <c r="N101">
        <f>1-M101</f>
        <v>0.9035245865790662</v>
      </c>
      <c r="O101">
        <v>28</v>
      </c>
      <c r="P101">
        <v>0</v>
      </c>
      <c r="Q101">
        <v>0</v>
      </c>
      <c r="R101">
        <v>655800</v>
      </c>
      <c r="S101">
        <f>H101/R101</f>
        <v>0.62757853003964625</v>
      </c>
      <c r="T101">
        <v>6</v>
      </c>
    </row>
    <row r="102" spans="1:20" x14ac:dyDescent="0.25">
      <c r="A102">
        <v>2024</v>
      </c>
      <c r="B102" t="s">
        <v>11</v>
      </c>
      <c r="C102">
        <v>14</v>
      </c>
      <c r="D102" t="s">
        <v>263</v>
      </c>
      <c r="E102">
        <v>199423</v>
      </c>
      <c r="F102" t="s">
        <v>261</v>
      </c>
      <c r="G102">
        <v>145643</v>
      </c>
      <c r="H102">
        <f>G102+E102</f>
        <v>345066</v>
      </c>
      <c r="I102">
        <v>0</v>
      </c>
      <c r="J102">
        <f>E102/H102</f>
        <v>0.57792712118841039</v>
      </c>
      <c r="K102">
        <f>1-J102</f>
        <v>0.42207287881158961</v>
      </c>
      <c r="L102">
        <f>IF(E102&gt;G102,1,0)</f>
        <v>1</v>
      </c>
      <c r="M102">
        <f>ABS(J102-K102)</f>
        <v>0.15585424237682077</v>
      </c>
      <c r="N102">
        <f>1-M102</f>
        <v>0.84414575762317923</v>
      </c>
      <c r="O102">
        <v>28</v>
      </c>
      <c r="P102">
        <v>0</v>
      </c>
      <c r="Q102">
        <v>0</v>
      </c>
      <c r="R102">
        <v>640499</v>
      </c>
      <c r="S102">
        <f>H102/R102</f>
        <v>0.5387455718119778</v>
      </c>
      <c r="T102">
        <v>6</v>
      </c>
    </row>
    <row r="103" spans="1:20" x14ac:dyDescent="0.25">
      <c r="A103">
        <v>2024</v>
      </c>
      <c r="B103" t="s">
        <v>11</v>
      </c>
      <c r="C103">
        <v>15</v>
      </c>
      <c r="D103" t="s">
        <v>265</v>
      </c>
      <c r="E103">
        <v>152361</v>
      </c>
      <c r="F103" t="s">
        <v>264</v>
      </c>
      <c r="G103">
        <v>195334</v>
      </c>
      <c r="H103">
        <f>G103+E103</f>
        <v>347695</v>
      </c>
      <c r="I103">
        <v>0</v>
      </c>
      <c r="J103">
        <f>E103/H103</f>
        <v>0.43820302276420425</v>
      </c>
      <c r="K103">
        <f>1-J103</f>
        <v>0.5617969772357958</v>
      </c>
      <c r="L103">
        <f>IF(E103&gt;G103,1,0)</f>
        <v>0</v>
      </c>
      <c r="M103">
        <f>ABS(J103-K103)</f>
        <v>0.12359395447159155</v>
      </c>
      <c r="N103">
        <f>1-M103</f>
        <v>0.8764060455284084</v>
      </c>
      <c r="O103">
        <v>28</v>
      </c>
      <c r="P103">
        <v>0</v>
      </c>
      <c r="Q103">
        <v>0</v>
      </c>
      <c r="R103">
        <v>634923</v>
      </c>
      <c r="S103">
        <f>H103/R103</f>
        <v>0.54761758512449543</v>
      </c>
      <c r="T103">
        <v>6</v>
      </c>
    </row>
    <row r="104" spans="1:20" x14ac:dyDescent="0.25">
      <c r="A104">
        <v>2024</v>
      </c>
      <c r="B104" t="s">
        <v>11</v>
      </c>
      <c r="C104">
        <v>16</v>
      </c>
      <c r="D104" t="s">
        <v>266</v>
      </c>
      <c r="E104">
        <v>168625</v>
      </c>
      <c r="F104" t="s">
        <v>267</v>
      </c>
      <c r="G104">
        <v>247516</v>
      </c>
      <c r="H104">
        <f>G104+E104</f>
        <v>416141</v>
      </c>
      <c r="I104">
        <v>0</v>
      </c>
      <c r="J104">
        <f>E104/H104</f>
        <v>0.40521121446817304</v>
      </c>
      <c r="K104">
        <f>1-J104</f>
        <v>0.59478878553182701</v>
      </c>
      <c r="L104">
        <f>IF(E104&gt;G104,1,0)</f>
        <v>0</v>
      </c>
      <c r="M104">
        <f>ABS(J104-K104)</f>
        <v>0.18957757106365397</v>
      </c>
      <c r="N104">
        <f>1-M104</f>
        <v>0.81042242893634597</v>
      </c>
      <c r="O104">
        <v>28</v>
      </c>
      <c r="P104">
        <v>0</v>
      </c>
      <c r="Q104">
        <v>0</v>
      </c>
      <c r="R104">
        <v>678054</v>
      </c>
      <c r="S104">
        <f>H104/R104</f>
        <v>0.61372840511227722</v>
      </c>
      <c r="T104">
        <v>6</v>
      </c>
    </row>
    <row r="105" spans="1:20" x14ac:dyDescent="0.25">
      <c r="A105">
        <v>2024</v>
      </c>
      <c r="B105" t="s">
        <v>11</v>
      </c>
      <c r="C105">
        <v>17</v>
      </c>
      <c r="D105" t="s">
        <v>268</v>
      </c>
      <c r="E105">
        <v>164566</v>
      </c>
      <c r="F105" t="s">
        <v>269</v>
      </c>
      <c r="G105">
        <v>291347</v>
      </c>
      <c r="H105">
        <f>G105+E105</f>
        <v>455913</v>
      </c>
      <c r="I105">
        <v>0</v>
      </c>
      <c r="J105">
        <f>E105/H105</f>
        <v>0.36095921809643505</v>
      </c>
      <c r="K105">
        <f>1-J105</f>
        <v>0.63904078190356495</v>
      </c>
      <c r="L105">
        <f>IF(E105&gt;G105,1,0)</f>
        <v>0</v>
      </c>
      <c r="M105">
        <f>ABS(J105-K105)</f>
        <v>0.27808156380712989</v>
      </c>
      <c r="N105">
        <f>1-M105</f>
        <v>0.72191843619287011</v>
      </c>
      <c r="O105">
        <v>28</v>
      </c>
      <c r="P105">
        <v>0</v>
      </c>
      <c r="Q105">
        <v>0</v>
      </c>
      <c r="R105">
        <v>722924</v>
      </c>
      <c r="S105">
        <f>H105/R105</f>
        <v>0.63065135477588241</v>
      </c>
      <c r="T105">
        <v>6</v>
      </c>
    </row>
    <row r="106" spans="1:20" x14ac:dyDescent="0.25">
      <c r="A106">
        <v>2024</v>
      </c>
      <c r="B106" t="s">
        <v>11</v>
      </c>
      <c r="C106">
        <v>18</v>
      </c>
      <c r="D106" t="s">
        <v>271</v>
      </c>
      <c r="E106">
        <v>119637</v>
      </c>
      <c r="F106" t="s">
        <v>270</v>
      </c>
      <c r="G106">
        <v>225170</v>
      </c>
      <c r="H106">
        <f>G106+E106</f>
        <v>344807</v>
      </c>
      <c r="I106">
        <v>0</v>
      </c>
      <c r="J106">
        <f>E106/H106</f>
        <v>0.34696801399043525</v>
      </c>
      <c r="K106">
        <f>1-J106</f>
        <v>0.6530319860095648</v>
      </c>
      <c r="L106">
        <f>IF(E106&gt;G106,1,0)</f>
        <v>0</v>
      </c>
      <c r="M106">
        <f>ABS(J106-K106)</f>
        <v>0.30606397201912955</v>
      </c>
      <c r="N106">
        <f>1-M106</f>
        <v>0.6939360279808704</v>
      </c>
      <c r="O106">
        <v>28</v>
      </c>
      <c r="P106">
        <v>0</v>
      </c>
      <c r="Q106">
        <v>0</v>
      </c>
      <c r="R106">
        <v>674742</v>
      </c>
      <c r="S106">
        <f>H106/R106</f>
        <v>0.51102050857957559</v>
      </c>
      <c r="T106">
        <v>6</v>
      </c>
    </row>
    <row r="107" spans="1:20" x14ac:dyDescent="0.25">
      <c r="A107">
        <v>2024</v>
      </c>
      <c r="B107" t="s">
        <v>11</v>
      </c>
      <c r="C107">
        <v>19</v>
      </c>
      <c r="D107" t="s">
        <v>272</v>
      </c>
      <c r="E107">
        <v>140038</v>
      </c>
      <c r="F107" t="s">
        <v>273</v>
      </c>
      <c r="G107">
        <v>275708</v>
      </c>
      <c r="H107">
        <f>G107+E107</f>
        <v>415746</v>
      </c>
      <c r="I107">
        <v>0</v>
      </c>
      <c r="J107">
        <f>E107/H107</f>
        <v>0.3368354716581759</v>
      </c>
      <c r="K107">
        <f>1-J107</f>
        <v>0.66316452834182416</v>
      </c>
      <c r="L107">
        <f>IF(E107&gt;G107,1,0)</f>
        <v>0</v>
      </c>
      <c r="M107">
        <f>ABS(J107-K107)</f>
        <v>0.32632905668364826</v>
      </c>
      <c r="N107">
        <f>1-M107</f>
        <v>0.67367094331635169</v>
      </c>
      <c r="O107">
        <v>28</v>
      </c>
      <c r="P107">
        <v>0</v>
      </c>
      <c r="Q107">
        <v>0</v>
      </c>
      <c r="R107">
        <v>692217</v>
      </c>
      <c r="S107">
        <f>H107/R107</f>
        <v>0.60060067868890821</v>
      </c>
      <c r="T107">
        <v>6</v>
      </c>
    </row>
    <row r="108" spans="1:20" x14ac:dyDescent="0.25">
      <c r="A108">
        <v>2024</v>
      </c>
      <c r="B108" t="s">
        <v>11</v>
      </c>
      <c r="C108">
        <v>20</v>
      </c>
      <c r="D108" t="s">
        <v>274</v>
      </c>
      <c r="E108">
        <v>0.75</v>
      </c>
      <c r="G108">
        <v>0.25</v>
      </c>
      <c r="H108">
        <f>G108+E108</f>
        <v>1</v>
      </c>
      <c r="I108">
        <v>1</v>
      </c>
      <c r="J108">
        <f>E108/H108</f>
        <v>0.75</v>
      </c>
      <c r="K108">
        <f>1-J108</f>
        <v>0.25</v>
      </c>
      <c r="L108">
        <f>IF(E108&gt;G108,1,0)</f>
        <v>1</v>
      </c>
      <c r="M108">
        <f>ABS(J108-K108)</f>
        <v>0.5</v>
      </c>
      <c r="N108">
        <f>1-M108</f>
        <v>0.5</v>
      </c>
      <c r="O108">
        <v>28</v>
      </c>
      <c r="P108">
        <v>0</v>
      </c>
      <c r="Q108">
        <v>0</v>
      </c>
      <c r="R108">
        <v>629513</v>
      </c>
      <c r="S108">
        <f>H108/R108</f>
        <v>1.5885295458552882E-6</v>
      </c>
      <c r="T108">
        <v>6</v>
      </c>
    </row>
    <row r="109" spans="1:20" x14ac:dyDescent="0.25">
      <c r="A109">
        <v>2024</v>
      </c>
      <c r="B109" t="s">
        <v>11</v>
      </c>
      <c r="C109">
        <v>21</v>
      </c>
      <c r="D109" t="s">
        <v>275</v>
      </c>
      <c r="E109">
        <v>171312</v>
      </c>
      <c r="F109" t="s">
        <v>276</v>
      </c>
      <c r="G109">
        <v>277435</v>
      </c>
      <c r="H109">
        <f>G109+E109</f>
        <v>448747</v>
      </c>
      <c r="I109">
        <v>0</v>
      </c>
      <c r="J109">
        <f>E109/H109</f>
        <v>0.38175631257702003</v>
      </c>
      <c r="K109">
        <f>1-J109</f>
        <v>0.61824368742297997</v>
      </c>
      <c r="L109">
        <f>IF(E109&gt;G109,1,0)</f>
        <v>0</v>
      </c>
      <c r="M109">
        <f>ABS(J109-K109)</f>
        <v>0.23648737484595994</v>
      </c>
      <c r="N109">
        <f>1-M109</f>
        <v>0.76351262515404006</v>
      </c>
      <c r="O109">
        <v>28</v>
      </c>
      <c r="P109">
        <v>0</v>
      </c>
      <c r="Q109">
        <v>0</v>
      </c>
      <c r="R109">
        <v>672816</v>
      </c>
      <c r="S109">
        <f>H109/R109</f>
        <v>0.66696838362940236</v>
      </c>
      <c r="T109">
        <v>6</v>
      </c>
    </row>
    <row r="110" spans="1:20" x14ac:dyDescent="0.25">
      <c r="A110">
        <v>2024</v>
      </c>
      <c r="B110" t="s">
        <v>11</v>
      </c>
      <c r="C110">
        <v>22</v>
      </c>
      <c r="D110" t="s">
        <v>277</v>
      </c>
      <c r="E110">
        <v>201608</v>
      </c>
      <c r="F110" t="s">
        <v>278</v>
      </c>
      <c r="G110">
        <v>165248</v>
      </c>
      <c r="H110">
        <f>G110+E110</f>
        <v>366856</v>
      </c>
      <c r="I110">
        <v>0</v>
      </c>
      <c r="J110">
        <f>E110/H110</f>
        <v>0.54955622914713131</v>
      </c>
      <c r="K110">
        <f>1-J110</f>
        <v>0.45044377085286869</v>
      </c>
      <c r="L110">
        <f>IF(E110&gt;G110,1,0)</f>
        <v>1</v>
      </c>
      <c r="M110">
        <f>ABS(J110-K110)</f>
        <v>9.9112458294262629E-2</v>
      </c>
      <c r="N110">
        <f>1-M110</f>
        <v>0.90088754170573737</v>
      </c>
      <c r="O110">
        <v>28</v>
      </c>
      <c r="P110">
        <v>0</v>
      </c>
      <c r="Q110">
        <v>0</v>
      </c>
      <c r="R110">
        <v>631401</v>
      </c>
      <c r="S110">
        <f>H110/R110</f>
        <v>0.58101903544657041</v>
      </c>
      <c r="T110">
        <v>6</v>
      </c>
    </row>
    <row r="111" spans="1:20" x14ac:dyDescent="0.25">
      <c r="A111">
        <v>2024</v>
      </c>
      <c r="B111" t="s">
        <v>11</v>
      </c>
      <c r="C111">
        <v>23</v>
      </c>
      <c r="D111" t="s">
        <v>279</v>
      </c>
      <c r="E111">
        <v>196311</v>
      </c>
      <c r="F111" t="s">
        <v>280</v>
      </c>
      <c r="G111">
        <v>178006</v>
      </c>
      <c r="H111">
        <f>G111+E111</f>
        <v>374317</v>
      </c>
      <c r="I111">
        <v>0</v>
      </c>
      <c r="J111">
        <f>E111/H111</f>
        <v>0.5244512004530919</v>
      </c>
      <c r="K111">
        <f>1-J111</f>
        <v>0.4755487995469081</v>
      </c>
      <c r="L111">
        <f>IF(E111&gt;G111,1,0)</f>
        <v>1</v>
      </c>
      <c r="M111">
        <f>ABS(J111-K111)</f>
        <v>4.8902400906183807E-2</v>
      </c>
      <c r="N111">
        <f>1-M111</f>
        <v>0.95109759909381619</v>
      </c>
      <c r="O111">
        <v>28</v>
      </c>
      <c r="P111">
        <v>0</v>
      </c>
      <c r="Q111">
        <v>0</v>
      </c>
      <c r="R111">
        <v>633024</v>
      </c>
      <c r="S111">
        <f>H111/R111</f>
        <v>0.59131565311899703</v>
      </c>
      <c r="T111">
        <v>6</v>
      </c>
    </row>
    <row r="112" spans="1:20" x14ac:dyDescent="0.25">
      <c r="A112">
        <v>2024</v>
      </c>
      <c r="B112" t="s">
        <v>11</v>
      </c>
      <c r="C112">
        <v>24</v>
      </c>
      <c r="D112" t="s">
        <v>281</v>
      </c>
      <c r="E112">
        <v>194874</v>
      </c>
      <c r="F112" t="s">
        <v>282</v>
      </c>
      <c r="G112">
        <v>90692</v>
      </c>
      <c r="H112">
        <f>G112+E112</f>
        <v>285566</v>
      </c>
      <c r="I112">
        <v>0</v>
      </c>
      <c r="J112">
        <f>E112/H112</f>
        <v>0.68241317243649458</v>
      </c>
      <c r="K112">
        <f>1-J112</f>
        <v>0.31758682756350542</v>
      </c>
      <c r="L112">
        <f>IF(E112&gt;G112,1,0)</f>
        <v>1</v>
      </c>
      <c r="M112">
        <f>ABS(J112-K112)</f>
        <v>0.36482634487298915</v>
      </c>
      <c r="N112">
        <f>1-M112</f>
        <v>0.63517365512701085</v>
      </c>
      <c r="O112">
        <v>28</v>
      </c>
      <c r="P112">
        <v>0</v>
      </c>
      <c r="Q112">
        <v>0</v>
      </c>
      <c r="R112">
        <v>596027</v>
      </c>
      <c r="S112">
        <f>H112/R112</f>
        <v>0.47911587897863689</v>
      </c>
      <c r="T112">
        <v>6</v>
      </c>
    </row>
    <row r="113" spans="1:20" x14ac:dyDescent="0.25">
      <c r="A113">
        <v>2024</v>
      </c>
      <c r="B113" t="s">
        <v>11</v>
      </c>
      <c r="C113">
        <v>25</v>
      </c>
      <c r="D113" t="s">
        <v>283</v>
      </c>
      <c r="E113">
        <v>186942</v>
      </c>
      <c r="F113" t="s">
        <v>284</v>
      </c>
      <c r="G113">
        <v>156208</v>
      </c>
      <c r="H113">
        <f>G113+E113</f>
        <v>343150</v>
      </c>
      <c r="I113">
        <v>0</v>
      </c>
      <c r="J113">
        <f>E113/H113</f>
        <v>0.54478216523386269</v>
      </c>
      <c r="K113">
        <f>1-J113</f>
        <v>0.45521783476613731</v>
      </c>
      <c r="L113">
        <f>IF(E113&gt;G113,1,0)</f>
        <v>1</v>
      </c>
      <c r="M113">
        <f>ABS(J113-K113)</f>
        <v>8.9564330467725384E-2</v>
      </c>
      <c r="N113">
        <f>1-M113</f>
        <v>0.91043566953227462</v>
      </c>
      <c r="O113">
        <v>28</v>
      </c>
      <c r="P113">
        <v>0</v>
      </c>
      <c r="Q113">
        <v>0</v>
      </c>
      <c r="R113">
        <v>619982</v>
      </c>
      <c r="S113">
        <f>H113/R113</f>
        <v>0.55348381082031417</v>
      </c>
      <c r="T113">
        <v>6</v>
      </c>
    </row>
    <row r="114" spans="1:20" x14ac:dyDescent="0.25">
      <c r="A114">
        <v>2024</v>
      </c>
      <c r="B114" t="s">
        <v>11</v>
      </c>
      <c r="C114">
        <v>26</v>
      </c>
      <c r="D114" t="s">
        <v>285</v>
      </c>
      <c r="E114">
        <v>89072</v>
      </c>
      <c r="F114" t="s">
        <v>286</v>
      </c>
      <c r="G114">
        <v>217199</v>
      </c>
      <c r="H114">
        <f>G114+E114</f>
        <v>306271</v>
      </c>
      <c r="I114">
        <v>0</v>
      </c>
      <c r="J114">
        <f>E114/H114</f>
        <v>0.29082740448818206</v>
      </c>
      <c r="K114">
        <f>1-J114</f>
        <v>0.70917259551181799</v>
      </c>
      <c r="L114">
        <f>IF(E114&gt;G114,1,0)</f>
        <v>0</v>
      </c>
      <c r="M114">
        <f>ABS(J114-K114)</f>
        <v>0.41834519102363593</v>
      </c>
      <c r="N114">
        <f>1-M114</f>
        <v>0.58165480897636401</v>
      </c>
      <c r="O114">
        <v>28</v>
      </c>
      <c r="P114">
        <v>0</v>
      </c>
      <c r="Q114">
        <v>0</v>
      </c>
      <c r="R114">
        <v>661870</v>
      </c>
      <c r="S114">
        <f>H114/R114</f>
        <v>0.46273588469034704</v>
      </c>
      <c r="T114">
        <v>6</v>
      </c>
    </row>
    <row r="115" spans="1:20" x14ac:dyDescent="0.25">
      <c r="A115">
        <v>2024</v>
      </c>
      <c r="B115" t="s">
        <v>11</v>
      </c>
      <c r="C115">
        <v>27</v>
      </c>
      <c r="D115" t="s">
        <v>287</v>
      </c>
      <c r="E115">
        <v>130708</v>
      </c>
      <c r="F115" t="s">
        <v>288</v>
      </c>
      <c r="G115">
        <v>199159</v>
      </c>
      <c r="H115">
        <f>G115+E115</f>
        <v>329867</v>
      </c>
      <c r="I115">
        <v>0</v>
      </c>
      <c r="J115">
        <f>E115/H115</f>
        <v>0.39624454704471801</v>
      </c>
      <c r="K115">
        <f>1-J115</f>
        <v>0.60375545295528199</v>
      </c>
      <c r="L115">
        <f>IF(E115&gt;G115,1,0)</f>
        <v>0</v>
      </c>
      <c r="M115">
        <f>ABS(J115-K115)</f>
        <v>0.20751090591056398</v>
      </c>
      <c r="N115">
        <f>1-M115</f>
        <v>0.79248909408943602</v>
      </c>
      <c r="O115">
        <v>28</v>
      </c>
      <c r="P115">
        <v>0</v>
      </c>
      <c r="Q115">
        <v>0</v>
      </c>
      <c r="R115">
        <v>613821</v>
      </c>
      <c r="S115">
        <f>H115/R115</f>
        <v>0.53739933954687114</v>
      </c>
      <c r="T115">
        <v>6</v>
      </c>
    </row>
    <row r="116" spans="1:20" x14ac:dyDescent="0.25">
      <c r="A116">
        <v>2024</v>
      </c>
      <c r="B116" t="s">
        <v>11</v>
      </c>
      <c r="C116">
        <v>28</v>
      </c>
      <c r="D116" t="s">
        <v>290</v>
      </c>
      <c r="E116">
        <v>115280</v>
      </c>
      <c r="F116" t="s">
        <v>289</v>
      </c>
      <c r="G116">
        <v>210057</v>
      </c>
      <c r="H116">
        <f>G116+E116</f>
        <v>325337</v>
      </c>
      <c r="I116">
        <v>0</v>
      </c>
      <c r="J116">
        <f>E116/H116</f>
        <v>0.35434026870598795</v>
      </c>
      <c r="K116">
        <f>1-J116</f>
        <v>0.645659731294012</v>
      </c>
      <c r="L116">
        <f>IF(E116&gt;G116,1,0)</f>
        <v>0</v>
      </c>
      <c r="M116">
        <f>ABS(J116-K116)</f>
        <v>0.29131946258802405</v>
      </c>
      <c r="N116">
        <f>1-M116</f>
        <v>0.70868053741197601</v>
      </c>
      <c r="O116">
        <v>28</v>
      </c>
      <c r="P116">
        <v>0</v>
      </c>
      <c r="Q116">
        <v>0</v>
      </c>
      <c r="R116">
        <v>609369</v>
      </c>
      <c r="S116">
        <f>H116/R116</f>
        <v>0.53389161575334487</v>
      </c>
      <c r="T116">
        <v>6</v>
      </c>
    </row>
    <row r="117" spans="1:20" x14ac:dyDescent="0.25">
      <c r="A117">
        <v>2024</v>
      </c>
      <c r="B117" t="s">
        <v>12</v>
      </c>
      <c r="C117">
        <v>1</v>
      </c>
      <c r="D117" t="s">
        <v>292</v>
      </c>
      <c r="E117">
        <v>135281</v>
      </c>
      <c r="F117" t="s">
        <v>291</v>
      </c>
      <c r="G117">
        <v>220576</v>
      </c>
      <c r="H117">
        <f>G117+E117</f>
        <v>355857</v>
      </c>
      <c r="I117">
        <v>0</v>
      </c>
      <c r="J117">
        <f>E117/H117</f>
        <v>0.38015551190506297</v>
      </c>
      <c r="K117">
        <f>1-J117</f>
        <v>0.61984448809493697</v>
      </c>
      <c r="L117">
        <f>IF(E117&gt;G117,1,0)</f>
        <v>0</v>
      </c>
      <c r="M117">
        <f>ABS(J117-K117)</f>
        <v>0.239688976189874</v>
      </c>
      <c r="N117">
        <f>1-M117</f>
        <v>0.76031102381012605</v>
      </c>
      <c r="O117">
        <v>14</v>
      </c>
      <c r="P117">
        <v>0</v>
      </c>
      <c r="Q117">
        <v>0</v>
      </c>
      <c r="R117">
        <v>615920</v>
      </c>
      <c r="S117">
        <f>H117/R117</f>
        <v>0.57776496947655542</v>
      </c>
      <c r="T117">
        <v>6</v>
      </c>
    </row>
    <row r="118" spans="1:20" x14ac:dyDescent="0.25">
      <c r="A118">
        <v>2024</v>
      </c>
      <c r="B118" t="s">
        <v>12</v>
      </c>
      <c r="C118">
        <v>2</v>
      </c>
      <c r="D118" t="s">
        <v>294</v>
      </c>
      <c r="E118">
        <v>176028</v>
      </c>
      <c r="F118" t="s">
        <v>293</v>
      </c>
      <c r="G118">
        <v>136473</v>
      </c>
      <c r="H118">
        <f>G118+E118</f>
        <v>312501</v>
      </c>
      <c r="I118">
        <v>0</v>
      </c>
      <c r="J118">
        <f>E118/H118</f>
        <v>0.56328779747904811</v>
      </c>
      <c r="K118">
        <f>1-J118</f>
        <v>0.43671220252095189</v>
      </c>
      <c r="L118">
        <f>IF(E118&gt;G118,1,0)</f>
        <v>1</v>
      </c>
      <c r="M118">
        <f>ABS(J118-K118)</f>
        <v>0.12657559495809623</v>
      </c>
      <c r="N118">
        <f>1-M118</f>
        <v>0.87342440504190377</v>
      </c>
      <c r="O118">
        <v>14</v>
      </c>
      <c r="P118">
        <v>0</v>
      </c>
      <c r="Q118">
        <v>0</v>
      </c>
      <c r="R118">
        <v>580413</v>
      </c>
      <c r="S118">
        <f>H118/R118</f>
        <v>0.53841144150802966</v>
      </c>
      <c r="T118">
        <v>6</v>
      </c>
    </row>
    <row r="119" spans="1:20" x14ac:dyDescent="0.25">
      <c r="A119">
        <v>2024</v>
      </c>
      <c r="B119" t="s">
        <v>12</v>
      </c>
      <c r="C119">
        <v>3</v>
      </c>
      <c r="D119" t="s">
        <v>296</v>
      </c>
      <c r="E119">
        <v>138749</v>
      </c>
      <c r="F119" t="s">
        <v>295</v>
      </c>
      <c r="G119">
        <v>273036</v>
      </c>
      <c r="H119">
        <f>G119+E119</f>
        <v>411785</v>
      </c>
      <c r="I119">
        <v>0</v>
      </c>
      <c r="J119">
        <f>E119/H119</f>
        <v>0.33694525055550834</v>
      </c>
      <c r="K119">
        <f>1-J119</f>
        <v>0.66305474944449161</v>
      </c>
      <c r="L119">
        <f>IF(E119&gt;G119,1,0)</f>
        <v>0</v>
      </c>
      <c r="M119">
        <f>ABS(J119-K119)</f>
        <v>0.32610949888898327</v>
      </c>
      <c r="N119">
        <f>1-M119</f>
        <v>0.67389050111101678</v>
      </c>
      <c r="O119">
        <v>14</v>
      </c>
      <c r="P119">
        <v>0</v>
      </c>
      <c r="Q119">
        <v>1</v>
      </c>
      <c r="R119">
        <v>612724</v>
      </c>
      <c r="S119">
        <f>H119/R119</f>
        <v>0.67205626024115261</v>
      </c>
      <c r="T119">
        <v>6</v>
      </c>
    </row>
    <row r="120" spans="1:20" x14ac:dyDescent="0.25">
      <c r="A120">
        <v>2024</v>
      </c>
      <c r="B120" t="s">
        <v>12</v>
      </c>
      <c r="C120">
        <v>4</v>
      </c>
      <c r="D120" t="s">
        <v>297</v>
      </c>
      <c r="E120">
        <v>229290</v>
      </c>
      <c r="F120" t="s">
        <v>298</v>
      </c>
      <c r="G120">
        <v>74071</v>
      </c>
      <c r="H120">
        <f>G120+E120</f>
        <v>303361</v>
      </c>
      <c r="I120">
        <v>0</v>
      </c>
      <c r="J120">
        <f>E120/H120</f>
        <v>0.7558321603633954</v>
      </c>
      <c r="K120">
        <f>1-J120</f>
        <v>0.2441678396366046</v>
      </c>
      <c r="L120">
        <f>IF(E120&gt;G120,1,0)</f>
        <v>1</v>
      </c>
      <c r="M120">
        <f>ABS(J120-K120)</f>
        <v>0.5116643207267908</v>
      </c>
      <c r="N120">
        <f>1-M120</f>
        <v>0.4883356792732092</v>
      </c>
      <c r="O120">
        <v>14</v>
      </c>
      <c r="P120">
        <v>0</v>
      </c>
      <c r="Q120">
        <v>0</v>
      </c>
      <c r="R120">
        <v>588477</v>
      </c>
      <c r="S120">
        <f>H120/R120</f>
        <v>0.51550188027739396</v>
      </c>
      <c r="T120">
        <v>6</v>
      </c>
    </row>
    <row r="121" spans="1:20" x14ac:dyDescent="0.25">
      <c r="A121">
        <v>2024</v>
      </c>
      <c r="B121" t="s">
        <v>12</v>
      </c>
      <c r="C121">
        <v>5</v>
      </c>
      <c r="D121" t="s">
        <v>300</v>
      </c>
      <c r="E121">
        <v>294470</v>
      </c>
      <c r="F121" t="s">
        <v>299</v>
      </c>
      <c r="G121">
        <v>49221</v>
      </c>
      <c r="H121">
        <f>G121+E121</f>
        <v>343691</v>
      </c>
      <c r="I121">
        <v>0</v>
      </c>
      <c r="J121">
        <f>E121/H121</f>
        <v>0.85678705581467074</v>
      </c>
      <c r="K121">
        <f>1-J121</f>
        <v>0.14321294418532926</v>
      </c>
      <c r="L121">
        <f>IF(E121&gt;G121,1,0)</f>
        <v>1</v>
      </c>
      <c r="M121">
        <f>ABS(J121-K121)</f>
        <v>0.71357411162934148</v>
      </c>
      <c r="N121">
        <f>1-M121</f>
        <v>0.28642588837065852</v>
      </c>
      <c r="O121">
        <v>14</v>
      </c>
      <c r="P121">
        <v>0</v>
      </c>
      <c r="Q121">
        <v>0</v>
      </c>
      <c r="R121">
        <v>609110</v>
      </c>
      <c r="S121">
        <f>H121/R121</f>
        <v>0.56425112048726833</v>
      </c>
      <c r="T121">
        <v>6</v>
      </c>
    </row>
    <row r="122" spans="1:20" x14ac:dyDescent="0.25">
      <c r="A122">
        <v>2024</v>
      </c>
      <c r="B122" t="s">
        <v>12</v>
      </c>
      <c r="C122">
        <v>6</v>
      </c>
      <c r="D122" t="s">
        <v>302</v>
      </c>
      <c r="E122">
        <v>277027</v>
      </c>
      <c r="F122" t="s">
        <v>301</v>
      </c>
      <c r="G122">
        <v>93909</v>
      </c>
      <c r="H122">
        <f>G122+E122</f>
        <v>370936</v>
      </c>
      <c r="I122">
        <v>0</v>
      </c>
      <c r="J122">
        <f>E122/H122</f>
        <v>0.74683233765393486</v>
      </c>
      <c r="K122">
        <f>1-J122</f>
        <v>0.25316766234606514</v>
      </c>
      <c r="L122">
        <f>IF(E122&gt;G122,1,0)</f>
        <v>1</v>
      </c>
      <c r="M122">
        <f>ABS(J122-K122)</f>
        <v>0.49366467530786973</v>
      </c>
      <c r="N122">
        <f>1-M122</f>
        <v>0.50633532469213027</v>
      </c>
      <c r="O122">
        <v>14</v>
      </c>
      <c r="P122">
        <v>0</v>
      </c>
      <c r="Q122">
        <v>0</v>
      </c>
      <c r="R122">
        <v>605475</v>
      </c>
      <c r="S122">
        <f>H122/R122</f>
        <v>0.61263635988273668</v>
      </c>
      <c r="T122">
        <v>6</v>
      </c>
    </row>
    <row r="123" spans="1:20" x14ac:dyDescent="0.25">
      <c r="A123">
        <v>2024</v>
      </c>
      <c r="B123" t="s">
        <v>12</v>
      </c>
      <c r="C123">
        <v>7</v>
      </c>
      <c r="D123" t="s">
        <v>304</v>
      </c>
      <c r="E123">
        <v>149535</v>
      </c>
      <c r="F123" t="s">
        <v>303</v>
      </c>
      <c r="G123">
        <v>275907</v>
      </c>
      <c r="H123">
        <f>G123+E123</f>
        <v>425442</v>
      </c>
      <c r="I123">
        <v>0</v>
      </c>
      <c r="J123">
        <f>E123/H123</f>
        <v>0.35148151804476285</v>
      </c>
      <c r="K123">
        <f>1-J123</f>
        <v>0.6485184819552372</v>
      </c>
      <c r="L123">
        <f>IF(E123&gt;G123,1,0)</f>
        <v>0</v>
      </c>
      <c r="M123">
        <f>ABS(J123-K123)</f>
        <v>0.29703696391047435</v>
      </c>
      <c r="N123">
        <f>1-M123</f>
        <v>0.70296303608952559</v>
      </c>
      <c r="O123">
        <v>14</v>
      </c>
      <c r="P123">
        <v>0</v>
      </c>
      <c r="Q123">
        <v>0</v>
      </c>
      <c r="R123">
        <v>621504</v>
      </c>
      <c r="S123">
        <f>H123/R123</f>
        <v>0.68453622181031815</v>
      </c>
      <c r="T123">
        <v>6</v>
      </c>
    </row>
    <row r="124" spans="1:20" x14ac:dyDescent="0.25">
      <c r="A124">
        <v>2024</v>
      </c>
      <c r="B124" t="s">
        <v>12</v>
      </c>
      <c r="C124">
        <v>8</v>
      </c>
      <c r="D124" t="s">
        <v>305</v>
      </c>
      <c r="E124">
        <v>104434</v>
      </c>
      <c r="F124" t="s">
        <v>306</v>
      </c>
      <c r="G124">
        <v>231547</v>
      </c>
      <c r="H124">
        <f>G124+E124</f>
        <v>335981</v>
      </c>
      <c r="I124">
        <v>0</v>
      </c>
      <c r="J124">
        <f>E124/H124</f>
        <v>0.310833053059548</v>
      </c>
      <c r="K124">
        <f>1-J124</f>
        <v>0.689166946940452</v>
      </c>
      <c r="L124">
        <f>IF(E124&gt;G124,1,0)</f>
        <v>0</v>
      </c>
      <c r="M124">
        <f>ABS(J124-K124)</f>
        <v>0.37833389388090399</v>
      </c>
      <c r="N124">
        <f>1-M124</f>
        <v>0.62166610611909601</v>
      </c>
      <c r="O124">
        <v>14</v>
      </c>
      <c r="P124">
        <v>0</v>
      </c>
      <c r="Q124">
        <v>0</v>
      </c>
      <c r="R124">
        <v>593590</v>
      </c>
      <c r="S124">
        <f>H124/R124</f>
        <v>0.56601526306036154</v>
      </c>
      <c r="T124">
        <v>6</v>
      </c>
    </row>
    <row r="125" spans="1:20" x14ac:dyDescent="0.25">
      <c r="A125">
        <v>2024</v>
      </c>
      <c r="B125" t="s">
        <v>12</v>
      </c>
      <c r="C125">
        <v>9</v>
      </c>
      <c r="D125" t="s">
        <v>307</v>
      </c>
      <c r="E125">
        <v>121754</v>
      </c>
      <c r="F125" t="s">
        <v>308</v>
      </c>
      <c r="G125">
        <v>271062</v>
      </c>
      <c r="H125">
        <f>G125+E125</f>
        <v>392816</v>
      </c>
      <c r="I125">
        <v>0</v>
      </c>
      <c r="J125">
        <f>E125/H125</f>
        <v>0.30995173312696023</v>
      </c>
      <c r="K125">
        <f>1-J125</f>
        <v>0.69004826687303977</v>
      </c>
      <c r="L125">
        <f>IF(E125&gt;G125,1,0)</f>
        <v>0</v>
      </c>
      <c r="M125">
        <f>ABS(J125-K125)</f>
        <v>0.38009653374607955</v>
      </c>
      <c r="N125">
        <f>1-M125</f>
        <v>0.61990346625392045</v>
      </c>
      <c r="O125">
        <v>14</v>
      </c>
      <c r="P125">
        <v>0</v>
      </c>
      <c r="Q125">
        <v>0</v>
      </c>
      <c r="R125">
        <v>620517</v>
      </c>
      <c r="S125">
        <f>H125/R125</f>
        <v>0.63304631460540162</v>
      </c>
      <c r="T125">
        <v>6</v>
      </c>
    </row>
    <row r="126" spans="1:20" x14ac:dyDescent="0.25">
      <c r="A126">
        <v>2024</v>
      </c>
      <c r="B126" t="s">
        <v>12</v>
      </c>
      <c r="C126">
        <v>10</v>
      </c>
      <c r="D126" t="s">
        <v>310</v>
      </c>
      <c r="E126">
        <v>150274</v>
      </c>
      <c r="F126" t="s">
        <v>309</v>
      </c>
      <c r="G126">
        <v>256442</v>
      </c>
      <c r="H126">
        <f>G126+E126</f>
        <v>406716</v>
      </c>
      <c r="I126">
        <v>0</v>
      </c>
      <c r="J126">
        <f>E126/H126</f>
        <v>0.36948140717355599</v>
      </c>
      <c r="K126">
        <f>1-J126</f>
        <v>0.63051859282644407</v>
      </c>
      <c r="L126">
        <f>IF(E126&gt;G126,1,0)</f>
        <v>0</v>
      </c>
      <c r="M126">
        <f>ABS(J126-K126)</f>
        <v>0.26103718565288808</v>
      </c>
      <c r="N126">
        <f>1-M126</f>
        <v>0.73896281434711186</v>
      </c>
      <c r="O126">
        <v>14</v>
      </c>
      <c r="P126">
        <v>0</v>
      </c>
      <c r="Q126">
        <v>0</v>
      </c>
      <c r="R126">
        <v>638060</v>
      </c>
      <c r="S126">
        <f>H126/R126</f>
        <v>0.63742594740306557</v>
      </c>
      <c r="T126">
        <v>6</v>
      </c>
    </row>
    <row r="127" spans="1:20" x14ac:dyDescent="0.25">
      <c r="A127">
        <v>2024</v>
      </c>
      <c r="B127" t="s">
        <v>12</v>
      </c>
      <c r="C127">
        <v>11</v>
      </c>
      <c r="D127" t="s">
        <v>311</v>
      </c>
      <c r="E127">
        <v>131064</v>
      </c>
      <c r="F127" t="s">
        <v>312</v>
      </c>
      <c r="G127">
        <v>269849</v>
      </c>
      <c r="H127">
        <f>G127+E127</f>
        <v>400913</v>
      </c>
      <c r="I127">
        <v>0</v>
      </c>
      <c r="J127">
        <f>E127/H127</f>
        <v>0.3269138192076585</v>
      </c>
      <c r="K127">
        <f>1-J127</f>
        <v>0.6730861807923415</v>
      </c>
      <c r="L127">
        <f>IF(E127&gt;G127,1,0)</f>
        <v>0</v>
      </c>
      <c r="M127">
        <f>ABS(J127-K127)</f>
        <v>0.34617236158468301</v>
      </c>
      <c r="N127">
        <f>1-M127</f>
        <v>0.65382763841531699</v>
      </c>
      <c r="O127">
        <v>14</v>
      </c>
      <c r="P127">
        <v>0</v>
      </c>
      <c r="Q127">
        <v>0</v>
      </c>
      <c r="R127">
        <v>612065</v>
      </c>
      <c r="S127">
        <f>H127/R127</f>
        <v>0.65501703250471766</v>
      </c>
      <c r="T127">
        <v>6</v>
      </c>
    </row>
    <row r="128" spans="1:20" x14ac:dyDescent="0.25">
      <c r="A128">
        <v>2024</v>
      </c>
      <c r="B128" t="s">
        <v>12</v>
      </c>
      <c r="C128">
        <v>12</v>
      </c>
      <c r="D128" t="s">
        <v>314</v>
      </c>
      <c r="E128">
        <v>135417</v>
      </c>
      <c r="F128" t="s">
        <v>313</v>
      </c>
      <c r="G128">
        <v>205849</v>
      </c>
      <c r="H128">
        <f>G128+E128</f>
        <v>341266</v>
      </c>
      <c r="I128">
        <v>0</v>
      </c>
      <c r="J128">
        <f>E128/H128</f>
        <v>0.3968077687200014</v>
      </c>
      <c r="K128">
        <f>1-J128</f>
        <v>0.60319223127999866</v>
      </c>
      <c r="L128">
        <f>IF(E128&gt;G128,1,0)</f>
        <v>0</v>
      </c>
      <c r="M128">
        <f>ABS(J128-K128)</f>
        <v>0.20638446255999726</v>
      </c>
      <c r="N128">
        <f>1-M128</f>
        <v>0.79361553744000268</v>
      </c>
      <c r="O128">
        <v>14</v>
      </c>
      <c r="P128">
        <v>0</v>
      </c>
      <c r="Q128">
        <v>0</v>
      </c>
      <c r="R128">
        <v>601406</v>
      </c>
      <c r="S128">
        <f>H128/R128</f>
        <v>0.56744694931543749</v>
      </c>
      <c r="T128">
        <v>6</v>
      </c>
    </row>
    <row r="129" spans="1:20" x14ac:dyDescent="0.25">
      <c r="A129">
        <v>2024</v>
      </c>
      <c r="B129" t="s">
        <v>12</v>
      </c>
      <c r="C129">
        <v>13</v>
      </c>
      <c r="D129" t="s">
        <v>316</v>
      </c>
      <c r="E129">
        <v>256902</v>
      </c>
      <c r="F129" t="s">
        <v>315</v>
      </c>
      <c r="G129">
        <v>100730</v>
      </c>
      <c r="H129">
        <f>G129+E129</f>
        <v>357632</v>
      </c>
      <c r="I129">
        <v>0</v>
      </c>
      <c r="J129">
        <f>E129/H129</f>
        <v>0.71834175912670006</v>
      </c>
      <c r="K129">
        <f>1-J129</f>
        <v>0.28165824087329994</v>
      </c>
      <c r="L129">
        <f>IF(E129&gt;G129,1,0)</f>
        <v>1</v>
      </c>
      <c r="M129">
        <f>ABS(J129-K129)</f>
        <v>0.43668351825340013</v>
      </c>
      <c r="N129">
        <f>1-M129</f>
        <v>0.56331648174659987</v>
      </c>
      <c r="O129">
        <v>14</v>
      </c>
      <c r="P129">
        <v>0</v>
      </c>
      <c r="Q129">
        <v>0</v>
      </c>
      <c r="R129">
        <v>588800</v>
      </c>
      <c r="S129">
        <f>H129/R129</f>
        <v>0.60739130434782607</v>
      </c>
      <c r="T129">
        <v>6</v>
      </c>
    </row>
    <row r="130" spans="1:20" x14ac:dyDescent="0.25">
      <c r="A130">
        <v>2024</v>
      </c>
      <c r="B130" t="s">
        <v>12</v>
      </c>
      <c r="C130">
        <v>14</v>
      </c>
      <c r="D130" t="s">
        <v>318</v>
      </c>
      <c r="E130">
        <v>134759</v>
      </c>
      <c r="F130" t="s">
        <v>317</v>
      </c>
      <c r="G130">
        <v>243446</v>
      </c>
      <c r="H130">
        <f>G130+E130</f>
        <v>378205</v>
      </c>
      <c r="I130">
        <v>0</v>
      </c>
      <c r="J130">
        <f>E130/H130</f>
        <v>0.35631205298713658</v>
      </c>
      <c r="K130">
        <f>1-J130</f>
        <v>0.64368794701286336</v>
      </c>
      <c r="L130">
        <f>IF(E130&gt;G130,1,0)</f>
        <v>0</v>
      </c>
      <c r="M130">
        <f>ABS(J130-K130)</f>
        <v>0.28737589402572677</v>
      </c>
      <c r="N130">
        <f>1-M130</f>
        <v>0.71262410597427328</v>
      </c>
      <c r="O130">
        <v>14</v>
      </c>
      <c r="P130">
        <v>0</v>
      </c>
      <c r="Q130">
        <v>0</v>
      </c>
      <c r="R130">
        <v>606818</v>
      </c>
      <c r="S130">
        <f>H130/R130</f>
        <v>0.62325936277434091</v>
      </c>
      <c r="T130">
        <v>6</v>
      </c>
    </row>
    <row r="131" spans="1:20" x14ac:dyDescent="0.25">
      <c r="A131">
        <v>2024</v>
      </c>
      <c r="B131" t="s">
        <v>13</v>
      </c>
      <c r="C131">
        <v>1</v>
      </c>
      <c r="D131" t="s">
        <v>319</v>
      </c>
      <c r="E131">
        <v>164237</v>
      </c>
      <c r="F131" t="s">
        <v>320</v>
      </c>
      <c r="G131">
        <v>64373</v>
      </c>
      <c r="H131">
        <f>G131+E131</f>
        <v>228610</v>
      </c>
      <c r="I131">
        <v>0</v>
      </c>
      <c r="J131">
        <f>E131/H131</f>
        <v>0.71841564236035171</v>
      </c>
      <c r="K131">
        <f>1-J131</f>
        <v>0.28158435763964829</v>
      </c>
      <c r="L131">
        <f>IF(E131&gt;G131,1,0)</f>
        <v>1</v>
      </c>
      <c r="M131">
        <f>ABS(J131-K131)</f>
        <v>0.43683128472070343</v>
      </c>
      <c r="N131">
        <f>1-M131</f>
        <v>0.56316871527929657</v>
      </c>
      <c r="O131">
        <v>2</v>
      </c>
      <c r="P131">
        <v>0</v>
      </c>
      <c r="Q131">
        <v>0</v>
      </c>
      <c r="R131">
        <v>580699</v>
      </c>
      <c r="S131">
        <f>H131/R131</f>
        <v>0.39368071927108539</v>
      </c>
      <c r="T131">
        <v>3</v>
      </c>
    </row>
    <row r="132" spans="1:20" x14ac:dyDescent="0.25">
      <c r="A132">
        <v>2024</v>
      </c>
      <c r="B132" t="s">
        <v>13</v>
      </c>
      <c r="C132">
        <v>2</v>
      </c>
      <c r="D132" t="s">
        <v>321</v>
      </c>
      <c r="E132">
        <v>166251</v>
      </c>
      <c r="F132" t="s">
        <v>322</v>
      </c>
      <c r="G132">
        <v>75471</v>
      </c>
      <c r="H132">
        <f>G132+E132</f>
        <v>241722</v>
      </c>
      <c r="I132">
        <v>0</v>
      </c>
      <c r="J132">
        <f>E132/H132</f>
        <v>0.6877776950381016</v>
      </c>
      <c r="K132">
        <f>1-J132</f>
        <v>0.3122223049618984</v>
      </c>
      <c r="L132">
        <f>IF(E132&gt;G132,1,0)</f>
        <v>1</v>
      </c>
      <c r="M132">
        <f>ABS(J132-K132)</f>
        <v>0.3755553900762032</v>
      </c>
      <c r="N132">
        <f>1-M132</f>
        <v>0.6244446099237968</v>
      </c>
      <c r="O132">
        <v>2</v>
      </c>
      <c r="P132">
        <v>0</v>
      </c>
      <c r="Q132">
        <v>0</v>
      </c>
      <c r="R132">
        <v>560552</v>
      </c>
      <c r="S132">
        <f>H132/R132</f>
        <v>0.43122136750916951</v>
      </c>
      <c r="T132">
        <v>3</v>
      </c>
    </row>
    <row r="133" spans="1:20" x14ac:dyDescent="0.25">
      <c r="A133">
        <v>2024</v>
      </c>
      <c r="B133" t="s">
        <v>14</v>
      </c>
      <c r="C133">
        <v>1</v>
      </c>
      <c r="D133" t="s">
        <v>323</v>
      </c>
      <c r="E133">
        <v>118656</v>
      </c>
      <c r="F133" t="s">
        <v>324</v>
      </c>
      <c r="G133">
        <v>331049</v>
      </c>
      <c r="H133">
        <f>G133+E133</f>
        <v>449705</v>
      </c>
      <c r="I133">
        <v>0</v>
      </c>
      <c r="J133">
        <f>E133/H133</f>
        <v>0.26385297028051724</v>
      </c>
      <c r="K133">
        <f>1-J133</f>
        <v>0.73614702971948276</v>
      </c>
      <c r="L133">
        <f>IF(E133&gt;G133,1,0)</f>
        <v>0</v>
      </c>
      <c r="M133">
        <f>ABS(J133-K133)</f>
        <v>0.47229405943896552</v>
      </c>
      <c r="N133">
        <f>1-M133</f>
        <v>0.52770594056103448</v>
      </c>
      <c r="O133">
        <v>2</v>
      </c>
      <c r="P133">
        <v>0</v>
      </c>
      <c r="Q133">
        <v>0</v>
      </c>
      <c r="R133">
        <v>769818</v>
      </c>
      <c r="S133">
        <f>H133/R133</f>
        <v>0.58417054420655268</v>
      </c>
      <c r="T133">
        <v>3</v>
      </c>
    </row>
    <row r="134" spans="1:20" x14ac:dyDescent="0.25">
      <c r="A134">
        <v>2024</v>
      </c>
      <c r="B134" t="s">
        <v>14</v>
      </c>
      <c r="C134">
        <v>2</v>
      </c>
      <c r="D134" t="s">
        <v>325</v>
      </c>
      <c r="E134">
        <v>126229</v>
      </c>
      <c r="F134" t="s">
        <v>326</v>
      </c>
      <c r="G134">
        <v>250119</v>
      </c>
      <c r="H134">
        <f>G134+E134</f>
        <v>376348</v>
      </c>
      <c r="I134">
        <v>0</v>
      </c>
      <c r="J134">
        <f>E134/H134</f>
        <v>0.33540499750231167</v>
      </c>
      <c r="K134">
        <f>1-J134</f>
        <v>0.66459500249768833</v>
      </c>
      <c r="L134">
        <f>IF(E134&gt;G134,1,0)</f>
        <v>0</v>
      </c>
      <c r="M134">
        <f>ABS(J134-K134)</f>
        <v>0.32919000499537665</v>
      </c>
      <c r="N134">
        <f>1-M134</f>
        <v>0.67080999500462335</v>
      </c>
      <c r="O134">
        <v>2</v>
      </c>
      <c r="P134">
        <v>0</v>
      </c>
      <c r="Q134">
        <v>0</v>
      </c>
      <c r="R134">
        <v>728517</v>
      </c>
      <c r="S134">
        <f>H134/R134</f>
        <v>0.51659467109209534</v>
      </c>
      <c r="T134">
        <v>3</v>
      </c>
    </row>
    <row r="135" spans="1:20" x14ac:dyDescent="0.25">
      <c r="A135">
        <v>2024</v>
      </c>
      <c r="B135" t="s">
        <v>15</v>
      </c>
      <c r="C135">
        <v>1</v>
      </c>
      <c r="D135" t="s">
        <v>327</v>
      </c>
      <c r="E135">
        <v>208398</v>
      </c>
      <c r="F135" t="s">
        <v>328</v>
      </c>
      <c r="G135">
        <v>108064</v>
      </c>
      <c r="H135">
        <f>G135+E135</f>
        <v>316462</v>
      </c>
      <c r="I135">
        <v>0</v>
      </c>
      <c r="J135">
        <f>E135/H135</f>
        <v>0.6585245621907212</v>
      </c>
      <c r="K135">
        <f>1-J135</f>
        <v>0.3414754378092788</v>
      </c>
      <c r="L135">
        <f>IF(E135&gt;G135,1,0)</f>
        <v>1</v>
      </c>
      <c r="M135">
        <f>ABS(J135-K135)</f>
        <v>0.31704912438144239</v>
      </c>
      <c r="N135">
        <f>1-M135</f>
        <v>0.68295087561855761</v>
      </c>
      <c r="O135">
        <v>17</v>
      </c>
      <c r="P135">
        <v>0</v>
      </c>
      <c r="Q135">
        <v>0</v>
      </c>
      <c r="R135">
        <v>576163</v>
      </c>
      <c r="S135">
        <f>H135/R135</f>
        <v>0.5492577621263427</v>
      </c>
      <c r="T135">
        <v>5</v>
      </c>
    </row>
    <row r="136" spans="1:20" x14ac:dyDescent="0.25">
      <c r="A136">
        <v>2024</v>
      </c>
      <c r="B136" t="s">
        <v>15</v>
      </c>
      <c r="C136">
        <v>2</v>
      </c>
      <c r="D136" t="s">
        <v>329</v>
      </c>
      <c r="E136">
        <v>195777</v>
      </c>
      <c r="F136" t="s">
        <v>330</v>
      </c>
      <c r="G136">
        <v>94004</v>
      </c>
      <c r="H136">
        <f>G136+E136</f>
        <v>289781</v>
      </c>
      <c r="I136">
        <v>0</v>
      </c>
      <c r="J136">
        <f>E136/H136</f>
        <v>0.6756033004234232</v>
      </c>
      <c r="K136">
        <f>1-J136</f>
        <v>0.3243966995765768</v>
      </c>
      <c r="L136">
        <f>IF(E136&gt;G136,1,0)</f>
        <v>1</v>
      </c>
      <c r="M136">
        <f>ABS(J136-K136)</f>
        <v>0.35120660084684641</v>
      </c>
      <c r="N136">
        <f>1-M136</f>
        <v>0.64879339915315359</v>
      </c>
      <c r="O136">
        <v>17</v>
      </c>
      <c r="P136">
        <v>0</v>
      </c>
      <c r="Q136">
        <v>0</v>
      </c>
      <c r="R136">
        <v>547683</v>
      </c>
      <c r="S136">
        <f>H136/R136</f>
        <v>0.52910351425916091</v>
      </c>
      <c r="T136">
        <v>5</v>
      </c>
    </row>
    <row r="137" spans="1:20" x14ac:dyDescent="0.25">
      <c r="A137">
        <v>2024</v>
      </c>
      <c r="B137" t="s">
        <v>15</v>
      </c>
      <c r="C137">
        <v>3</v>
      </c>
      <c r="D137" t="s">
        <v>331</v>
      </c>
      <c r="E137">
        <v>174825</v>
      </c>
      <c r="F137" t="s">
        <v>332</v>
      </c>
      <c r="G137">
        <v>84987</v>
      </c>
      <c r="H137">
        <f>G137+E137</f>
        <v>259812</v>
      </c>
      <c r="I137">
        <v>0</v>
      </c>
      <c r="J137">
        <f>E137/H137</f>
        <v>0.67289039767216297</v>
      </c>
      <c r="K137">
        <f>1-J137</f>
        <v>0.32710960232783703</v>
      </c>
      <c r="L137">
        <f>IF(E137&gt;G137,1,0)</f>
        <v>1</v>
      </c>
      <c r="M137">
        <f>ABS(J137-K137)</f>
        <v>0.34578079534432593</v>
      </c>
      <c r="N137">
        <f>1-M137</f>
        <v>0.65421920465567407</v>
      </c>
      <c r="O137">
        <v>17</v>
      </c>
      <c r="P137">
        <v>0</v>
      </c>
      <c r="Q137">
        <v>0</v>
      </c>
      <c r="R137">
        <v>567184</v>
      </c>
      <c r="S137">
        <f>H137/R137</f>
        <v>0.45807357048153685</v>
      </c>
      <c r="T137">
        <v>5</v>
      </c>
    </row>
    <row r="138" spans="1:20" x14ac:dyDescent="0.25">
      <c r="A138">
        <v>2024</v>
      </c>
      <c r="B138" t="s">
        <v>15</v>
      </c>
      <c r="C138">
        <v>4</v>
      </c>
      <c r="D138" t="s">
        <v>333</v>
      </c>
      <c r="E138">
        <v>139343</v>
      </c>
      <c r="F138" t="s">
        <v>334</v>
      </c>
      <c r="G138">
        <v>56323</v>
      </c>
      <c r="H138">
        <f>G138+E138</f>
        <v>195666</v>
      </c>
      <c r="I138">
        <v>0</v>
      </c>
      <c r="J138">
        <f>E138/H138</f>
        <v>0.71214723048460127</v>
      </c>
      <c r="K138">
        <f>1-J138</f>
        <v>0.28785276951539873</v>
      </c>
      <c r="L138">
        <f>IF(E138&gt;G138,1,0)</f>
        <v>1</v>
      </c>
      <c r="M138">
        <f>ABS(J138-K138)</f>
        <v>0.42429446096920254</v>
      </c>
      <c r="N138">
        <f>1-M138</f>
        <v>0.57570553903079746</v>
      </c>
      <c r="O138">
        <v>17</v>
      </c>
      <c r="P138">
        <v>0</v>
      </c>
      <c r="Q138">
        <v>0</v>
      </c>
      <c r="R138">
        <v>547680</v>
      </c>
      <c r="S138">
        <f>H138/R138</f>
        <v>0.35726336546888693</v>
      </c>
      <c r="T138">
        <v>5</v>
      </c>
    </row>
    <row r="139" spans="1:20" x14ac:dyDescent="0.25">
      <c r="A139">
        <v>2024</v>
      </c>
      <c r="B139" t="s">
        <v>15</v>
      </c>
      <c r="C139">
        <v>5</v>
      </c>
      <c r="D139" t="s">
        <v>335</v>
      </c>
      <c r="E139">
        <v>251025</v>
      </c>
      <c r="F139" t="s">
        <v>336</v>
      </c>
      <c r="G139">
        <v>112931</v>
      </c>
      <c r="H139">
        <f>G139+E139</f>
        <v>363956</v>
      </c>
      <c r="I139">
        <v>0</v>
      </c>
      <c r="J139">
        <f>E139/H139</f>
        <v>0.68971249271890012</v>
      </c>
      <c r="K139">
        <f>1-J139</f>
        <v>0.31028750728109988</v>
      </c>
      <c r="L139">
        <f>IF(E139&gt;G139,1,0)</f>
        <v>1</v>
      </c>
      <c r="M139">
        <f>ABS(J139-K139)</f>
        <v>0.37942498543780023</v>
      </c>
      <c r="N139">
        <f>1-M139</f>
        <v>0.62057501456219977</v>
      </c>
      <c r="O139">
        <v>17</v>
      </c>
      <c r="P139">
        <v>0</v>
      </c>
      <c r="Q139">
        <v>0</v>
      </c>
      <c r="R139">
        <v>609509</v>
      </c>
      <c r="S139">
        <f>H139/R139</f>
        <v>0.59712982088861688</v>
      </c>
      <c r="T139">
        <v>5</v>
      </c>
    </row>
    <row r="140" spans="1:20" x14ac:dyDescent="0.25">
      <c r="A140">
        <v>2024</v>
      </c>
      <c r="B140" t="s">
        <v>15</v>
      </c>
      <c r="C140">
        <v>6</v>
      </c>
      <c r="D140" t="s">
        <v>337</v>
      </c>
      <c r="E140">
        <v>196647</v>
      </c>
      <c r="F140" t="s">
        <v>338</v>
      </c>
      <c r="G140">
        <v>166116</v>
      </c>
      <c r="H140">
        <f>G140+E140</f>
        <v>362763</v>
      </c>
      <c r="I140">
        <v>0</v>
      </c>
      <c r="J140">
        <f>E140/H140</f>
        <v>0.5420811935065043</v>
      </c>
      <c r="K140">
        <f>1-J140</f>
        <v>0.4579188064934957</v>
      </c>
      <c r="L140">
        <f>IF(E140&gt;G140,1,0)</f>
        <v>1</v>
      </c>
      <c r="M140">
        <f>ABS(J140-K140)</f>
        <v>8.4162387013008599E-2</v>
      </c>
      <c r="N140">
        <f>1-M140</f>
        <v>0.9158376129869914</v>
      </c>
      <c r="O140">
        <v>17</v>
      </c>
      <c r="P140">
        <v>0</v>
      </c>
      <c r="Q140">
        <v>0</v>
      </c>
      <c r="R140">
        <v>574540</v>
      </c>
      <c r="S140">
        <f>H140/R140</f>
        <v>0.63139729174644066</v>
      </c>
      <c r="T140">
        <v>5</v>
      </c>
    </row>
    <row r="141" spans="1:20" x14ac:dyDescent="0.25">
      <c r="A141">
        <v>2024</v>
      </c>
      <c r="B141" t="s">
        <v>15</v>
      </c>
      <c r="C141">
        <v>7</v>
      </c>
      <c r="D141" t="s">
        <v>339</v>
      </c>
      <c r="E141">
        <v>222408</v>
      </c>
      <c r="F141" t="s">
        <v>340</v>
      </c>
      <c r="G141">
        <v>44598</v>
      </c>
      <c r="H141">
        <f>G141+E141</f>
        <v>267006</v>
      </c>
      <c r="I141">
        <v>0</v>
      </c>
      <c r="J141">
        <f>E141/H141</f>
        <v>0.83297004561695243</v>
      </c>
      <c r="K141">
        <f>1-J141</f>
        <v>0.16702995438304757</v>
      </c>
      <c r="L141">
        <f>IF(E141&gt;G141,1,0)</f>
        <v>1</v>
      </c>
      <c r="M141">
        <f>ABS(J141-K141)</f>
        <v>0.66594009123390485</v>
      </c>
      <c r="N141">
        <f>1-M141</f>
        <v>0.33405990876609515</v>
      </c>
      <c r="O141">
        <v>17</v>
      </c>
      <c r="P141">
        <v>0</v>
      </c>
      <c r="Q141">
        <v>0</v>
      </c>
      <c r="R141">
        <v>604815</v>
      </c>
      <c r="S141">
        <f>H141/R141</f>
        <v>0.4414672255152402</v>
      </c>
      <c r="T141">
        <v>5</v>
      </c>
    </row>
    <row r="142" spans="1:20" x14ac:dyDescent="0.25">
      <c r="A142">
        <v>2024</v>
      </c>
      <c r="B142" t="s">
        <v>15</v>
      </c>
      <c r="C142">
        <v>8</v>
      </c>
      <c r="D142" t="s">
        <v>341</v>
      </c>
      <c r="E142">
        <v>172920</v>
      </c>
      <c r="F142" t="s">
        <v>342</v>
      </c>
      <c r="G142">
        <v>130153</v>
      </c>
      <c r="H142">
        <f>G142+E142</f>
        <v>303073</v>
      </c>
      <c r="I142">
        <v>0</v>
      </c>
      <c r="J142">
        <f>E142/H142</f>
        <v>0.5705556087147321</v>
      </c>
      <c r="K142">
        <f>1-J142</f>
        <v>0.4294443912852679</v>
      </c>
      <c r="L142">
        <f>IF(E142&gt;G142,1,0)</f>
        <v>1</v>
      </c>
      <c r="M142">
        <f>ABS(J142-K142)</f>
        <v>0.1411112174294642</v>
      </c>
      <c r="N142">
        <f>1-M142</f>
        <v>0.8588887825705358</v>
      </c>
      <c r="O142">
        <v>17</v>
      </c>
      <c r="P142">
        <v>0</v>
      </c>
      <c r="Q142">
        <v>0</v>
      </c>
      <c r="R142">
        <v>571310</v>
      </c>
      <c r="S142">
        <f>H142/R142</f>
        <v>0.53048782622394142</v>
      </c>
      <c r="T142">
        <v>5</v>
      </c>
    </row>
    <row r="143" spans="1:20" x14ac:dyDescent="0.25">
      <c r="A143">
        <v>2024</v>
      </c>
      <c r="B143" t="s">
        <v>15</v>
      </c>
      <c r="C143">
        <v>9</v>
      </c>
      <c r="D143" t="s">
        <v>343</v>
      </c>
      <c r="E143">
        <v>231722</v>
      </c>
      <c r="F143" t="s">
        <v>344</v>
      </c>
      <c r="G143">
        <v>107106</v>
      </c>
      <c r="H143">
        <f>G143+E143</f>
        <v>338828</v>
      </c>
      <c r="I143">
        <v>0</v>
      </c>
      <c r="J143">
        <f>E143/H143</f>
        <v>0.68389271252670969</v>
      </c>
      <c r="K143">
        <f>1-J143</f>
        <v>0.31610728747329031</v>
      </c>
      <c r="L143">
        <f>IF(E143&gt;G143,1,0)</f>
        <v>1</v>
      </c>
      <c r="M143">
        <f>ABS(J143-K143)</f>
        <v>0.36778542505341938</v>
      </c>
      <c r="N143">
        <f>1-M143</f>
        <v>0.63221457494658062</v>
      </c>
      <c r="O143">
        <v>17</v>
      </c>
      <c r="P143">
        <v>0</v>
      </c>
      <c r="Q143">
        <v>0</v>
      </c>
      <c r="R143">
        <v>598691</v>
      </c>
      <c r="S143">
        <f>H143/R143</f>
        <v>0.56594804331449777</v>
      </c>
      <c r="T143">
        <v>5</v>
      </c>
    </row>
    <row r="144" spans="1:20" x14ac:dyDescent="0.25">
      <c r="A144">
        <v>2024</v>
      </c>
      <c r="B144" t="s">
        <v>15</v>
      </c>
      <c r="C144">
        <v>10</v>
      </c>
      <c r="D144" t="s">
        <v>345</v>
      </c>
      <c r="E144">
        <v>196358</v>
      </c>
      <c r="F144" t="s">
        <v>346</v>
      </c>
      <c r="G144">
        <v>131025</v>
      </c>
      <c r="H144">
        <f>G144+E144</f>
        <v>327383</v>
      </c>
      <c r="I144">
        <v>0</v>
      </c>
      <c r="J144">
        <f>E144/H144</f>
        <v>0.59978068500807924</v>
      </c>
      <c r="K144">
        <f>1-J144</f>
        <v>0.40021931499192076</v>
      </c>
      <c r="L144">
        <f>IF(E144&gt;G144,1,0)</f>
        <v>1</v>
      </c>
      <c r="M144">
        <f>ABS(J144-K144)</f>
        <v>0.19956137001615848</v>
      </c>
      <c r="N144">
        <f>1-M144</f>
        <v>0.80043862998384152</v>
      </c>
      <c r="O144">
        <v>17</v>
      </c>
      <c r="P144">
        <v>0</v>
      </c>
      <c r="Q144">
        <v>0</v>
      </c>
      <c r="R144">
        <v>571999</v>
      </c>
      <c r="S144">
        <f>H144/R144</f>
        <v>0.57234890270787186</v>
      </c>
      <c r="T144">
        <v>5</v>
      </c>
    </row>
    <row r="145" spans="1:20" x14ac:dyDescent="0.25">
      <c r="A145">
        <v>2024</v>
      </c>
      <c r="B145" t="s">
        <v>15</v>
      </c>
      <c r="C145">
        <v>11</v>
      </c>
      <c r="D145" t="s">
        <v>347</v>
      </c>
      <c r="E145">
        <v>199825</v>
      </c>
      <c r="F145" t="s">
        <v>348</v>
      </c>
      <c r="G145">
        <v>159630</v>
      </c>
      <c r="H145">
        <f>G145+E145</f>
        <v>359455</v>
      </c>
      <c r="I145">
        <v>0</v>
      </c>
      <c r="J145">
        <f>E145/H145</f>
        <v>0.55591103197896818</v>
      </c>
      <c r="K145">
        <f>1-J145</f>
        <v>0.44408896802103182</v>
      </c>
      <c r="L145">
        <f>IF(E145&gt;G145,1,0)</f>
        <v>1</v>
      </c>
      <c r="M145">
        <f>ABS(J145-K145)</f>
        <v>0.11182206395793637</v>
      </c>
      <c r="N145">
        <f>1-M145</f>
        <v>0.88817793604206363</v>
      </c>
      <c r="O145">
        <v>17</v>
      </c>
      <c r="P145">
        <v>0</v>
      </c>
      <c r="Q145">
        <v>0</v>
      </c>
      <c r="R145">
        <v>584408</v>
      </c>
      <c r="S145">
        <f>H145/R145</f>
        <v>0.6150754267566495</v>
      </c>
      <c r="T145">
        <v>5</v>
      </c>
    </row>
    <row r="146" spans="1:20" x14ac:dyDescent="0.25">
      <c r="A146">
        <v>2024</v>
      </c>
      <c r="B146" t="s">
        <v>15</v>
      </c>
      <c r="C146">
        <v>12</v>
      </c>
      <c r="D146" t="s">
        <v>349</v>
      </c>
      <c r="E146">
        <v>94875</v>
      </c>
      <c r="F146" t="s">
        <v>350</v>
      </c>
      <c r="G146">
        <v>272754</v>
      </c>
      <c r="H146">
        <f>G146+E146</f>
        <v>367629</v>
      </c>
      <c r="I146">
        <v>0</v>
      </c>
      <c r="J146">
        <f>E146/H146</f>
        <v>0.25807267652987115</v>
      </c>
      <c r="K146">
        <f>1-J146</f>
        <v>0.74192732347012891</v>
      </c>
      <c r="L146">
        <f>IF(E146&gt;G146,1,0)</f>
        <v>0</v>
      </c>
      <c r="M146">
        <f>ABS(J146-K146)</f>
        <v>0.48385464694025776</v>
      </c>
      <c r="N146">
        <f>1-M146</f>
        <v>0.51614535305974218</v>
      </c>
      <c r="O146">
        <v>17</v>
      </c>
      <c r="P146">
        <v>0</v>
      </c>
      <c r="Q146">
        <v>0</v>
      </c>
      <c r="R146">
        <v>588972</v>
      </c>
      <c r="S146">
        <f>H146/R146</f>
        <v>0.62418756749047488</v>
      </c>
      <c r="T146">
        <v>5</v>
      </c>
    </row>
    <row r="147" spans="1:20" x14ac:dyDescent="0.25">
      <c r="A147">
        <v>2024</v>
      </c>
      <c r="B147" t="s">
        <v>15</v>
      </c>
      <c r="C147">
        <v>13</v>
      </c>
      <c r="D147" t="s">
        <v>351</v>
      </c>
      <c r="E147">
        <v>191339</v>
      </c>
      <c r="F147" t="s">
        <v>352</v>
      </c>
      <c r="G147">
        <v>137917</v>
      </c>
      <c r="H147">
        <f>G147+E147</f>
        <v>329256</v>
      </c>
      <c r="I147">
        <v>0</v>
      </c>
      <c r="J147">
        <f>E147/H147</f>
        <v>0.58112532497509539</v>
      </c>
      <c r="K147">
        <f>1-J147</f>
        <v>0.41887467502490461</v>
      </c>
      <c r="L147">
        <f>IF(E147&gt;G147,1,0)</f>
        <v>1</v>
      </c>
      <c r="M147">
        <f>ABS(J147-K147)</f>
        <v>0.16225064995019078</v>
      </c>
      <c r="N147">
        <f>1-M147</f>
        <v>0.83774935004980922</v>
      </c>
      <c r="O147">
        <v>17</v>
      </c>
      <c r="P147">
        <v>0</v>
      </c>
      <c r="Q147">
        <v>0</v>
      </c>
      <c r="R147">
        <v>582933</v>
      </c>
      <c r="S147">
        <f>H147/R147</f>
        <v>0.56482648949364678</v>
      </c>
      <c r="T147">
        <v>5</v>
      </c>
    </row>
    <row r="148" spans="1:20" x14ac:dyDescent="0.25">
      <c r="A148">
        <v>2024</v>
      </c>
      <c r="B148" t="s">
        <v>15</v>
      </c>
      <c r="C148">
        <v>14</v>
      </c>
      <c r="D148" t="s">
        <v>353</v>
      </c>
      <c r="E148">
        <v>183446</v>
      </c>
      <c r="F148" t="s">
        <v>354</v>
      </c>
      <c r="G148">
        <v>149464</v>
      </c>
      <c r="H148">
        <f>G148+E148</f>
        <v>332910</v>
      </c>
      <c r="I148">
        <v>0</v>
      </c>
      <c r="J148">
        <f>E148/H148</f>
        <v>0.55103781802889673</v>
      </c>
      <c r="K148">
        <f>1-J148</f>
        <v>0.44896218197110327</v>
      </c>
      <c r="L148">
        <f>IF(E148&gt;G148,1,0)</f>
        <v>1</v>
      </c>
      <c r="M148">
        <f>ABS(J148-K148)</f>
        <v>0.10207563605779346</v>
      </c>
      <c r="N148">
        <f>1-M148</f>
        <v>0.89792436394220654</v>
      </c>
      <c r="O148">
        <v>17</v>
      </c>
      <c r="P148">
        <v>0</v>
      </c>
      <c r="Q148">
        <v>0</v>
      </c>
      <c r="R148">
        <v>579945</v>
      </c>
      <c r="S148">
        <f>H148/R148</f>
        <v>0.5740371931821121</v>
      </c>
      <c r="T148">
        <v>5</v>
      </c>
    </row>
    <row r="149" spans="1:20" x14ac:dyDescent="0.25">
      <c r="A149">
        <v>2024</v>
      </c>
      <c r="B149" t="s">
        <v>15</v>
      </c>
      <c r="C149">
        <v>15</v>
      </c>
      <c r="E149">
        <v>0.25</v>
      </c>
      <c r="F149" t="s">
        <v>355</v>
      </c>
      <c r="G149">
        <v>0.75</v>
      </c>
      <c r="H149">
        <f>G149+E149</f>
        <v>1</v>
      </c>
      <c r="I149">
        <v>1</v>
      </c>
      <c r="J149">
        <f>E149/H149</f>
        <v>0.25</v>
      </c>
      <c r="K149">
        <f>1-J149</f>
        <v>0.75</v>
      </c>
      <c r="L149">
        <f>IF(E149&gt;G149,1,0)</f>
        <v>0</v>
      </c>
      <c r="M149">
        <f>ABS(J149-K149)</f>
        <v>0.5</v>
      </c>
      <c r="N149">
        <f>1-M149</f>
        <v>0.5</v>
      </c>
      <c r="O149">
        <v>17</v>
      </c>
      <c r="P149">
        <v>0</v>
      </c>
      <c r="Q149">
        <v>0</v>
      </c>
      <c r="R149">
        <v>584241</v>
      </c>
      <c r="S149">
        <f>H149/R149</f>
        <v>1.7116224297849689E-6</v>
      </c>
      <c r="T149">
        <v>5</v>
      </c>
    </row>
    <row r="150" spans="1:20" x14ac:dyDescent="0.25">
      <c r="A150">
        <v>2024</v>
      </c>
      <c r="B150" t="s">
        <v>15</v>
      </c>
      <c r="C150">
        <v>16</v>
      </c>
      <c r="E150">
        <v>0.25</v>
      </c>
      <c r="F150" t="s">
        <v>356</v>
      </c>
      <c r="G150">
        <v>0.75</v>
      </c>
      <c r="H150">
        <f>G150+E150</f>
        <v>1</v>
      </c>
      <c r="I150">
        <v>1</v>
      </c>
      <c r="J150">
        <f>E150/H150</f>
        <v>0.25</v>
      </c>
      <c r="K150">
        <f>1-J150</f>
        <v>0.75</v>
      </c>
      <c r="L150">
        <f>IF(E150&gt;G150,1,0)</f>
        <v>0</v>
      </c>
      <c r="M150">
        <f>ABS(J150-K150)</f>
        <v>0.5</v>
      </c>
      <c r="N150">
        <f>1-M150</f>
        <v>0.5</v>
      </c>
      <c r="O150">
        <v>17</v>
      </c>
      <c r="P150">
        <v>0</v>
      </c>
      <c r="Q150">
        <v>0</v>
      </c>
      <c r="R150">
        <v>583833</v>
      </c>
      <c r="S150">
        <f>H150/R150</f>
        <v>1.7128185628424566E-6</v>
      </c>
      <c r="T150">
        <v>5</v>
      </c>
    </row>
    <row r="151" spans="1:20" x14ac:dyDescent="0.25">
      <c r="A151">
        <v>2024</v>
      </c>
      <c r="B151" t="s">
        <v>15</v>
      </c>
      <c r="C151">
        <v>17</v>
      </c>
      <c r="D151" t="s">
        <v>358</v>
      </c>
      <c r="E151">
        <v>170261</v>
      </c>
      <c r="F151" t="s">
        <v>357</v>
      </c>
      <c r="G151">
        <v>142567</v>
      </c>
      <c r="H151">
        <f>G151+E151</f>
        <v>312828</v>
      </c>
      <c r="I151">
        <v>0</v>
      </c>
      <c r="J151">
        <f>E151/H151</f>
        <v>0.54426394056797989</v>
      </c>
      <c r="K151">
        <f>1-J151</f>
        <v>0.45573605943202011</v>
      </c>
      <c r="L151">
        <f>IF(E151&gt;G151,1,0)</f>
        <v>1</v>
      </c>
      <c r="M151">
        <f>ABS(J151-K151)</f>
        <v>8.8527881135959774E-2</v>
      </c>
      <c r="N151">
        <f>1-M151</f>
        <v>0.91147211886404023</v>
      </c>
      <c r="O151">
        <v>17</v>
      </c>
      <c r="P151">
        <v>0</v>
      </c>
      <c r="Q151">
        <v>0</v>
      </c>
      <c r="R151">
        <v>574156</v>
      </c>
      <c r="S151">
        <f>H151/R151</f>
        <v>0.54484843840350006</v>
      </c>
      <c r="T151">
        <v>5</v>
      </c>
    </row>
    <row r="152" spans="1:20" x14ac:dyDescent="0.25">
      <c r="A152">
        <v>2024</v>
      </c>
      <c r="B152" t="s">
        <v>16</v>
      </c>
      <c r="C152">
        <v>1</v>
      </c>
      <c r="D152" t="s">
        <v>360</v>
      </c>
      <c r="E152">
        <v>172467</v>
      </c>
      <c r="F152" t="s">
        <v>359</v>
      </c>
      <c r="G152">
        <v>145056</v>
      </c>
      <c r="H152">
        <f>G152+E152</f>
        <v>317523</v>
      </c>
      <c r="I152">
        <v>0</v>
      </c>
      <c r="J152">
        <f>E152/H152</f>
        <v>0.54316380230723449</v>
      </c>
      <c r="K152">
        <f>1-J152</f>
        <v>0.45683619769276551</v>
      </c>
      <c r="L152">
        <f>IF(E152&gt;G152,1,0)</f>
        <v>1</v>
      </c>
      <c r="M152">
        <f>ABS(J152-K152)</f>
        <v>8.6327604614468978E-2</v>
      </c>
      <c r="N152">
        <f>1-M152</f>
        <v>0.91367239538553102</v>
      </c>
      <c r="O152">
        <v>9</v>
      </c>
      <c r="P152">
        <v>0</v>
      </c>
      <c r="Q152">
        <v>0</v>
      </c>
      <c r="R152">
        <v>587889</v>
      </c>
      <c r="S152">
        <f>H152/R152</f>
        <v>0.54010706102682648</v>
      </c>
      <c r="T152">
        <v>6</v>
      </c>
    </row>
    <row r="153" spans="1:20" x14ac:dyDescent="0.25">
      <c r="A153">
        <v>2024</v>
      </c>
      <c r="B153" t="s">
        <v>16</v>
      </c>
      <c r="C153">
        <v>2</v>
      </c>
      <c r="D153" t="s">
        <v>361</v>
      </c>
      <c r="E153">
        <v>101962</v>
      </c>
      <c r="F153" t="s">
        <v>362</v>
      </c>
      <c r="G153">
        <v>184848</v>
      </c>
      <c r="H153">
        <f>G153+E153</f>
        <v>286810</v>
      </c>
      <c r="I153">
        <v>0</v>
      </c>
      <c r="J153">
        <f>E153/H153</f>
        <v>0.3555036435270737</v>
      </c>
      <c r="K153">
        <f>1-J153</f>
        <v>0.64449635647292625</v>
      </c>
      <c r="L153">
        <f>IF(E153&gt;G153,1,0)</f>
        <v>0</v>
      </c>
      <c r="M153">
        <f>ABS(J153-K153)</f>
        <v>0.28899271294585255</v>
      </c>
      <c r="N153">
        <f>1-M153</f>
        <v>0.71100728705414751</v>
      </c>
      <c r="O153">
        <v>9</v>
      </c>
      <c r="P153">
        <v>0</v>
      </c>
      <c r="Q153">
        <v>0</v>
      </c>
      <c r="R153">
        <v>570340</v>
      </c>
      <c r="S153">
        <f>H153/R153</f>
        <v>0.50287547778518082</v>
      </c>
      <c r="T153">
        <v>6</v>
      </c>
    </row>
    <row r="154" spans="1:20" x14ac:dyDescent="0.25">
      <c r="A154">
        <v>2024</v>
      </c>
      <c r="B154" t="s">
        <v>16</v>
      </c>
      <c r="C154">
        <v>3</v>
      </c>
      <c r="D154" t="s">
        <v>363</v>
      </c>
      <c r="E154">
        <v>97871</v>
      </c>
      <c r="F154" t="s">
        <v>364</v>
      </c>
      <c r="G154">
        <v>202653</v>
      </c>
      <c r="H154">
        <f>G154+E154</f>
        <v>300524</v>
      </c>
      <c r="I154">
        <v>0</v>
      </c>
      <c r="J154">
        <f>E154/H154</f>
        <v>0.32566783351745615</v>
      </c>
      <c r="K154">
        <f>1-J154</f>
        <v>0.6743321664825439</v>
      </c>
      <c r="L154">
        <f>IF(E154&gt;G154,1,0)</f>
        <v>0</v>
      </c>
      <c r="M154">
        <f>ABS(J154-K154)</f>
        <v>0.34866433296508775</v>
      </c>
      <c r="N154">
        <f>1-M154</f>
        <v>0.65133566703491219</v>
      </c>
      <c r="O154">
        <v>9</v>
      </c>
      <c r="P154">
        <v>0</v>
      </c>
      <c r="Q154">
        <v>1</v>
      </c>
      <c r="R154">
        <v>574175</v>
      </c>
      <c r="S154">
        <f>H154/R154</f>
        <v>0.52340140201158181</v>
      </c>
      <c r="T154">
        <v>6</v>
      </c>
    </row>
    <row r="155" spans="1:20" x14ac:dyDescent="0.25">
      <c r="A155">
        <v>2024</v>
      </c>
      <c r="B155" t="s">
        <v>16</v>
      </c>
      <c r="C155">
        <v>4</v>
      </c>
      <c r="D155" t="s">
        <v>366</v>
      </c>
      <c r="E155">
        <v>100091</v>
      </c>
      <c r="F155" t="s">
        <v>365</v>
      </c>
      <c r="G155">
        <v>209794</v>
      </c>
      <c r="H155">
        <f>G155+E155</f>
        <v>309885</v>
      </c>
      <c r="I155">
        <v>0</v>
      </c>
      <c r="J155">
        <f>E155/H155</f>
        <v>0.32299401390838539</v>
      </c>
      <c r="K155">
        <f>1-J155</f>
        <v>0.67700598609161466</v>
      </c>
      <c r="L155">
        <f>IF(E155&gt;G155,1,0)</f>
        <v>0</v>
      </c>
      <c r="M155">
        <f>ABS(J155-K155)</f>
        <v>0.35401197218322927</v>
      </c>
      <c r="N155">
        <f>1-M155</f>
        <v>0.64598802781677067</v>
      </c>
      <c r="O155">
        <v>9</v>
      </c>
      <c r="P155">
        <v>0</v>
      </c>
      <c r="Q155">
        <v>0</v>
      </c>
      <c r="R155">
        <v>601057</v>
      </c>
      <c r="S155">
        <f>H155/R155</f>
        <v>0.51556674325396756</v>
      </c>
      <c r="T155">
        <v>6</v>
      </c>
    </row>
    <row r="156" spans="1:20" x14ac:dyDescent="0.25">
      <c r="A156">
        <v>2024</v>
      </c>
      <c r="B156" t="s">
        <v>16</v>
      </c>
      <c r="C156">
        <v>5</v>
      </c>
      <c r="D156" t="s">
        <v>368</v>
      </c>
      <c r="E156">
        <v>136554</v>
      </c>
      <c r="F156" t="s">
        <v>367</v>
      </c>
      <c r="G156">
        <v>203293</v>
      </c>
      <c r="H156">
        <f>G156+E156</f>
        <v>339847</v>
      </c>
      <c r="I156">
        <v>0</v>
      </c>
      <c r="J156">
        <f>E156/H156</f>
        <v>0.40181022636657082</v>
      </c>
      <c r="K156">
        <f>1-J156</f>
        <v>0.59818977363342918</v>
      </c>
      <c r="L156">
        <f>IF(E156&gt;G156,1,0)</f>
        <v>0</v>
      </c>
      <c r="M156">
        <f>ABS(J156-K156)</f>
        <v>0.19637954726685836</v>
      </c>
      <c r="N156">
        <f>1-M156</f>
        <v>0.80362045273314164</v>
      </c>
      <c r="O156">
        <v>9</v>
      </c>
      <c r="P156">
        <v>0</v>
      </c>
      <c r="Q156">
        <v>0</v>
      </c>
      <c r="R156">
        <v>603458</v>
      </c>
      <c r="S156">
        <f>H156/R156</f>
        <v>0.5631659535543484</v>
      </c>
      <c r="T156">
        <v>6</v>
      </c>
    </row>
    <row r="157" spans="1:20" x14ac:dyDescent="0.25">
      <c r="A157">
        <v>2024</v>
      </c>
      <c r="B157" t="s">
        <v>16</v>
      </c>
      <c r="C157">
        <v>6</v>
      </c>
      <c r="D157" t="s">
        <v>370</v>
      </c>
      <c r="E157">
        <v>99841</v>
      </c>
      <c r="F157" t="s">
        <v>369</v>
      </c>
      <c r="G157">
        <v>201357</v>
      </c>
      <c r="H157">
        <f>G157+E157</f>
        <v>301198</v>
      </c>
      <c r="I157">
        <v>0</v>
      </c>
      <c r="J157">
        <f>E157/H157</f>
        <v>0.33147962469870318</v>
      </c>
      <c r="K157">
        <f>1-J157</f>
        <v>0.66852037530129682</v>
      </c>
      <c r="L157">
        <f>IF(E157&gt;G157,1,0)</f>
        <v>0</v>
      </c>
      <c r="M157">
        <f>ABS(J157-K157)</f>
        <v>0.33704075060259364</v>
      </c>
      <c r="N157">
        <f>1-M157</f>
        <v>0.66295924939740636</v>
      </c>
      <c r="O157">
        <v>9</v>
      </c>
      <c r="P157">
        <v>0</v>
      </c>
      <c r="Q157">
        <v>1</v>
      </c>
      <c r="R157">
        <v>574642</v>
      </c>
      <c r="S157">
        <f>H157/R157</f>
        <v>0.52414894838873594</v>
      </c>
      <c r="T157">
        <v>6</v>
      </c>
    </row>
    <row r="158" spans="1:20" x14ac:dyDescent="0.25">
      <c r="A158">
        <v>2024</v>
      </c>
      <c r="B158" t="s">
        <v>16</v>
      </c>
      <c r="C158">
        <v>7</v>
      </c>
      <c r="D158" t="s">
        <v>372</v>
      </c>
      <c r="E158">
        <v>185987</v>
      </c>
      <c r="F158" t="s">
        <v>371</v>
      </c>
      <c r="G158">
        <v>78792</v>
      </c>
      <c r="H158">
        <f>G158+E158</f>
        <v>264779</v>
      </c>
      <c r="I158">
        <v>0</v>
      </c>
      <c r="J158">
        <f>E158/H158</f>
        <v>0.70242353056700113</v>
      </c>
      <c r="K158">
        <f>1-J158</f>
        <v>0.29757646943299887</v>
      </c>
      <c r="L158">
        <f>IF(E158&gt;G158,1,0)</f>
        <v>1</v>
      </c>
      <c r="M158">
        <f>ABS(J158-K158)</f>
        <v>0.40484706113400226</v>
      </c>
      <c r="N158">
        <f>1-M158</f>
        <v>0.59515293886599774</v>
      </c>
      <c r="O158">
        <v>9</v>
      </c>
      <c r="P158">
        <v>0</v>
      </c>
      <c r="Q158">
        <v>0</v>
      </c>
      <c r="R158">
        <v>573174</v>
      </c>
      <c r="S158">
        <f>H158/R158</f>
        <v>0.46195221695331612</v>
      </c>
      <c r="T158">
        <v>6</v>
      </c>
    </row>
    <row r="159" spans="1:20" x14ac:dyDescent="0.25">
      <c r="A159">
        <v>2024</v>
      </c>
      <c r="B159" t="s">
        <v>16</v>
      </c>
      <c r="C159">
        <v>8</v>
      </c>
      <c r="D159" t="s">
        <v>374</v>
      </c>
      <c r="E159">
        <v>95311</v>
      </c>
      <c r="F159" t="s">
        <v>373</v>
      </c>
      <c r="G159">
        <v>219941</v>
      </c>
      <c r="H159">
        <f>G159+E159</f>
        <v>315252</v>
      </c>
      <c r="I159">
        <v>0</v>
      </c>
      <c r="J159">
        <f>E159/H159</f>
        <v>0.30233273698501517</v>
      </c>
      <c r="K159">
        <f>1-J159</f>
        <v>0.69766726301498483</v>
      </c>
      <c r="L159">
        <f>IF(E159&gt;G159,1,0)</f>
        <v>0</v>
      </c>
      <c r="M159">
        <f>ABS(J159-K159)</f>
        <v>0.39533452602996966</v>
      </c>
      <c r="N159">
        <f>1-M159</f>
        <v>0.60466547397003034</v>
      </c>
      <c r="O159">
        <v>9</v>
      </c>
      <c r="P159">
        <v>0</v>
      </c>
      <c r="Q159">
        <v>1</v>
      </c>
      <c r="R159">
        <v>593320</v>
      </c>
      <c r="S159">
        <f>H159/R159</f>
        <v>0.53133553563001412</v>
      </c>
      <c r="T159">
        <v>6</v>
      </c>
    </row>
    <row r="160" spans="1:20" x14ac:dyDescent="0.25">
      <c r="A160">
        <v>2024</v>
      </c>
      <c r="B160" t="s">
        <v>16</v>
      </c>
      <c r="C160">
        <v>9</v>
      </c>
      <c r="D160" t="s">
        <v>375</v>
      </c>
      <c r="E160">
        <v>113400</v>
      </c>
      <c r="F160" t="s">
        <v>376</v>
      </c>
      <c r="G160">
        <v>222884</v>
      </c>
      <c r="H160">
        <f>G160+E160</f>
        <v>336284</v>
      </c>
      <c r="I160">
        <v>0</v>
      </c>
      <c r="J160">
        <f>E160/H160</f>
        <v>0.3372149730584863</v>
      </c>
      <c r="K160">
        <f>1-J160</f>
        <v>0.66278502694151364</v>
      </c>
      <c r="L160">
        <f>IF(E160&gt;G160,1,0)</f>
        <v>0</v>
      </c>
      <c r="M160">
        <f>ABS(J160-K160)</f>
        <v>0.32557005388302734</v>
      </c>
      <c r="N160">
        <f>1-M160</f>
        <v>0.67442994611697271</v>
      </c>
      <c r="O160">
        <v>9</v>
      </c>
      <c r="P160">
        <v>0</v>
      </c>
      <c r="Q160">
        <v>0</v>
      </c>
      <c r="R160">
        <v>603238</v>
      </c>
      <c r="S160">
        <f>H160/R160</f>
        <v>0.55746488119117166</v>
      </c>
      <c r="T160">
        <v>6</v>
      </c>
    </row>
    <row r="161" spans="1:20" x14ac:dyDescent="0.25">
      <c r="A161">
        <v>2024</v>
      </c>
      <c r="B161" t="s">
        <v>17</v>
      </c>
      <c r="C161">
        <v>1</v>
      </c>
      <c r="D161" t="s">
        <v>377</v>
      </c>
      <c r="E161">
        <v>206156</v>
      </c>
      <c r="F161" t="s">
        <v>378</v>
      </c>
      <c r="G161">
        <v>206955</v>
      </c>
      <c r="H161">
        <f>G161+E161</f>
        <v>413111</v>
      </c>
      <c r="I161">
        <v>0</v>
      </c>
      <c r="J161">
        <f>E161/H161</f>
        <v>0.49903294756130917</v>
      </c>
      <c r="K161">
        <f>1-J161</f>
        <v>0.50096705243869089</v>
      </c>
      <c r="L161">
        <f>IF(E161&gt;G161,1,0)</f>
        <v>0</v>
      </c>
      <c r="M161">
        <f>ABS(J161-K161)</f>
        <v>1.9341048773817149E-3</v>
      </c>
      <c r="N161">
        <f>1-M161</f>
        <v>0.99806589512261823</v>
      </c>
      <c r="O161">
        <v>4</v>
      </c>
      <c r="P161">
        <v>0</v>
      </c>
      <c r="Q161">
        <v>0</v>
      </c>
      <c r="R161">
        <v>625061</v>
      </c>
      <c r="S161">
        <f>H161/R161</f>
        <v>0.6609130948819395</v>
      </c>
      <c r="T161">
        <v>6</v>
      </c>
    </row>
    <row r="162" spans="1:20" x14ac:dyDescent="0.25">
      <c r="A162">
        <v>2024</v>
      </c>
      <c r="B162" t="s">
        <v>17</v>
      </c>
      <c r="C162">
        <v>2</v>
      </c>
      <c r="D162" t="s">
        <v>379</v>
      </c>
      <c r="E162">
        <v>169740</v>
      </c>
      <c r="F162" t="s">
        <v>380</v>
      </c>
      <c r="G162">
        <v>233340</v>
      </c>
      <c r="H162">
        <f>G162+E162</f>
        <v>403080</v>
      </c>
      <c r="I162">
        <v>0</v>
      </c>
      <c r="J162">
        <f>E162/H162</f>
        <v>0.42110747246204228</v>
      </c>
      <c r="K162">
        <f>1-J162</f>
        <v>0.57889252753795772</v>
      </c>
      <c r="L162">
        <f>IF(E162&gt;G162,1,0)</f>
        <v>0</v>
      </c>
      <c r="M162">
        <f>ABS(J162-K162)</f>
        <v>0.15778505507591545</v>
      </c>
      <c r="N162">
        <f>1-M162</f>
        <v>0.84221494492408455</v>
      </c>
      <c r="O162">
        <v>4</v>
      </c>
      <c r="P162">
        <v>0</v>
      </c>
      <c r="Q162">
        <v>0</v>
      </c>
      <c r="R162">
        <v>616884</v>
      </c>
      <c r="S162">
        <f>H162/R162</f>
        <v>0.65341295932460564</v>
      </c>
      <c r="T162">
        <v>6</v>
      </c>
    </row>
    <row r="163" spans="1:20" x14ac:dyDescent="0.25">
      <c r="A163">
        <v>2024</v>
      </c>
      <c r="B163" t="s">
        <v>17</v>
      </c>
      <c r="C163">
        <v>3</v>
      </c>
      <c r="D163" t="s">
        <v>381</v>
      </c>
      <c r="E163">
        <v>197962</v>
      </c>
      <c r="F163" t="s">
        <v>382</v>
      </c>
      <c r="G163">
        <v>213746</v>
      </c>
      <c r="H163">
        <f>G163+E163</f>
        <v>411708</v>
      </c>
      <c r="I163">
        <v>0</v>
      </c>
      <c r="J163">
        <f>E163/H163</f>
        <v>0.48083107445082435</v>
      </c>
      <c r="K163">
        <f>1-J163</f>
        <v>0.5191689255491756</v>
      </c>
      <c r="L163">
        <f>IF(E163&gt;G163,1,0)</f>
        <v>0</v>
      </c>
      <c r="M163">
        <f>ABS(J163-K163)</f>
        <v>3.833785109835125E-2</v>
      </c>
      <c r="N163">
        <f>1-M163</f>
        <v>0.96166214890164881</v>
      </c>
      <c r="O163">
        <v>4</v>
      </c>
      <c r="P163">
        <v>0</v>
      </c>
      <c r="Q163">
        <v>0</v>
      </c>
      <c r="R163">
        <v>623178</v>
      </c>
      <c r="S163">
        <f>H163/R163</f>
        <v>0.66065875239498184</v>
      </c>
      <c r="T163">
        <v>6</v>
      </c>
    </row>
    <row r="164" spans="1:20" x14ac:dyDescent="0.25">
      <c r="A164">
        <v>2024</v>
      </c>
      <c r="B164" t="s">
        <v>17</v>
      </c>
      <c r="C164">
        <v>4</v>
      </c>
      <c r="D164" t="s">
        <v>383</v>
      </c>
      <c r="E164">
        <v>122175</v>
      </c>
      <c r="F164" t="s">
        <v>384</v>
      </c>
      <c r="G164">
        <v>250522</v>
      </c>
      <c r="H164">
        <f>G164+E164</f>
        <v>372697</v>
      </c>
      <c r="I164">
        <v>0</v>
      </c>
      <c r="J164">
        <f>E164/H164</f>
        <v>0.3278132101948768</v>
      </c>
      <c r="K164">
        <f>1-J164</f>
        <v>0.67218678980512325</v>
      </c>
      <c r="L164">
        <f>IF(E164&gt;G164,1,0)</f>
        <v>0</v>
      </c>
      <c r="M164">
        <f>ABS(J164-K164)</f>
        <v>0.34437357961024645</v>
      </c>
      <c r="N164">
        <f>1-M164</f>
        <v>0.65562642038975349</v>
      </c>
      <c r="O164">
        <v>4</v>
      </c>
      <c r="P164">
        <v>0</v>
      </c>
      <c r="Q164">
        <v>0</v>
      </c>
      <c r="R164">
        <v>616334</v>
      </c>
      <c r="S164">
        <f>H164/R164</f>
        <v>0.60469972450002762</v>
      </c>
      <c r="T164">
        <v>6</v>
      </c>
    </row>
    <row r="165" spans="1:20" x14ac:dyDescent="0.25">
      <c r="A165">
        <v>2024</v>
      </c>
      <c r="B165" t="s">
        <v>18</v>
      </c>
      <c r="C165">
        <v>1</v>
      </c>
      <c r="D165" t="s">
        <v>386</v>
      </c>
      <c r="E165">
        <v>93965</v>
      </c>
      <c r="F165" t="s">
        <v>385</v>
      </c>
      <c r="G165">
        <v>210493</v>
      </c>
      <c r="H165">
        <f>G165+E165</f>
        <v>304458</v>
      </c>
      <c r="I165">
        <v>0</v>
      </c>
      <c r="J165">
        <f>E165/H165</f>
        <v>0.30863041864559315</v>
      </c>
      <c r="K165">
        <f>1-J165</f>
        <v>0.69136958135440685</v>
      </c>
      <c r="L165">
        <f>IF(E165&gt;G165,1,0)</f>
        <v>0</v>
      </c>
      <c r="M165">
        <f>ABS(J165-K165)</f>
        <v>0.3827391627088137</v>
      </c>
      <c r="N165">
        <f>1-M165</f>
        <v>0.6172608372911863</v>
      </c>
      <c r="O165">
        <v>4</v>
      </c>
      <c r="P165">
        <v>0</v>
      </c>
      <c r="Q165">
        <v>0</v>
      </c>
      <c r="R165">
        <v>567557</v>
      </c>
      <c r="S165">
        <f>H165/R165</f>
        <v>0.53643598792720382</v>
      </c>
      <c r="T165">
        <v>7</v>
      </c>
    </row>
    <row r="166" spans="1:20" x14ac:dyDescent="0.25">
      <c r="A166">
        <v>2024</v>
      </c>
      <c r="B166" t="s">
        <v>18</v>
      </c>
      <c r="C166">
        <v>2</v>
      </c>
      <c r="D166" t="s">
        <v>387</v>
      </c>
      <c r="E166">
        <v>115685</v>
      </c>
      <c r="F166" t="s">
        <v>388</v>
      </c>
      <c r="G166">
        <v>172847</v>
      </c>
      <c r="H166">
        <f>G166+E166</f>
        <v>288532</v>
      </c>
      <c r="I166">
        <v>0</v>
      </c>
      <c r="J166">
        <f>E166/H166</f>
        <v>0.40094339622641512</v>
      </c>
      <c r="K166">
        <f>1-J166</f>
        <v>0.59905660377358494</v>
      </c>
      <c r="L166">
        <f>IF(E166&gt;G166,1,0)</f>
        <v>0</v>
      </c>
      <c r="M166">
        <f>ABS(J166-K166)</f>
        <v>0.19811320754716982</v>
      </c>
      <c r="N166">
        <f>1-M166</f>
        <v>0.80188679245283012</v>
      </c>
      <c r="O166">
        <v>4</v>
      </c>
      <c r="P166">
        <v>0</v>
      </c>
      <c r="Q166">
        <v>1</v>
      </c>
      <c r="R166">
        <v>554888</v>
      </c>
      <c r="S166">
        <f>H166/R166</f>
        <v>0.51998241086489527</v>
      </c>
      <c r="T166">
        <v>7</v>
      </c>
    </row>
    <row r="167" spans="1:20" x14ac:dyDescent="0.25">
      <c r="A167">
        <v>2024</v>
      </c>
      <c r="B167" t="s">
        <v>18</v>
      </c>
      <c r="C167">
        <v>3</v>
      </c>
      <c r="D167" t="s">
        <v>390</v>
      </c>
      <c r="E167">
        <v>209871</v>
      </c>
      <c r="F167" t="s">
        <v>389</v>
      </c>
      <c r="G167">
        <v>167570</v>
      </c>
      <c r="H167">
        <f>G167+E167</f>
        <v>377441</v>
      </c>
      <c r="I167">
        <v>0</v>
      </c>
      <c r="J167">
        <f>E167/H167</f>
        <v>0.55603657260340023</v>
      </c>
      <c r="K167">
        <f>1-J167</f>
        <v>0.44396342739659977</v>
      </c>
      <c r="L167">
        <f>IF(E167&gt;G167,1,0)</f>
        <v>1</v>
      </c>
      <c r="M167">
        <f>ABS(J167-K167)</f>
        <v>0.11207314520680045</v>
      </c>
      <c r="N167">
        <f>1-M167</f>
        <v>0.88792685479319955</v>
      </c>
      <c r="O167">
        <v>4</v>
      </c>
      <c r="P167">
        <v>0</v>
      </c>
      <c r="Q167">
        <v>0</v>
      </c>
      <c r="R167">
        <v>572421</v>
      </c>
      <c r="S167">
        <f>H167/R167</f>
        <v>0.65937657772862979</v>
      </c>
      <c r="T167">
        <v>7</v>
      </c>
    </row>
    <row r="168" spans="1:20" x14ac:dyDescent="0.25">
      <c r="A168">
        <v>2024</v>
      </c>
      <c r="B168" t="s">
        <v>18</v>
      </c>
      <c r="C168">
        <v>4</v>
      </c>
      <c r="D168" t="s">
        <v>392</v>
      </c>
      <c r="E168">
        <v>106632</v>
      </c>
      <c r="F168" t="s">
        <v>391</v>
      </c>
      <c r="G168">
        <v>198465</v>
      </c>
      <c r="H168">
        <f>G168+E168</f>
        <v>305097</v>
      </c>
      <c r="I168">
        <v>0</v>
      </c>
      <c r="J168">
        <f>E168/H168</f>
        <v>0.34950196167120623</v>
      </c>
      <c r="K168">
        <f>1-J168</f>
        <v>0.65049803832879372</v>
      </c>
      <c r="L168">
        <f>IF(E168&gt;G168,1,0)</f>
        <v>0</v>
      </c>
      <c r="M168">
        <f>ABS(J168-K168)</f>
        <v>0.30099607665758749</v>
      </c>
      <c r="N168">
        <f>1-M168</f>
        <v>0.69900392334241257</v>
      </c>
      <c r="O168">
        <v>4</v>
      </c>
      <c r="P168">
        <v>0</v>
      </c>
      <c r="Q168">
        <v>0</v>
      </c>
      <c r="R168">
        <v>558917</v>
      </c>
      <c r="S168">
        <f>H168/R168</f>
        <v>0.54587174839913621</v>
      </c>
      <c r="T168">
        <v>7</v>
      </c>
    </row>
    <row r="169" spans="1:20" x14ac:dyDescent="0.25">
      <c r="A169">
        <v>2024</v>
      </c>
      <c r="B169" t="s">
        <v>19</v>
      </c>
      <c r="C169">
        <v>1</v>
      </c>
      <c r="D169" t="s">
        <v>393</v>
      </c>
      <c r="E169">
        <v>85524</v>
      </c>
      <c r="F169" t="s">
        <v>394</v>
      </c>
      <c r="G169">
        <v>252729</v>
      </c>
      <c r="H169">
        <f>G169+E169</f>
        <v>338253</v>
      </c>
      <c r="I169">
        <v>0</v>
      </c>
      <c r="J169">
        <f>E169/H169</f>
        <v>0.25284032957579089</v>
      </c>
      <c r="K169">
        <f>1-J169</f>
        <v>0.74715967042420917</v>
      </c>
      <c r="L169">
        <f>IF(E169&gt;G169,1,0)</f>
        <v>0</v>
      </c>
      <c r="M169">
        <f>ABS(J169-K169)</f>
        <v>0.49431934084841828</v>
      </c>
      <c r="N169">
        <f>1-M169</f>
        <v>0.50568065915158167</v>
      </c>
      <c r="O169">
        <v>6</v>
      </c>
      <c r="P169">
        <v>0</v>
      </c>
      <c r="Q169">
        <v>0</v>
      </c>
      <c r="R169">
        <v>584714</v>
      </c>
      <c r="S169">
        <f>H169/R169</f>
        <v>0.57849307524704385</v>
      </c>
      <c r="T169">
        <v>7</v>
      </c>
    </row>
    <row r="170" spans="1:20" x14ac:dyDescent="0.25">
      <c r="A170">
        <v>2024</v>
      </c>
      <c r="B170" t="s">
        <v>19</v>
      </c>
      <c r="C170">
        <v>2</v>
      </c>
      <c r="D170" t="s">
        <v>396</v>
      </c>
      <c r="E170">
        <v>93029</v>
      </c>
      <c r="F170" t="s">
        <v>395</v>
      </c>
      <c r="G170">
        <v>252826</v>
      </c>
      <c r="H170">
        <f>G170+E170</f>
        <v>345855</v>
      </c>
      <c r="I170">
        <v>0</v>
      </c>
      <c r="J170">
        <f>E170/H170</f>
        <v>0.26898266614621735</v>
      </c>
      <c r="K170">
        <f>1-J170</f>
        <v>0.73101733385378265</v>
      </c>
      <c r="L170">
        <f>IF(E170&gt;G170,1,0)</f>
        <v>0</v>
      </c>
      <c r="M170">
        <f>ABS(J170-K170)</f>
        <v>0.46203466770756529</v>
      </c>
      <c r="N170">
        <f>1-M170</f>
        <v>0.53796533229243471</v>
      </c>
      <c r="O170">
        <v>6</v>
      </c>
      <c r="P170">
        <v>0</v>
      </c>
      <c r="Q170">
        <v>0</v>
      </c>
      <c r="R170">
        <v>598897</v>
      </c>
      <c r="S170">
        <f>H170/R170</f>
        <v>0.57748661289002945</v>
      </c>
      <c r="T170">
        <v>7</v>
      </c>
    </row>
    <row r="171" spans="1:20" x14ac:dyDescent="0.25">
      <c r="A171">
        <v>2024</v>
      </c>
      <c r="B171" t="s">
        <v>19</v>
      </c>
      <c r="C171">
        <v>3</v>
      </c>
      <c r="D171" t="s">
        <v>397</v>
      </c>
      <c r="E171">
        <v>203100</v>
      </c>
      <c r="F171" t="s">
        <v>398</v>
      </c>
      <c r="G171">
        <v>124713</v>
      </c>
      <c r="H171">
        <f>G171+E171</f>
        <v>327813</v>
      </c>
      <c r="I171">
        <v>0</v>
      </c>
      <c r="J171">
        <f>E171/H171</f>
        <v>0.61956054213835332</v>
      </c>
      <c r="K171">
        <f>1-J171</f>
        <v>0.38043945786164668</v>
      </c>
      <c r="L171">
        <f>IF(E171&gt;G171,1,0)</f>
        <v>1</v>
      </c>
      <c r="M171">
        <f>ABS(J171-K171)</f>
        <v>0.23912108427670664</v>
      </c>
      <c r="N171">
        <f>1-M171</f>
        <v>0.76087891572329336</v>
      </c>
      <c r="O171">
        <v>6</v>
      </c>
      <c r="P171">
        <v>0</v>
      </c>
      <c r="Q171">
        <v>0</v>
      </c>
      <c r="R171">
        <v>571276</v>
      </c>
      <c r="S171">
        <f>H171/R171</f>
        <v>0.57382596153172893</v>
      </c>
      <c r="T171">
        <v>7</v>
      </c>
    </row>
    <row r="172" spans="1:20" x14ac:dyDescent="0.25">
      <c r="A172">
        <v>2024</v>
      </c>
      <c r="B172" t="s">
        <v>19</v>
      </c>
      <c r="C172">
        <v>4</v>
      </c>
      <c r="E172">
        <v>0.25</v>
      </c>
      <c r="F172" t="s">
        <v>399</v>
      </c>
      <c r="G172">
        <v>0.75</v>
      </c>
      <c r="H172">
        <f>G172+E172</f>
        <v>1</v>
      </c>
      <c r="I172">
        <v>1</v>
      </c>
      <c r="J172">
        <f>E172/H172</f>
        <v>0.25</v>
      </c>
      <c r="K172">
        <f>1-J172</f>
        <v>0.75</v>
      </c>
      <c r="L172">
        <f>IF(E172&gt;G172,1,0)</f>
        <v>0</v>
      </c>
      <c r="M172">
        <f>ABS(J172-K172)</f>
        <v>0.5</v>
      </c>
      <c r="N172">
        <f>1-M172</f>
        <v>0.5</v>
      </c>
      <c r="O172">
        <v>6</v>
      </c>
      <c r="P172">
        <v>0</v>
      </c>
      <c r="Q172">
        <v>0</v>
      </c>
      <c r="R172">
        <v>588804</v>
      </c>
      <c r="S172">
        <f>H172/R172</f>
        <v>1.6983580274590525E-6</v>
      </c>
      <c r="T172">
        <v>7</v>
      </c>
    </row>
    <row r="173" spans="1:20" x14ac:dyDescent="0.25">
      <c r="A173">
        <v>2024</v>
      </c>
      <c r="B173" t="s">
        <v>19</v>
      </c>
      <c r="C173">
        <v>5</v>
      </c>
      <c r="E173">
        <v>0.25</v>
      </c>
      <c r="F173" t="s">
        <v>400</v>
      </c>
      <c r="G173">
        <v>0.75</v>
      </c>
      <c r="H173">
        <f>G173+E173</f>
        <v>1</v>
      </c>
      <c r="I173">
        <v>1</v>
      </c>
      <c r="J173">
        <f>E173/H173</f>
        <v>0.25</v>
      </c>
      <c r="K173">
        <f>1-J173</f>
        <v>0.75</v>
      </c>
      <c r="L173">
        <f>IF(E173&gt;G173,1,0)</f>
        <v>0</v>
      </c>
      <c r="M173">
        <f>ABS(J173-K173)</f>
        <v>0.5</v>
      </c>
      <c r="N173">
        <f>1-M173</f>
        <v>0.5</v>
      </c>
      <c r="O173">
        <v>6</v>
      </c>
      <c r="P173">
        <v>0</v>
      </c>
      <c r="Q173">
        <v>0</v>
      </c>
      <c r="R173">
        <v>576302</v>
      </c>
      <c r="S173">
        <f>H173/R173</f>
        <v>1.7352013354109478E-6</v>
      </c>
      <c r="T173">
        <v>7</v>
      </c>
    </row>
    <row r="174" spans="1:20" x14ac:dyDescent="0.25">
      <c r="A174">
        <v>2024</v>
      </c>
      <c r="B174" t="s">
        <v>19</v>
      </c>
      <c r="C174">
        <v>6</v>
      </c>
      <c r="D174" t="s">
        <v>401</v>
      </c>
      <c r="E174">
        <v>130345</v>
      </c>
      <c r="F174" t="s">
        <v>402</v>
      </c>
      <c r="G174">
        <v>222293</v>
      </c>
      <c r="H174">
        <f>G174+E174</f>
        <v>352638</v>
      </c>
      <c r="I174">
        <v>0</v>
      </c>
      <c r="J174">
        <f>E174/H174</f>
        <v>0.36962834408089884</v>
      </c>
      <c r="K174">
        <f>1-J174</f>
        <v>0.63037165591910116</v>
      </c>
      <c r="L174">
        <f>IF(E174&gt;G174,1,0)</f>
        <v>0</v>
      </c>
      <c r="M174">
        <f>ABS(J174-K174)</f>
        <v>0.26074331183820232</v>
      </c>
      <c r="N174">
        <f>1-M174</f>
        <v>0.73925668816179768</v>
      </c>
      <c r="O174">
        <v>6</v>
      </c>
      <c r="P174">
        <v>0</v>
      </c>
      <c r="Q174">
        <v>0</v>
      </c>
      <c r="R174">
        <v>594424</v>
      </c>
      <c r="S174">
        <f>H174/R174</f>
        <v>0.59324320686917087</v>
      </c>
      <c r="T174">
        <v>7</v>
      </c>
    </row>
    <row r="175" spans="1:20" x14ac:dyDescent="0.25">
      <c r="A175">
        <v>2024</v>
      </c>
      <c r="B175" t="s">
        <v>20</v>
      </c>
      <c r="C175">
        <v>1</v>
      </c>
      <c r="D175" t="s">
        <v>404</v>
      </c>
      <c r="E175">
        <v>85911</v>
      </c>
      <c r="F175" t="s">
        <v>403</v>
      </c>
      <c r="G175">
        <v>238842</v>
      </c>
      <c r="H175">
        <f>G175+E175</f>
        <v>324753</v>
      </c>
      <c r="I175">
        <v>0</v>
      </c>
      <c r="J175">
        <f>E175/H175</f>
        <v>0.26454259083056969</v>
      </c>
      <c r="K175">
        <f>1-J175</f>
        <v>0.73545740916943037</v>
      </c>
      <c r="L175">
        <f>IF(E175&gt;G175,1,0)</f>
        <v>0</v>
      </c>
      <c r="M175">
        <f>ABS(J175-K175)</f>
        <v>0.47091481833886067</v>
      </c>
      <c r="N175">
        <f>1-M175</f>
        <v>0.52908518166113927</v>
      </c>
      <c r="O175">
        <v>6</v>
      </c>
      <c r="P175">
        <v>0</v>
      </c>
      <c r="Q175">
        <v>0</v>
      </c>
      <c r="R175">
        <v>600918</v>
      </c>
      <c r="S175">
        <f>H175/R175</f>
        <v>0.54042814493824454</v>
      </c>
      <c r="T175">
        <v>6</v>
      </c>
    </row>
    <row r="176" spans="1:20" x14ac:dyDescent="0.25">
      <c r="A176">
        <v>2024</v>
      </c>
      <c r="B176" t="s">
        <v>20</v>
      </c>
      <c r="C176">
        <v>2</v>
      </c>
      <c r="D176" t="s">
        <v>406</v>
      </c>
      <c r="E176">
        <v>184009</v>
      </c>
      <c r="F176" t="s">
        <v>405</v>
      </c>
      <c r="G176">
        <v>41641</v>
      </c>
      <c r="H176">
        <f>G176+E176</f>
        <v>225650</v>
      </c>
      <c r="I176">
        <v>0</v>
      </c>
      <c r="J176">
        <f>E176/H176</f>
        <v>0.81546199867050739</v>
      </c>
      <c r="K176">
        <f>1-J176</f>
        <v>0.18453800132949261</v>
      </c>
      <c r="L176">
        <f>IF(E176&gt;G176,1,0)</f>
        <v>1</v>
      </c>
      <c r="M176">
        <f>ABS(J176-K176)</f>
        <v>0.63092399734101479</v>
      </c>
      <c r="N176">
        <f>1-M176</f>
        <v>0.36907600265898521</v>
      </c>
      <c r="O176">
        <v>6</v>
      </c>
      <c r="P176">
        <v>0</v>
      </c>
      <c r="Q176">
        <v>0</v>
      </c>
      <c r="R176">
        <v>584279</v>
      </c>
      <c r="S176">
        <f>H176/R176</f>
        <v>0.38620248203341212</v>
      </c>
      <c r="T176">
        <v>6</v>
      </c>
    </row>
    <row r="177" spans="1:20" x14ac:dyDescent="0.25">
      <c r="A177">
        <v>2024</v>
      </c>
      <c r="B177" t="s">
        <v>20</v>
      </c>
      <c r="C177">
        <v>3</v>
      </c>
      <c r="D177" t="s">
        <v>408</v>
      </c>
      <c r="E177">
        <v>59834</v>
      </c>
      <c r="F177" t="s">
        <v>407</v>
      </c>
      <c r="G177">
        <v>226279</v>
      </c>
      <c r="H177">
        <f>G177+E177</f>
        <v>286113</v>
      </c>
      <c r="I177">
        <v>0</v>
      </c>
      <c r="J177">
        <f>E177/H177</f>
        <v>0.20912716304397214</v>
      </c>
      <c r="K177">
        <f>1-J177</f>
        <v>0.79087283695602784</v>
      </c>
      <c r="L177">
        <f>IF(E177&gt;G177,1,0)</f>
        <v>0</v>
      </c>
      <c r="M177">
        <f>ABS(J177-K177)</f>
        <v>0.58174567391205567</v>
      </c>
      <c r="N177">
        <f>1-M177</f>
        <v>0.41825432608794433</v>
      </c>
      <c r="O177">
        <v>6</v>
      </c>
      <c r="P177">
        <v>0</v>
      </c>
      <c r="Q177">
        <v>0</v>
      </c>
      <c r="R177">
        <v>581850</v>
      </c>
      <c r="S177">
        <f>H177/R177</f>
        <v>0.49172982727507092</v>
      </c>
      <c r="T177">
        <v>6</v>
      </c>
    </row>
    <row r="178" spans="1:20" x14ac:dyDescent="0.25">
      <c r="A178">
        <v>2024</v>
      </c>
      <c r="B178" t="s">
        <v>20</v>
      </c>
      <c r="C178">
        <v>4</v>
      </c>
      <c r="E178">
        <v>0.25</v>
      </c>
      <c r="F178" t="s">
        <v>409</v>
      </c>
      <c r="G178">
        <v>0.75</v>
      </c>
      <c r="H178">
        <f>G178+E178</f>
        <v>1</v>
      </c>
      <c r="I178">
        <v>1</v>
      </c>
      <c r="J178">
        <f>E178/H178</f>
        <v>0.25</v>
      </c>
      <c r="K178">
        <f>1-J178</f>
        <v>0.75</v>
      </c>
      <c r="L178">
        <f>IF(E178&gt;G178,1,0)</f>
        <v>0</v>
      </c>
      <c r="M178">
        <f>ABS(J178-K178)</f>
        <v>0.5</v>
      </c>
      <c r="N178">
        <f>1-M178</f>
        <v>0.5</v>
      </c>
      <c r="O178">
        <v>6</v>
      </c>
      <c r="P178">
        <v>0</v>
      </c>
      <c r="Q178">
        <v>0</v>
      </c>
      <c r="R178">
        <v>585924</v>
      </c>
      <c r="S178">
        <f>H178/R178</f>
        <v>1.7067059891726572E-6</v>
      </c>
      <c r="T178">
        <v>6</v>
      </c>
    </row>
    <row r="179" spans="1:20" x14ac:dyDescent="0.25">
      <c r="A179">
        <v>2024</v>
      </c>
      <c r="B179" t="s">
        <v>20</v>
      </c>
      <c r="C179">
        <v>5</v>
      </c>
      <c r="D179" t="s">
        <v>411</v>
      </c>
      <c r="E179">
        <v>82981</v>
      </c>
      <c r="F179" t="s">
        <v>410</v>
      </c>
      <c r="G179">
        <v>201037</v>
      </c>
      <c r="H179">
        <f>G179+E179</f>
        <v>284018</v>
      </c>
      <c r="I179">
        <v>0</v>
      </c>
      <c r="J179">
        <f>E179/H179</f>
        <v>0.29216810202170285</v>
      </c>
      <c r="K179">
        <f>1-J179</f>
        <v>0.70783189797829715</v>
      </c>
      <c r="L179">
        <f>IF(E179&gt;G179,1,0)</f>
        <v>0</v>
      </c>
      <c r="M179">
        <f>ABS(J179-K179)</f>
        <v>0.41566379595659431</v>
      </c>
      <c r="N179">
        <f>1-M179</f>
        <v>0.58433620404340569</v>
      </c>
      <c r="O179">
        <v>6</v>
      </c>
      <c r="P179">
        <v>0</v>
      </c>
      <c r="Q179">
        <v>0</v>
      </c>
      <c r="R179">
        <v>591938</v>
      </c>
      <c r="S179">
        <f>H179/R179</f>
        <v>0.47981038554713501</v>
      </c>
      <c r="T179">
        <v>6</v>
      </c>
    </row>
    <row r="180" spans="1:20" x14ac:dyDescent="0.25">
      <c r="A180">
        <v>2024</v>
      </c>
      <c r="B180" t="s">
        <v>20</v>
      </c>
      <c r="C180">
        <v>6</v>
      </c>
      <c r="D180" t="s">
        <v>413</v>
      </c>
      <c r="E180">
        <v>150323</v>
      </c>
      <c r="F180" t="s">
        <v>412</v>
      </c>
      <c r="G180">
        <v>111737</v>
      </c>
      <c r="H180">
        <f>G180+E180</f>
        <v>262060</v>
      </c>
      <c r="I180">
        <v>0</v>
      </c>
      <c r="J180">
        <f>E180/H180</f>
        <v>0.57362054491337866</v>
      </c>
      <c r="K180">
        <f>1-J180</f>
        <v>0.42637945508662134</v>
      </c>
      <c r="L180">
        <f>IF(E180&gt;G180,1,0)</f>
        <v>1</v>
      </c>
      <c r="M180">
        <f>ABS(J180-K180)</f>
        <v>0.14724108982675732</v>
      </c>
      <c r="N180">
        <f>1-M180</f>
        <v>0.85275891017324268</v>
      </c>
      <c r="O180">
        <v>6</v>
      </c>
      <c r="P180">
        <v>0</v>
      </c>
      <c r="Q180">
        <v>1</v>
      </c>
      <c r="R180">
        <v>565404</v>
      </c>
      <c r="S180">
        <f>H180/R180</f>
        <v>0.46349159185290517</v>
      </c>
      <c r="T180">
        <v>6</v>
      </c>
    </row>
    <row r="181" spans="1:20" x14ac:dyDescent="0.25">
      <c r="A181">
        <v>2024</v>
      </c>
      <c r="B181" t="s">
        <v>21</v>
      </c>
      <c r="C181">
        <v>1</v>
      </c>
      <c r="D181" t="s">
        <v>414</v>
      </c>
      <c r="E181">
        <v>249798</v>
      </c>
      <c r="F181" t="s">
        <v>415</v>
      </c>
      <c r="G181">
        <v>154849</v>
      </c>
      <c r="H181">
        <f>G181+E181</f>
        <v>404647</v>
      </c>
      <c r="I181">
        <v>0</v>
      </c>
      <c r="J181">
        <f>E181/H181</f>
        <v>0.61732324717593356</v>
      </c>
      <c r="K181">
        <f>1-J181</f>
        <v>0.38267675282406644</v>
      </c>
      <c r="L181">
        <f>IF(E181&gt;G181,1,0)</f>
        <v>1</v>
      </c>
      <c r="M181">
        <f>ABS(J181-K181)</f>
        <v>0.23464649435186713</v>
      </c>
      <c r="N181">
        <f>1-M181</f>
        <v>0.76535350564813287</v>
      </c>
      <c r="O181">
        <v>2</v>
      </c>
      <c r="P181">
        <v>0</v>
      </c>
      <c r="Q181">
        <v>0</v>
      </c>
      <c r="R181">
        <v>578943</v>
      </c>
      <c r="S181">
        <f>H181/R181</f>
        <v>0.69894100110028101</v>
      </c>
      <c r="T181">
        <v>5</v>
      </c>
    </row>
    <row r="182" spans="1:20" x14ac:dyDescent="0.25">
      <c r="A182">
        <v>2024</v>
      </c>
      <c r="B182" t="s">
        <v>21</v>
      </c>
      <c r="C182">
        <v>2</v>
      </c>
      <c r="D182" t="s">
        <v>417</v>
      </c>
      <c r="E182">
        <v>197151</v>
      </c>
      <c r="F182" t="s">
        <v>416</v>
      </c>
      <c r="G182">
        <v>194445</v>
      </c>
      <c r="H182">
        <f>G182+E182</f>
        <v>391596</v>
      </c>
      <c r="I182">
        <v>0</v>
      </c>
      <c r="J182">
        <f>E182/H182</f>
        <v>0.50345509147182299</v>
      </c>
      <c r="K182">
        <f>1-J182</f>
        <v>0.49654490852817701</v>
      </c>
      <c r="L182">
        <f>IF(E182&gt;G182,1,0)</f>
        <v>1</v>
      </c>
      <c r="M182">
        <f>ABS(J182-K182)</f>
        <v>6.9101829436459816E-3</v>
      </c>
      <c r="N182">
        <f>1-M182</f>
        <v>0.99308981705635402</v>
      </c>
      <c r="O182">
        <v>2</v>
      </c>
      <c r="P182">
        <v>0</v>
      </c>
      <c r="Q182">
        <v>0</v>
      </c>
      <c r="R182">
        <v>571001</v>
      </c>
      <c r="S182">
        <f>H182/R182</f>
        <v>0.68580615445507098</v>
      </c>
      <c r="T182">
        <v>5</v>
      </c>
    </row>
    <row r="183" spans="1:20" x14ac:dyDescent="0.25">
      <c r="A183">
        <v>2024</v>
      </c>
      <c r="B183" t="s">
        <v>22</v>
      </c>
      <c r="C183">
        <v>1</v>
      </c>
      <c r="D183" t="s">
        <v>418</v>
      </c>
      <c r="E183">
        <v>154985</v>
      </c>
      <c r="F183" t="s">
        <v>419</v>
      </c>
      <c r="G183">
        <v>246356</v>
      </c>
      <c r="H183">
        <f>G183+E183</f>
        <v>401341</v>
      </c>
      <c r="I183">
        <v>0</v>
      </c>
      <c r="J183">
        <f>E183/H183</f>
        <v>0.38616787220842125</v>
      </c>
      <c r="K183">
        <f>1-J183</f>
        <v>0.61383212779157881</v>
      </c>
      <c r="L183">
        <f>IF(E183&gt;G183,1,0)</f>
        <v>0</v>
      </c>
      <c r="M183">
        <f>ABS(J183-K183)</f>
        <v>0.22766425558315756</v>
      </c>
      <c r="N183">
        <f>1-M183</f>
        <v>0.77233574441684238</v>
      </c>
      <c r="O183">
        <v>8</v>
      </c>
      <c r="P183">
        <v>0</v>
      </c>
      <c r="Q183">
        <v>0</v>
      </c>
      <c r="R183">
        <v>618524</v>
      </c>
      <c r="S183">
        <f>H183/R183</f>
        <v>0.64886892020358145</v>
      </c>
      <c r="T183">
        <v>7</v>
      </c>
    </row>
    <row r="184" spans="1:20" x14ac:dyDescent="0.25">
      <c r="A184">
        <v>2024</v>
      </c>
      <c r="B184" t="s">
        <v>22</v>
      </c>
      <c r="C184">
        <v>2</v>
      </c>
      <c r="D184" t="s">
        <v>421</v>
      </c>
      <c r="E184">
        <v>223797</v>
      </c>
      <c r="F184" t="s">
        <v>420</v>
      </c>
      <c r="G184">
        <v>152079</v>
      </c>
      <c r="H184">
        <f>G184+E184</f>
        <v>375876</v>
      </c>
      <c r="I184">
        <v>0</v>
      </c>
      <c r="J184">
        <f>E184/H184</f>
        <v>0.59540114293011526</v>
      </c>
      <c r="K184">
        <f>1-J184</f>
        <v>0.40459885706988474</v>
      </c>
      <c r="L184">
        <f>IF(E184&gt;G184,1,0)</f>
        <v>1</v>
      </c>
      <c r="M184">
        <f>ABS(J184-K184)</f>
        <v>0.19080228586023051</v>
      </c>
      <c r="N184">
        <f>1-M184</f>
        <v>0.80919771413976949</v>
      </c>
      <c r="O184">
        <v>8</v>
      </c>
      <c r="P184">
        <v>0</v>
      </c>
      <c r="Q184">
        <v>1</v>
      </c>
      <c r="R184">
        <v>603972</v>
      </c>
      <c r="S184">
        <f>H184/R184</f>
        <v>0.62234010848185017</v>
      </c>
      <c r="T184">
        <v>7</v>
      </c>
    </row>
    <row r="185" spans="1:20" x14ac:dyDescent="0.25">
      <c r="A185">
        <v>2024</v>
      </c>
      <c r="B185" t="s">
        <v>22</v>
      </c>
      <c r="C185">
        <v>3</v>
      </c>
      <c r="D185" t="s">
        <v>422</v>
      </c>
      <c r="E185">
        <v>236681</v>
      </c>
      <c r="F185" t="s">
        <v>423</v>
      </c>
      <c r="G185">
        <v>151186</v>
      </c>
      <c r="H185">
        <f>G185+E185</f>
        <v>387867</v>
      </c>
      <c r="I185">
        <v>0</v>
      </c>
      <c r="J185">
        <f>E185/H185</f>
        <v>0.6102117478413992</v>
      </c>
      <c r="K185">
        <f>1-J185</f>
        <v>0.3897882521586008</v>
      </c>
      <c r="L185">
        <f>IF(E185&gt;G185,1,0)</f>
        <v>1</v>
      </c>
      <c r="M185">
        <f>ABS(J185-K185)</f>
        <v>0.2204234956827984</v>
      </c>
      <c r="N185">
        <f>1-M185</f>
        <v>0.7795765043172016</v>
      </c>
      <c r="O185">
        <v>8</v>
      </c>
      <c r="P185">
        <v>0</v>
      </c>
      <c r="Q185">
        <v>1</v>
      </c>
      <c r="R185">
        <v>602230</v>
      </c>
      <c r="S185">
        <f>H185/R185</f>
        <v>0.64405127609053014</v>
      </c>
      <c r="T185">
        <v>7</v>
      </c>
    </row>
    <row r="186" spans="1:20" x14ac:dyDescent="0.25">
      <c r="A186">
        <v>2024</v>
      </c>
      <c r="B186" t="s">
        <v>22</v>
      </c>
      <c r="C186">
        <v>4</v>
      </c>
      <c r="D186" t="s">
        <v>425</v>
      </c>
      <c r="E186">
        <v>239596</v>
      </c>
      <c r="F186" t="s">
        <v>424</v>
      </c>
      <c r="G186">
        <v>30454</v>
      </c>
      <c r="H186">
        <f>G186+E186</f>
        <v>270050</v>
      </c>
      <c r="I186">
        <v>0</v>
      </c>
      <c r="J186">
        <f>E186/H186</f>
        <v>0.88722829105721168</v>
      </c>
      <c r="K186">
        <f>1-J186</f>
        <v>0.11277170894278832</v>
      </c>
      <c r="L186">
        <f>IF(E186&gt;G186,1,0)</f>
        <v>1</v>
      </c>
      <c r="M186">
        <f>ABS(J186-K186)</f>
        <v>0.77445658211442336</v>
      </c>
      <c r="N186">
        <f>1-M186</f>
        <v>0.22554341788557664</v>
      </c>
      <c r="O186">
        <v>8</v>
      </c>
      <c r="P186">
        <v>0</v>
      </c>
      <c r="Q186">
        <v>0</v>
      </c>
      <c r="R186">
        <v>567616</v>
      </c>
      <c r="S186">
        <f>H186/R186</f>
        <v>0.47576178261359792</v>
      </c>
      <c r="T186">
        <v>7</v>
      </c>
    </row>
    <row r="187" spans="1:20" x14ac:dyDescent="0.25">
      <c r="A187">
        <v>2024</v>
      </c>
      <c r="B187" t="s">
        <v>22</v>
      </c>
      <c r="C187">
        <v>5</v>
      </c>
      <c r="D187" t="s">
        <v>426</v>
      </c>
      <c r="E187">
        <v>283619</v>
      </c>
      <c r="F187" t="s">
        <v>427</v>
      </c>
      <c r="G187">
        <v>133985</v>
      </c>
      <c r="H187">
        <f>G187+E187</f>
        <v>417604</v>
      </c>
      <c r="I187">
        <v>0</v>
      </c>
      <c r="J187">
        <f>E187/H187</f>
        <v>0.6791577666880585</v>
      </c>
      <c r="K187">
        <f>1-J187</f>
        <v>0.3208422333119415</v>
      </c>
      <c r="L187">
        <f>IF(E187&gt;G187,1,0)</f>
        <v>1</v>
      </c>
      <c r="M187">
        <f>ABS(J187-K187)</f>
        <v>0.35831553337611699</v>
      </c>
      <c r="N187">
        <f>1-M187</f>
        <v>0.64168446662388301</v>
      </c>
      <c r="O187">
        <v>8</v>
      </c>
      <c r="P187">
        <v>0</v>
      </c>
      <c r="Q187">
        <v>0</v>
      </c>
      <c r="R187">
        <v>623721</v>
      </c>
      <c r="S187">
        <f>H187/R187</f>
        <v>0.66953653957458548</v>
      </c>
      <c r="T187">
        <v>7</v>
      </c>
    </row>
    <row r="188" spans="1:20" x14ac:dyDescent="0.25">
      <c r="A188">
        <v>2024</v>
      </c>
      <c r="B188" t="s">
        <v>22</v>
      </c>
      <c r="C188">
        <v>6</v>
      </c>
      <c r="D188" t="s">
        <v>429</v>
      </c>
      <c r="E188">
        <v>199788</v>
      </c>
      <c r="F188" t="s">
        <v>428</v>
      </c>
      <c r="G188">
        <v>175974</v>
      </c>
      <c r="H188">
        <f>G188+E188</f>
        <v>375762</v>
      </c>
      <c r="I188">
        <v>0</v>
      </c>
      <c r="J188">
        <f>E188/H188</f>
        <v>0.53168761077490534</v>
      </c>
      <c r="K188">
        <f>1-J188</f>
        <v>0.46831238922509466</v>
      </c>
      <c r="L188">
        <f>IF(E188&gt;G188,1,0)</f>
        <v>1</v>
      </c>
      <c r="M188">
        <f>ABS(J188-K188)</f>
        <v>6.3375221549810679E-2</v>
      </c>
      <c r="N188">
        <f>1-M188</f>
        <v>0.93662477845018932</v>
      </c>
      <c r="O188">
        <v>8</v>
      </c>
      <c r="P188">
        <v>0</v>
      </c>
      <c r="Q188">
        <v>1</v>
      </c>
      <c r="R188">
        <v>622940</v>
      </c>
      <c r="S188">
        <f>H188/R188</f>
        <v>0.60320737149645232</v>
      </c>
      <c r="T188">
        <v>7</v>
      </c>
    </row>
    <row r="189" spans="1:20" x14ac:dyDescent="0.25">
      <c r="A189">
        <v>2024</v>
      </c>
      <c r="B189" t="s">
        <v>22</v>
      </c>
      <c r="C189">
        <v>7</v>
      </c>
      <c r="D189" t="s">
        <v>431</v>
      </c>
      <c r="E189">
        <v>232849</v>
      </c>
      <c r="F189" t="s">
        <v>430</v>
      </c>
      <c r="G189">
        <v>49799</v>
      </c>
      <c r="H189">
        <f>G189+E189</f>
        <v>282648</v>
      </c>
      <c r="I189">
        <v>0</v>
      </c>
      <c r="J189">
        <f>E189/H189</f>
        <v>0.82381265743964227</v>
      </c>
      <c r="K189">
        <f>1-J189</f>
        <v>0.17618734256035773</v>
      </c>
      <c r="L189">
        <f>IF(E189&gt;G189,1,0)</f>
        <v>1</v>
      </c>
      <c r="M189">
        <f>ABS(J189-K189)</f>
        <v>0.64762531487928454</v>
      </c>
      <c r="N189">
        <f>1-M189</f>
        <v>0.35237468512071546</v>
      </c>
      <c r="O189">
        <v>8</v>
      </c>
      <c r="P189">
        <v>0</v>
      </c>
      <c r="Q189">
        <v>0</v>
      </c>
      <c r="R189">
        <v>585497</v>
      </c>
      <c r="S189">
        <f>H189/R189</f>
        <v>0.48274884414437647</v>
      </c>
      <c r="T189">
        <v>7</v>
      </c>
    </row>
    <row r="190" spans="1:20" x14ac:dyDescent="0.25">
      <c r="A190">
        <v>2024</v>
      </c>
      <c r="B190" t="s">
        <v>22</v>
      </c>
      <c r="C190">
        <v>8</v>
      </c>
      <c r="D190" t="s">
        <v>433</v>
      </c>
      <c r="E190">
        <v>292101</v>
      </c>
      <c r="F190" t="s">
        <v>432</v>
      </c>
      <c r="G190">
        <v>77821</v>
      </c>
      <c r="H190">
        <f>G190+E190</f>
        <v>369922</v>
      </c>
      <c r="I190">
        <v>0</v>
      </c>
      <c r="J190">
        <f>E190/H190</f>
        <v>0.78962862441271409</v>
      </c>
      <c r="K190">
        <f>1-J190</f>
        <v>0.21037137558728591</v>
      </c>
      <c r="L190">
        <f>IF(E190&gt;G190,1,0)</f>
        <v>1</v>
      </c>
      <c r="M190">
        <f>ABS(J190-K190)</f>
        <v>0.57925724882542817</v>
      </c>
      <c r="N190">
        <f>1-M190</f>
        <v>0.42074275117457183</v>
      </c>
      <c r="O190">
        <v>8</v>
      </c>
      <c r="P190">
        <v>0</v>
      </c>
      <c r="Q190">
        <v>0</v>
      </c>
      <c r="R190">
        <v>596832</v>
      </c>
      <c r="S190">
        <f>H190/R190</f>
        <v>0.61980925955712829</v>
      </c>
      <c r="T190">
        <v>7</v>
      </c>
    </row>
    <row r="191" spans="1:20" x14ac:dyDescent="0.25">
      <c r="A191">
        <v>2024</v>
      </c>
      <c r="B191" t="s">
        <v>23</v>
      </c>
      <c r="C191">
        <v>1</v>
      </c>
      <c r="D191" t="s">
        <v>434</v>
      </c>
      <c r="E191">
        <v>0.75</v>
      </c>
      <c r="G191">
        <v>0.25</v>
      </c>
      <c r="H191">
        <f>G191+E191</f>
        <v>1</v>
      </c>
      <c r="I191">
        <v>1</v>
      </c>
      <c r="J191">
        <f>E191/H191</f>
        <v>0.75</v>
      </c>
      <c r="K191">
        <f>1-J191</f>
        <v>0.25</v>
      </c>
      <c r="L191">
        <f>IF(E191&gt;G191,1,0)</f>
        <v>1</v>
      </c>
      <c r="M191">
        <f>ABS(J191-K191)</f>
        <v>0.5</v>
      </c>
      <c r="N191">
        <f>1-M191</f>
        <v>0.5</v>
      </c>
      <c r="O191">
        <v>9</v>
      </c>
      <c r="P191">
        <v>0</v>
      </c>
      <c r="Q191">
        <v>0</v>
      </c>
      <c r="R191">
        <v>623103</v>
      </c>
      <c r="S191">
        <f>H191/R191</f>
        <v>1.6048711047772197E-6</v>
      </c>
      <c r="T191">
        <v>7</v>
      </c>
    </row>
    <row r="192" spans="1:20" x14ac:dyDescent="0.25">
      <c r="A192">
        <v>2024</v>
      </c>
      <c r="B192" t="s">
        <v>23</v>
      </c>
      <c r="C192">
        <v>2</v>
      </c>
      <c r="D192" t="s">
        <v>435</v>
      </c>
      <c r="E192">
        <v>0.75</v>
      </c>
      <c r="G192">
        <v>0.25</v>
      </c>
      <c r="H192">
        <f>G192+E192</f>
        <v>1</v>
      </c>
      <c r="I192">
        <v>1</v>
      </c>
      <c r="J192">
        <f>E192/H192</f>
        <v>0.75</v>
      </c>
      <c r="K192">
        <f>1-J192</f>
        <v>0.25</v>
      </c>
      <c r="L192">
        <f>IF(E192&gt;G192,1,0)</f>
        <v>1</v>
      </c>
      <c r="M192">
        <f>ABS(J192-K192)</f>
        <v>0.5</v>
      </c>
      <c r="N192">
        <f>1-M192</f>
        <v>0.5</v>
      </c>
      <c r="O192">
        <v>9</v>
      </c>
      <c r="P192">
        <v>0</v>
      </c>
      <c r="Q192">
        <v>0</v>
      </c>
      <c r="R192">
        <v>642528</v>
      </c>
      <c r="S192">
        <f>H192/R192</f>
        <v>1.5563524079884456E-6</v>
      </c>
      <c r="T192">
        <v>7</v>
      </c>
    </row>
    <row r="193" spans="1:20" x14ac:dyDescent="0.25">
      <c r="A193">
        <v>2024</v>
      </c>
      <c r="B193" t="s">
        <v>23</v>
      </c>
      <c r="C193">
        <v>3</v>
      </c>
      <c r="D193" t="s">
        <v>436</v>
      </c>
      <c r="E193">
        <v>0.75</v>
      </c>
      <c r="G193">
        <v>0.25</v>
      </c>
      <c r="H193">
        <f>G193+E193</f>
        <v>1</v>
      </c>
      <c r="I193">
        <v>1</v>
      </c>
      <c r="J193">
        <f>E193/H193</f>
        <v>0.75</v>
      </c>
      <c r="K193">
        <f>1-J193</f>
        <v>0.25</v>
      </c>
      <c r="L193">
        <f>IF(E193&gt;G193,1,0)</f>
        <v>1</v>
      </c>
      <c r="M193">
        <f>ABS(J193-K193)</f>
        <v>0.5</v>
      </c>
      <c r="N193">
        <f>1-M193</f>
        <v>0.5</v>
      </c>
      <c r="O193">
        <v>9</v>
      </c>
      <c r="P193">
        <v>0</v>
      </c>
      <c r="Q193">
        <v>0</v>
      </c>
      <c r="R193">
        <v>606305</v>
      </c>
      <c r="S193">
        <f>H193/R193</f>
        <v>1.6493349056992769E-6</v>
      </c>
      <c r="T193">
        <v>7</v>
      </c>
    </row>
    <row r="194" spans="1:20" x14ac:dyDescent="0.25">
      <c r="A194">
        <v>2024</v>
      </c>
      <c r="B194" t="s">
        <v>23</v>
      </c>
      <c r="C194">
        <v>4</v>
      </c>
      <c r="D194" t="s">
        <v>437</v>
      </c>
      <c r="E194">
        <v>0.75</v>
      </c>
      <c r="G194">
        <v>0.25</v>
      </c>
      <c r="H194">
        <f>G194+E194</f>
        <v>1</v>
      </c>
      <c r="I194">
        <v>1</v>
      </c>
      <c r="J194">
        <f>E194/H194</f>
        <v>0.75</v>
      </c>
      <c r="K194">
        <f>1-J194</f>
        <v>0.25</v>
      </c>
      <c r="L194">
        <f>IF(E194&gt;G194,1,0)</f>
        <v>1</v>
      </c>
      <c r="M194">
        <f>ABS(J194-K194)</f>
        <v>0.5</v>
      </c>
      <c r="N194">
        <f>1-M194</f>
        <v>0.5</v>
      </c>
      <c r="O194">
        <v>9</v>
      </c>
      <c r="P194">
        <v>0</v>
      </c>
      <c r="Q194">
        <v>0</v>
      </c>
      <c r="R194">
        <v>616560</v>
      </c>
      <c r="S194">
        <f>H194/R194</f>
        <v>1.621902166861295E-6</v>
      </c>
      <c r="T194">
        <v>7</v>
      </c>
    </row>
    <row r="195" spans="1:20" x14ac:dyDescent="0.25">
      <c r="A195">
        <v>2024</v>
      </c>
      <c r="B195" t="s">
        <v>23</v>
      </c>
      <c r="C195">
        <v>5</v>
      </c>
      <c r="D195" t="s">
        <v>438</v>
      </c>
      <c r="E195">
        <v>0.75</v>
      </c>
      <c r="G195">
        <v>0.25</v>
      </c>
      <c r="H195">
        <f>G195+E195</f>
        <v>1</v>
      </c>
      <c r="I195">
        <v>1</v>
      </c>
      <c r="J195">
        <f>E195/H195</f>
        <v>0.75</v>
      </c>
      <c r="K195">
        <f>1-J195</f>
        <v>0.25</v>
      </c>
      <c r="L195">
        <f>IF(E195&gt;G195,1,0)</f>
        <v>1</v>
      </c>
      <c r="M195">
        <f>ABS(J195-K195)</f>
        <v>0.5</v>
      </c>
      <c r="N195">
        <f>1-M195</f>
        <v>0.5</v>
      </c>
      <c r="O195">
        <v>9</v>
      </c>
      <c r="P195">
        <v>0</v>
      </c>
      <c r="Q195">
        <v>0</v>
      </c>
      <c r="R195">
        <v>621980</v>
      </c>
      <c r="S195">
        <f>H195/R195</f>
        <v>1.6077687385446477E-6</v>
      </c>
      <c r="T195">
        <v>7</v>
      </c>
    </row>
    <row r="196" spans="1:20" x14ac:dyDescent="0.25">
      <c r="A196">
        <v>2024</v>
      </c>
      <c r="B196" t="s">
        <v>23</v>
      </c>
      <c r="C196">
        <v>6</v>
      </c>
      <c r="D196" t="s">
        <v>439</v>
      </c>
      <c r="E196">
        <v>0.75</v>
      </c>
      <c r="G196">
        <v>0.25</v>
      </c>
      <c r="H196">
        <f>G196+E196</f>
        <v>1</v>
      </c>
      <c r="I196">
        <v>1</v>
      </c>
      <c r="J196">
        <f>E196/H196</f>
        <v>0.75</v>
      </c>
      <c r="K196">
        <f>1-J196</f>
        <v>0.25</v>
      </c>
      <c r="L196">
        <f>IF(E196&gt;G196,1,0)</f>
        <v>1</v>
      </c>
      <c r="M196">
        <f>ABS(J196-K196)</f>
        <v>0.5</v>
      </c>
      <c r="N196">
        <f>1-M196</f>
        <v>0.5</v>
      </c>
      <c r="O196">
        <v>9</v>
      </c>
      <c r="P196">
        <v>0</v>
      </c>
      <c r="Q196">
        <v>0</v>
      </c>
      <c r="R196">
        <v>626330</v>
      </c>
      <c r="S196">
        <f>H196/R196</f>
        <v>1.5966024300288985E-6</v>
      </c>
      <c r="T196">
        <v>7</v>
      </c>
    </row>
    <row r="197" spans="1:20" x14ac:dyDescent="0.25">
      <c r="A197">
        <v>2024</v>
      </c>
      <c r="B197" t="s">
        <v>23</v>
      </c>
      <c r="C197">
        <v>7</v>
      </c>
      <c r="D197" t="s">
        <v>440</v>
      </c>
      <c r="E197">
        <v>0.75</v>
      </c>
      <c r="G197">
        <v>0.25</v>
      </c>
      <c r="H197">
        <f>G197+E197</f>
        <v>1</v>
      </c>
      <c r="I197">
        <v>1</v>
      </c>
      <c r="J197">
        <f>E197/H197</f>
        <v>0.75</v>
      </c>
      <c r="K197">
        <f>1-J197</f>
        <v>0.25</v>
      </c>
      <c r="L197">
        <f>IF(E197&gt;G197,1,0)</f>
        <v>1</v>
      </c>
      <c r="M197">
        <f>ABS(J197-K197)</f>
        <v>0.5</v>
      </c>
      <c r="N197">
        <f>1-M197</f>
        <v>0.5</v>
      </c>
      <c r="O197">
        <v>9</v>
      </c>
      <c r="P197">
        <v>0</v>
      </c>
      <c r="Q197">
        <v>0</v>
      </c>
      <c r="R197">
        <v>626489</v>
      </c>
      <c r="S197">
        <f>H197/R197</f>
        <v>1.5961972197436827E-6</v>
      </c>
      <c r="T197">
        <v>7</v>
      </c>
    </row>
    <row r="198" spans="1:20" x14ac:dyDescent="0.25">
      <c r="A198">
        <v>2024</v>
      </c>
      <c r="B198" t="s">
        <v>23</v>
      </c>
      <c r="C198">
        <v>8</v>
      </c>
      <c r="D198" t="s">
        <v>441</v>
      </c>
      <c r="E198">
        <v>265432</v>
      </c>
      <c r="F198" t="s">
        <v>442</v>
      </c>
      <c r="G198">
        <v>110638</v>
      </c>
      <c r="H198">
        <f>G198+E198</f>
        <v>376070</v>
      </c>
      <c r="I198">
        <v>0</v>
      </c>
      <c r="J198">
        <f>E198/H198</f>
        <v>0.70580477038849154</v>
      </c>
      <c r="K198">
        <f>1-J198</f>
        <v>0.29419522961150846</v>
      </c>
      <c r="L198">
        <f>IF(E198&gt;G198,1,0)</f>
        <v>1</v>
      </c>
      <c r="M198">
        <f>ABS(J198-K198)</f>
        <v>0.41160954077698308</v>
      </c>
      <c r="N198">
        <f>1-M198</f>
        <v>0.58839045922301692</v>
      </c>
      <c r="O198">
        <v>9</v>
      </c>
      <c r="P198">
        <v>0</v>
      </c>
      <c r="Q198">
        <v>0</v>
      </c>
      <c r="R198">
        <v>655064</v>
      </c>
      <c r="S198">
        <f>H198/R198</f>
        <v>0.57409657682302795</v>
      </c>
      <c r="T198">
        <v>7</v>
      </c>
    </row>
    <row r="199" spans="1:20" x14ac:dyDescent="0.25">
      <c r="A199">
        <v>2024</v>
      </c>
      <c r="B199" t="s">
        <v>23</v>
      </c>
      <c r="C199">
        <v>9</v>
      </c>
      <c r="D199" t="s">
        <v>444</v>
      </c>
      <c r="E199">
        <v>251931</v>
      </c>
      <c r="F199" t="s">
        <v>443</v>
      </c>
      <c r="G199">
        <v>193822</v>
      </c>
      <c r="H199">
        <f>G199+E199</f>
        <v>445753</v>
      </c>
      <c r="I199">
        <v>0</v>
      </c>
      <c r="J199">
        <f>E199/H199</f>
        <v>0.56518071667492986</v>
      </c>
      <c r="K199">
        <f>1-J199</f>
        <v>0.43481928332507014</v>
      </c>
      <c r="L199">
        <f>IF(E199&gt;G199,1,0)</f>
        <v>1</v>
      </c>
      <c r="M199">
        <f>ABS(J199-K199)</f>
        <v>0.13036143334985972</v>
      </c>
      <c r="N199">
        <f>1-M199</f>
        <v>0.86963856665014028</v>
      </c>
      <c r="O199">
        <v>9</v>
      </c>
      <c r="P199">
        <v>0</v>
      </c>
      <c r="Q199">
        <v>0</v>
      </c>
      <c r="R199">
        <v>641601</v>
      </c>
      <c r="S199">
        <f>H199/R199</f>
        <v>0.69475109920339895</v>
      </c>
      <c r="T199">
        <v>7</v>
      </c>
    </row>
    <row r="200" spans="1:20" x14ac:dyDescent="0.25">
      <c r="A200">
        <v>2024</v>
      </c>
      <c r="B200" t="s">
        <v>24</v>
      </c>
      <c r="C200">
        <v>1</v>
      </c>
      <c r="D200" t="s">
        <v>445</v>
      </c>
      <c r="E200">
        <v>180937</v>
      </c>
      <c r="F200" t="s">
        <v>446</v>
      </c>
      <c r="G200">
        <v>282264</v>
      </c>
      <c r="H200">
        <f>G200+E200</f>
        <v>463201</v>
      </c>
      <c r="I200">
        <v>0</v>
      </c>
      <c r="J200">
        <f>E200/H200</f>
        <v>0.39062307723860701</v>
      </c>
      <c r="K200">
        <f>1-J200</f>
        <v>0.60937692276139299</v>
      </c>
      <c r="L200">
        <f>IF(E200&gt;G200,1,0)</f>
        <v>0</v>
      </c>
      <c r="M200">
        <f>ABS(J200-K200)</f>
        <v>0.21875384552278598</v>
      </c>
      <c r="N200">
        <f>1-M200</f>
        <v>0.78124615447721402</v>
      </c>
      <c r="O200">
        <v>13</v>
      </c>
      <c r="P200">
        <v>0</v>
      </c>
      <c r="Q200">
        <v>0</v>
      </c>
      <c r="R200">
        <v>648980</v>
      </c>
      <c r="S200">
        <f>H200/R200</f>
        <v>0.71373694104594898</v>
      </c>
      <c r="T200">
        <v>2</v>
      </c>
    </row>
    <row r="201" spans="1:20" x14ac:dyDescent="0.25">
      <c r="A201">
        <v>2024</v>
      </c>
      <c r="B201" t="s">
        <v>24</v>
      </c>
      <c r="C201">
        <v>2</v>
      </c>
      <c r="D201" t="s">
        <v>447</v>
      </c>
      <c r="E201">
        <v>135824</v>
      </c>
      <c r="F201" t="s">
        <v>450</v>
      </c>
      <c r="G201">
        <v>279167</v>
      </c>
      <c r="H201">
        <f>G201+E201</f>
        <v>414991</v>
      </c>
      <c r="I201">
        <v>0</v>
      </c>
      <c r="J201">
        <f>E201/H201</f>
        <v>0.32729384492675745</v>
      </c>
      <c r="K201">
        <f>1-J201</f>
        <v>0.6727061550732425</v>
      </c>
      <c r="L201">
        <f>IF(E201&gt;G201,1,0)</f>
        <v>0</v>
      </c>
      <c r="M201">
        <f>ABS(J201-K201)</f>
        <v>0.34541231014648505</v>
      </c>
      <c r="N201">
        <f>1-M201</f>
        <v>0.65458768985351501</v>
      </c>
      <c r="O201">
        <v>13</v>
      </c>
      <c r="P201">
        <v>0</v>
      </c>
      <c r="Q201">
        <v>0</v>
      </c>
      <c r="R201">
        <v>622958</v>
      </c>
      <c r="S201">
        <f>H201/R201</f>
        <v>0.66616208476333882</v>
      </c>
      <c r="T201">
        <v>2</v>
      </c>
    </row>
    <row r="202" spans="1:20" x14ac:dyDescent="0.25">
      <c r="A202">
        <v>2024</v>
      </c>
      <c r="B202" t="s">
        <v>24</v>
      </c>
      <c r="C202">
        <v>3</v>
      </c>
      <c r="D202" t="s">
        <v>448</v>
      </c>
      <c r="E202">
        <v>225510</v>
      </c>
      <c r="F202" t="s">
        <v>449</v>
      </c>
      <c r="G202">
        <v>183952</v>
      </c>
      <c r="H202">
        <f>G202+E202</f>
        <v>409462</v>
      </c>
      <c r="I202">
        <v>0</v>
      </c>
      <c r="J202">
        <f>E202/H202</f>
        <v>0.55074707787291621</v>
      </c>
      <c r="K202">
        <f>1-J202</f>
        <v>0.44925292212708379</v>
      </c>
      <c r="L202">
        <f>IF(E202&gt;G202,1,0)</f>
        <v>1</v>
      </c>
      <c r="M202">
        <f>ABS(J202-K202)</f>
        <v>0.10149415574583243</v>
      </c>
      <c r="N202">
        <f>1-M202</f>
        <v>0.89850584425416757</v>
      </c>
      <c r="O202">
        <v>13</v>
      </c>
      <c r="P202">
        <v>0</v>
      </c>
      <c r="Q202">
        <v>0</v>
      </c>
      <c r="R202">
        <v>600197</v>
      </c>
      <c r="S202">
        <f>H202/R202</f>
        <v>0.68221267350553239</v>
      </c>
      <c r="T202">
        <v>2</v>
      </c>
    </row>
    <row r="203" spans="1:20" x14ac:dyDescent="0.25">
      <c r="A203">
        <v>2024</v>
      </c>
      <c r="B203" t="s">
        <v>24</v>
      </c>
      <c r="C203">
        <v>4</v>
      </c>
      <c r="D203" t="s">
        <v>451</v>
      </c>
      <c r="E203">
        <v>184641</v>
      </c>
      <c r="F203" t="s">
        <v>452</v>
      </c>
      <c r="G203">
        <v>234489</v>
      </c>
      <c r="H203">
        <f>G203+E203</f>
        <v>419130</v>
      </c>
      <c r="I203">
        <v>0</v>
      </c>
      <c r="J203">
        <f>E203/H203</f>
        <v>0.44053396320950539</v>
      </c>
      <c r="K203">
        <f>1-J203</f>
        <v>0.55946603679049467</v>
      </c>
      <c r="L203">
        <f>IF(E203&gt;G203,1,0)</f>
        <v>0</v>
      </c>
      <c r="M203">
        <f>ABS(J203-K203)</f>
        <v>0.11893207358098928</v>
      </c>
      <c r="N203">
        <f>1-M203</f>
        <v>0.88106792641901066</v>
      </c>
      <c r="O203">
        <v>13</v>
      </c>
      <c r="P203">
        <v>0</v>
      </c>
      <c r="Q203">
        <v>0</v>
      </c>
      <c r="R203">
        <v>604037</v>
      </c>
      <c r="S203">
        <f>H203/R203</f>
        <v>0.69388133508377803</v>
      </c>
      <c r="T203">
        <v>2</v>
      </c>
    </row>
    <row r="204" spans="1:20" x14ac:dyDescent="0.25">
      <c r="A204">
        <v>2024</v>
      </c>
      <c r="B204" t="s">
        <v>24</v>
      </c>
      <c r="C204">
        <v>5</v>
      </c>
      <c r="D204" t="s">
        <v>453</v>
      </c>
      <c r="E204">
        <v>134282</v>
      </c>
      <c r="F204" t="s">
        <v>454</v>
      </c>
      <c r="G204">
        <v>269215</v>
      </c>
      <c r="H204">
        <f>G204+E204</f>
        <v>403497</v>
      </c>
      <c r="I204">
        <v>0</v>
      </c>
      <c r="J204">
        <f>E204/H204</f>
        <v>0.3327955350349569</v>
      </c>
      <c r="K204">
        <f>1-J204</f>
        <v>0.66720446496504304</v>
      </c>
      <c r="L204">
        <f>IF(E204&gt;G204,1,0)</f>
        <v>0</v>
      </c>
      <c r="M204">
        <f>ABS(J204-K204)</f>
        <v>0.33440892993008614</v>
      </c>
      <c r="N204">
        <f>1-M204</f>
        <v>0.66559107006991391</v>
      </c>
      <c r="O204">
        <v>13</v>
      </c>
      <c r="P204">
        <v>0</v>
      </c>
      <c r="Q204">
        <v>0</v>
      </c>
      <c r="R204">
        <v>609990</v>
      </c>
      <c r="S204">
        <f>H204/R204</f>
        <v>0.66148133575960266</v>
      </c>
      <c r="T204">
        <v>2</v>
      </c>
    </row>
    <row r="205" spans="1:20" x14ac:dyDescent="0.25">
      <c r="A205">
        <v>2024</v>
      </c>
      <c r="B205" t="s">
        <v>24</v>
      </c>
      <c r="C205">
        <v>6</v>
      </c>
      <c r="D205" t="s">
        <v>455</v>
      </c>
      <c r="E205">
        <v>281162</v>
      </c>
      <c r="F205" t="s">
        <v>456</v>
      </c>
      <c r="G205">
        <v>158658</v>
      </c>
      <c r="H205">
        <f>G205+E205</f>
        <v>439820</v>
      </c>
      <c r="I205">
        <v>0</v>
      </c>
      <c r="J205">
        <f>E205/H205</f>
        <v>0.63926606338956848</v>
      </c>
      <c r="K205">
        <f>1-J205</f>
        <v>0.36073393661043152</v>
      </c>
      <c r="L205">
        <f>IF(E205&gt;G205,1,0)</f>
        <v>1</v>
      </c>
      <c r="M205">
        <f>ABS(J205-K205)</f>
        <v>0.27853212677913697</v>
      </c>
      <c r="N205">
        <f>1-M205</f>
        <v>0.72146787322086303</v>
      </c>
      <c r="O205">
        <v>13</v>
      </c>
      <c r="P205">
        <v>0</v>
      </c>
      <c r="Q205">
        <v>0</v>
      </c>
      <c r="R205">
        <v>613744</v>
      </c>
      <c r="S205">
        <f>H205/R205</f>
        <v>0.7166180035975912</v>
      </c>
      <c r="T205">
        <v>2</v>
      </c>
    </row>
    <row r="206" spans="1:20" x14ac:dyDescent="0.25">
      <c r="A206">
        <v>2024</v>
      </c>
      <c r="B206" t="s">
        <v>24</v>
      </c>
      <c r="C206">
        <v>7</v>
      </c>
      <c r="D206" t="s">
        <v>457</v>
      </c>
      <c r="E206">
        <v>209959</v>
      </c>
      <c r="F206" t="s">
        <v>458</v>
      </c>
      <c r="G206">
        <v>226722</v>
      </c>
      <c r="H206">
        <f>G206+E206</f>
        <v>436681</v>
      </c>
      <c r="I206">
        <v>0</v>
      </c>
      <c r="J206">
        <f>E206/H206</f>
        <v>0.48080635521124115</v>
      </c>
      <c r="K206">
        <f>1-J206</f>
        <v>0.51919364478875885</v>
      </c>
      <c r="L206">
        <f>IF(E206&gt;G206,1,0)</f>
        <v>0</v>
      </c>
      <c r="M206">
        <f>ABS(J206-K206)</f>
        <v>3.8387289577517691E-2</v>
      </c>
      <c r="N206">
        <f>1-M206</f>
        <v>0.96161271042248231</v>
      </c>
      <c r="O206">
        <v>13</v>
      </c>
      <c r="P206">
        <v>0</v>
      </c>
      <c r="Q206">
        <v>1</v>
      </c>
      <c r="R206">
        <v>623893</v>
      </c>
      <c r="S206">
        <f>H206/R206</f>
        <v>0.69992931480237797</v>
      </c>
      <c r="T206">
        <v>2</v>
      </c>
    </row>
    <row r="207" spans="1:20" x14ac:dyDescent="0.25">
      <c r="A207">
        <v>2024</v>
      </c>
      <c r="B207" t="s">
        <v>24</v>
      </c>
      <c r="C207">
        <v>8</v>
      </c>
      <c r="D207" t="s">
        <v>459</v>
      </c>
      <c r="E207">
        <v>217490</v>
      </c>
      <c r="F207" t="s">
        <v>896</v>
      </c>
      <c r="G207">
        <v>189317</v>
      </c>
      <c r="H207">
        <f>G207+E207</f>
        <v>406807</v>
      </c>
      <c r="I207">
        <v>0</v>
      </c>
      <c r="J207">
        <f>E207/H207</f>
        <v>0.5346269852780311</v>
      </c>
      <c r="K207">
        <f>1-J207</f>
        <v>0.4653730147219689</v>
      </c>
      <c r="L207">
        <f>IF(E207&gt;G207,1,0)</f>
        <v>1</v>
      </c>
      <c r="M207">
        <f>ABS(J207-K207)</f>
        <v>6.9253970556062194E-2</v>
      </c>
      <c r="N207">
        <f>1-M207</f>
        <v>0.93074602944393781</v>
      </c>
      <c r="O207">
        <v>13</v>
      </c>
      <c r="P207">
        <v>0</v>
      </c>
      <c r="Q207">
        <v>0</v>
      </c>
      <c r="R207">
        <v>603550</v>
      </c>
      <c r="S207">
        <f>H207/R207</f>
        <v>0.67402369314886923</v>
      </c>
      <c r="T207">
        <v>2</v>
      </c>
    </row>
    <row r="208" spans="1:20" x14ac:dyDescent="0.25">
      <c r="A208">
        <v>2024</v>
      </c>
      <c r="B208" t="s">
        <v>24</v>
      </c>
      <c r="C208">
        <v>9</v>
      </c>
      <c r="D208" t="s">
        <v>460</v>
      </c>
      <c r="E208">
        <v>138138</v>
      </c>
      <c r="F208" t="s">
        <v>461</v>
      </c>
      <c r="G208">
        <v>312593</v>
      </c>
      <c r="H208">
        <f>G208+E208</f>
        <v>450731</v>
      </c>
      <c r="I208">
        <v>0</v>
      </c>
      <c r="J208">
        <f>E208/H208</f>
        <v>0.30647548094096033</v>
      </c>
      <c r="K208">
        <f>1-J208</f>
        <v>0.69352451905903967</v>
      </c>
      <c r="L208">
        <f>IF(E208&gt;G208,1,0)</f>
        <v>0</v>
      </c>
      <c r="M208">
        <f>ABS(J208-K208)</f>
        <v>0.38704903811807934</v>
      </c>
      <c r="N208">
        <f>1-M208</f>
        <v>0.61295096188192066</v>
      </c>
      <c r="O208">
        <v>13</v>
      </c>
      <c r="P208">
        <v>0</v>
      </c>
      <c r="Q208">
        <v>0</v>
      </c>
      <c r="R208">
        <v>609777</v>
      </c>
      <c r="S208">
        <f>H208/R208</f>
        <v>0.73917350113238123</v>
      </c>
      <c r="T208">
        <v>2</v>
      </c>
    </row>
    <row r="209" spans="1:20" x14ac:dyDescent="0.25">
      <c r="A209">
        <v>2024</v>
      </c>
      <c r="B209" t="s">
        <v>24</v>
      </c>
      <c r="C209">
        <v>10</v>
      </c>
      <c r="D209" t="s">
        <v>462</v>
      </c>
      <c r="E209">
        <v>191363</v>
      </c>
      <c r="F209" t="s">
        <v>463</v>
      </c>
      <c r="G209">
        <v>217437</v>
      </c>
      <c r="H209">
        <f>G209+E209</f>
        <v>408800</v>
      </c>
      <c r="I209">
        <v>0</v>
      </c>
      <c r="J209">
        <f>E209/H209</f>
        <v>0.46810909980430526</v>
      </c>
      <c r="K209">
        <f>1-J209</f>
        <v>0.53189090019569474</v>
      </c>
      <c r="L209">
        <f>IF(E209&gt;G209,1,0)</f>
        <v>0</v>
      </c>
      <c r="M209">
        <f>ABS(J209-K209)</f>
        <v>6.3781800391389476E-2</v>
      </c>
      <c r="N209">
        <f>1-M209</f>
        <v>0.93621819960861052</v>
      </c>
      <c r="O209">
        <v>13</v>
      </c>
      <c r="P209">
        <v>0</v>
      </c>
      <c r="Q209">
        <v>0</v>
      </c>
      <c r="R209">
        <v>614877</v>
      </c>
      <c r="S209">
        <f>H209/R209</f>
        <v>0.66484841683783913</v>
      </c>
      <c r="T209">
        <v>2</v>
      </c>
    </row>
    <row r="210" spans="1:20" x14ac:dyDescent="0.25">
      <c r="A210">
        <v>2024</v>
      </c>
      <c r="B210" t="s">
        <v>24</v>
      </c>
      <c r="C210">
        <v>11</v>
      </c>
      <c r="D210" t="s">
        <v>465</v>
      </c>
      <c r="E210">
        <v>260780</v>
      </c>
      <c r="F210" t="s">
        <v>464</v>
      </c>
      <c r="G210">
        <v>177432</v>
      </c>
      <c r="H210">
        <f>G210+E210</f>
        <v>438212</v>
      </c>
      <c r="I210">
        <v>0</v>
      </c>
      <c r="J210">
        <f>E210/H210</f>
        <v>0.59510008854161911</v>
      </c>
      <c r="K210">
        <f>1-J210</f>
        <v>0.40489991145838089</v>
      </c>
      <c r="L210">
        <f>IF(E210&gt;G210,1,0)</f>
        <v>1</v>
      </c>
      <c r="M210">
        <f>ABS(J210-K210)</f>
        <v>0.19020017708323822</v>
      </c>
      <c r="N210">
        <f>1-M210</f>
        <v>0.80979982291676178</v>
      </c>
      <c r="O210">
        <v>13</v>
      </c>
      <c r="P210">
        <v>0</v>
      </c>
      <c r="Q210">
        <v>0</v>
      </c>
      <c r="R210">
        <v>619724</v>
      </c>
      <c r="S210">
        <f>H210/R210</f>
        <v>0.70710832564173731</v>
      </c>
      <c r="T210">
        <v>2</v>
      </c>
    </row>
    <row r="211" spans="1:20" x14ac:dyDescent="0.25">
      <c r="A211">
        <v>2024</v>
      </c>
      <c r="B211" t="s">
        <v>24</v>
      </c>
      <c r="C211">
        <v>12</v>
      </c>
      <c r="D211" t="s">
        <v>469</v>
      </c>
      <c r="E211">
        <v>253354</v>
      </c>
      <c r="F211" t="s">
        <v>466</v>
      </c>
      <c r="G211">
        <v>92490</v>
      </c>
      <c r="H211">
        <f>G211+E211</f>
        <v>345844</v>
      </c>
      <c r="I211">
        <v>0</v>
      </c>
      <c r="J211">
        <f>E211/H211</f>
        <v>0.73256728467170174</v>
      </c>
      <c r="K211">
        <f>1-J211</f>
        <v>0.26743271532829826</v>
      </c>
      <c r="L211">
        <f>IF(E211&gt;G211,1,0)</f>
        <v>1</v>
      </c>
      <c r="M211">
        <f>ABS(J211-K211)</f>
        <v>0.46513456934340347</v>
      </c>
      <c r="N211">
        <f>1-M211</f>
        <v>0.53486543065659653</v>
      </c>
      <c r="O211">
        <v>13</v>
      </c>
      <c r="P211">
        <v>0</v>
      </c>
      <c r="Q211">
        <v>0</v>
      </c>
      <c r="R211">
        <v>576175</v>
      </c>
      <c r="S211">
        <f>H211/R211</f>
        <v>0.6002412461491734</v>
      </c>
      <c r="T211">
        <v>2</v>
      </c>
    </row>
    <row r="212" spans="1:20" x14ac:dyDescent="0.25">
      <c r="A212">
        <v>2024</v>
      </c>
      <c r="B212" t="s">
        <v>24</v>
      </c>
      <c r="C212">
        <v>13</v>
      </c>
      <c r="D212" t="s">
        <v>468</v>
      </c>
      <c r="E212">
        <v>220788</v>
      </c>
      <c r="F212" t="s">
        <v>467</v>
      </c>
      <c r="G212">
        <v>78917</v>
      </c>
      <c r="H212">
        <f>G212+E212</f>
        <v>299705</v>
      </c>
      <c r="I212">
        <v>0</v>
      </c>
      <c r="J212">
        <f>E212/H212</f>
        <v>0.736684406332894</v>
      </c>
      <c r="K212">
        <f>1-J212</f>
        <v>0.263315593667106</v>
      </c>
      <c r="L212">
        <f>IF(E212&gt;G212,1,0)</f>
        <v>1</v>
      </c>
      <c r="M212">
        <f>ABS(J212-K212)</f>
        <v>0.47336881266578801</v>
      </c>
      <c r="N212">
        <f>1-M212</f>
        <v>0.52663118733421199</v>
      </c>
      <c r="O212">
        <v>13</v>
      </c>
      <c r="P212">
        <v>0</v>
      </c>
      <c r="Q212">
        <v>0</v>
      </c>
      <c r="R212">
        <v>578888</v>
      </c>
      <c r="S212">
        <f>H212/R212</f>
        <v>0.51772536310996253</v>
      </c>
      <c r="T212">
        <v>2</v>
      </c>
    </row>
    <row r="213" spans="1:20" x14ac:dyDescent="0.25">
      <c r="A213">
        <v>2024</v>
      </c>
      <c r="B213" t="s">
        <v>25</v>
      </c>
      <c r="C213">
        <v>1</v>
      </c>
      <c r="D213" t="s">
        <v>470</v>
      </c>
      <c r="E213">
        <v>156375</v>
      </c>
      <c r="F213" t="s">
        <v>485</v>
      </c>
      <c r="G213">
        <v>220929</v>
      </c>
      <c r="H213">
        <f>G213+E213</f>
        <v>377304</v>
      </c>
      <c r="I213">
        <v>0</v>
      </c>
      <c r="J213">
        <f>E213/H213</f>
        <v>0.41445359709942114</v>
      </c>
      <c r="K213">
        <f>1-J213</f>
        <v>0.5855464029005788</v>
      </c>
      <c r="L213">
        <f>IF(E213&gt;G213,1,0)</f>
        <v>0</v>
      </c>
      <c r="M213">
        <f>ABS(J213-K213)</f>
        <v>0.17109280580115765</v>
      </c>
      <c r="N213">
        <f>1-M213</f>
        <v>0.8289071941988424</v>
      </c>
      <c r="O213">
        <v>8</v>
      </c>
      <c r="P213">
        <v>0</v>
      </c>
      <c r="Q213">
        <v>0</v>
      </c>
      <c r="R213">
        <v>555271</v>
      </c>
      <c r="S213">
        <f>H213/R213</f>
        <v>0.67949523746062734</v>
      </c>
      <c r="T213">
        <v>4</v>
      </c>
    </row>
    <row r="214" spans="1:20" x14ac:dyDescent="0.25">
      <c r="A214">
        <v>2024</v>
      </c>
      <c r="B214" t="s">
        <v>25</v>
      </c>
      <c r="C214">
        <v>2</v>
      </c>
      <c r="D214" t="s">
        <v>472</v>
      </c>
      <c r="E214">
        <v>231751</v>
      </c>
      <c r="F214" t="s">
        <v>471</v>
      </c>
      <c r="G214">
        <v>175621</v>
      </c>
      <c r="H214">
        <f>G214+E214</f>
        <v>407372</v>
      </c>
      <c r="I214">
        <v>0</v>
      </c>
      <c r="J214">
        <f>E214/H214</f>
        <v>0.56889280559292243</v>
      </c>
      <c r="K214">
        <f>1-J214</f>
        <v>0.43110719440707757</v>
      </c>
      <c r="L214">
        <f>IF(E214&gt;G214,1,0)</f>
        <v>1</v>
      </c>
      <c r="M214">
        <f>ABS(J214-K214)</f>
        <v>0.13778561118584487</v>
      </c>
      <c r="N214">
        <f>1-M214</f>
        <v>0.86221438881415513</v>
      </c>
      <c r="O214">
        <v>8</v>
      </c>
      <c r="P214">
        <v>0</v>
      </c>
      <c r="Q214">
        <v>0</v>
      </c>
      <c r="R214">
        <v>556761</v>
      </c>
      <c r="S214">
        <f>H214/R214</f>
        <v>0.73168199640420217</v>
      </c>
      <c r="T214">
        <v>4</v>
      </c>
    </row>
    <row r="215" spans="1:20" x14ac:dyDescent="0.25">
      <c r="A215">
        <v>2024</v>
      </c>
      <c r="B215" t="s">
        <v>25</v>
      </c>
      <c r="C215">
        <v>3</v>
      </c>
      <c r="D215" t="s">
        <v>474</v>
      </c>
      <c r="E215">
        <v>240209</v>
      </c>
      <c r="F215" t="s">
        <v>473</v>
      </c>
      <c r="G215">
        <v>170427</v>
      </c>
      <c r="H215">
        <f>G215+E215</f>
        <v>410636</v>
      </c>
      <c r="I215">
        <v>0</v>
      </c>
      <c r="J215">
        <f>E215/H215</f>
        <v>0.58496819567694991</v>
      </c>
      <c r="K215">
        <f>1-J215</f>
        <v>0.41503180432305009</v>
      </c>
      <c r="L215">
        <f>IF(E215&gt;G215,1,0)</f>
        <v>1</v>
      </c>
      <c r="M215">
        <f>ABS(J215-K215)</f>
        <v>0.16993639135389982</v>
      </c>
      <c r="N215">
        <f>1-M215</f>
        <v>0.83006360864610018</v>
      </c>
      <c r="O215">
        <v>8</v>
      </c>
      <c r="P215">
        <v>0</v>
      </c>
      <c r="Q215">
        <v>1</v>
      </c>
      <c r="R215">
        <v>537130</v>
      </c>
      <c r="S215">
        <f>H215/R215</f>
        <v>0.76450021410086944</v>
      </c>
      <c r="T215">
        <v>4</v>
      </c>
    </row>
    <row r="216" spans="1:20" x14ac:dyDescent="0.25">
      <c r="A216">
        <v>2024</v>
      </c>
      <c r="B216" t="s">
        <v>25</v>
      </c>
      <c r="C216">
        <v>4</v>
      </c>
      <c r="D216" t="s">
        <v>475</v>
      </c>
      <c r="E216">
        <v>242802</v>
      </c>
      <c r="F216" t="s">
        <v>476</v>
      </c>
      <c r="G216">
        <v>117618</v>
      </c>
      <c r="H216">
        <f>G216+E216</f>
        <v>360420</v>
      </c>
      <c r="I216">
        <v>0</v>
      </c>
      <c r="J216">
        <f>E216/H216</f>
        <v>0.67366405859830203</v>
      </c>
      <c r="K216">
        <f>1-J216</f>
        <v>0.32633594140169797</v>
      </c>
      <c r="L216">
        <f>IF(E216&gt;G216,1,0)</f>
        <v>1</v>
      </c>
      <c r="M216">
        <f>ABS(J216-K216)</f>
        <v>0.34732811719660406</v>
      </c>
      <c r="N216">
        <f>1-M216</f>
        <v>0.65267188280339594</v>
      </c>
      <c r="O216">
        <v>8</v>
      </c>
      <c r="P216">
        <v>0</v>
      </c>
      <c r="Q216">
        <v>0</v>
      </c>
      <c r="R216">
        <v>539350</v>
      </c>
      <c r="S216">
        <f>H216/R216</f>
        <v>0.66824881802169278</v>
      </c>
      <c r="T216">
        <v>4</v>
      </c>
    </row>
    <row r="217" spans="1:20" x14ac:dyDescent="0.25">
      <c r="A217">
        <v>2024</v>
      </c>
      <c r="B217" t="s">
        <v>25</v>
      </c>
      <c r="C217">
        <v>5</v>
      </c>
      <c r="D217" t="s">
        <v>478</v>
      </c>
      <c r="E217">
        <v>261066</v>
      </c>
      <c r="F217" t="s">
        <v>477</v>
      </c>
      <c r="G217">
        <v>86213</v>
      </c>
      <c r="H217">
        <f>G217+E217</f>
        <v>347279</v>
      </c>
      <c r="I217">
        <v>0</v>
      </c>
      <c r="J217">
        <f>E217/H217</f>
        <v>0.75174715430532801</v>
      </c>
      <c r="K217">
        <f>1-J217</f>
        <v>0.24825284569467199</v>
      </c>
      <c r="L217">
        <f>IF(E217&gt;G217,1,0)</f>
        <v>1</v>
      </c>
      <c r="M217">
        <f>ABS(J217-K217)</f>
        <v>0.50349430861065603</v>
      </c>
      <c r="N217">
        <f>1-M217</f>
        <v>0.49650569138934397</v>
      </c>
      <c r="O217">
        <v>8</v>
      </c>
      <c r="P217">
        <v>0</v>
      </c>
      <c r="Q217">
        <v>0</v>
      </c>
      <c r="R217">
        <v>565283</v>
      </c>
      <c r="S217">
        <f>H217/R217</f>
        <v>0.61434538098616087</v>
      </c>
      <c r="T217">
        <v>4</v>
      </c>
    </row>
    <row r="218" spans="1:20" x14ac:dyDescent="0.25">
      <c r="A218">
        <v>2024</v>
      </c>
      <c r="B218" t="s">
        <v>25</v>
      </c>
      <c r="C218">
        <v>6</v>
      </c>
      <c r="D218" t="s">
        <v>484</v>
      </c>
      <c r="E218">
        <v>155836</v>
      </c>
      <c r="F218" t="s">
        <v>479</v>
      </c>
      <c r="G218">
        <v>260095</v>
      </c>
      <c r="H218">
        <f>G218+E218</f>
        <v>415931</v>
      </c>
      <c r="I218">
        <v>0</v>
      </c>
      <c r="J218">
        <f>E218/H218</f>
        <v>0.37466791366837288</v>
      </c>
      <c r="K218">
        <f>1-J218</f>
        <v>0.62533208633162718</v>
      </c>
      <c r="L218">
        <f>IF(E218&gt;G218,1,0)</f>
        <v>0</v>
      </c>
      <c r="M218">
        <f>ABS(J218-K218)</f>
        <v>0.2506641726632543</v>
      </c>
      <c r="N218">
        <f>1-M218</f>
        <v>0.74933582733674564</v>
      </c>
      <c r="O218">
        <v>8</v>
      </c>
      <c r="P218">
        <v>0</v>
      </c>
      <c r="Q218">
        <v>0</v>
      </c>
      <c r="R218">
        <v>557843</v>
      </c>
      <c r="S218">
        <f>H218/R218</f>
        <v>0.74560584250407369</v>
      </c>
      <c r="T218">
        <v>4</v>
      </c>
    </row>
    <row r="219" spans="1:20" x14ac:dyDescent="0.25">
      <c r="A219">
        <v>2024</v>
      </c>
      <c r="B219" t="s">
        <v>25</v>
      </c>
      <c r="C219">
        <v>7</v>
      </c>
      <c r="D219" t="s">
        <v>483</v>
      </c>
      <c r="E219">
        <v>114979</v>
      </c>
      <c r="F219" t="s">
        <v>480</v>
      </c>
      <c r="G219">
        <v>275098</v>
      </c>
      <c r="H219">
        <f>G219+E219</f>
        <v>390077</v>
      </c>
      <c r="I219">
        <v>0</v>
      </c>
      <c r="J219">
        <f>E219/H219</f>
        <v>0.29475975256167369</v>
      </c>
      <c r="K219">
        <f>1-J219</f>
        <v>0.70524024743832636</v>
      </c>
      <c r="L219">
        <f>IF(E219&gt;G219,1,0)</f>
        <v>0</v>
      </c>
      <c r="M219">
        <f>ABS(J219-K219)</f>
        <v>0.41048049487665267</v>
      </c>
      <c r="N219">
        <f>1-M219</f>
        <v>0.58951950512334728</v>
      </c>
      <c r="O219">
        <v>8</v>
      </c>
      <c r="P219">
        <v>0</v>
      </c>
      <c r="Q219">
        <v>0</v>
      </c>
      <c r="R219">
        <v>551447</v>
      </c>
      <c r="S219">
        <f>H219/R219</f>
        <v>0.70736988323447225</v>
      </c>
      <c r="T219">
        <v>4</v>
      </c>
    </row>
    <row r="220" spans="1:20" x14ac:dyDescent="0.25">
      <c r="A220">
        <v>2024</v>
      </c>
      <c r="B220" t="s">
        <v>25</v>
      </c>
      <c r="C220">
        <v>8</v>
      </c>
      <c r="D220" t="s">
        <v>482</v>
      </c>
      <c r="E220">
        <v>176724</v>
      </c>
      <c r="F220" t="s">
        <v>481</v>
      </c>
      <c r="G220">
        <v>244498</v>
      </c>
      <c r="H220">
        <f>G220+E220</f>
        <v>421222</v>
      </c>
      <c r="I220">
        <v>0</v>
      </c>
      <c r="J220">
        <f>E220/H220</f>
        <v>0.41955073571655799</v>
      </c>
      <c r="K220">
        <f>1-J220</f>
        <v>0.58044926428344201</v>
      </c>
      <c r="L220">
        <f>IF(E220&gt;G220,1,0)</f>
        <v>0</v>
      </c>
      <c r="M220">
        <f>ABS(J220-K220)</f>
        <v>0.16089852856688402</v>
      </c>
      <c r="N220">
        <f>1-M220</f>
        <v>0.83910147143311598</v>
      </c>
      <c r="O220">
        <v>8</v>
      </c>
      <c r="P220">
        <v>0</v>
      </c>
      <c r="Q220">
        <v>0</v>
      </c>
      <c r="R220">
        <v>579855</v>
      </c>
      <c r="S220">
        <f>H220/R220</f>
        <v>0.72642643419475561</v>
      </c>
      <c r="T220">
        <v>4</v>
      </c>
    </row>
    <row r="221" spans="1:20" x14ac:dyDescent="0.25">
      <c r="A221">
        <v>2024</v>
      </c>
      <c r="B221" t="s">
        <v>26</v>
      </c>
      <c r="C221">
        <v>1</v>
      </c>
      <c r="D221" t="s">
        <v>487</v>
      </c>
      <c r="E221">
        <v>96697</v>
      </c>
      <c r="F221" t="s">
        <v>486</v>
      </c>
      <c r="G221">
        <v>223589</v>
      </c>
      <c r="H221">
        <f>G221+E221</f>
        <v>320286</v>
      </c>
      <c r="I221">
        <v>0</v>
      </c>
      <c r="J221">
        <f>E221/H221</f>
        <v>0.30190829446182477</v>
      </c>
      <c r="K221">
        <f>1-J221</f>
        <v>0.69809170553817523</v>
      </c>
      <c r="L221">
        <f>IF(E221&gt;G221,1,0)</f>
        <v>0</v>
      </c>
      <c r="M221">
        <f>ABS(J221-K221)</f>
        <v>0.39618341107635047</v>
      </c>
      <c r="N221">
        <f>1-M221</f>
        <v>0.60381658892364953</v>
      </c>
      <c r="O221">
        <v>4</v>
      </c>
      <c r="P221">
        <v>0</v>
      </c>
      <c r="Q221">
        <v>0</v>
      </c>
      <c r="R221">
        <v>573485</v>
      </c>
      <c r="S221">
        <f>H221/R221</f>
        <v>0.55849063183867054</v>
      </c>
      <c r="T221">
        <v>6</v>
      </c>
    </row>
    <row r="222" spans="1:20" x14ac:dyDescent="0.25">
      <c r="A222">
        <v>2024</v>
      </c>
      <c r="B222" t="s">
        <v>26</v>
      </c>
      <c r="C222">
        <v>2</v>
      </c>
      <c r="D222" t="s">
        <v>491</v>
      </c>
      <c r="E222">
        <v>177885</v>
      </c>
      <c r="F222" t="s">
        <v>488</v>
      </c>
      <c r="G222">
        <v>108956</v>
      </c>
      <c r="H222">
        <f>G222+E222</f>
        <v>286841</v>
      </c>
      <c r="I222">
        <v>0</v>
      </c>
      <c r="J222">
        <f>E222/H222</f>
        <v>0.62015193086065101</v>
      </c>
      <c r="K222">
        <f>1-J222</f>
        <v>0.37984806913934899</v>
      </c>
      <c r="L222">
        <f>IF(E222&gt;G222,1,0)</f>
        <v>1</v>
      </c>
      <c r="M222">
        <f>ABS(J222-K222)</f>
        <v>0.24030386172130203</v>
      </c>
      <c r="N222">
        <f>1-M222</f>
        <v>0.75969613827869797</v>
      </c>
      <c r="O222">
        <v>4</v>
      </c>
      <c r="P222">
        <v>0</v>
      </c>
      <c r="Q222">
        <v>0</v>
      </c>
      <c r="R222">
        <v>540018</v>
      </c>
      <c r="S222">
        <f>H222/R222</f>
        <v>0.53116933139265732</v>
      </c>
      <c r="T222">
        <v>6</v>
      </c>
    </row>
    <row r="223" spans="1:20" x14ac:dyDescent="0.25">
      <c r="A223">
        <v>2024</v>
      </c>
      <c r="B223" t="s">
        <v>26</v>
      </c>
      <c r="C223">
        <v>3</v>
      </c>
      <c r="E223">
        <v>0.25</v>
      </c>
      <c r="F223" t="s">
        <v>897</v>
      </c>
      <c r="G223">
        <v>0.75</v>
      </c>
      <c r="H223">
        <f>G223+E223</f>
        <v>1</v>
      </c>
      <c r="I223">
        <v>1</v>
      </c>
      <c r="J223">
        <f>E223/H223</f>
        <v>0.25</v>
      </c>
      <c r="K223">
        <f>1-J223</f>
        <v>0.75</v>
      </c>
      <c r="L223">
        <f>IF(E223&gt;G223,1,0)</f>
        <v>0</v>
      </c>
      <c r="M223">
        <f>ABS(J223-K223)</f>
        <v>0.5</v>
      </c>
      <c r="N223">
        <f>1-M223</f>
        <v>0.5</v>
      </c>
      <c r="O223">
        <v>4</v>
      </c>
      <c r="P223">
        <v>0</v>
      </c>
      <c r="Q223">
        <v>0</v>
      </c>
      <c r="R223">
        <v>569369</v>
      </c>
      <c r="S223">
        <f>H223/R223</f>
        <v>1.7563302533155123E-6</v>
      </c>
      <c r="T223">
        <v>6</v>
      </c>
    </row>
    <row r="224" spans="1:20" x14ac:dyDescent="0.25">
      <c r="A224">
        <v>2024</v>
      </c>
      <c r="B224" t="s">
        <v>26</v>
      </c>
      <c r="C224">
        <v>4</v>
      </c>
      <c r="D224" t="s">
        <v>490</v>
      </c>
      <c r="E224">
        <v>75771</v>
      </c>
      <c r="F224" t="s">
        <v>489</v>
      </c>
      <c r="G224">
        <v>215095</v>
      </c>
      <c r="H224">
        <f>G224+E224</f>
        <v>290866</v>
      </c>
      <c r="I224">
        <v>0</v>
      </c>
      <c r="J224">
        <f>E224/H224</f>
        <v>0.26050139926976684</v>
      </c>
      <c r="K224">
        <f>1-J224</f>
        <v>0.7394986007302331</v>
      </c>
      <c r="L224">
        <f>IF(E224&gt;G224,1,0)</f>
        <v>0</v>
      </c>
      <c r="M224">
        <f>ABS(J224-K224)</f>
        <v>0.47899720146046626</v>
      </c>
      <c r="N224">
        <f>1-M224</f>
        <v>0.5210027985395338</v>
      </c>
      <c r="O224">
        <v>4</v>
      </c>
      <c r="P224">
        <v>0</v>
      </c>
      <c r="Q224">
        <v>0</v>
      </c>
      <c r="R224">
        <v>581584</v>
      </c>
      <c r="S224">
        <f>H224/R224</f>
        <v>0.50012723871358222</v>
      </c>
      <c r="T224">
        <v>6</v>
      </c>
    </row>
    <row r="225" spans="1:20" x14ac:dyDescent="0.25">
      <c r="A225">
        <v>2024</v>
      </c>
      <c r="B225" t="s">
        <v>27</v>
      </c>
      <c r="C225">
        <v>1</v>
      </c>
      <c r="D225" t="s">
        <v>492</v>
      </c>
      <c r="E225">
        <v>233312</v>
      </c>
      <c r="F225" t="s">
        <v>493</v>
      </c>
      <c r="G225">
        <v>56453</v>
      </c>
      <c r="H225">
        <f>G225+E225</f>
        <v>289765</v>
      </c>
      <c r="I225">
        <v>0</v>
      </c>
      <c r="J225">
        <f>E225/H225</f>
        <v>0.80517660863113216</v>
      </c>
      <c r="K225">
        <f>1-J225</f>
        <v>0.19482339136886784</v>
      </c>
      <c r="L225">
        <f>IF(E225&gt;G225,1,0)</f>
        <v>1</v>
      </c>
      <c r="M225">
        <f>ABS(J225-K225)</f>
        <v>0.61035321726226432</v>
      </c>
      <c r="N225">
        <f>1-M225</f>
        <v>0.38964678273773568</v>
      </c>
      <c r="O225">
        <v>8</v>
      </c>
      <c r="P225">
        <v>0</v>
      </c>
      <c r="Q225">
        <v>1</v>
      </c>
      <c r="R225">
        <v>588453</v>
      </c>
      <c r="S225">
        <f>H225/R225</f>
        <v>0.49241825600345313</v>
      </c>
      <c r="T225">
        <v>6</v>
      </c>
    </row>
    <row r="226" spans="1:20" x14ac:dyDescent="0.25">
      <c r="A226">
        <v>2024</v>
      </c>
      <c r="B226" t="s">
        <v>27</v>
      </c>
      <c r="C226">
        <v>2</v>
      </c>
      <c r="D226" t="s">
        <v>898</v>
      </c>
      <c r="E226">
        <v>182056</v>
      </c>
      <c r="F226" t="s">
        <v>494</v>
      </c>
      <c r="G226">
        <v>233444</v>
      </c>
      <c r="H226">
        <f>G226+E226</f>
        <v>415500</v>
      </c>
      <c r="I226">
        <v>0</v>
      </c>
      <c r="J226">
        <f>E226/H226</f>
        <v>0.43816125150421181</v>
      </c>
      <c r="K226">
        <f>1-J226</f>
        <v>0.56183874849578819</v>
      </c>
      <c r="L226">
        <f>IF(E226&gt;G226,1,0)</f>
        <v>0</v>
      </c>
      <c r="M226">
        <f>ABS(J226-K226)</f>
        <v>0.12367749699157637</v>
      </c>
      <c r="N226">
        <f>1-M226</f>
        <v>0.87632250300842363</v>
      </c>
      <c r="O226">
        <v>8</v>
      </c>
      <c r="P226">
        <v>0</v>
      </c>
      <c r="Q226">
        <v>0</v>
      </c>
      <c r="R226">
        <v>596955</v>
      </c>
      <c r="S226">
        <f>H226/R226</f>
        <v>0.69603236424856141</v>
      </c>
      <c r="T226">
        <v>6</v>
      </c>
    </row>
    <row r="227" spans="1:20" x14ac:dyDescent="0.25">
      <c r="A227">
        <v>2024</v>
      </c>
      <c r="B227" t="s">
        <v>27</v>
      </c>
      <c r="C227">
        <v>3</v>
      </c>
      <c r="D227" t="s">
        <v>496</v>
      </c>
      <c r="E227">
        <v>138532</v>
      </c>
      <c r="F227" t="s">
        <v>495</v>
      </c>
      <c r="G227">
        <v>240620</v>
      </c>
      <c r="H227">
        <f>G227+E227</f>
        <v>379152</v>
      </c>
      <c r="I227">
        <v>0</v>
      </c>
      <c r="J227">
        <f>E227/H227</f>
        <v>0.36537325399839643</v>
      </c>
      <c r="K227">
        <f>1-J227</f>
        <v>0.63462674600160351</v>
      </c>
      <c r="L227">
        <f>IF(E227&gt;G227,1,0)</f>
        <v>0</v>
      </c>
      <c r="M227">
        <f>ABS(J227-K227)</f>
        <v>0.26925349200320708</v>
      </c>
      <c r="N227">
        <f>1-M227</f>
        <v>0.73074650799679297</v>
      </c>
      <c r="O227">
        <v>8</v>
      </c>
      <c r="P227">
        <v>0</v>
      </c>
      <c r="Q227">
        <v>1</v>
      </c>
      <c r="R227">
        <v>619448</v>
      </c>
      <c r="S227">
        <f>H227/R227</f>
        <v>0.61208043290155101</v>
      </c>
      <c r="T227">
        <v>6</v>
      </c>
    </row>
    <row r="228" spans="1:20" x14ac:dyDescent="0.25">
      <c r="A228">
        <v>2024</v>
      </c>
      <c r="B228" t="s">
        <v>27</v>
      </c>
      <c r="C228">
        <v>4</v>
      </c>
      <c r="D228" t="s">
        <v>497</v>
      </c>
      <c r="E228">
        <v>96568</v>
      </c>
      <c r="F228" t="s">
        <v>498</v>
      </c>
      <c r="G228">
        <v>259886</v>
      </c>
      <c r="H228">
        <f>G228+E228</f>
        <v>356454</v>
      </c>
      <c r="I228">
        <v>0</v>
      </c>
      <c r="J228">
        <f>E228/H228</f>
        <v>0.27091293687263995</v>
      </c>
      <c r="K228">
        <f>1-J228</f>
        <v>0.72908706312736005</v>
      </c>
      <c r="L228">
        <f>IF(E228&gt;G228,1,0)</f>
        <v>0</v>
      </c>
      <c r="M228">
        <f>ABS(J228-K228)</f>
        <v>0.45817412625472009</v>
      </c>
      <c r="N228">
        <f>1-M228</f>
        <v>0.54182587374527991</v>
      </c>
      <c r="O228">
        <v>8</v>
      </c>
      <c r="P228">
        <v>0</v>
      </c>
      <c r="Q228">
        <v>0</v>
      </c>
      <c r="R228">
        <v>607064</v>
      </c>
      <c r="S228">
        <f>H228/R228</f>
        <v>0.58717696980878453</v>
      </c>
      <c r="T228">
        <v>6</v>
      </c>
    </row>
    <row r="229" spans="1:20" x14ac:dyDescent="0.25">
      <c r="A229">
        <v>2024</v>
      </c>
      <c r="B229" t="s">
        <v>27</v>
      </c>
      <c r="C229">
        <v>5</v>
      </c>
      <c r="D229" t="s">
        <v>499</v>
      </c>
      <c r="E229">
        <v>199900</v>
      </c>
      <c r="F229" t="s">
        <v>899</v>
      </c>
      <c r="G229">
        <v>120957</v>
      </c>
      <c r="H229">
        <f>G229+E229</f>
        <v>320857</v>
      </c>
      <c r="I229">
        <v>0</v>
      </c>
      <c r="J229">
        <f>E229/H229</f>
        <v>0.62301897730141464</v>
      </c>
      <c r="K229">
        <f>1-J229</f>
        <v>0.37698102269858536</v>
      </c>
      <c r="L229">
        <f>IF(E229&gt;G229,1,0)</f>
        <v>1</v>
      </c>
      <c r="M229">
        <f>ABS(J229-K229)</f>
        <v>0.24603795460282929</v>
      </c>
      <c r="N229">
        <f>1-M229</f>
        <v>0.75396204539717071</v>
      </c>
      <c r="O229">
        <v>8</v>
      </c>
      <c r="P229">
        <v>0</v>
      </c>
      <c r="Q229">
        <v>0</v>
      </c>
      <c r="R229">
        <v>591104</v>
      </c>
      <c r="S229">
        <f>H229/R229</f>
        <v>0.54280972553053275</v>
      </c>
      <c r="T229">
        <v>6</v>
      </c>
    </row>
    <row r="230" spans="1:20" x14ac:dyDescent="0.25">
      <c r="A230">
        <v>2024</v>
      </c>
      <c r="B230" t="s">
        <v>27</v>
      </c>
      <c r="C230">
        <v>6</v>
      </c>
      <c r="D230" t="s">
        <v>500</v>
      </c>
      <c r="E230">
        <v>100999</v>
      </c>
      <c r="F230" t="s">
        <v>501</v>
      </c>
      <c r="G230">
        <v>265210</v>
      </c>
      <c r="H230">
        <f>G230+E230</f>
        <v>366209</v>
      </c>
      <c r="I230">
        <v>0</v>
      </c>
      <c r="J230">
        <f>E230/H230</f>
        <v>0.27579606181169769</v>
      </c>
      <c r="K230">
        <f>1-J230</f>
        <v>0.72420393818830231</v>
      </c>
      <c r="L230">
        <f>IF(E230&gt;G230,1,0)</f>
        <v>0</v>
      </c>
      <c r="M230">
        <f>ABS(J230-K230)</f>
        <v>0.44840787637660462</v>
      </c>
      <c r="N230">
        <f>1-M230</f>
        <v>0.55159212362339538</v>
      </c>
      <c r="O230">
        <v>8</v>
      </c>
      <c r="P230">
        <v>0</v>
      </c>
      <c r="Q230">
        <v>0</v>
      </c>
      <c r="R230">
        <v>605510</v>
      </c>
      <c r="S230">
        <f>H230/R230</f>
        <v>0.60479430562666181</v>
      </c>
      <c r="T230">
        <v>6</v>
      </c>
    </row>
    <row r="231" spans="1:20" x14ac:dyDescent="0.25">
      <c r="A231">
        <v>2024</v>
      </c>
      <c r="B231" t="s">
        <v>27</v>
      </c>
      <c r="C231">
        <v>7</v>
      </c>
      <c r="D231" t="s">
        <v>502</v>
      </c>
      <c r="E231">
        <v>96655</v>
      </c>
      <c r="F231" t="s">
        <v>503</v>
      </c>
      <c r="G231">
        <v>263231</v>
      </c>
      <c r="H231">
        <f>G231+E231</f>
        <v>359886</v>
      </c>
      <c r="I231">
        <v>0</v>
      </c>
      <c r="J231">
        <f>E231/H231</f>
        <v>0.26857115864468195</v>
      </c>
      <c r="K231">
        <f>1-J231</f>
        <v>0.73142884135531805</v>
      </c>
      <c r="L231">
        <f>IF(E231&gt;G231,1,0)</f>
        <v>0</v>
      </c>
      <c r="M231">
        <f>ABS(J231-K231)</f>
        <v>0.4628576827106361</v>
      </c>
      <c r="N231">
        <f>1-M231</f>
        <v>0.5371423172893639</v>
      </c>
      <c r="O231">
        <v>8</v>
      </c>
      <c r="P231">
        <v>0</v>
      </c>
      <c r="Q231">
        <v>0</v>
      </c>
      <c r="R231">
        <v>613541</v>
      </c>
      <c r="S231">
        <f>H231/R231</f>
        <v>0.58657204652989781</v>
      </c>
      <c r="T231">
        <v>6</v>
      </c>
    </row>
    <row r="232" spans="1:20" x14ac:dyDescent="0.25">
      <c r="A232">
        <v>2024</v>
      </c>
      <c r="B232" t="s">
        <v>27</v>
      </c>
      <c r="C232">
        <v>8</v>
      </c>
      <c r="D232" t="s">
        <v>504</v>
      </c>
      <c r="E232">
        <v>77649</v>
      </c>
      <c r="F232" t="s">
        <v>505</v>
      </c>
      <c r="G232">
        <v>271249</v>
      </c>
      <c r="H232">
        <f>G232+E232</f>
        <v>348898</v>
      </c>
      <c r="I232">
        <v>0</v>
      </c>
      <c r="J232">
        <f>E232/H232</f>
        <v>0.22255501607919792</v>
      </c>
      <c r="K232">
        <f>1-J232</f>
        <v>0.77744498392080208</v>
      </c>
      <c r="L232">
        <f>IF(E232&gt;G232,1,0)</f>
        <v>0</v>
      </c>
      <c r="M232">
        <f>ABS(J232-K232)</f>
        <v>0.55488996784160416</v>
      </c>
      <c r="N232">
        <f>1-M232</f>
        <v>0.44511003215839584</v>
      </c>
      <c r="O232">
        <v>8</v>
      </c>
      <c r="P232">
        <v>0</v>
      </c>
      <c r="Q232">
        <v>0</v>
      </c>
      <c r="R232">
        <v>602742</v>
      </c>
      <c r="S232">
        <f>H232/R232</f>
        <v>0.5788513161518527</v>
      </c>
      <c r="T232">
        <v>6</v>
      </c>
    </row>
    <row r="233" spans="1:20" x14ac:dyDescent="0.25">
      <c r="A233">
        <v>2024</v>
      </c>
      <c r="B233" t="s">
        <v>28</v>
      </c>
      <c r="C233">
        <v>1</v>
      </c>
      <c r="D233" t="s">
        <v>506</v>
      </c>
      <c r="E233">
        <v>143783</v>
      </c>
      <c r="F233" t="s">
        <v>509</v>
      </c>
      <c r="G233">
        <v>168529</v>
      </c>
      <c r="H233">
        <f>G233+E233</f>
        <v>312312</v>
      </c>
      <c r="I233">
        <v>0</v>
      </c>
      <c r="J233">
        <f>E233/H233</f>
        <v>0.4603825661517969</v>
      </c>
      <c r="K233">
        <f>1-J233</f>
        <v>0.53961743384820315</v>
      </c>
      <c r="L233">
        <f>IF(E233&gt;G233,1,0)</f>
        <v>0</v>
      </c>
      <c r="M233">
        <f>ABS(J233-K233)</f>
        <v>7.9234867696406253E-2</v>
      </c>
      <c r="N233">
        <f>1-M233</f>
        <v>0.92076513230359369</v>
      </c>
      <c r="O233">
        <v>2</v>
      </c>
      <c r="P233">
        <v>0</v>
      </c>
      <c r="Q233">
        <v>0</v>
      </c>
      <c r="R233">
        <v>464680</v>
      </c>
      <c r="S233">
        <f>H233/R233</f>
        <v>0.67210123095463548</v>
      </c>
      <c r="T233">
        <v>3</v>
      </c>
    </row>
    <row r="234" spans="1:20" x14ac:dyDescent="0.25">
      <c r="A234">
        <v>2024</v>
      </c>
      <c r="B234" t="s">
        <v>28</v>
      </c>
      <c r="C234">
        <v>2</v>
      </c>
      <c r="D234" t="s">
        <v>508</v>
      </c>
      <c r="E234">
        <v>93713</v>
      </c>
      <c r="F234" t="s">
        <v>507</v>
      </c>
      <c r="G234">
        <v>181832</v>
      </c>
      <c r="H234">
        <f>G234+E234</f>
        <v>275545</v>
      </c>
      <c r="I234">
        <v>0</v>
      </c>
      <c r="J234">
        <f>E234/H234</f>
        <v>0.34010052804442104</v>
      </c>
      <c r="K234">
        <f>1-J234</f>
        <v>0.65989947195557896</v>
      </c>
      <c r="L234">
        <f>IF(E234&gt;G234,1,0)</f>
        <v>0</v>
      </c>
      <c r="M234">
        <f>ABS(J234-K234)</f>
        <v>0.31979894391115793</v>
      </c>
      <c r="N234">
        <f>1-M234</f>
        <v>0.68020105608884207</v>
      </c>
      <c r="O234">
        <v>2</v>
      </c>
      <c r="P234">
        <v>0</v>
      </c>
      <c r="Q234">
        <v>1</v>
      </c>
      <c r="R234">
        <v>432570</v>
      </c>
      <c r="S234">
        <f>H234/R234</f>
        <v>0.63699516841204895</v>
      </c>
      <c r="T234">
        <v>3</v>
      </c>
    </row>
    <row r="235" spans="1:20" x14ac:dyDescent="0.25">
      <c r="A235">
        <v>2024</v>
      </c>
      <c r="B235" t="s">
        <v>29</v>
      </c>
      <c r="C235">
        <v>1</v>
      </c>
      <c r="D235" t="s">
        <v>510</v>
      </c>
      <c r="E235">
        <v>124498</v>
      </c>
      <c r="F235" t="s">
        <v>511</v>
      </c>
      <c r="G235">
        <v>187559</v>
      </c>
      <c r="H235">
        <f>G235+E235</f>
        <v>312057</v>
      </c>
      <c r="I235">
        <v>0</v>
      </c>
      <c r="J235">
        <f>E235/H235</f>
        <v>0.39895916451161167</v>
      </c>
      <c r="K235">
        <f>1-J235</f>
        <v>0.60104083548838827</v>
      </c>
      <c r="L235">
        <f>IF(E235&gt;G235,1,0)</f>
        <v>0</v>
      </c>
      <c r="M235">
        <f>ABS(J235-K235)</f>
        <v>0.2020816709767766</v>
      </c>
      <c r="N235">
        <f>1-M235</f>
        <v>0.79791832902322346</v>
      </c>
      <c r="O235">
        <v>3</v>
      </c>
      <c r="P235">
        <v>0</v>
      </c>
      <c r="Q235">
        <v>0</v>
      </c>
      <c r="R235">
        <v>506785</v>
      </c>
      <c r="S235">
        <f>H235/R235</f>
        <v>0.61575816174511877</v>
      </c>
      <c r="T235">
        <v>6</v>
      </c>
    </row>
    <row r="236" spans="1:20" x14ac:dyDescent="0.25">
      <c r="A236">
        <v>2024</v>
      </c>
      <c r="B236" t="s">
        <v>29</v>
      </c>
      <c r="C236">
        <v>2</v>
      </c>
      <c r="D236" t="s">
        <v>512</v>
      </c>
      <c r="E236">
        <v>154369</v>
      </c>
      <c r="F236" t="s">
        <v>513</v>
      </c>
      <c r="G236">
        <v>160198</v>
      </c>
      <c r="H236">
        <f>G236+E236</f>
        <v>314567</v>
      </c>
      <c r="I236">
        <v>0</v>
      </c>
      <c r="J236">
        <f>E236/H236</f>
        <v>0.49073488318863706</v>
      </c>
      <c r="K236">
        <f>1-J236</f>
        <v>0.50926511681136288</v>
      </c>
      <c r="L236">
        <f>IF(E236&gt;G236,1,0)</f>
        <v>0</v>
      </c>
      <c r="M236">
        <f>ABS(J236-K236)</f>
        <v>1.8530233622725822E-2</v>
      </c>
      <c r="N236">
        <f>1-M236</f>
        <v>0.98146976637727423</v>
      </c>
      <c r="O236">
        <v>3</v>
      </c>
      <c r="P236">
        <v>0</v>
      </c>
      <c r="Q236">
        <v>0</v>
      </c>
      <c r="R236">
        <v>494492</v>
      </c>
      <c r="S236">
        <f>H236/R236</f>
        <v>0.63614173737896673</v>
      </c>
      <c r="T236">
        <v>6</v>
      </c>
    </row>
    <row r="237" spans="1:20" x14ac:dyDescent="0.25">
      <c r="A237">
        <v>2024</v>
      </c>
      <c r="B237" t="s">
        <v>29</v>
      </c>
      <c r="C237">
        <v>3</v>
      </c>
      <c r="D237" t="s">
        <v>514</v>
      </c>
      <c r="E237">
        <v>59287</v>
      </c>
      <c r="F237" t="s">
        <v>515</v>
      </c>
      <c r="G237">
        <v>243481</v>
      </c>
      <c r="H237">
        <f>G237+E237</f>
        <v>302768</v>
      </c>
      <c r="I237">
        <v>0</v>
      </c>
      <c r="J237">
        <f>E237/H237</f>
        <v>0.19581659884796279</v>
      </c>
      <c r="K237">
        <f>1-J237</f>
        <v>0.80418340115203724</v>
      </c>
      <c r="L237">
        <f>IF(E237&gt;G237,1,0)</f>
        <v>0</v>
      </c>
      <c r="M237">
        <f>ABS(J237-K237)</f>
        <v>0.60836680230407447</v>
      </c>
      <c r="N237">
        <f>1-M237</f>
        <v>0.39163319769592553</v>
      </c>
      <c r="O237">
        <v>3</v>
      </c>
      <c r="P237">
        <v>0</v>
      </c>
      <c r="Q237">
        <v>0</v>
      </c>
      <c r="R237">
        <v>498508</v>
      </c>
      <c r="S237">
        <f>H237/R237</f>
        <v>0.60734832740898848</v>
      </c>
      <c r="T237">
        <v>6</v>
      </c>
    </row>
    <row r="238" spans="1:20" x14ac:dyDescent="0.25">
      <c r="A238">
        <v>2024</v>
      </c>
      <c r="B238" t="s">
        <v>30</v>
      </c>
      <c r="C238">
        <v>1</v>
      </c>
      <c r="D238" t="s">
        <v>516</v>
      </c>
      <c r="E238">
        <v>167885</v>
      </c>
      <c r="F238" t="s">
        <v>517</v>
      </c>
      <c r="G238">
        <v>143650</v>
      </c>
      <c r="H238">
        <f>G238+E238</f>
        <v>311535</v>
      </c>
      <c r="I238">
        <v>0</v>
      </c>
      <c r="J238">
        <f>E238/H238</f>
        <v>0.53889611119135894</v>
      </c>
      <c r="K238">
        <f>1-J238</f>
        <v>0.46110388880864106</v>
      </c>
      <c r="L238">
        <f>IF(E238&gt;G238,1,0)</f>
        <v>1</v>
      </c>
      <c r="M238">
        <f>ABS(J238-K238)</f>
        <v>7.7792222382717879E-2</v>
      </c>
      <c r="N238">
        <f>1-M238</f>
        <v>0.92220777761728212</v>
      </c>
      <c r="O238">
        <v>4</v>
      </c>
      <c r="P238">
        <v>0</v>
      </c>
      <c r="Q238">
        <v>0</v>
      </c>
      <c r="R238">
        <v>614564</v>
      </c>
      <c r="S238">
        <f>H238/R238</f>
        <v>0.50692035329111373</v>
      </c>
      <c r="T238">
        <v>5</v>
      </c>
    </row>
    <row r="239" spans="1:20" x14ac:dyDescent="0.25">
      <c r="A239">
        <v>2024</v>
      </c>
      <c r="B239" t="s">
        <v>30</v>
      </c>
      <c r="C239">
        <v>2</v>
      </c>
      <c r="E239">
        <v>0.25</v>
      </c>
      <c r="F239" t="s">
        <v>518</v>
      </c>
      <c r="G239">
        <v>0.75</v>
      </c>
      <c r="H239">
        <f>G239+E239</f>
        <v>1</v>
      </c>
      <c r="I239">
        <v>1</v>
      </c>
      <c r="J239">
        <f>E239/H239</f>
        <v>0.25</v>
      </c>
      <c r="K239">
        <f>1-J239</f>
        <v>0.75</v>
      </c>
      <c r="L239">
        <f>IF(E239&gt;G239,1,0)</f>
        <v>0</v>
      </c>
      <c r="M239">
        <f>ABS(J239-K239)</f>
        <v>0.5</v>
      </c>
      <c r="N239">
        <f>1-M239</f>
        <v>0.5</v>
      </c>
      <c r="O239">
        <v>4</v>
      </c>
      <c r="P239">
        <v>0</v>
      </c>
      <c r="Q239">
        <v>0</v>
      </c>
      <c r="R239">
        <v>631139</v>
      </c>
      <c r="S239">
        <f>H239/R239</f>
        <v>1.5844370257581927E-6</v>
      </c>
      <c r="T239">
        <v>5</v>
      </c>
    </row>
    <row r="240" spans="1:20" x14ac:dyDescent="0.25">
      <c r="A240">
        <v>2024</v>
      </c>
      <c r="B240" t="s">
        <v>30</v>
      </c>
      <c r="C240">
        <v>3</v>
      </c>
      <c r="D240" t="s">
        <v>519</v>
      </c>
      <c r="E240">
        <v>191304</v>
      </c>
      <c r="F240" t="s">
        <v>520</v>
      </c>
      <c r="G240">
        <v>181084</v>
      </c>
      <c r="H240">
        <f>G240+E240</f>
        <v>372388</v>
      </c>
      <c r="I240">
        <v>0</v>
      </c>
      <c r="J240">
        <f>E240/H240</f>
        <v>0.51372224668893729</v>
      </c>
      <c r="K240">
        <f>1-J240</f>
        <v>0.48627775331106271</v>
      </c>
      <c r="L240">
        <f>IF(E240&gt;G240,1,0)</f>
        <v>1</v>
      </c>
      <c r="M240">
        <f>ABS(J240-K240)</f>
        <v>2.7444493377874579E-2</v>
      </c>
      <c r="N240">
        <f>1-M240</f>
        <v>0.97255550662212542</v>
      </c>
      <c r="O240">
        <v>4</v>
      </c>
      <c r="P240">
        <v>0</v>
      </c>
      <c r="Q240">
        <v>0</v>
      </c>
      <c r="R240">
        <v>639145</v>
      </c>
      <c r="S240">
        <f>H240/R240</f>
        <v>0.58263461342887768</v>
      </c>
      <c r="T240">
        <v>5</v>
      </c>
    </row>
    <row r="241" spans="1:20" x14ac:dyDescent="0.25">
      <c r="A241">
        <v>2024</v>
      </c>
      <c r="B241" t="s">
        <v>30</v>
      </c>
      <c r="C241">
        <v>4</v>
      </c>
      <c r="D241" t="s">
        <v>521</v>
      </c>
      <c r="E241">
        <v>174926</v>
      </c>
      <c r="F241" t="s">
        <v>522</v>
      </c>
      <c r="G241">
        <v>148061</v>
      </c>
      <c r="H241">
        <f>G241+E241</f>
        <v>322987</v>
      </c>
      <c r="I241">
        <v>0</v>
      </c>
      <c r="J241">
        <f>E241/H241</f>
        <v>0.54158836114147013</v>
      </c>
      <c r="K241">
        <f>1-J241</f>
        <v>0.45841163885852987</v>
      </c>
      <c r="L241">
        <f>IF(E241&gt;G241,1,0)</f>
        <v>1</v>
      </c>
      <c r="M241">
        <f>ABS(J241-K241)</f>
        <v>8.3176722282940263E-2</v>
      </c>
      <c r="N241">
        <f>1-M241</f>
        <v>0.91682327771705974</v>
      </c>
      <c r="O241">
        <v>4</v>
      </c>
      <c r="P241">
        <v>0</v>
      </c>
      <c r="Q241">
        <v>0</v>
      </c>
      <c r="R241">
        <v>624812</v>
      </c>
      <c r="S241">
        <f>H241/R241</f>
        <v>0.51693469395594194</v>
      </c>
      <c r="T241">
        <v>5</v>
      </c>
    </row>
    <row r="242" spans="1:20" x14ac:dyDescent="0.25">
      <c r="A242">
        <v>2024</v>
      </c>
      <c r="B242" t="s">
        <v>31</v>
      </c>
      <c r="C242">
        <v>1</v>
      </c>
      <c r="D242" t="s">
        <v>523</v>
      </c>
      <c r="E242">
        <v>218577</v>
      </c>
      <c r="F242" t="s">
        <v>524</v>
      </c>
      <c r="G242">
        <v>185936</v>
      </c>
      <c r="H242">
        <f>G242+E242</f>
        <v>404513</v>
      </c>
      <c r="I242">
        <v>0</v>
      </c>
      <c r="J242">
        <f>E242/H242</f>
        <v>0.54034604573895029</v>
      </c>
      <c r="K242">
        <f>1-J242</f>
        <v>0.45965395426104971</v>
      </c>
      <c r="L242">
        <f>IF(E242&gt;G242,1,0)</f>
        <v>1</v>
      </c>
      <c r="M242">
        <f>ABS(J242-K242)</f>
        <v>8.0692091477900574E-2</v>
      </c>
      <c r="N242">
        <f>1-M242</f>
        <v>0.91930790852209943</v>
      </c>
      <c r="O242">
        <v>2</v>
      </c>
      <c r="P242">
        <v>0</v>
      </c>
      <c r="Q242">
        <v>0</v>
      </c>
      <c r="R242">
        <v>578084</v>
      </c>
      <c r="S242">
        <f>H242/R242</f>
        <v>0.69974778751876887</v>
      </c>
      <c r="T242">
        <v>4</v>
      </c>
    </row>
    <row r="243" spans="1:20" x14ac:dyDescent="0.25">
      <c r="A243">
        <v>2024</v>
      </c>
      <c r="B243" t="s">
        <v>31</v>
      </c>
      <c r="C243">
        <v>2</v>
      </c>
      <c r="D243" t="s">
        <v>525</v>
      </c>
      <c r="E243">
        <v>211641</v>
      </c>
      <c r="F243" t="s">
        <v>526</v>
      </c>
      <c r="G243">
        <v>187810</v>
      </c>
      <c r="H243">
        <f>G243+E243</f>
        <v>399451</v>
      </c>
      <c r="I243">
        <v>0</v>
      </c>
      <c r="J243">
        <f>E243/H243</f>
        <v>0.52982969125124235</v>
      </c>
      <c r="K243">
        <f>1-J243</f>
        <v>0.47017030874875765</v>
      </c>
      <c r="L243">
        <f>IF(E243&gt;G243,1,0)</f>
        <v>1</v>
      </c>
      <c r="M243">
        <f>ABS(J243-K243)</f>
        <v>5.9659382502484704E-2</v>
      </c>
      <c r="N243">
        <f>1-M243</f>
        <v>0.9403406174975153</v>
      </c>
      <c r="O243">
        <v>2</v>
      </c>
      <c r="P243">
        <v>0</v>
      </c>
      <c r="Q243">
        <v>1</v>
      </c>
      <c r="R243">
        <v>573255</v>
      </c>
      <c r="S243">
        <f>H243/R243</f>
        <v>0.69681206443903676</v>
      </c>
      <c r="T243">
        <v>4</v>
      </c>
    </row>
    <row r="244" spans="1:20" x14ac:dyDescent="0.25">
      <c r="A244">
        <v>2024</v>
      </c>
      <c r="B244" t="s">
        <v>32</v>
      </c>
      <c r="C244">
        <v>1</v>
      </c>
      <c r="D244" t="s">
        <v>527</v>
      </c>
      <c r="E244">
        <v>208808</v>
      </c>
      <c r="F244" t="s">
        <v>528</v>
      </c>
      <c r="G244">
        <v>144390</v>
      </c>
      <c r="H244">
        <f>G244+E244</f>
        <v>353198</v>
      </c>
      <c r="I244">
        <v>0</v>
      </c>
      <c r="J244">
        <f>E244/H244</f>
        <v>0.59119247560858212</v>
      </c>
      <c r="K244">
        <f>1-J244</f>
        <v>0.40880752439141788</v>
      </c>
      <c r="L244">
        <f>IF(E244&gt;G244,1,0)</f>
        <v>1</v>
      </c>
      <c r="M244">
        <f>ABS(J244-K244)</f>
        <v>0.18238495121716425</v>
      </c>
      <c r="N244">
        <f>1-M244</f>
        <v>0.81761504878283575</v>
      </c>
      <c r="O244">
        <v>12</v>
      </c>
      <c r="P244">
        <v>0</v>
      </c>
      <c r="Q244">
        <v>0</v>
      </c>
      <c r="R244">
        <v>611326</v>
      </c>
      <c r="S244">
        <f>H244/R244</f>
        <v>0.57775720319436763</v>
      </c>
      <c r="T244">
        <v>3</v>
      </c>
    </row>
    <row r="245" spans="1:20" x14ac:dyDescent="0.25">
      <c r="A245">
        <v>2024</v>
      </c>
      <c r="B245" t="s">
        <v>32</v>
      </c>
      <c r="C245">
        <v>2</v>
      </c>
      <c r="D245" t="s">
        <v>529</v>
      </c>
      <c r="E245">
        <v>153117</v>
      </c>
      <c r="F245" t="s">
        <v>530</v>
      </c>
      <c r="G245">
        <v>215946</v>
      </c>
      <c r="H245">
        <f>G245+E245</f>
        <v>369063</v>
      </c>
      <c r="I245">
        <v>0</v>
      </c>
      <c r="J245">
        <f>E245/H245</f>
        <v>0.41488038627551393</v>
      </c>
      <c r="K245">
        <f>1-J245</f>
        <v>0.58511961372448607</v>
      </c>
      <c r="L245">
        <f>IF(E245&gt;G245,1,0)</f>
        <v>0</v>
      </c>
      <c r="M245">
        <f>ABS(J245-K245)</f>
        <v>0.17023922744897213</v>
      </c>
      <c r="N245">
        <f>1-M245</f>
        <v>0.82976077255102787</v>
      </c>
      <c r="O245">
        <v>12</v>
      </c>
      <c r="P245">
        <v>0</v>
      </c>
      <c r="Q245">
        <v>0</v>
      </c>
      <c r="R245">
        <v>623295</v>
      </c>
      <c r="S245">
        <f>H245/R245</f>
        <v>0.59211609270088805</v>
      </c>
      <c r="T245">
        <v>3</v>
      </c>
    </row>
    <row r="246" spans="1:20" x14ac:dyDescent="0.25">
      <c r="A246">
        <v>2024</v>
      </c>
      <c r="B246" t="s">
        <v>32</v>
      </c>
      <c r="C246">
        <v>3</v>
      </c>
      <c r="D246" t="s">
        <v>531</v>
      </c>
      <c r="E246">
        <v>202034</v>
      </c>
      <c r="F246" t="s">
        <v>532</v>
      </c>
      <c r="G246">
        <v>169454</v>
      </c>
      <c r="H246">
        <f>G246+E246</f>
        <v>371488</v>
      </c>
      <c r="I246">
        <v>0</v>
      </c>
      <c r="J246">
        <f>E246/H246</f>
        <v>0.54385067619950034</v>
      </c>
      <c r="K246">
        <f>1-J246</f>
        <v>0.45614932380049966</v>
      </c>
      <c r="L246">
        <f>IF(E246&gt;G246,1,0)</f>
        <v>1</v>
      </c>
      <c r="M246">
        <f>ABS(J246-K246)</f>
        <v>8.7701352399000676E-2</v>
      </c>
      <c r="N246">
        <f>1-M246</f>
        <v>0.91229864760099932</v>
      </c>
      <c r="O246">
        <v>12</v>
      </c>
      <c r="P246">
        <v>0</v>
      </c>
      <c r="Q246">
        <v>1</v>
      </c>
      <c r="R246">
        <v>614240</v>
      </c>
      <c r="S246">
        <f>H246/R246</f>
        <v>0.60479291482156816</v>
      </c>
      <c r="T246">
        <v>3</v>
      </c>
    </row>
    <row r="247" spans="1:20" x14ac:dyDescent="0.25">
      <c r="A247">
        <v>2024</v>
      </c>
      <c r="B247" t="s">
        <v>32</v>
      </c>
      <c r="C247">
        <v>4</v>
      </c>
      <c r="D247" t="s">
        <v>533</v>
      </c>
      <c r="E247">
        <v>124803</v>
      </c>
      <c r="F247" t="s">
        <v>534</v>
      </c>
      <c r="G247">
        <v>265652</v>
      </c>
      <c r="H247">
        <f>G247+E247</f>
        <v>390455</v>
      </c>
      <c r="I247">
        <v>0</v>
      </c>
      <c r="J247">
        <f>E247/H247</f>
        <v>0.31963478505845744</v>
      </c>
      <c r="K247">
        <f>1-J247</f>
        <v>0.68036521494154256</v>
      </c>
      <c r="L247">
        <f>IF(E247&gt;G247,1,0)</f>
        <v>0</v>
      </c>
      <c r="M247">
        <f>ABS(J247-K247)</f>
        <v>0.36073042988308512</v>
      </c>
      <c r="N247">
        <f>1-M247</f>
        <v>0.63926957011691488</v>
      </c>
      <c r="O247">
        <v>12</v>
      </c>
      <c r="P247">
        <v>0</v>
      </c>
      <c r="Q247">
        <v>0</v>
      </c>
      <c r="R247">
        <v>595249</v>
      </c>
      <c r="S247">
        <f>H247/R247</f>
        <v>0.65595238295234426</v>
      </c>
      <c r="T247">
        <v>3</v>
      </c>
    </row>
    <row r="248" spans="1:20" x14ac:dyDescent="0.25">
      <c r="A248">
        <v>2024</v>
      </c>
      <c r="B248" t="s">
        <v>32</v>
      </c>
      <c r="C248">
        <v>5</v>
      </c>
      <c r="D248" t="s">
        <v>535</v>
      </c>
      <c r="E248">
        <v>208359</v>
      </c>
      <c r="F248" t="s">
        <v>536</v>
      </c>
      <c r="G248">
        <v>165287</v>
      </c>
      <c r="H248">
        <f>G248+E248</f>
        <v>373646</v>
      </c>
      <c r="I248">
        <v>0</v>
      </c>
      <c r="J248">
        <f>E248/H248</f>
        <v>0.55763744292726269</v>
      </c>
      <c r="K248">
        <f>1-J248</f>
        <v>0.44236255707273731</v>
      </c>
      <c r="L248">
        <f>IF(E248&gt;G248,1,0)</f>
        <v>1</v>
      </c>
      <c r="M248">
        <f>ABS(J248-K248)</f>
        <v>0.11527488585452539</v>
      </c>
      <c r="N248">
        <f>1-M248</f>
        <v>0.88472511414547461</v>
      </c>
      <c r="O248">
        <v>12</v>
      </c>
      <c r="P248">
        <v>0</v>
      </c>
      <c r="Q248">
        <v>0</v>
      </c>
      <c r="R248">
        <v>611381</v>
      </c>
      <c r="S248">
        <f>H248/R248</f>
        <v>0.61115082084657524</v>
      </c>
      <c r="T248">
        <v>3</v>
      </c>
    </row>
    <row r="249" spans="1:20" x14ac:dyDescent="0.25">
      <c r="A249">
        <v>2024</v>
      </c>
      <c r="B249" t="s">
        <v>32</v>
      </c>
      <c r="C249">
        <v>6</v>
      </c>
      <c r="D249" t="s">
        <v>537</v>
      </c>
      <c r="E249">
        <v>170275</v>
      </c>
      <c r="F249" t="s">
        <v>538</v>
      </c>
      <c r="G249">
        <v>122519</v>
      </c>
      <c r="H249">
        <f>G249+E249</f>
        <v>292794</v>
      </c>
      <c r="I249">
        <v>0</v>
      </c>
      <c r="J249">
        <f>E249/H249</f>
        <v>0.58155221760008746</v>
      </c>
      <c r="K249">
        <f>1-J249</f>
        <v>0.41844778239991254</v>
      </c>
      <c r="L249">
        <f>IF(E249&gt;G249,1,0)</f>
        <v>1</v>
      </c>
      <c r="M249">
        <f>ABS(J249-K249)</f>
        <v>0.16310443520017492</v>
      </c>
      <c r="N249">
        <f>1-M249</f>
        <v>0.83689556479982508</v>
      </c>
      <c r="O249">
        <v>12</v>
      </c>
      <c r="P249">
        <v>0</v>
      </c>
      <c r="Q249">
        <v>0</v>
      </c>
      <c r="R249">
        <v>613296</v>
      </c>
      <c r="S249">
        <f>H249/R249</f>
        <v>0.47741058151365734</v>
      </c>
      <c r="T249">
        <v>3</v>
      </c>
    </row>
    <row r="250" spans="1:20" x14ac:dyDescent="0.25">
      <c r="A250">
        <v>2024</v>
      </c>
      <c r="B250" t="s">
        <v>32</v>
      </c>
      <c r="C250">
        <v>7</v>
      </c>
      <c r="D250" t="s">
        <v>539</v>
      </c>
      <c r="E250">
        <v>200025</v>
      </c>
      <c r="F250" t="s">
        <v>540</v>
      </c>
      <c r="G250">
        <v>233331</v>
      </c>
      <c r="H250">
        <f>G250+E250</f>
        <v>433356</v>
      </c>
      <c r="I250">
        <v>0</v>
      </c>
      <c r="J250">
        <f>E250/H250</f>
        <v>0.46157201007947274</v>
      </c>
      <c r="K250">
        <f>1-J250</f>
        <v>0.53842798992052732</v>
      </c>
      <c r="L250">
        <f>IF(E250&gt;G250,1,0)</f>
        <v>0</v>
      </c>
      <c r="M250">
        <f>ABS(J250-K250)</f>
        <v>7.6855979841054578E-2</v>
      </c>
      <c r="N250">
        <f>1-M250</f>
        <v>0.92314402015894537</v>
      </c>
      <c r="O250">
        <v>12</v>
      </c>
      <c r="P250">
        <v>0</v>
      </c>
      <c r="Q250">
        <v>0</v>
      </c>
      <c r="R250">
        <v>617606</v>
      </c>
      <c r="S250">
        <f>H250/R250</f>
        <v>0.70167064439140814</v>
      </c>
      <c r="T250">
        <v>3</v>
      </c>
    </row>
    <row r="251" spans="1:20" x14ac:dyDescent="0.25">
      <c r="A251">
        <v>2024</v>
      </c>
      <c r="B251" t="s">
        <v>32</v>
      </c>
      <c r="C251">
        <v>8</v>
      </c>
      <c r="D251" t="s">
        <v>541</v>
      </c>
      <c r="E251">
        <v>116434</v>
      </c>
      <c r="F251" t="s">
        <v>542</v>
      </c>
      <c r="G251">
        <v>68152</v>
      </c>
      <c r="H251">
        <f>G251+E251</f>
        <v>184586</v>
      </c>
      <c r="I251">
        <v>0</v>
      </c>
      <c r="J251">
        <f>E251/H251</f>
        <v>0.63078456654350823</v>
      </c>
      <c r="K251">
        <f>1-J251</f>
        <v>0.36921543345649177</v>
      </c>
      <c r="L251">
        <f>IF(E251&gt;G251,1,0)</f>
        <v>1</v>
      </c>
      <c r="M251">
        <f>ABS(J251-K251)</f>
        <v>0.26156913308701646</v>
      </c>
      <c r="N251">
        <f>1-M251</f>
        <v>0.73843086691298354</v>
      </c>
      <c r="O251">
        <v>12</v>
      </c>
      <c r="P251">
        <v>0</v>
      </c>
      <c r="Q251">
        <v>0</v>
      </c>
      <c r="R251">
        <v>592870</v>
      </c>
      <c r="S251">
        <f>H251/R251</f>
        <v>0.31134312749843979</v>
      </c>
      <c r="T251">
        <v>3</v>
      </c>
    </row>
    <row r="252" spans="1:20" x14ac:dyDescent="0.25">
      <c r="A252">
        <v>2024</v>
      </c>
      <c r="B252" t="s">
        <v>32</v>
      </c>
      <c r="C252">
        <v>9</v>
      </c>
      <c r="D252" t="s">
        <v>543</v>
      </c>
      <c r="E252">
        <v>130514</v>
      </c>
      <c r="F252" t="s">
        <v>544</v>
      </c>
      <c r="G252">
        <v>117939</v>
      </c>
      <c r="H252">
        <f>G252+E252</f>
        <v>248453</v>
      </c>
      <c r="I252">
        <v>0</v>
      </c>
      <c r="J252">
        <f>E252/H252</f>
        <v>0.52530659722361972</v>
      </c>
      <c r="K252">
        <f>1-J252</f>
        <v>0.47469340277638028</v>
      </c>
      <c r="L252">
        <f>IF(E252&gt;G252,1,0)</f>
        <v>1</v>
      </c>
      <c r="M252">
        <f>ABS(J252-K252)</f>
        <v>5.061319444723944E-2</v>
      </c>
      <c r="N252">
        <f>1-M252</f>
        <v>0.94938680555276056</v>
      </c>
      <c r="O252">
        <v>12</v>
      </c>
      <c r="P252">
        <v>0</v>
      </c>
      <c r="Q252">
        <v>1</v>
      </c>
      <c r="R252">
        <v>595032</v>
      </c>
      <c r="S252">
        <f>H252/R252</f>
        <v>0.41754561099234999</v>
      </c>
      <c r="T252">
        <v>3</v>
      </c>
    </row>
    <row r="253" spans="1:20" x14ac:dyDescent="0.25">
      <c r="A253">
        <v>2024</v>
      </c>
      <c r="B253" t="s">
        <v>32</v>
      </c>
      <c r="C253">
        <v>10</v>
      </c>
      <c r="D253" t="s">
        <v>545</v>
      </c>
      <c r="E253">
        <v>182020</v>
      </c>
      <c r="F253" t="s">
        <v>546</v>
      </c>
      <c r="G253">
        <v>54405</v>
      </c>
      <c r="H253">
        <f>G253+E253</f>
        <v>236425</v>
      </c>
      <c r="I253">
        <v>0</v>
      </c>
      <c r="J253">
        <f>E253/H253</f>
        <v>0.76988474146135133</v>
      </c>
      <c r="K253">
        <f>1-J253</f>
        <v>0.23011525853864867</v>
      </c>
      <c r="L253">
        <f>IF(E253&gt;G253,1,0)</f>
        <v>1</v>
      </c>
      <c r="M253">
        <f>ABS(J253-K253)</f>
        <v>0.53976948292270266</v>
      </c>
      <c r="N253">
        <f>1-M253</f>
        <v>0.46023051707729734</v>
      </c>
      <c r="O253">
        <v>12</v>
      </c>
      <c r="P253">
        <v>0</v>
      </c>
      <c r="Q253">
        <v>0</v>
      </c>
      <c r="R253">
        <v>596128</v>
      </c>
      <c r="S253">
        <f>H253/R253</f>
        <v>0.39660106554297064</v>
      </c>
      <c r="T253">
        <v>3</v>
      </c>
    </row>
    <row r="254" spans="1:20" x14ac:dyDescent="0.25">
      <c r="A254">
        <v>2024</v>
      </c>
      <c r="B254" t="s">
        <v>32</v>
      </c>
      <c r="C254">
        <v>11</v>
      </c>
      <c r="D254" t="s">
        <v>547</v>
      </c>
      <c r="E254">
        <v>222583</v>
      </c>
      <c r="F254" t="s">
        <v>548</v>
      </c>
      <c r="G254">
        <v>164556</v>
      </c>
      <c r="H254">
        <f>G254+E254</f>
        <v>387139</v>
      </c>
      <c r="I254">
        <v>0</v>
      </c>
      <c r="J254">
        <f>E254/H254</f>
        <v>0.57494336659442735</v>
      </c>
      <c r="K254">
        <f>1-J254</f>
        <v>0.42505663340557265</v>
      </c>
      <c r="L254">
        <f>IF(E254&gt;G254,1,0)</f>
        <v>1</v>
      </c>
      <c r="M254">
        <f>ABS(J254-K254)</f>
        <v>0.1498867331888547</v>
      </c>
      <c r="N254">
        <f>1-M254</f>
        <v>0.8501132668111453</v>
      </c>
      <c r="O254">
        <v>12</v>
      </c>
      <c r="P254">
        <v>0</v>
      </c>
      <c r="Q254">
        <v>0</v>
      </c>
      <c r="R254">
        <v>611052</v>
      </c>
      <c r="S254">
        <f>H254/R254</f>
        <v>0.63356146449074713</v>
      </c>
      <c r="T254">
        <v>3</v>
      </c>
    </row>
    <row r="255" spans="1:20" x14ac:dyDescent="0.25">
      <c r="A255">
        <v>2024</v>
      </c>
      <c r="B255" t="s">
        <v>32</v>
      </c>
      <c r="C255">
        <v>12</v>
      </c>
      <c r="D255" t="s">
        <v>549</v>
      </c>
      <c r="E255">
        <v>196871</v>
      </c>
      <c r="F255" t="s">
        <v>550</v>
      </c>
      <c r="G255">
        <v>117222</v>
      </c>
      <c r="H255">
        <f>G255+E255</f>
        <v>314093</v>
      </c>
      <c r="I255">
        <v>0</v>
      </c>
      <c r="J255">
        <f>E255/H255</f>
        <v>0.62679206477062521</v>
      </c>
      <c r="K255">
        <f>1-J255</f>
        <v>0.37320793522937479</v>
      </c>
      <c r="L255">
        <f>IF(E255&gt;G255,1,0)</f>
        <v>1</v>
      </c>
      <c r="M255">
        <f>ABS(J255-K255)</f>
        <v>0.25358412954125042</v>
      </c>
      <c r="N255">
        <f>1-M255</f>
        <v>0.74641587045874958</v>
      </c>
      <c r="O255">
        <v>12</v>
      </c>
      <c r="P255">
        <v>0</v>
      </c>
      <c r="Q255">
        <v>0</v>
      </c>
      <c r="R255">
        <v>600201</v>
      </c>
      <c r="S255">
        <f>H255/R255</f>
        <v>0.52331302347047071</v>
      </c>
      <c r="T255">
        <v>3</v>
      </c>
    </row>
    <row r="256" spans="1:20" x14ac:dyDescent="0.25">
      <c r="A256">
        <v>2024</v>
      </c>
      <c r="B256" t="s">
        <v>33</v>
      </c>
      <c r="C256">
        <v>1</v>
      </c>
      <c r="D256" t="s">
        <v>551</v>
      </c>
      <c r="E256">
        <v>193203</v>
      </c>
      <c r="F256" t="s">
        <v>552</v>
      </c>
      <c r="G256">
        <v>149546</v>
      </c>
      <c r="H256">
        <f>G256+E256</f>
        <v>342749</v>
      </c>
      <c r="I256">
        <v>0</v>
      </c>
      <c r="J256">
        <f>E256/H256</f>
        <v>0.56368654613142566</v>
      </c>
      <c r="K256">
        <f>1-J256</f>
        <v>0.43631345386857434</v>
      </c>
      <c r="L256">
        <f>IF(E256&gt;G256,1,0)</f>
        <v>1</v>
      </c>
      <c r="M256">
        <f>ABS(J256-K256)</f>
        <v>0.12737309226285132</v>
      </c>
      <c r="N256">
        <f>1-M256</f>
        <v>0.87262690773714868</v>
      </c>
      <c r="O256">
        <v>3</v>
      </c>
      <c r="P256">
        <v>0</v>
      </c>
      <c r="Q256">
        <v>0</v>
      </c>
      <c r="R256">
        <v>572988</v>
      </c>
      <c r="S256">
        <f>H256/R256</f>
        <v>0.59817832136100579</v>
      </c>
      <c r="T256">
        <v>5</v>
      </c>
    </row>
    <row r="257" spans="1:20" x14ac:dyDescent="0.25">
      <c r="A257">
        <v>2024</v>
      </c>
      <c r="B257" t="s">
        <v>33</v>
      </c>
      <c r="C257">
        <v>2</v>
      </c>
      <c r="D257" t="s">
        <v>553</v>
      </c>
      <c r="E257">
        <v>138177</v>
      </c>
      <c r="F257" t="s">
        <v>554</v>
      </c>
      <c r="G257">
        <v>127145</v>
      </c>
      <c r="H257">
        <f>G257+E257</f>
        <v>265322</v>
      </c>
      <c r="I257">
        <v>0</v>
      </c>
      <c r="J257">
        <f>E257/H257</f>
        <v>0.52078983273154889</v>
      </c>
      <c r="K257">
        <f>1-J257</f>
        <v>0.47921016726845111</v>
      </c>
      <c r="L257">
        <f>IF(E257&gt;G257,1,0)</f>
        <v>1</v>
      </c>
      <c r="M257">
        <f>ABS(J257-K257)</f>
        <v>4.157966546309777E-2</v>
      </c>
      <c r="N257">
        <f>1-M257</f>
        <v>0.95842033453690223</v>
      </c>
      <c r="O257">
        <v>3</v>
      </c>
      <c r="P257">
        <v>0</v>
      </c>
      <c r="Q257">
        <v>0</v>
      </c>
      <c r="R257">
        <v>550034</v>
      </c>
      <c r="S257">
        <f>H257/R257</f>
        <v>0.48237381689131942</v>
      </c>
      <c r="T257">
        <v>5</v>
      </c>
    </row>
    <row r="258" spans="1:20" x14ac:dyDescent="0.25">
      <c r="A258">
        <v>2024</v>
      </c>
      <c r="B258" t="s">
        <v>33</v>
      </c>
      <c r="C258">
        <v>3</v>
      </c>
      <c r="D258" t="s">
        <v>555</v>
      </c>
      <c r="E258">
        <v>162342</v>
      </c>
      <c r="F258" t="s">
        <v>556</v>
      </c>
      <c r="G258">
        <v>126085</v>
      </c>
      <c r="H258">
        <f>G258+E258</f>
        <v>288427</v>
      </c>
      <c r="I258">
        <v>0</v>
      </c>
      <c r="J258">
        <f>E258/H258</f>
        <v>0.56285299226494057</v>
      </c>
      <c r="K258">
        <f>1-J258</f>
        <v>0.43714700773505943</v>
      </c>
      <c r="L258">
        <f>IF(E258&gt;G258,1,0)</f>
        <v>1</v>
      </c>
      <c r="M258">
        <f>ABS(J258-K258)</f>
        <v>0.12570598452988113</v>
      </c>
      <c r="N258">
        <f>1-M258</f>
        <v>0.87429401547011887</v>
      </c>
      <c r="O258">
        <v>3</v>
      </c>
      <c r="P258">
        <v>0</v>
      </c>
      <c r="Q258">
        <v>0</v>
      </c>
      <c r="R258">
        <v>542791</v>
      </c>
      <c r="S258">
        <f>H258/R258</f>
        <v>0.53137763890705636</v>
      </c>
      <c r="T258">
        <v>5</v>
      </c>
    </row>
    <row r="259" spans="1:20" x14ac:dyDescent="0.25">
      <c r="A259">
        <v>2024</v>
      </c>
      <c r="B259" t="s">
        <v>34</v>
      </c>
      <c r="C259">
        <v>1</v>
      </c>
      <c r="D259" t="s">
        <v>558</v>
      </c>
      <c r="E259">
        <f>181647+1893</f>
        <v>183540</v>
      </c>
      <c r="F259" t="s">
        <v>557</v>
      </c>
      <c r="G259">
        <f>200802+25483</f>
        <v>226285</v>
      </c>
      <c r="H259">
        <f>G259+E259</f>
        <v>409825</v>
      </c>
      <c r="I259">
        <v>0</v>
      </c>
      <c r="J259">
        <f>E259/H259</f>
        <v>0.44784969194168245</v>
      </c>
      <c r="K259">
        <f>1-J259</f>
        <v>0.55215030805831755</v>
      </c>
      <c r="L259">
        <f>IF(E259&gt;G259,1,0)</f>
        <v>0</v>
      </c>
      <c r="M259">
        <f>ABS(J259-K259)</f>
        <v>0.1043006161166351</v>
      </c>
      <c r="N259">
        <f>1-M259</f>
        <v>0.8956993838833649</v>
      </c>
      <c r="O259">
        <v>26</v>
      </c>
      <c r="P259">
        <v>0</v>
      </c>
      <c r="Q259">
        <v>0</v>
      </c>
      <c r="R259">
        <v>631915</v>
      </c>
      <c r="S259">
        <f>H259/R259</f>
        <v>0.64854450361203642</v>
      </c>
      <c r="T259">
        <v>5</v>
      </c>
    </row>
    <row r="260" spans="1:20" x14ac:dyDescent="0.25">
      <c r="A260">
        <v>2024</v>
      </c>
      <c r="B260" t="s">
        <v>34</v>
      </c>
      <c r="C260">
        <v>2</v>
      </c>
      <c r="D260" t="s">
        <v>559</v>
      </c>
      <c r="E260">
        <f>129937+6434</f>
        <v>136371</v>
      </c>
      <c r="F260" t="s">
        <v>560</v>
      </c>
      <c r="G260">
        <f>180374+22223</f>
        <v>202597</v>
      </c>
      <c r="H260">
        <f>G260+E260</f>
        <v>338968</v>
      </c>
      <c r="I260">
        <v>0</v>
      </c>
      <c r="J260">
        <f>E260/H260</f>
        <v>0.40231231266668238</v>
      </c>
      <c r="K260">
        <f>1-J260</f>
        <v>0.59768768733331767</v>
      </c>
      <c r="L260">
        <f>IF(E260&gt;G260,1,0)</f>
        <v>0</v>
      </c>
      <c r="M260">
        <f>ABS(J260-K260)</f>
        <v>0.19537537466663529</v>
      </c>
      <c r="N260">
        <f>1-M260</f>
        <v>0.80462462533336465</v>
      </c>
      <c r="O260">
        <v>26</v>
      </c>
      <c r="P260">
        <v>0</v>
      </c>
      <c r="Q260">
        <v>0</v>
      </c>
      <c r="R260">
        <v>602170</v>
      </c>
      <c r="S260">
        <f>H260/R260</f>
        <v>0.56291080591859444</v>
      </c>
      <c r="T260">
        <v>5</v>
      </c>
    </row>
    <row r="261" spans="1:20" x14ac:dyDescent="0.25">
      <c r="A261">
        <v>2024</v>
      </c>
      <c r="B261" t="s">
        <v>34</v>
      </c>
      <c r="C261">
        <v>3</v>
      </c>
      <c r="D261" t="s">
        <v>561</v>
      </c>
      <c r="E261">
        <f>185491+2160</f>
        <v>187651</v>
      </c>
      <c r="F261" t="s">
        <v>562</v>
      </c>
      <c r="G261">
        <f>161196+13497</f>
        <v>174693</v>
      </c>
      <c r="H261">
        <f>G261+E261</f>
        <v>362344</v>
      </c>
      <c r="I261">
        <v>0</v>
      </c>
      <c r="J261">
        <f>E261/H261</f>
        <v>0.51788079835736212</v>
      </c>
      <c r="K261">
        <f>1-J261</f>
        <v>0.48211920164263788</v>
      </c>
      <c r="L261">
        <f>IF(E261&gt;G261,1,0)</f>
        <v>1</v>
      </c>
      <c r="M261">
        <f>ABS(J261-K261)</f>
        <v>3.5761596714724231E-2</v>
      </c>
      <c r="N261">
        <f>1-M261</f>
        <v>0.96423840328527577</v>
      </c>
      <c r="O261">
        <v>26</v>
      </c>
      <c r="P261">
        <v>0</v>
      </c>
      <c r="Q261">
        <v>0</v>
      </c>
      <c r="R261">
        <v>609863</v>
      </c>
      <c r="S261">
        <f>H261/R261</f>
        <v>0.5941399953760107</v>
      </c>
      <c r="T261">
        <v>5</v>
      </c>
    </row>
    <row r="262" spans="1:20" x14ac:dyDescent="0.25">
      <c r="A262">
        <v>2024</v>
      </c>
      <c r="B262" t="s">
        <v>34</v>
      </c>
      <c r="C262">
        <v>4</v>
      </c>
      <c r="D262" t="s">
        <v>563</v>
      </c>
      <c r="E262">
        <f>190569+1191</f>
        <v>191760</v>
      </c>
      <c r="F262" t="s">
        <v>564</v>
      </c>
      <c r="G262">
        <f>169641+13516</f>
        <v>183157</v>
      </c>
      <c r="H262">
        <f>G262+E262</f>
        <v>374917</v>
      </c>
      <c r="I262">
        <v>0</v>
      </c>
      <c r="J262">
        <f>E262/H262</f>
        <v>0.51147320606961011</v>
      </c>
      <c r="K262">
        <f>1-J262</f>
        <v>0.48852679393038989</v>
      </c>
      <c r="L262">
        <f>IF(E262&gt;G262,1,0)</f>
        <v>1</v>
      </c>
      <c r="M262">
        <f>ABS(J262-K262)</f>
        <v>2.2946412139220218E-2</v>
      </c>
      <c r="N262">
        <f>1-M262</f>
        <v>0.97705358786077978</v>
      </c>
      <c r="O262">
        <v>26</v>
      </c>
      <c r="P262">
        <v>1</v>
      </c>
      <c r="Q262">
        <v>0</v>
      </c>
      <c r="R262">
        <v>598414</v>
      </c>
      <c r="S262">
        <f>H262/R262</f>
        <v>0.62651776195075648</v>
      </c>
      <c r="T262">
        <v>5</v>
      </c>
    </row>
    <row r="263" spans="1:20" x14ac:dyDescent="0.25">
      <c r="A263">
        <v>2024</v>
      </c>
      <c r="B263" t="s">
        <v>34</v>
      </c>
      <c r="C263">
        <v>5</v>
      </c>
      <c r="D263" t="s">
        <v>565</v>
      </c>
      <c r="E263">
        <v>168425</v>
      </c>
      <c r="F263" t="s">
        <v>566</v>
      </c>
      <c r="G263">
        <f>56689+5840</f>
        <v>62529</v>
      </c>
      <c r="H263">
        <f>G263+E263</f>
        <v>230954</v>
      </c>
      <c r="I263">
        <v>0</v>
      </c>
      <c r="J263">
        <f>E263/H263</f>
        <v>0.72925777427539684</v>
      </c>
      <c r="K263">
        <f>1-J263</f>
        <v>0.27074222572460316</v>
      </c>
      <c r="L263">
        <f>IF(E263&gt;G263,1,0)</f>
        <v>1</v>
      </c>
      <c r="M263">
        <f>ABS(J263-K263)</f>
        <v>0.45851554855079368</v>
      </c>
      <c r="N263">
        <f>1-M263</f>
        <v>0.54148445144920632</v>
      </c>
      <c r="O263">
        <v>26</v>
      </c>
      <c r="P263">
        <v>0</v>
      </c>
      <c r="Q263">
        <v>0</v>
      </c>
      <c r="R263">
        <v>582755</v>
      </c>
      <c r="S263">
        <f>H263/R263</f>
        <v>0.39631405993942564</v>
      </c>
      <c r="T263">
        <v>5</v>
      </c>
    </row>
    <row r="264" spans="1:20" x14ac:dyDescent="0.25">
      <c r="A264">
        <v>2024</v>
      </c>
      <c r="B264" t="s">
        <v>34</v>
      </c>
      <c r="C264">
        <v>6</v>
      </c>
      <c r="D264" t="s">
        <v>567</v>
      </c>
      <c r="E264">
        <v>120205</v>
      </c>
      <c r="F264" t="s">
        <v>568</v>
      </c>
      <c r="G264">
        <f>69654+4905</f>
        <v>74559</v>
      </c>
      <c r="H264">
        <f>G264+E264</f>
        <v>194764</v>
      </c>
      <c r="I264">
        <v>0</v>
      </c>
      <c r="J264">
        <f>E264/H264</f>
        <v>0.61718284693269798</v>
      </c>
      <c r="K264">
        <f>1-J264</f>
        <v>0.38281715306730202</v>
      </c>
      <c r="L264">
        <f>IF(E264&gt;G264,1,0)</f>
        <v>1</v>
      </c>
      <c r="M264">
        <f>ABS(J264-K264)</f>
        <v>0.23436569386539596</v>
      </c>
      <c r="N264">
        <f>1-M264</f>
        <v>0.76563430613460404</v>
      </c>
      <c r="O264">
        <v>26</v>
      </c>
      <c r="P264">
        <v>0</v>
      </c>
      <c r="Q264">
        <v>0</v>
      </c>
      <c r="R264">
        <v>568182</v>
      </c>
      <c r="S264">
        <f>H264/R264</f>
        <v>0.34278453030895029</v>
      </c>
      <c r="T264">
        <v>5</v>
      </c>
    </row>
    <row r="265" spans="1:20" x14ac:dyDescent="0.25">
      <c r="A265">
        <v>2024</v>
      </c>
      <c r="B265" t="s">
        <v>34</v>
      </c>
      <c r="C265">
        <v>7</v>
      </c>
      <c r="D265" t="s">
        <v>569</v>
      </c>
      <c r="E265">
        <f>145141+27654</f>
        <v>172795</v>
      </c>
      <c r="F265" t="s">
        <v>570</v>
      </c>
      <c r="G265">
        <f>43052+5383</f>
        <v>48435</v>
      </c>
      <c r="H265">
        <f>G265+E265</f>
        <v>221230</v>
      </c>
      <c r="I265">
        <v>0</v>
      </c>
      <c r="J265">
        <f>E265/H265</f>
        <v>0.78106495502418294</v>
      </c>
      <c r="K265">
        <f>1-J265</f>
        <v>0.21893504497581706</v>
      </c>
      <c r="L265">
        <f>IF(E265&gt;G265,1,0)</f>
        <v>1</v>
      </c>
      <c r="M265">
        <f>ABS(J265-K265)</f>
        <v>0.56212991004836588</v>
      </c>
      <c r="N265">
        <f>1-M265</f>
        <v>0.43787008995163412</v>
      </c>
      <c r="O265">
        <v>26</v>
      </c>
      <c r="P265">
        <v>0</v>
      </c>
      <c r="Q265">
        <v>0</v>
      </c>
      <c r="R265">
        <v>585874</v>
      </c>
      <c r="S265">
        <f>H265/R265</f>
        <v>0.37760678917309864</v>
      </c>
      <c r="T265">
        <v>5</v>
      </c>
    </row>
    <row r="266" spans="1:20" x14ac:dyDescent="0.25">
      <c r="A266">
        <v>2024</v>
      </c>
      <c r="B266" t="s">
        <v>34</v>
      </c>
      <c r="C266">
        <v>8</v>
      </c>
      <c r="D266" t="s">
        <v>571</v>
      </c>
      <c r="E266">
        <f>168036</f>
        <v>168036</v>
      </c>
      <c r="F266" t="s">
        <v>572</v>
      </c>
      <c r="G266">
        <f>48369+6494</f>
        <v>54863</v>
      </c>
      <c r="H266">
        <f>G266+E266</f>
        <v>222899</v>
      </c>
      <c r="I266">
        <v>0</v>
      </c>
      <c r="J266">
        <f>E266/H266</f>
        <v>0.7538661007900439</v>
      </c>
      <c r="K266">
        <f>1-J266</f>
        <v>0.2461338992099561</v>
      </c>
      <c r="L266">
        <f>IF(E266&gt;G266,1,0)</f>
        <v>1</v>
      </c>
      <c r="M266">
        <f>ABS(J266-K266)</f>
        <v>0.50773220158008781</v>
      </c>
      <c r="N266">
        <f>1-M266</f>
        <v>0.49226779841991219</v>
      </c>
      <c r="O266">
        <v>26</v>
      </c>
      <c r="P266">
        <v>0</v>
      </c>
      <c r="Q266">
        <v>0</v>
      </c>
      <c r="R266">
        <v>579128</v>
      </c>
      <c r="S266">
        <f>H266/R266</f>
        <v>0.38488727880537638</v>
      </c>
      <c r="T266">
        <v>5</v>
      </c>
    </row>
    <row r="267" spans="1:20" x14ac:dyDescent="0.25">
      <c r="A267">
        <v>2024</v>
      </c>
      <c r="B267" t="s">
        <v>34</v>
      </c>
      <c r="C267">
        <v>9</v>
      </c>
      <c r="D267" t="s">
        <v>573</v>
      </c>
      <c r="E267">
        <f>173207</f>
        <v>173207</v>
      </c>
      <c r="F267" t="s">
        <v>574</v>
      </c>
      <c r="G267">
        <f>51458+8606</f>
        <v>60064</v>
      </c>
      <c r="H267">
        <f>G267+E267</f>
        <v>233271</v>
      </c>
      <c r="I267">
        <v>0</v>
      </c>
      <c r="J267">
        <f>E267/H267</f>
        <v>0.74251407161627458</v>
      </c>
      <c r="K267">
        <f>1-J267</f>
        <v>0.25748592838372542</v>
      </c>
      <c r="L267">
        <f>IF(E267&gt;G267,1,0)</f>
        <v>1</v>
      </c>
      <c r="M267">
        <f>ABS(J267-K267)</f>
        <v>0.48502814323254917</v>
      </c>
      <c r="N267">
        <f>1-M267</f>
        <v>0.51497185676745083</v>
      </c>
      <c r="O267">
        <v>26</v>
      </c>
      <c r="P267">
        <v>0</v>
      </c>
      <c r="Q267">
        <v>0</v>
      </c>
      <c r="R267">
        <v>562939</v>
      </c>
      <c r="S267">
        <f>H267/R267</f>
        <v>0.41438059896365326</v>
      </c>
      <c r="T267">
        <v>5</v>
      </c>
    </row>
    <row r="268" spans="1:20" x14ac:dyDescent="0.25">
      <c r="A268">
        <v>2024</v>
      </c>
      <c r="B268" t="s">
        <v>34</v>
      </c>
      <c r="C268">
        <v>10</v>
      </c>
      <c r="D268" t="s">
        <v>575</v>
      </c>
      <c r="E268">
        <v>206206</v>
      </c>
      <c r="F268" t="s">
        <v>576</v>
      </c>
      <c r="G268">
        <v>37555</v>
      </c>
      <c r="H268">
        <f>G268+E268</f>
        <v>243761</v>
      </c>
      <c r="I268">
        <v>0</v>
      </c>
      <c r="J268">
        <f>E268/H268</f>
        <v>0.8459351577980071</v>
      </c>
      <c r="K268">
        <f>1-J268</f>
        <v>0.1540648422019929</v>
      </c>
      <c r="L268">
        <f>IF(E268&gt;G268,1,0)</f>
        <v>1</v>
      </c>
      <c r="M268">
        <f>ABS(J268-K268)</f>
        <v>0.6918703155960142</v>
      </c>
      <c r="N268">
        <f>1-M268</f>
        <v>0.3081296844039858</v>
      </c>
      <c r="O268">
        <v>26</v>
      </c>
      <c r="P268">
        <v>0</v>
      </c>
      <c r="Q268">
        <v>0</v>
      </c>
      <c r="R268">
        <v>586920</v>
      </c>
      <c r="S268">
        <f>H268/R268</f>
        <v>0.41532236079874602</v>
      </c>
      <c r="T268">
        <v>5</v>
      </c>
    </row>
    <row r="269" spans="1:20" x14ac:dyDescent="0.25">
      <c r="A269">
        <v>2024</v>
      </c>
      <c r="B269" t="s">
        <v>34</v>
      </c>
      <c r="C269">
        <v>11</v>
      </c>
      <c r="D269" t="s">
        <v>577</v>
      </c>
      <c r="E269">
        <v>93586</v>
      </c>
      <c r="F269" t="s">
        <v>578</v>
      </c>
      <c r="G269">
        <f>153105+13994</f>
        <v>167099</v>
      </c>
      <c r="H269">
        <f>G269+E269</f>
        <v>260685</v>
      </c>
      <c r="I269">
        <v>0</v>
      </c>
      <c r="J269">
        <f>E269/H269</f>
        <v>0.35900032606402366</v>
      </c>
      <c r="K269">
        <f>1-J269</f>
        <v>0.64099967393597634</v>
      </c>
      <c r="L269">
        <f>IF(E269&gt;G269,1,0)</f>
        <v>0</v>
      </c>
      <c r="M269">
        <f>ABS(J269-K269)</f>
        <v>0.28199934787195269</v>
      </c>
      <c r="N269">
        <f>1-M269</f>
        <v>0.71800065212804731</v>
      </c>
      <c r="O269">
        <v>26</v>
      </c>
      <c r="P269">
        <v>0</v>
      </c>
      <c r="Q269">
        <v>0</v>
      </c>
      <c r="R269">
        <v>592088</v>
      </c>
      <c r="S269">
        <f>H269/R269</f>
        <v>0.44028083663239248</v>
      </c>
      <c r="T269">
        <v>5</v>
      </c>
    </row>
    <row r="270" spans="1:20" x14ac:dyDescent="0.25">
      <c r="A270">
        <v>2024</v>
      </c>
      <c r="B270" t="s">
        <v>34</v>
      </c>
      <c r="C270">
        <v>12</v>
      </c>
      <c r="D270" t="s">
        <v>579</v>
      </c>
      <c r="E270">
        <f>243111+17054</f>
        <v>260165</v>
      </c>
      <c r="F270" t="s">
        <v>580</v>
      </c>
      <c r="G270">
        <v>62989</v>
      </c>
      <c r="H270">
        <f>G270+E270</f>
        <v>323154</v>
      </c>
      <c r="I270">
        <v>0</v>
      </c>
      <c r="J270">
        <f>E270/H270</f>
        <v>0.80508054983073085</v>
      </c>
      <c r="K270">
        <f>1-J270</f>
        <v>0.19491945016926915</v>
      </c>
      <c r="L270">
        <f>IF(E270&gt;G270,1,0)</f>
        <v>1</v>
      </c>
      <c r="M270">
        <f>ABS(J270-K270)</f>
        <v>0.6101610996614617</v>
      </c>
      <c r="N270">
        <f>1-M270</f>
        <v>0.3898389003385383</v>
      </c>
      <c r="O270">
        <v>26</v>
      </c>
      <c r="P270">
        <v>0</v>
      </c>
      <c r="Q270">
        <v>0</v>
      </c>
      <c r="R270">
        <v>641764</v>
      </c>
      <c r="S270">
        <f>H270/R270</f>
        <v>0.50354024220741578</v>
      </c>
      <c r="T270">
        <v>5</v>
      </c>
    </row>
    <row r="271" spans="1:20" x14ac:dyDescent="0.25">
      <c r="A271">
        <v>2024</v>
      </c>
      <c r="B271" t="s">
        <v>34</v>
      </c>
      <c r="C271">
        <v>13</v>
      </c>
      <c r="D271" t="s">
        <v>581</v>
      </c>
      <c r="E271">
        <v>181800</v>
      </c>
      <c r="F271" t="s">
        <v>582</v>
      </c>
      <c r="G271">
        <f>32071+3751</f>
        <v>35822</v>
      </c>
      <c r="H271">
        <f>G271+E271</f>
        <v>217622</v>
      </c>
      <c r="I271">
        <v>0</v>
      </c>
      <c r="J271">
        <f>E271/H271</f>
        <v>0.83539348043855866</v>
      </c>
      <c r="K271">
        <f>1-J271</f>
        <v>0.16460651956144134</v>
      </c>
      <c r="L271">
        <f>IF(E271&gt;G271,1,0)</f>
        <v>1</v>
      </c>
      <c r="M271">
        <f>ABS(J271-K271)</f>
        <v>0.67078696087711731</v>
      </c>
      <c r="N271">
        <f>1-M271</f>
        <v>0.32921303912288269</v>
      </c>
      <c r="O271">
        <v>26</v>
      </c>
      <c r="P271">
        <v>0</v>
      </c>
      <c r="Q271">
        <v>0</v>
      </c>
      <c r="R271">
        <v>599197</v>
      </c>
      <c r="S271">
        <f>H271/R271</f>
        <v>0.36318940181609721</v>
      </c>
      <c r="T271">
        <v>5</v>
      </c>
    </row>
    <row r="272" spans="1:20" x14ac:dyDescent="0.25">
      <c r="A272">
        <v>2024</v>
      </c>
      <c r="B272" t="s">
        <v>34</v>
      </c>
      <c r="C272">
        <v>14</v>
      </c>
      <c r="D272" t="s">
        <v>583</v>
      </c>
      <c r="E272">
        <f>118477+14237</f>
        <v>132714</v>
      </c>
      <c r="F272" t="s">
        <v>584</v>
      </c>
      <c r="G272">
        <f>54157+4921</f>
        <v>59078</v>
      </c>
      <c r="H272">
        <f>G272+E272</f>
        <v>191792</v>
      </c>
      <c r="I272">
        <v>0</v>
      </c>
      <c r="J272">
        <f>E272/H272</f>
        <v>0.69196838241428216</v>
      </c>
      <c r="K272">
        <f>1-J272</f>
        <v>0.30803161758571784</v>
      </c>
      <c r="L272">
        <f>IF(E272&gt;G272,1,0)</f>
        <v>1</v>
      </c>
      <c r="M272">
        <f>ABS(J272-K272)</f>
        <v>0.38393676482856431</v>
      </c>
      <c r="N272">
        <f>1-M272</f>
        <v>0.61606323517143569</v>
      </c>
      <c r="O272">
        <v>26</v>
      </c>
      <c r="P272">
        <v>0</v>
      </c>
      <c r="Q272">
        <v>0</v>
      </c>
      <c r="R272">
        <v>580948</v>
      </c>
      <c r="S272">
        <f>H272/R272</f>
        <v>0.33013626004392821</v>
      </c>
      <c r="T272">
        <v>5</v>
      </c>
    </row>
    <row r="273" spans="1:20" x14ac:dyDescent="0.25">
      <c r="A273">
        <v>2024</v>
      </c>
      <c r="B273" t="s">
        <v>34</v>
      </c>
      <c r="C273">
        <v>15</v>
      </c>
      <c r="D273" t="s">
        <v>585</v>
      </c>
      <c r="E273">
        <v>130392</v>
      </c>
      <c r="F273" t="s">
        <v>586</v>
      </c>
      <c r="G273">
        <f>32494+3516</f>
        <v>36010</v>
      </c>
      <c r="H273">
        <f>G273+E273</f>
        <v>166402</v>
      </c>
      <c r="I273">
        <v>0</v>
      </c>
      <c r="J273">
        <f>E273/H273</f>
        <v>0.7835963510053966</v>
      </c>
      <c r="K273">
        <f>1-J273</f>
        <v>0.2164036489946034</v>
      </c>
      <c r="L273">
        <f>IF(E273&gt;G273,1,0)</f>
        <v>1</v>
      </c>
      <c r="M273">
        <f>ABS(J273-K273)</f>
        <v>0.56719270201079319</v>
      </c>
      <c r="N273">
        <f>1-M273</f>
        <v>0.43280729798920681</v>
      </c>
      <c r="O273">
        <v>26</v>
      </c>
      <c r="P273">
        <v>0</v>
      </c>
      <c r="Q273">
        <v>0</v>
      </c>
      <c r="R273">
        <v>537547</v>
      </c>
      <c r="S273">
        <f>H273/R273</f>
        <v>0.3095580479474353</v>
      </c>
      <c r="T273">
        <v>5</v>
      </c>
    </row>
    <row r="274" spans="1:20" x14ac:dyDescent="0.25">
      <c r="A274">
        <v>2024</v>
      </c>
      <c r="B274" t="s">
        <v>34</v>
      </c>
      <c r="C274">
        <v>16</v>
      </c>
      <c r="D274" t="s">
        <v>587</v>
      </c>
      <c r="E274">
        <v>217668</v>
      </c>
      <c r="F274" t="s">
        <v>588</v>
      </c>
      <c r="G274">
        <v>86408</v>
      </c>
      <c r="H274">
        <f>G274+E274</f>
        <v>304076</v>
      </c>
      <c r="I274">
        <v>0</v>
      </c>
      <c r="J274">
        <f>E274/H274</f>
        <v>0.71583419934490067</v>
      </c>
      <c r="K274">
        <f>1-J274</f>
        <v>0.28416580065509933</v>
      </c>
      <c r="L274">
        <f>IF(E274&gt;G274,1,0)</f>
        <v>1</v>
      </c>
      <c r="M274">
        <f>ABS(J274-K274)</f>
        <v>0.43166839868980134</v>
      </c>
      <c r="N274">
        <f>1-M274</f>
        <v>0.56833160131019866</v>
      </c>
      <c r="O274">
        <v>26</v>
      </c>
      <c r="P274">
        <v>0</v>
      </c>
      <c r="Q274">
        <v>1</v>
      </c>
      <c r="R274">
        <v>614125</v>
      </c>
      <c r="S274">
        <f>H274/R274</f>
        <v>0.49513698351312846</v>
      </c>
      <c r="T274">
        <v>5</v>
      </c>
    </row>
    <row r="275" spans="1:20" x14ac:dyDescent="0.25">
      <c r="A275">
        <v>2024</v>
      </c>
      <c r="B275" t="s">
        <v>34</v>
      </c>
      <c r="C275">
        <v>17</v>
      </c>
      <c r="D275" t="s">
        <v>589</v>
      </c>
      <c r="E275">
        <v>173899</v>
      </c>
      <c r="F275" t="s">
        <v>590</v>
      </c>
      <c r="G275">
        <f>180924+16921</f>
        <v>197845</v>
      </c>
      <c r="H275">
        <f>G275+E275</f>
        <v>371744</v>
      </c>
      <c r="I275">
        <v>0</v>
      </c>
      <c r="J275">
        <f>E275/H275</f>
        <v>0.46779235172591893</v>
      </c>
      <c r="K275">
        <f>1-J275</f>
        <v>0.53220764827408107</v>
      </c>
      <c r="L275">
        <f>IF(E275&gt;G275,1,0)</f>
        <v>0</v>
      </c>
      <c r="M275">
        <f>ABS(J275-K275)</f>
        <v>6.4415296548162138E-2</v>
      </c>
      <c r="N275">
        <f>1-M275</f>
        <v>0.93558470345183786</v>
      </c>
      <c r="O275">
        <v>26</v>
      </c>
      <c r="P275">
        <v>0</v>
      </c>
      <c r="Q275">
        <v>0</v>
      </c>
      <c r="R275">
        <v>583826</v>
      </c>
      <c r="S275">
        <f>H275/R275</f>
        <v>0.63673765813786987</v>
      </c>
      <c r="T275">
        <v>5</v>
      </c>
    </row>
    <row r="276" spans="1:20" x14ac:dyDescent="0.25">
      <c r="A276">
        <v>2024</v>
      </c>
      <c r="B276" t="s">
        <v>34</v>
      </c>
      <c r="C276">
        <v>18</v>
      </c>
      <c r="D276" t="s">
        <v>591</v>
      </c>
      <c r="E276">
        <f>189345+17761</f>
        <v>207106</v>
      </c>
      <c r="F276" t="s">
        <v>592</v>
      </c>
      <c r="G276">
        <f>138409+16720</f>
        <v>155129</v>
      </c>
      <c r="H276">
        <f>G276+E276</f>
        <v>362235</v>
      </c>
      <c r="I276">
        <v>0</v>
      </c>
      <c r="J276">
        <f>E276/H276</f>
        <v>0.57174486176101147</v>
      </c>
      <c r="K276">
        <f>1-J276</f>
        <v>0.42825513823898853</v>
      </c>
      <c r="L276">
        <f>IF(E276&gt;G276,1,0)</f>
        <v>1</v>
      </c>
      <c r="M276">
        <f>ABS(J276-K276)</f>
        <v>0.14348972352202294</v>
      </c>
      <c r="N276">
        <f>1-M276</f>
        <v>0.85651027647797706</v>
      </c>
      <c r="O276">
        <v>26</v>
      </c>
      <c r="P276">
        <v>0</v>
      </c>
      <c r="Q276">
        <v>0</v>
      </c>
      <c r="R276">
        <v>608703</v>
      </c>
      <c r="S276">
        <f>H276/R276</f>
        <v>0.59509317351811963</v>
      </c>
      <c r="T276">
        <v>5</v>
      </c>
    </row>
    <row r="277" spans="1:20" x14ac:dyDescent="0.25">
      <c r="A277">
        <v>2024</v>
      </c>
      <c r="B277" t="s">
        <v>34</v>
      </c>
      <c r="C277">
        <v>19</v>
      </c>
      <c r="D277" t="s">
        <v>593</v>
      </c>
      <c r="E277">
        <f>170049+22598</f>
        <v>192647</v>
      </c>
      <c r="F277" t="s">
        <v>594</v>
      </c>
      <c r="G277">
        <f>164001+20289</f>
        <v>184290</v>
      </c>
      <c r="H277">
        <f>G277+E277</f>
        <v>376937</v>
      </c>
      <c r="I277">
        <v>0</v>
      </c>
      <c r="J277">
        <f>E277/H277</f>
        <v>0.51108540684517567</v>
      </c>
      <c r="K277">
        <f>1-J277</f>
        <v>0.48891459315482433</v>
      </c>
      <c r="L277">
        <f>IF(E277&gt;G277,1,0)</f>
        <v>1</v>
      </c>
      <c r="M277">
        <f>ABS(J277-K277)</f>
        <v>2.2170813690351343E-2</v>
      </c>
      <c r="N277">
        <f>1-M277</f>
        <v>0.97782918630964866</v>
      </c>
      <c r="O277">
        <v>26</v>
      </c>
      <c r="P277">
        <v>1</v>
      </c>
      <c r="Q277">
        <v>0</v>
      </c>
      <c r="R277">
        <v>641617</v>
      </c>
      <c r="S277">
        <f>H277/R277</f>
        <v>0.58747975817348974</v>
      </c>
      <c r="T277">
        <v>5</v>
      </c>
    </row>
    <row r="278" spans="1:20" x14ac:dyDescent="0.25">
      <c r="A278">
        <v>2024</v>
      </c>
      <c r="B278" t="s">
        <v>34</v>
      </c>
      <c r="C278">
        <v>20</v>
      </c>
      <c r="D278" t="s">
        <v>595</v>
      </c>
      <c r="E278">
        <f>200354+21643</f>
        <v>221997</v>
      </c>
      <c r="F278" t="s">
        <v>596</v>
      </c>
      <c r="G278">
        <f>121609+19542</f>
        <v>141151</v>
      </c>
      <c r="H278">
        <f>G278+E278</f>
        <v>363148</v>
      </c>
      <c r="I278">
        <v>0</v>
      </c>
      <c r="J278">
        <f>E278/H278</f>
        <v>0.61131274301386762</v>
      </c>
      <c r="K278">
        <f>1-J278</f>
        <v>0.38868725698613238</v>
      </c>
      <c r="L278">
        <f>IF(E278&gt;G278,1,0)</f>
        <v>1</v>
      </c>
      <c r="M278">
        <f>ABS(J278-K278)</f>
        <v>0.22262548602773524</v>
      </c>
      <c r="N278">
        <f>1-M278</f>
        <v>0.77737451397226476</v>
      </c>
      <c r="O278">
        <v>26</v>
      </c>
      <c r="P278">
        <v>0</v>
      </c>
      <c r="Q278">
        <v>0</v>
      </c>
      <c r="R278">
        <v>632538</v>
      </c>
      <c r="S278">
        <f>H278/R278</f>
        <v>0.57411254343612561</v>
      </c>
      <c r="T278">
        <v>5</v>
      </c>
    </row>
    <row r="279" spans="1:20" x14ac:dyDescent="0.25">
      <c r="A279">
        <v>2024</v>
      </c>
      <c r="B279" t="s">
        <v>34</v>
      </c>
      <c r="C279">
        <v>21</v>
      </c>
      <c r="D279" t="s">
        <v>597</v>
      </c>
      <c r="E279">
        <f>121289+11158</f>
        <v>132447</v>
      </c>
      <c r="F279" t="s">
        <v>598</v>
      </c>
      <c r="G279">
        <f>195464+20532</f>
        <v>215996</v>
      </c>
      <c r="H279">
        <f>G279+E279</f>
        <v>348443</v>
      </c>
      <c r="I279">
        <v>0</v>
      </c>
      <c r="J279">
        <f>E279/H279</f>
        <v>0.38011095071503803</v>
      </c>
      <c r="K279">
        <f>1-J279</f>
        <v>0.61988904928496202</v>
      </c>
      <c r="L279">
        <f>IF(E279&gt;G279,1,0)</f>
        <v>0</v>
      </c>
      <c r="M279">
        <f>ABS(J279-K279)</f>
        <v>0.23977809856992399</v>
      </c>
      <c r="N279">
        <f>1-M279</f>
        <v>0.76022190143007595</v>
      </c>
      <c r="O279">
        <v>26</v>
      </c>
      <c r="P279">
        <v>0</v>
      </c>
      <c r="Q279">
        <v>0</v>
      </c>
      <c r="R279">
        <v>622739</v>
      </c>
      <c r="S279">
        <f>H279/R279</f>
        <v>0.55953296645946371</v>
      </c>
      <c r="T279">
        <v>5</v>
      </c>
    </row>
    <row r="280" spans="1:20" x14ac:dyDescent="0.25">
      <c r="A280">
        <v>2024</v>
      </c>
      <c r="B280" t="s">
        <v>34</v>
      </c>
      <c r="C280">
        <v>22</v>
      </c>
      <c r="D280" t="s">
        <v>599</v>
      </c>
      <c r="E280">
        <f>178394+16056</f>
        <v>194450</v>
      </c>
      <c r="F280" t="s">
        <v>600</v>
      </c>
      <c r="G280">
        <f>142082+19857</f>
        <v>161939</v>
      </c>
      <c r="H280">
        <f>G280+E280</f>
        <v>356389</v>
      </c>
      <c r="I280">
        <v>0</v>
      </c>
      <c r="J280">
        <f>E280/H280</f>
        <v>0.54561167712808201</v>
      </c>
      <c r="K280">
        <f>1-J280</f>
        <v>0.45438832287191799</v>
      </c>
      <c r="L280">
        <f>IF(E280&gt;G280,1,0)</f>
        <v>1</v>
      </c>
      <c r="M280">
        <f>ABS(J280-K280)</f>
        <v>9.1223354256164013E-2</v>
      </c>
      <c r="N280">
        <f>1-M280</f>
        <v>0.90877664574383599</v>
      </c>
      <c r="O280">
        <v>26</v>
      </c>
      <c r="P280">
        <v>1</v>
      </c>
      <c r="Q280">
        <v>0</v>
      </c>
      <c r="R280">
        <v>604045</v>
      </c>
      <c r="S280">
        <f>H280/R280</f>
        <v>0.59000405598920613</v>
      </c>
      <c r="T280">
        <v>5</v>
      </c>
    </row>
    <row r="281" spans="1:20" x14ac:dyDescent="0.25">
      <c r="A281">
        <v>2024</v>
      </c>
      <c r="B281" t="s">
        <v>34</v>
      </c>
      <c r="C281">
        <v>23</v>
      </c>
      <c r="D281" t="s">
        <v>601</v>
      </c>
      <c r="E281">
        <v>128397</v>
      </c>
      <c r="F281" t="s">
        <v>602</v>
      </c>
      <c r="G281">
        <f>213928+33041</f>
        <v>246969</v>
      </c>
      <c r="H281">
        <f>G281+E281</f>
        <v>375366</v>
      </c>
      <c r="I281">
        <v>0</v>
      </c>
      <c r="J281">
        <f>E281/H281</f>
        <v>0.34205815124438549</v>
      </c>
      <c r="K281">
        <f>1-J281</f>
        <v>0.65794184875561457</v>
      </c>
      <c r="L281">
        <f>IF(E281&gt;G281,1,0)</f>
        <v>0</v>
      </c>
      <c r="M281">
        <f>ABS(J281-K281)</f>
        <v>0.31588369751122908</v>
      </c>
      <c r="N281">
        <f>1-M281</f>
        <v>0.68411630248877087</v>
      </c>
      <c r="O281">
        <v>26</v>
      </c>
      <c r="P281">
        <v>0</v>
      </c>
      <c r="Q281">
        <v>0</v>
      </c>
      <c r="R281">
        <v>605635</v>
      </c>
      <c r="S281">
        <f>H281/R281</f>
        <v>0.61978914692843046</v>
      </c>
      <c r="T281">
        <v>5</v>
      </c>
    </row>
    <row r="282" spans="1:20" x14ac:dyDescent="0.25">
      <c r="A282">
        <v>2024</v>
      </c>
      <c r="B282" t="s">
        <v>34</v>
      </c>
      <c r="C282">
        <v>24</v>
      </c>
      <c r="D282" t="s">
        <v>603</v>
      </c>
      <c r="E282">
        <v>123317</v>
      </c>
      <c r="F282" t="s">
        <v>604</v>
      </c>
      <c r="G282">
        <f>207078+28789</f>
        <v>235867</v>
      </c>
      <c r="H282">
        <f>G282+E282</f>
        <v>359184</v>
      </c>
      <c r="I282">
        <v>0</v>
      </c>
      <c r="J282">
        <f>E282/H282</f>
        <v>0.34332542652233955</v>
      </c>
      <c r="K282">
        <f>1-J282</f>
        <v>0.65667457347766045</v>
      </c>
      <c r="L282">
        <f>IF(E282&gt;G282,1,0)</f>
        <v>0</v>
      </c>
      <c r="M282">
        <f>ABS(J282-K282)</f>
        <v>0.3133491469553209</v>
      </c>
      <c r="N282">
        <f>1-M282</f>
        <v>0.6866508530446791</v>
      </c>
      <c r="O282">
        <v>26</v>
      </c>
      <c r="P282">
        <v>0</v>
      </c>
      <c r="Q282">
        <v>0</v>
      </c>
      <c r="R282">
        <v>615302</v>
      </c>
      <c r="S282">
        <f>H282/R282</f>
        <v>0.5837523687555054</v>
      </c>
      <c r="T282">
        <v>5</v>
      </c>
    </row>
    <row r="283" spans="1:20" x14ac:dyDescent="0.25">
      <c r="A283">
        <v>2024</v>
      </c>
      <c r="B283" t="s">
        <v>34</v>
      </c>
      <c r="C283">
        <v>25</v>
      </c>
      <c r="D283" t="s">
        <v>605</v>
      </c>
      <c r="E283">
        <f>200507+18668</f>
        <v>219175</v>
      </c>
      <c r="F283" t="s">
        <v>606</v>
      </c>
      <c r="G283">
        <v>141195</v>
      </c>
      <c r="H283">
        <f>G283+E283</f>
        <v>360370</v>
      </c>
      <c r="I283">
        <v>0</v>
      </c>
      <c r="J283">
        <f>E283/H283</f>
        <v>0.60819435580098236</v>
      </c>
      <c r="K283">
        <f>1-J283</f>
        <v>0.39180564419901764</v>
      </c>
      <c r="L283">
        <f>IF(E283&gt;G283,1,0)</f>
        <v>1</v>
      </c>
      <c r="M283">
        <f>ABS(J283-K283)</f>
        <v>0.21638871160196471</v>
      </c>
      <c r="N283">
        <f>1-M283</f>
        <v>0.78361128839803529</v>
      </c>
      <c r="O283">
        <v>26</v>
      </c>
      <c r="P283">
        <v>0</v>
      </c>
      <c r="Q283">
        <v>0</v>
      </c>
      <c r="R283">
        <v>611302</v>
      </c>
      <c r="S283">
        <f>H283/R283</f>
        <v>0.58951222145518911</v>
      </c>
      <c r="T283">
        <v>5</v>
      </c>
    </row>
    <row r="284" spans="1:20" x14ac:dyDescent="0.25">
      <c r="A284">
        <v>2024</v>
      </c>
      <c r="B284" t="s">
        <v>34</v>
      </c>
      <c r="C284">
        <v>26</v>
      </c>
      <c r="D284" t="s">
        <v>607</v>
      </c>
      <c r="E284">
        <f>190668+18463</f>
        <v>209131</v>
      </c>
      <c r="F284" t="s">
        <v>608</v>
      </c>
      <c r="G284">
        <f>95035+16737</f>
        <v>111772</v>
      </c>
      <c r="H284">
        <f>G284+E284</f>
        <v>320903</v>
      </c>
      <c r="I284">
        <v>0</v>
      </c>
      <c r="J284">
        <f>E284/H284</f>
        <v>0.65169537212179385</v>
      </c>
      <c r="K284">
        <f>1-J284</f>
        <v>0.34830462787820615</v>
      </c>
      <c r="L284">
        <f>IF(E284&gt;G284,1,0)</f>
        <v>1</v>
      </c>
      <c r="M284">
        <f>ABS(J284-K284)</f>
        <v>0.3033907442435877</v>
      </c>
      <c r="N284">
        <f>1-M284</f>
        <v>0.6966092557564123</v>
      </c>
      <c r="O284">
        <v>26</v>
      </c>
      <c r="P284">
        <v>0</v>
      </c>
      <c r="Q284">
        <v>0</v>
      </c>
      <c r="R284">
        <v>620931</v>
      </c>
      <c r="S284">
        <f>H284/R284</f>
        <v>0.51680943615313135</v>
      </c>
      <c r="T284">
        <v>5</v>
      </c>
    </row>
    <row r="285" spans="1:20" x14ac:dyDescent="0.25">
      <c r="A285">
        <v>2024</v>
      </c>
      <c r="B285" t="s">
        <v>35</v>
      </c>
      <c r="C285">
        <v>1</v>
      </c>
      <c r="D285" t="s">
        <v>609</v>
      </c>
      <c r="E285">
        <v>186341</v>
      </c>
      <c r="F285" t="s">
        <v>610</v>
      </c>
      <c r="G285">
        <v>180034</v>
      </c>
      <c r="H285">
        <f>G285+E285</f>
        <v>366375</v>
      </c>
      <c r="I285">
        <v>0</v>
      </c>
      <c r="J285">
        <f>E285/H285</f>
        <v>0.50860730126236775</v>
      </c>
      <c r="K285">
        <f>1-J285</f>
        <v>0.49139269873763225</v>
      </c>
      <c r="L285">
        <f>IF(E285&gt;G285,1,0)</f>
        <v>1</v>
      </c>
      <c r="M285">
        <f>ABS(J285-K285)</f>
        <v>1.7214602524735501E-2</v>
      </c>
      <c r="N285">
        <f>1-M285</f>
        <v>0.9827853974752645</v>
      </c>
      <c r="O285">
        <v>14</v>
      </c>
      <c r="P285">
        <v>0</v>
      </c>
      <c r="Q285">
        <v>0</v>
      </c>
      <c r="R285">
        <v>586136</v>
      </c>
      <c r="S285">
        <f>H285/R285</f>
        <v>0.62506824354757262</v>
      </c>
      <c r="T285">
        <v>6</v>
      </c>
    </row>
    <row r="286" spans="1:20" x14ac:dyDescent="0.25">
      <c r="A286">
        <v>2024</v>
      </c>
      <c r="B286" t="s">
        <v>35</v>
      </c>
      <c r="C286">
        <v>2</v>
      </c>
      <c r="D286" t="s">
        <v>611</v>
      </c>
      <c r="E286">
        <v>268662</v>
      </c>
      <c r="F286" t="s">
        <v>612</v>
      </c>
      <c r="G286">
        <v>128164</v>
      </c>
      <c r="H286">
        <f>G286+E286</f>
        <v>396826</v>
      </c>
      <c r="I286">
        <v>0</v>
      </c>
      <c r="J286">
        <f>E286/H286</f>
        <v>0.67702721091863938</v>
      </c>
      <c r="K286">
        <f>1-J286</f>
        <v>0.32297278908136062</v>
      </c>
      <c r="L286">
        <f>IF(E286&gt;G286,1,0)</f>
        <v>1</v>
      </c>
      <c r="M286">
        <f>ABS(J286-K286)</f>
        <v>0.35405442183727875</v>
      </c>
      <c r="N286">
        <f>1-M286</f>
        <v>0.64594557816272125</v>
      </c>
      <c r="O286">
        <v>14</v>
      </c>
      <c r="P286">
        <v>0</v>
      </c>
      <c r="Q286">
        <v>0</v>
      </c>
      <c r="R286">
        <v>612201</v>
      </c>
      <c r="S286">
        <f>H286/R286</f>
        <v>0.64819560895849571</v>
      </c>
      <c r="T286">
        <v>6</v>
      </c>
    </row>
    <row r="287" spans="1:20" x14ac:dyDescent="0.25">
      <c r="A287">
        <v>2024</v>
      </c>
      <c r="B287" t="s">
        <v>35</v>
      </c>
      <c r="C287">
        <v>3</v>
      </c>
      <c r="E287">
        <v>0.25</v>
      </c>
      <c r="F287" t="s">
        <v>613</v>
      </c>
      <c r="G287">
        <v>0.75</v>
      </c>
      <c r="H287">
        <f>G287+E287</f>
        <v>1</v>
      </c>
      <c r="I287">
        <v>1</v>
      </c>
      <c r="J287">
        <f>E287/H287</f>
        <v>0.25</v>
      </c>
      <c r="K287">
        <f>1-J287</f>
        <v>0.75</v>
      </c>
      <c r="L287">
        <f>IF(E287&gt;G287,1,0)</f>
        <v>0</v>
      </c>
      <c r="M287">
        <f>ABS(J287-K287)</f>
        <v>0.5</v>
      </c>
      <c r="N287">
        <f>1-M287</f>
        <v>0.5</v>
      </c>
      <c r="O287">
        <v>14</v>
      </c>
      <c r="P287">
        <v>0</v>
      </c>
      <c r="Q287">
        <v>0</v>
      </c>
      <c r="R287">
        <v>604817</v>
      </c>
      <c r="S287">
        <f>H287/R287</f>
        <v>1.6533926791078954E-6</v>
      </c>
      <c r="T287">
        <v>6</v>
      </c>
    </row>
    <row r="288" spans="1:20" x14ac:dyDescent="0.25">
      <c r="A288">
        <v>2024</v>
      </c>
      <c r="B288" t="s">
        <v>35</v>
      </c>
      <c r="C288">
        <v>4</v>
      </c>
      <c r="D288" t="s">
        <v>614</v>
      </c>
      <c r="E288">
        <v>308064</v>
      </c>
      <c r="F288" t="s">
        <v>615</v>
      </c>
      <c r="G288">
        <v>112084</v>
      </c>
      <c r="H288">
        <f>G288+E288</f>
        <v>420148</v>
      </c>
      <c r="I288">
        <v>0</v>
      </c>
      <c r="J288">
        <f>E288/H288</f>
        <v>0.73322733893770764</v>
      </c>
      <c r="K288">
        <f>1-J288</f>
        <v>0.26677266106229236</v>
      </c>
      <c r="L288">
        <f>IF(E288&gt;G288,1,0)</f>
        <v>1</v>
      </c>
      <c r="M288">
        <f>ABS(J288-K288)</f>
        <v>0.46645467787541528</v>
      </c>
      <c r="N288">
        <f>1-M288</f>
        <v>0.53354532212458472</v>
      </c>
      <c r="O288">
        <v>14</v>
      </c>
      <c r="P288">
        <v>0</v>
      </c>
      <c r="Q288">
        <v>0</v>
      </c>
      <c r="R288">
        <v>614246</v>
      </c>
      <c r="S288">
        <f>H288/R288</f>
        <v>0.68400608225368986</v>
      </c>
      <c r="T288">
        <v>6</v>
      </c>
    </row>
    <row r="289" spans="1:20" x14ac:dyDescent="0.25">
      <c r="A289">
        <v>2024</v>
      </c>
      <c r="B289" t="s">
        <v>35</v>
      </c>
      <c r="C289">
        <v>5</v>
      </c>
      <c r="D289" t="s">
        <v>616</v>
      </c>
      <c r="E289">
        <v>162390</v>
      </c>
      <c r="F289" t="s">
        <v>617</v>
      </c>
      <c r="G289">
        <v>238304</v>
      </c>
      <c r="H289">
        <f>G289+E289</f>
        <v>400694</v>
      </c>
      <c r="I289">
        <v>0</v>
      </c>
      <c r="J289">
        <f>E289/H289</f>
        <v>0.40527185333446469</v>
      </c>
      <c r="K289">
        <f>1-J289</f>
        <v>0.59472814666553531</v>
      </c>
      <c r="L289">
        <f>IF(E289&gt;G289,1,0)</f>
        <v>0</v>
      </c>
      <c r="M289">
        <f>ABS(J289-K289)</f>
        <v>0.18945629333107061</v>
      </c>
      <c r="N289">
        <f>1-M289</f>
        <v>0.81054370666892939</v>
      </c>
      <c r="O289">
        <v>14</v>
      </c>
      <c r="P289">
        <v>1</v>
      </c>
      <c r="Q289">
        <v>0</v>
      </c>
      <c r="R289">
        <v>598534</v>
      </c>
      <c r="S289">
        <f>H289/R289</f>
        <v>0.66945904493311992</v>
      </c>
      <c r="T289">
        <v>6</v>
      </c>
    </row>
    <row r="290" spans="1:20" x14ac:dyDescent="0.25">
      <c r="A290">
        <v>2024</v>
      </c>
      <c r="B290" t="s">
        <v>35</v>
      </c>
      <c r="C290">
        <v>6</v>
      </c>
      <c r="E290">
        <v>0.25</v>
      </c>
      <c r="F290" t="s">
        <v>618</v>
      </c>
      <c r="G290">
        <v>0.75</v>
      </c>
      <c r="H290">
        <f>G290+E290</f>
        <v>1</v>
      </c>
      <c r="I290">
        <v>1</v>
      </c>
      <c r="J290">
        <f>E290/H290</f>
        <v>0.25</v>
      </c>
      <c r="K290">
        <f>1-J290</f>
        <v>0.75</v>
      </c>
      <c r="L290">
        <f>IF(E290&gt;G290,1,0)</f>
        <v>0</v>
      </c>
      <c r="M290">
        <f>ABS(J290-K290)</f>
        <v>0.5</v>
      </c>
      <c r="N290">
        <f>1-M290</f>
        <v>0.5</v>
      </c>
      <c r="O290">
        <v>14</v>
      </c>
      <c r="P290">
        <v>0</v>
      </c>
      <c r="Q290">
        <v>1</v>
      </c>
      <c r="R290">
        <v>610463</v>
      </c>
      <c r="S290">
        <f>H290/R290</f>
        <v>1.6381009168450833E-6</v>
      </c>
      <c r="T290">
        <v>6</v>
      </c>
    </row>
    <row r="291" spans="1:20" x14ac:dyDescent="0.25">
      <c r="A291">
        <v>2024</v>
      </c>
      <c r="B291" t="s">
        <v>35</v>
      </c>
      <c r="C291">
        <v>7</v>
      </c>
      <c r="D291" t="s">
        <v>619</v>
      </c>
      <c r="E291">
        <v>179512</v>
      </c>
      <c r="F291" t="s">
        <v>620</v>
      </c>
      <c r="G291">
        <v>254022</v>
      </c>
      <c r="H291">
        <f>G291+E291</f>
        <v>433534</v>
      </c>
      <c r="I291">
        <v>0</v>
      </c>
      <c r="J291">
        <f>E291/H291</f>
        <v>0.41406671679729851</v>
      </c>
      <c r="K291">
        <f>1-J291</f>
        <v>0.58593328320270155</v>
      </c>
      <c r="L291">
        <f>IF(E291&gt;G291,1,0)</f>
        <v>0</v>
      </c>
      <c r="M291">
        <f>ABS(J291-K291)</f>
        <v>0.17186656640540304</v>
      </c>
      <c r="N291">
        <f>1-M291</f>
        <v>0.8281334335945969</v>
      </c>
      <c r="O291">
        <v>14</v>
      </c>
      <c r="P291">
        <v>0</v>
      </c>
      <c r="Q291">
        <v>0</v>
      </c>
      <c r="R291">
        <v>632458</v>
      </c>
      <c r="S291">
        <f>H291/R291</f>
        <v>0.68547476670387597</v>
      </c>
      <c r="T291">
        <v>6</v>
      </c>
    </row>
    <row r="292" spans="1:20" x14ac:dyDescent="0.25">
      <c r="A292">
        <v>2024</v>
      </c>
      <c r="B292" t="s">
        <v>35</v>
      </c>
      <c r="C292">
        <v>8</v>
      </c>
      <c r="D292" t="s">
        <v>621</v>
      </c>
      <c r="E292">
        <v>161709</v>
      </c>
      <c r="F292" t="s">
        <v>622</v>
      </c>
      <c r="G292">
        <v>238640</v>
      </c>
      <c r="H292">
        <f>G292+E292</f>
        <v>400349</v>
      </c>
      <c r="I292">
        <v>0</v>
      </c>
      <c r="J292">
        <f>E292/H292</f>
        <v>0.4039200797304352</v>
      </c>
      <c r="K292">
        <f>1-J292</f>
        <v>0.5960799202695648</v>
      </c>
      <c r="L292">
        <f>IF(E292&gt;G292,1,0)</f>
        <v>0</v>
      </c>
      <c r="M292">
        <f>ABS(J292-K292)</f>
        <v>0.1921598405391296</v>
      </c>
      <c r="N292">
        <f>1-M292</f>
        <v>0.8078401594608704</v>
      </c>
      <c r="O292">
        <v>14</v>
      </c>
      <c r="P292">
        <v>0</v>
      </c>
      <c r="Q292">
        <v>0</v>
      </c>
      <c r="R292">
        <v>591162</v>
      </c>
      <c r="S292">
        <f>H292/R292</f>
        <v>0.67722384050395656</v>
      </c>
      <c r="T292">
        <v>6</v>
      </c>
    </row>
    <row r="293" spans="1:20" x14ac:dyDescent="0.25">
      <c r="A293">
        <v>2024</v>
      </c>
      <c r="B293" t="s">
        <v>35</v>
      </c>
      <c r="C293">
        <v>9</v>
      </c>
      <c r="D293" t="s">
        <v>623</v>
      </c>
      <c r="E293">
        <v>140852</v>
      </c>
      <c r="F293" t="s">
        <v>624</v>
      </c>
      <c r="G293">
        <v>210042</v>
      </c>
      <c r="H293">
        <f>G293+E293</f>
        <v>350894</v>
      </c>
      <c r="I293">
        <v>0</v>
      </c>
      <c r="J293">
        <f>E293/H293</f>
        <v>0.40140897251021679</v>
      </c>
      <c r="K293">
        <f>1-J293</f>
        <v>0.59859102748978321</v>
      </c>
      <c r="L293">
        <f>IF(E293&gt;G293,1,0)</f>
        <v>0</v>
      </c>
      <c r="M293">
        <f>ABS(J293-K293)</f>
        <v>0.19718205497956642</v>
      </c>
      <c r="N293">
        <f>1-M293</f>
        <v>0.80281794502043358</v>
      </c>
      <c r="O293">
        <v>14</v>
      </c>
      <c r="P293">
        <v>0</v>
      </c>
      <c r="Q293">
        <v>0</v>
      </c>
      <c r="R293">
        <v>594388</v>
      </c>
      <c r="S293">
        <f>H293/R293</f>
        <v>0.59034502715398018</v>
      </c>
      <c r="T293">
        <v>6</v>
      </c>
    </row>
    <row r="294" spans="1:20" x14ac:dyDescent="0.25">
      <c r="A294">
        <v>2024</v>
      </c>
      <c r="B294" t="s">
        <v>35</v>
      </c>
      <c r="C294">
        <v>10</v>
      </c>
      <c r="D294" t="s">
        <v>625</v>
      </c>
      <c r="E294">
        <v>155383</v>
      </c>
      <c r="F294" t="s">
        <v>626</v>
      </c>
      <c r="G294">
        <v>233814</v>
      </c>
      <c r="H294">
        <f>G294+E294</f>
        <v>389197</v>
      </c>
      <c r="I294">
        <v>0</v>
      </c>
      <c r="J294">
        <f>E294/H294</f>
        <v>0.39923997358664121</v>
      </c>
      <c r="K294">
        <f>1-J294</f>
        <v>0.60076002641335879</v>
      </c>
      <c r="L294">
        <f>IF(E294&gt;G294,1,0)</f>
        <v>0</v>
      </c>
      <c r="M294">
        <f>ABS(J294-K294)</f>
        <v>0.20152005282671759</v>
      </c>
      <c r="N294">
        <f>1-M294</f>
        <v>0.79847994717328241</v>
      </c>
      <c r="O294">
        <v>14</v>
      </c>
      <c r="P294">
        <v>0</v>
      </c>
      <c r="Q294">
        <v>1</v>
      </c>
      <c r="R294">
        <v>607822</v>
      </c>
      <c r="S294">
        <f>H294/R294</f>
        <v>0.64031410511630049</v>
      </c>
      <c r="T294">
        <v>6</v>
      </c>
    </row>
    <row r="295" spans="1:20" x14ac:dyDescent="0.25">
      <c r="A295">
        <v>2024</v>
      </c>
      <c r="B295" t="s">
        <v>35</v>
      </c>
      <c r="C295">
        <v>11</v>
      </c>
      <c r="D295" t="s">
        <v>627</v>
      </c>
      <c r="E295">
        <v>186977</v>
      </c>
      <c r="F295" t="s">
        <v>628</v>
      </c>
      <c r="G295">
        <v>245546</v>
      </c>
      <c r="H295">
        <f>G295+E295</f>
        <v>432523</v>
      </c>
      <c r="I295">
        <v>0</v>
      </c>
      <c r="J295">
        <f>E295/H295</f>
        <v>0.43229377397271357</v>
      </c>
      <c r="K295">
        <f>1-J295</f>
        <v>0.56770622602728649</v>
      </c>
      <c r="L295">
        <f>IF(E295&gt;G295,1,0)</f>
        <v>0</v>
      </c>
      <c r="M295">
        <f>ABS(J295-K295)</f>
        <v>0.13541245205457292</v>
      </c>
      <c r="N295">
        <f>1-M295</f>
        <v>0.86458754794542703</v>
      </c>
      <c r="O295">
        <v>14</v>
      </c>
      <c r="P295">
        <v>0</v>
      </c>
      <c r="Q295">
        <v>0</v>
      </c>
      <c r="R295">
        <v>633807</v>
      </c>
      <c r="S295">
        <f>H295/R295</f>
        <v>0.68242067380133065</v>
      </c>
      <c r="T295">
        <v>6</v>
      </c>
    </row>
    <row r="296" spans="1:20" x14ac:dyDescent="0.25">
      <c r="A296">
        <v>2024</v>
      </c>
      <c r="B296" t="s">
        <v>35</v>
      </c>
      <c r="C296">
        <v>12</v>
      </c>
      <c r="D296" t="s">
        <v>629</v>
      </c>
      <c r="E296">
        <v>259627</v>
      </c>
      <c r="F296" t="s">
        <v>630</v>
      </c>
      <c r="G296">
        <v>91128</v>
      </c>
      <c r="H296">
        <f>G296+E296</f>
        <v>350755</v>
      </c>
      <c r="I296">
        <v>0</v>
      </c>
      <c r="J296">
        <f>E296/H296</f>
        <v>0.74019472281221932</v>
      </c>
      <c r="K296">
        <f>1-J296</f>
        <v>0.25980527718778068</v>
      </c>
      <c r="L296">
        <f>IF(E296&gt;G296,1,0)</f>
        <v>1</v>
      </c>
      <c r="M296">
        <f>ABS(J296-K296)</f>
        <v>0.48038944562443864</v>
      </c>
      <c r="N296">
        <f>1-M296</f>
        <v>0.51961055437556136</v>
      </c>
      <c r="O296">
        <v>14</v>
      </c>
      <c r="P296">
        <v>0</v>
      </c>
      <c r="Q296">
        <v>0</v>
      </c>
      <c r="R296">
        <v>603753</v>
      </c>
      <c r="S296">
        <f>H296/R296</f>
        <v>0.58095777577916796</v>
      </c>
      <c r="T296">
        <v>6</v>
      </c>
    </row>
    <row r="297" spans="1:20" x14ac:dyDescent="0.25">
      <c r="A297">
        <v>2024</v>
      </c>
      <c r="B297" t="s">
        <v>35</v>
      </c>
      <c r="C297">
        <v>13</v>
      </c>
      <c r="D297" t="s">
        <v>631</v>
      </c>
      <c r="E297">
        <v>171835</v>
      </c>
      <c r="F297" t="s">
        <v>632</v>
      </c>
      <c r="G297">
        <v>243655</v>
      </c>
      <c r="H297">
        <f>G297+E297</f>
        <v>415490</v>
      </c>
      <c r="I297">
        <v>0</v>
      </c>
      <c r="J297">
        <f>E297/H297</f>
        <v>0.41357192712219309</v>
      </c>
      <c r="K297">
        <f>1-J297</f>
        <v>0.58642807287780685</v>
      </c>
      <c r="L297">
        <f>IF(E297&gt;G297,1,0)</f>
        <v>0</v>
      </c>
      <c r="M297">
        <f>ABS(J297-K297)</f>
        <v>0.17285614575561375</v>
      </c>
      <c r="N297">
        <f>1-M297</f>
        <v>0.8271438542443863</v>
      </c>
      <c r="O297">
        <v>14</v>
      </c>
      <c r="P297">
        <v>0</v>
      </c>
      <c r="Q297">
        <v>1</v>
      </c>
      <c r="R297">
        <v>620347</v>
      </c>
      <c r="S297">
        <f>H297/R297</f>
        <v>0.66977030597391463</v>
      </c>
      <c r="T297">
        <v>6</v>
      </c>
    </row>
    <row r="298" spans="1:20" x14ac:dyDescent="0.25">
      <c r="A298">
        <v>2024</v>
      </c>
      <c r="B298" t="s">
        <v>35</v>
      </c>
      <c r="C298">
        <v>14</v>
      </c>
      <c r="D298" t="s">
        <v>633</v>
      </c>
      <c r="E298">
        <v>168269</v>
      </c>
      <c r="F298" t="s">
        <v>634</v>
      </c>
      <c r="G298">
        <v>232987</v>
      </c>
      <c r="H298">
        <f>G298+E298</f>
        <v>401256</v>
      </c>
      <c r="I298">
        <v>0</v>
      </c>
      <c r="J298">
        <f>E298/H298</f>
        <v>0.41935572302968677</v>
      </c>
      <c r="K298">
        <f>1-J298</f>
        <v>0.58064427697031329</v>
      </c>
      <c r="L298">
        <f>IF(E298&gt;G298,1,0)</f>
        <v>0</v>
      </c>
      <c r="M298">
        <f>ABS(J298-K298)</f>
        <v>0.16128855394062652</v>
      </c>
      <c r="N298">
        <f>1-M298</f>
        <v>0.83871144605937342</v>
      </c>
      <c r="O298">
        <v>14</v>
      </c>
      <c r="P298">
        <v>0</v>
      </c>
      <c r="Q298">
        <v>1</v>
      </c>
      <c r="R298">
        <v>602858</v>
      </c>
      <c r="S298">
        <f>H298/R298</f>
        <v>0.66558957499112559</v>
      </c>
      <c r="T298">
        <v>6</v>
      </c>
    </row>
    <row r="299" spans="1:20" x14ac:dyDescent="0.25">
      <c r="A299">
        <v>2024</v>
      </c>
      <c r="B299" t="s">
        <v>36</v>
      </c>
      <c r="C299">
        <v>0</v>
      </c>
      <c r="D299" t="s">
        <v>636</v>
      </c>
      <c r="E299">
        <v>109231</v>
      </c>
      <c r="F299" t="s">
        <v>635</v>
      </c>
      <c r="G299">
        <v>249101</v>
      </c>
      <c r="H299">
        <f>G299+E299</f>
        <v>358332</v>
      </c>
      <c r="I299">
        <v>0</v>
      </c>
      <c r="J299">
        <f>E299/H299</f>
        <v>0.30483183193239788</v>
      </c>
      <c r="K299">
        <f>1-J299</f>
        <v>0.69516816806760207</v>
      </c>
      <c r="L299">
        <f>IF(E299&gt;G299,1,0)</f>
        <v>0</v>
      </c>
      <c r="M299">
        <f>ABS(J299-K299)</f>
        <v>0.39033633613520419</v>
      </c>
      <c r="N299">
        <f>1-M299</f>
        <v>0.60966366386479587</v>
      </c>
      <c r="O299">
        <v>1</v>
      </c>
      <c r="P299">
        <v>0</v>
      </c>
      <c r="Q299">
        <v>1</v>
      </c>
      <c r="R299">
        <v>604326</v>
      </c>
      <c r="S299">
        <f>H299/R299</f>
        <v>0.59294486750528685</v>
      </c>
      <c r="T299">
        <v>0</v>
      </c>
    </row>
    <row r="300" spans="1:20" x14ac:dyDescent="0.25">
      <c r="A300">
        <v>2024</v>
      </c>
      <c r="B300" t="s">
        <v>37</v>
      </c>
      <c r="C300">
        <v>1</v>
      </c>
      <c r="D300" t="s">
        <v>637</v>
      </c>
      <c r="E300">
        <v>213916</v>
      </c>
      <c r="F300" t="s">
        <v>638</v>
      </c>
      <c r="G300">
        <v>177993</v>
      </c>
      <c r="H300">
        <f>G300+E300</f>
        <v>391909</v>
      </c>
      <c r="I300">
        <v>0</v>
      </c>
      <c r="J300">
        <f>E300/H300</f>
        <v>0.54583079235230625</v>
      </c>
      <c r="K300">
        <f>1-J300</f>
        <v>0.45416920764769375</v>
      </c>
      <c r="L300">
        <f>IF(E300&gt;G300,1,0)</f>
        <v>1</v>
      </c>
      <c r="M300">
        <f>ABS(J300-K300)</f>
        <v>9.1661584704612498E-2</v>
      </c>
      <c r="N300">
        <f>1-M300</f>
        <v>0.9083384152953875</v>
      </c>
      <c r="O300">
        <v>15</v>
      </c>
      <c r="P300">
        <v>0</v>
      </c>
      <c r="Q300">
        <v>0</v>
      </c>
      <c r="R300">
        <v>616345</v>
      </c>
      <c r="S300">
        <f>H300/R300</f>
        <v>0.63585978632097284</v>
      </c>
      <c r="T300">
        <v>6</v>
      </c>
    </row>
    <row r="301" spans="1:20" x14ac:dyDescent="0.25">
      <c r="A301">
        <v>2024</v>
      </c>
      <c r="B301" t="s">
        <v>37</v>
      </c>
      <c r="C301">
        <v>2</v>
      </c>
      <c r="D301" t="s">
        <v>639</v>
      </c>
      <c r="E301">
        <v>96401</v>
      </c>
      <c r="F301" t="s">
        <v>640</v>
      </c>
      <c r="G301">
        <v>268211</v>
      </c>
      <c r="H301">
        <f>G301+E301</f>
        <v>364612</v>
      </c>
      <c r="I301">
        <v>0</v>
      </c>
      <c r="J301">
        <f>E301/H301</f>
        <v>0.26439338255460598</v>
      </c>
      <c r="K301">
        <f>1-J301</f>
        <v>0.73560661744539402</v>
      </c>
      <c r="L301">
        <f>IF(E301&gt;G301,1,0)</f>
        <v>0</v>
      </c>
      <c r="M301">
        <f>ABS(J301-K301)</f>
        <v>0.47121323489078804</v>
      </c>
      <c r="N301">
        <f>1-M301</f>
        <v>0.52878676510921196</v>
      </c>
      <c r="O301">
        <v>15</v>
      </c>
      <c r="P301">
        <v>0</v>
      </c>
      <c r="Q301">
        <v>1</v>
      </c>
      <c r="R301">
        <v>615927</v>
      </c>
      <c r="S301">
        <f>H301/R301</f>
        <v>0.59197275001745342</v>
      </c>
      <c r="T301">
        <v>6</v>
      </c>
    </row>
    <row r="302" spans="1:20" x14ac:dyDescent="0.25">
      <c r="A302">
        <v>2024</v>
      </c>
      <c r="B302" t="s">
        <v>37</v>
      </c>
      <c r="C302">
        <v>3</v>
      </c>
      <c r="D302" t="s">
        <v>641</v>
      </c>
      <c r="E302">
        <v>242632</v>
      </c>
      <c r="F302" t="s">
        <v>642</v>
      </c>
      <c r="G302">
        <v>100355</v>
      </c>
      <c r="H302">
        <f>G302+E302</f>
        <v>342987</v>
      </c>
      <c r="I302">
        <v>0</v>
      </c>
      <c r="J302">
        <f>E302/H302</f>
        <v>0.70740873560805506</v>
      </c>
      <c r="K302">
        <f>1-J302</f>
        <v>0.29259126439194494</v>
      </c>
      <c r="L302">
        <f>IF(E302&gt;G302,1,0)</f>
        <v>1</v>
      </c>
      <c r="M302">
        <f>ABS(J302-K302)</f>
        <v>0.41481747121611012</v>
      </c>
      <c r="N302">
        <f>1-M302</f>
        <v>0.58518252878388988</v>
      </c>
      <c r="O302">
        <v>15</v>
      </c>
      <c r="P302">
        <v>0</v>
      </c>
      <c r="Q302">
        <v>0</v>
      </c>
      <c r="R302">
        <v>611765</v>
      </c>
      <c r="S302">
        <f>H302/R302</f>
        <v>0.56065155737905892</v>
      </c>
      <c r="T302">
        <v>6</v>
      </c>
    </row>
    <row r="303" spans="1:20" x14ac:dyDescent="0.25">
      <c r="A303">
        <v>2024</v>
      </c>
      <c r="B303" t="s">
        <v>37</v>
      </c>
      <c r="C303">
        <v>4</v>
      </c>
      <c r="D303" t="s">
        <v>643</v>
      </c>
      <c r="E303">
        <v>125905</v>
      </c>
      <c r="F303" t="s">
        <v>644</v>
      </c>
      <c r="G303">
        <v>273297</v>
      </c>
      <c r="H303">
        <f>G303+E303</f>
        <v>399202</v>
      </c>
      <c r="I303">
        <v>0</v>
      </c>
      <c r="J303">
        <f>E303/H303</f>
        <v>0.31539170645437647</v>
      </c>
      <c r="K303">
        <f>1-J303</f>
        <v>0.68460829354562347</v>
      </c>
      <c r="L303">
        <f>IF(E303&gt;G303,1,0)</f>
        <v>0</v>
      </c>
      <c r="M303">
        <f>ABS(J303-K303)</f>
        <v>0.36921658709124699</v>
      </c>
      <c r="N303">
        <f>1-M303</f>
        <v>0.63078341290875306</v>
      </c>
      <c r="O303">
        <v>15</v>
      </c>
      <c r="P303">
        <v>0</v>
      </c>
      <c r="Q303">
        <v>0</v>
      </c>
      <c r="R303">
        <v>619962</v>
      </c>
      <c r="S303">
        <f>H303/R303</f>
        <v>0.64391365922427501</v>
      </c>
      <c r="T303">
        <v>6</v>
      </c>
    </row>
    <row r="304" spans="1:20" x14ac:dyDescent="0.25">
      <c r="A304">
        <v>2024</v>
      </c>
      <c r="B304" t="s">
        <v>37</v>
      </c>
      <c r="C304">
        <v>5</v>
      </c>
      <c r="D304" t="s">
        <v>645</v>
      </c>
      <c r="E304">
        <v>123024</v>
      </c>
      <c r="F304" t="s">
        <v>646</v>
      </c>
      <c r="G304">
        <v>255633</v>
      </c>
      <c r="H304">
        <f>G304+E304</f>
        <v>378657</v>
      </c>
      <c r="I304">
        <v>0</v>
      </c>
      <c r="J304">
        <f>E304/H304</f>
        <v>0.32489561793390853</v>
      </c>
      <c r="K304">
        <f>1-J304</f>
        <v>0.67510438206609147</v>
      </c>
      <c r="L304">
        <f>IF(E304&gt;G304,1,0)</f>
        <v>0</v>
      </c>
      <c r="M304">
        <f>ABS(J304-K304)</f>
        <v>0.35020876413218294</v>
      </c>
      <c r="N304">
        <f>1-M304</f>
        <v>0.64979123586781706</v>
      </c>
      <c r="O304">
        <v>15</v>
      </c>
      <c r="P304">
        <v>0</v>
      </c>
      <c r="Q304">
        <v>0</v>
      </c>
      <c r="R304">
        <v>618757</v>
      </c>
      <c r="S304">
        <f>H304/R304</f>
        <v>0.61196398586197809</v>
      </c>
      <c r="T304">
        <v>6</v>
      </c>
    </row>
    <row r="305" spans="1:20" x14ac:dyDescent="0.25">
      <c r="A305">
        <v>2024</v>
      </c>
      <c r="B305" t="s">
        <v>37</v>
      </c>
      <c r="C305">
        <v>6</v>
      </c>
      <c r="D305" t="s">
        <v>647</v>
      </c>
      <c r="E305">
        <v>122515</v>
      </c>
      <c r="F305" t="s">
        <v>648</v>
      </c>
      <c r="G305">
        <v>245860</v>
      </c>
      <c r="H305">
        <f>G305+E305</f>
        <v>368375</v>
      </c>
      <c r="I305">
        <v>0</v>
      </c>
      <c r="J305">
        <f>E305/H305</f>
        <v>0.33258228707159826</v>
      </c>
      <c r="K305">
        <f>1-J305</f>
        <v>0.6674177129284018</v>
      </c>
      <c r="L305">
        <f>IF(E305&gt;G305,1,0)</f>
        <v>0</v>
      </c>
      <c r="M305">
        <f>ABS(J305-K305)</f>
        <v>0.33483542585680354</v>
      </c>
      <c r="N305">
        <f>1-M305</f>
        <v>0.66516457414319641</v>
      </c>
      <c r="O305">
        <v>15</v>
      </c>
      <c r="P305">
        <v>0</v>
      </c>
      <c r="Q305">
        <v>0</v>
      </c>
      <c r="R305">
        <v>619621</v>
      </c>
      <c r="S305">
        <f>H305/R305</f>
        <v>0.59451664808003601</v>
      </c>
      <c r="T305">
        <v>6</v>
      </c>
    </row>
    <row r="306" spans="1:20" x14ac:dyDescent="0.25">
      <c r="A306">
        <v>2024</v>
      </c>
      <c r="B306" t="s">
        <v>37</v>
      </c>
      <c r="C306">
        <v>7</v>
      </c>
      <c r="D306" t="s">
        <v>649</v>
      </c>
      <c r="E306">
        <v>144613</v>
      </c>
      <c r="F306" t="s">
        <v>650</v>
      </c>
      <c r="G306">
        <v>204494</v>
      </c>
      <c r="H306">
        <f>G306+E306</f>
        <v>349107</v>
      </c>
      <c r="I306">
        <v>0</v>
      </c>
      <c r="J306">
        <f>E306/H306</f>
        <v>0.41423689585141515</v>
      </c>
      <c r="K306">
        <f>1-J306</f>
        <v>0.5857631041485849</v>
      </c>
      <c r="L306">
        <f>IF(E306&gt;G306,1,0)</f>
        <v>0</v>
      </c>
      <c r="M306">
        <f>ABS(J306-K306)</f>
        <v>0.17152620829716975</v>
      </c>
      <c r="N306">
        <f>1-M306</f>
        <v>0.8284737917028302</v>
      </c>
      <c r="O306">
        <v>15</v>
      </c>
      <c r="P306">
        <v>0</v>
      </c>
      <c r="Q306">
        <v>0</v>
      </c>
      <c r="R306">
        <v>607373</v>
      </c>
      <c r="S306">
        <f>H306/R306</f>
        <v>0.57478188855941903</v>
      </c>
      <c r="T306">
        <v>6</v>
      </c>
    </row>
    <row r="307" spans="1:20" x14ac:dyDescent="0.25">
      <c r="A307">
        <v>2024</v>
      </c>
      <c r="B307" t="s">
        <v>37</v>
      </c>
      <c r="C307">
        <v>8</v>
      </c>
      <c r="D307" t="s">
        <v>651</v>
      </c>
      <c r="E307">
        <v>140625</v>
      </c>
      <c r="F307" t="s">
        <v>652</v>
      </c>
      <c r="G307">
        <v>237503</v>
      </c>
      <c r="H307">
        <f>G307+E307</f>
        <v>378128</v>
      </c>
      <c r="I307">
        <v>0</v>
      </c>
      <c r="J307">
        <f>E307/H307</f>
        <v>0.37189787585156348</v>
      </c>
      <c r="K307">
        <f>1-J307</f>
        <v>0.62810212414843658</v>
      </c>
      <c r="L307">
        <f>IF(E307&gt;G307,1,0)</f>
        <v>0</v>
      </c>
      <c r="M307">
        <f>ABS(J307-K307)</f>
        <v>0.2562042482968731</v>
      </c>
      <c r="N307">
        <f>1-M307</f>
        <v>0.74379575170312684</v>
      </c>
      <c r="O307">
        <v>15</v>
      </c>
      <c r="P307">
        <v>0</v>
      </c>
      <c r="Q307">
        <v>0</v>
      </c>
      <c r="R307">
        <v>601462</v>
      </c>
      <c r="S307">
        <f>H307/R307</f>
        <v>0.62868144620940314</v>
      </c>
      <c r="T307">
        <v>6</v>
      </c>
    </row>
    <row r="308" spans="1:20" x14ac:dyDescent="0.25">
      <c r="A308">
        <v>2024</v>
      </c>
      <c r="B308" t="s">
        <v>37</v>
      </c>
      <c r="C308">
        <v>9</v>
      </c>
      <c r="D308" t="s">
        <v>653</v>
      </c>
      <c r="E308">
        <v>181098</v>
      </c>
      <c r="F308" t="s">
        <v>654</v>
      </c>
      <c r="G308">
        <v>178716</v>
      </c>
      <c r="H308">
        <f>G308+E308</f>
        <v>359814</v>
      </c>
      <c r="I308">
        <v>0</v>
      </c>
      <c r="J308">
        <f>E308/H308</f>
        <v>0.50331004352248665</v>
      </c>
      <c r="K308">
        <f>1-J308</f>
        <v>0.49668995647751335</v>
      </c>
      <c r="L308">
        <f>IF(E308&gt;G308,1,0)</f>
        <v>1</v>
      </c>
      <c r="M308">
        <f>ABS(J308-K308)</f>
        <v>6.6200870449732996E-3</v>
      </c>
      <c r="N308">
        <f>1-M308</f>
        <v>0.9933799129550267</v>
      </c>
      <c r="O308">
        <v>15</v>
      </c>
      <c r="P308">
        <v>0</v>
      </c>
      <c r="Q308">
        <v>0</v>
      </c>
      <c r="R308">
        <v>607826</v>
      </c>
      <c r="S308">
        <f>H308/R308</f>
        <v>0.59196875421584472</v>
      </c>
      <c r="T308">
        <v>6</v>
      </c>
    </row>
    <row r="309" spans="1:20" x14ac:dyDescent="0.25">
      <c r="A309">
        <v>2024</v>
      </c>
      <c r="B309" t="s">
        <v>37</v>
      </c>
      <c r="C309">
        <v>10</v>
      </c>
      <c r="D309" t="s">
        <v>655</v>
      </c>
      <c r="E309">
        <v>145420</v>
      </c>
      <c r="F309" t="s">
        <v>656</v>
      </c>
      <c r="G309">
        <v>213695</v>
      </c>
      <c r="H309">
        <f>G309+E309</f>
        <v>359115</v>
      </c>
      <c r="I309">
        <v>0</v>
      </c>
      <c r="J309">
        <f>E309/H309</f>
        <v>0.40493992175208499</v>
      </c>
      <c r="K309">
        <f>1-J309</f>
        <v>0.59506007824791496</v>
      </c>
      <c r="L309">
        <f>IF(E309&gt;G309,1,0)</f>
        <v>0</v>
      </c>
      <c r="M309">
        <f>ABS(J309-K309)</f>
        <v>0.19012015649582997</v>
      </c>
      <c r="N309">
        <f>1-M309</f>
        <v>0.80987984350417008</v>
      </c>
      <c r="O309">
        <v>15</v>
      </c>
      <c r="P309">
        <v>0</v>
      </c>
      <c r="Q309">
        <v>0</v>
      </c>
      <c r="R309">
        <v>612131</v>
      </c>
      <c r="S309">
        <f>H309/R309</f>
        <v>0.58666363899230722</v>
      </c>
      <c r="T309">
        <v>6</v>
      </c>
    </row>
    <row r="310" spans="1:20" x14ac:dyDescent="0.25">
      <c r="A310">
        <v>2024</v>
      </c>
      <c r="B310" t="s">
        <v>37</v>
      </c>
      <c r="C310">
        <v>11</v>
      </c>
      <c r="D310" t="s">
        <v>657</v>
      </c>
      <c r="E310">
        <v>236883</v>
      </c>
      <c r="F310" t="s">
        <v>658</v>
      </c>
      <c r="G310">
        <v>59394</v>
      </c>
      <c r="H310">
        <f>G310+E310</f>
        <v>296277</v>
      </c>
      <c r="I310">
        <v>0</v>
      </c>
      <c r="J310">
        <f>E310/H310</f>
        <v>0.79953219453416902</v>
      </c>
      <c r="K310">
        <f>1-J310</f>
        <v>0.20046780546583098</v>
      </c>
      <c r="L310">
        <f>IF(E310&gt;G310,1,0)</f>
        <v>1</v>
      </c>
      <c r="M310">
        <f>ABS(J310-K310)</f>
        <v>0.59906438906833803</v>
      </c>
      <c r="N310">
        <f>1-M310</f>
        <v>0.40093561093166197</v>
      </c>
      <c r="O310">
        <v>15</v>
      </c>
      <c r="P310">
        <v>0</v>
      </c>
      <c r="Q310">
        <v>0</v>
      </c>
      <c r="R310">
        <v>614278</v>
      </c>
      <c r="S310">
        <f>H310/R310</f>
        <v>0.48231745235870405</v>
      </c>
      <c r="T310">
        <v>6</v>
      </c>
    </row>
    <row r="311" spans="1:20" x14ac:dyDescent="0.25">
      <c r="A311">
        <v>2024</v>
      </c>
      <c r="B311" t="s">
        <v>37</v>
      </c>
      <c r="C311">
        <v>12</v>
      </c>
      <c r="D311" t="s">
        <v>659</v>
      </c>
      <c r="E311">
        <v>119738</v>
      </c>
      <c r="F311" t="s">
        <v>660</v>
      </c>
      <c r="G311">
        <v>260450</v>
      </c>
      <c r="H311">
        <f>G311+E311</f>
        <v>380188</v>
      </c>
      <c r="I311">
        <v>0</v>
      </c>
      <c r="J311">
        <f>E311/H311</f>
        <v>0.31494418550822223</v>
      </c>
      <c r="K311">
        <f>1-J311</f>
        <v>0.68505581449177777</v>
      </c>
      <c r="L311">
        <f>IF(E311&gt;G311,1,0)</f>
        <v>0</v>
      </c>
      <c r="M311">
        <f>ABS(J311-K311)</f>
        <v>0.37011162898355554</v>
      </c>
      <c r="N311">
        <f>1-M311</f>
        <v>0.62988837101644446</v>
      </c>
      <c r="O311">
        <v>15</v>
      </c>
      <c r="P311">
        <v>0</v>
      </c>
      <c r="Q311">
        <v>0</v>
      </c>
      <c r="R311">
        <v>620895</v>
      </c>
      <c r="S311">
        <f>H311/R311</f>
        <v>0.6123225344059785</v>
      </c>
      <c r="T311">
        <v>6</v>
      </c>
    </row>
    <row r="312" spans="1:20" x14ac:dyDescent="0.25">
      <c r="A312">
        <v>2024</v>
      </c>
      <c r="B312" t="s">
        <v>37</v>
      </c>
      <c r="C312">
        <v>13</v>
      </c>
      <c r="D312" t="s">
        <v>661</v>
      </c>
      <c r="E312">
        <v>197466</v>
      </c>
      <c r="F312" t="s">
        <v>662</v>
      </c>
      <c r="G312">
        <v>188924</v>
      </c>
      <c r="H312">
        <f>G312+E312</f>
        <v>386390</v>
      </c>
      <c r="I312">
        <v>0</v>
      </c>
      <c r="J312">
        <f>E312/H312</f>
        <v>0.51105359869561839</v>
      </c>
      <c r="K312">
        <f>1-J312</f>
        <v>0.48894640130438161</v>
      </c>
      <c r="L312">
        <f>IF(E312&gt;G312,1,0)</f>
        <v>1</v>
      </c>
      <c r="M312">
        <f>ABS(J312-K312)</f>
        <v>2.2107197391236788E-2</v>
      </c>
      <c r="N312">
        <f>1-M312</f>
        <v>0.97789280260876321</v>
      </c>
      <c r="O312">
        <v>15</v>
      </c>
      <c r="P312">
        <v>0</v>
      </c>
      <c r="Q312">
        <v>0</v>
      </c>
      <c r="R312">
        <v>617608</v>
      </c>
      <c r="S312">
        <f>H312/R312</f>
        <v>0.62562337275423896</v>
      </c>
      <c r="T312">
        <v>6</v>
      </c>
    </row>
    <row r="313" spans="1:20" x14ac:dyDescent="0.25">
      <c r="A313">
        <v>2024</v>
      </c>
      <c r="B313" t="s">
        <v>37</v>
      </c>
      <c r="C313">
        <v>14</v>
      </c>
      <c r="D313" t="s">
        <v>663</v>
      </c>
      <c r="E313">
        <v>140431</v>
      </c>
      <c r="F313" t="s">
        <v>664</v>
      </c>
      <c r="G313">
        <v>243427</v>
      </c>
      <c r="H313">
        <f>G313+E313</f>
        <v>383858</v>
      </c>
      <c r="I313">
        <v>0</v>
      </c>
      <c r="J313">
        <f>E313/H313</f>
        <v>0.36584101412501496</v>
      </c>
      <c r="K313">
        <f>1-J313</f>
        <v>0.63415898587498498</v>
      </c>
      <c r="L313">
        <f>IF(E313&gt;G313,1,0)</f>
        <v>0</v>
      </c>
      <c r="M313">
        <f>ABS(J313-K313)</f>
        <v>0.26831797174997002</v>
      </c>
      <c r="N313">
        <f>1-M313</f>
        <v>0.73168202825003004</v>
      </c>
      <c r="O313">
        <v>15</v>
      </c>
      <c r="P313">
        <v>0</v>
      </c>
      <c r="Q313">
        <v>0</v>
      </c>
      <c r="R313">
        <v>628654</v>
      </c>
      <c r="S313">
        <f>H313/R313</f>
        <v>0.61060297079156423</v>
      </c>
      <c r="T313">
        <v>6</v>
      </c>
    </row>
    <row r="314" spans="1:20" x14ac:dyDescent="0.25">
      <c r="A314">
        <v>2024</v>
      </c>
      <c r="B314" t="s">
        <v>37</v>
      </c>
      <c r="C314">
        <v>15</v>
      </c>
      <c r="D314" t="s">
        <v>665</v>
      </c>
      <c r="E314">
        <v>151411</v>
      </c>
      <c r="F314" t="s">
        <v>666</v>
      </c>
      <c r="G314">
        <v>196338</v>
      </c>
      <c r="H314">
        <f>G314+E314</f>
        <v>347749</v>
      </c>
      <c r="I314">
        <v>0</v>
      </c>
      <c r="J314">
        <f>E314/H314</f>
        <v>0.43540312121673969</v>
      </c>
      <c r="K314">
        <f>1-J314</f>
        <v>0.56459687878326026</v>
      </c>
      <c r="L314">
        <f>IF(E314&gt;G314,1,0)</f>
        <v>0</v>
      </c>
      <c r="M314">
        <f>ABS(J314-K314)</f>
        <v>0.12919375756652057</v>
      </c>
      <c r="N314">
        <f>1-M314</f>
        <v>0.87080624243347948</v>
      </c>
      <c r="O314">
        <v>15</v>
      </c>
      <c r="P314">
        <v>0</v>
      </c>
      <c r="Q314">
        <v>0</v>
      </c>
      <c r="R314">
        <v>602710</v>
      </c>
      <c r="S314">
        <f>H314/R314</f>
        <v>0.5769756599359559</v>
      </c>
      <c r="T314">
        <v>6</v>
      </c>
    </row>
    <row r="315" spans="1:20" x14ac:dyDescent="0.25">
      <c r="A315">
        <v>2024</v>
      </c>
      <c r="B315" t="s">
        <v>38</v>
      </c>
      <c r="C315">
        <v>1</v>
      </c>
      <c r="D315" t="s">
        <v>667</v>
      </c>
      <c r="E315">
        <v>107903</v>
      </c>
      <c r="F315" t="s">
        <v>668</v>
      </c>
      <c r="G315">
        <v>188832</v>
      </c>
      <c r="H315">
        <f>G315+E315</f>
        <v>296735</v>
      </c>
      <c r="I315">
        <v>0</v>
      </c>
      <c r="J315">
        <f>E315/H315</f>
        <v>0.36363421908436822</v>
      </c>
      <c r="K315">
        <f>1-J315</f>
        <v>0.63636578091563178</v>
      </c>
      <c r="L315">
        <f>IF(E315&gt;G315,1,0)</f>
        <v>0</v>
      </c>
      <c r="M315">
        <f>ABS(J315-K315)</f>
        <v>0.27273156183126357</v>
      </c>
      <c r="N315">
        <f>1-M315</f>
        <v>0.72726843816873643</v>
      </c>
      <c r="O315">
        <v>5</v>
      </c>
      <c r="P315">
        <v>0</v>
      </c>
      <c r="Q315">
        <v>0</v>
      </c>
      <c r="R315">
        <v>612605</v>
      </c>
      <c r="S315">
        <f>H315/R315</f>
        <v>0.48438226916202121</v>
      </c>
      <c r="T315">
        <v>6</v>
      </c>
    </row>
    <row r="316" spans="1:20" x14ac:dyDescent="0.25">
      <c r="A316">
        <v>2024</v>
      </c>
      <c r="B316" t="s">
        <v>38</v>
      </c>
      <c r="C316">
        <v>2</v>
      </c>
      <c r="D316" t="s">
        <v>669</v>
      </c>
      <c r="E316">
        <v>68841</v>
      </c>
      <c r="F316" t="s">
        <v>670</v>
      </c>
      <c r="G316">
        <v>238123</v>
      </c>
      <c r="H316">
        <f>G316+E316</f>
        <v>306964</v>
      </c>
      <c r="I316">
        <v>0</v>
      </c>
      <c r="J316">
        <f>E316/H316</f>
        <v>0.22426408308466139</v>
      </c>
      <c r="K316">
        <f>1-J316</f>
        <v>0.77573591691533861</v>
      </c>
      <c r="L316">
        <f>IF(E316&gt;G316,1,0)</f>
        <v>0</v>
      </c>
      <c r="M316">
        <f>ABS(J316-K316)</f>
        <v>0.55147183383067722</v>
      </c>
      <c r="N316">
        <f>1-M316</f>
        <v>0.44852816616932278</v>
      </c>
      <c r="O316">
        <v>5</v>
      </c>
      <c r="P316">
        <v>0</v>
      </c>
      <c r="Q316">
        <v>0</v>
      </c>
      <c r="R316">
        <v>622032</v>
      </c>
      <c r="S316">
        <f>H316/R316</f>
        <v>0.49348586567893615</v>
      </c>
      <c r="T316">
        <v>6</v>
      </c>
    </row>
    <row r="317" spans="1:20" x14ac:dyDescent="0.25">
      <c r="A317">
        <v>2024</v>
      </c>
      <c r="B317" t="s">
        <v>38</v>
      </c>
      <c r="C317">
        <v>3</v>
      </c>
      <c r="E317">
        <v>0.25</v>
      </c>
      <c r="F317" t="s">
        <v>671</v>
      </c>
      <c r="G317">
        <v>0.75</v>
      </c>
      <c r="H317">
        <f>G317+E317</f>
        <v>1</v>
      </c>
      <c r="I317">
        <v>1</v>
      </c>
      <c r="J317">
        <f>E317/H317</f>
        <v>0.25</v>
      </c>
      <c r="K317">
        <f>1-J317</f>
        <v>0.75</v>
      </c>
      <c r="L317">
        <f>IF(E317&gt;G317,1,0)</f>
        <v>0</v>
      </c>
      <c r="M317">
        <f>ABS(J317-K317)</f>
        <v>0.5</v>
      </c>
      <c r="N317">
        <f>1-M317</f>
        <v>0.5</v>
      </c>
      <c r="O317">
        <v>5</v>
      </c>
      <c r="P317">
        <v>0</v>
      </c>
      <c r="Q317">
        <v>0</v>
      </c>
      <c r="R317">
        <v>599520</v>
      </c>
      <c r="S317">
        <f>H317/R317</f>
        <v>1.6680010675206831E-6</v>
      </c>
      <c r="T317">
        <v>6</v>
      </c>
    </row>
    <row r="318" spans="1:20" x14ac:dyDescent="0.25">
      <c r="A318">
        <v>2024</v>
      </c>
      <c r="B318" t="s">
        <v>38</v>
      </c>
      <c r="C318">
        <v>4</v>
      </c>
      <c r="D318" t="s">
        <v>672</v>
      </c>
      <c r="E318">
        <v>86641</v>
      </c>
      <c r="F318" t="s">
        <v>673</v>
      </c>
      <c r="G318">
        <v>199962</v>
      </c>
      <c r="H318">
        <f>G318+E318</f>
        <v>286603</v>
      </c>
      <c r="I318">
        <v>0</v>
      </c>
      <c r="J318">
        <f>E318/H318</f>
        <v>0.30230318594013322</v>
      </c>
      <c r="K318">
        <f>1-J318</f>
        <v>0.69769681405986672</v>
      </c>
      <c r="L318">
        <f>IF(E318&gt;G318,1,0)</f>
        <v>0</v>
      </c>
      <c r="M318">
        <f>ABS(J318-K318)</f>
        <v>0.3953936281197335</v>
      </c>
      <c r="N318">
        <f>1-M318</f>
        <v>0.60460637188026656</v>
      </c>
      <c r="O318">
        <v>5</v>
      </c>
      <c r="P318">
        <v>0</v>
      </c>
      <c r="Q318">
        <v>0</v>
      </c>
      <c r="R318">
        <v>626850</v>
      </c>
      <c r="S318">
        <f>H318/R318</f>
        <v>0.45721145409587621</v>
      </c>
      <c r="T318">
        <v>6</v>
      </c>
    </row>
    <row r="319" spans="1:20" x14ac:dyDescent="0.25">
      <c r="A319">
        <v>2024</v>
      </c>
      <c r="B319" t="s">
        <v>38</v>
      </c>
      <c r="C319">
        <v>5</v>
      </c>
      <c r="D319" t="s">
        <v>674</v>
      </c>
      <c r="E319">
        <v>134471</v>
      </c>
      <c r="F319" t="s">
        <v>675</v>
      </c>
      <c r="G319">
        <v>207636</v>
      </c>
      <c r="H319">
        <f>G319+E319</f>
        <v>342107</v>
      </c>
      <c r="I319">
        <v>0</v>
      </c>
      <c r="J319">
        <f>E319/H319</f>
        <v>0.39306708135174084</v>
      </c>
      <c r="K319">
        <f>1-J319</f>
        <v>0.60693291864825916</v>
      </c>
      <c r="L319">
        <f>IF(E319&gt;G319,1,0)</f>
        <v>0</v>
      </c>
      <c r="M319">
        <f>ABS(J319-K319)</f>
        <v>0.21386583729651831</v>
      </c>
      <c r="N319">
        <f>1-M319</f>
        <v>0.78613416270348169</v>
      </c>
      <c r="O319">
        <v>5</v>
      </c>
      <c r="P319">
        <v>0</v>
      </c>
      <c r="Q319">
        <v>0</v>
      </c>
      <c r="R319">
        <v>627073</v>
      </c>
      <c r="S319">
        <f>H319/R319</f>
        <v>0.54556168101640479</v>
      </c>
      <c r="T319">
        <v>6</v>
      </c>
    </row>
    <row r="320" spans="1:20" x14ac:dyDescent="0.25">
      <c r="A320">
        <v>2024</v>
      </c>
      <c r="B320" t="s">
        <v>39</v>
      </c>
      <c r="C320">
        <v>1</v>
      </c>
      <c r="D320" t="s">
        <v>676</v>
      </c>
      <c r="E320">
        <v>241556</v>
      </c>
      <c r="F320" t="s">
        <v>677</v>
      </c>
      <c r="G320">
        <v>98908</v>
      </c>
      <c r="H320">
        <f>G320+E320</f>
        <v>340464</v>
      </c>
      <c r="I320">
        <v>0</v>
      </c>
      <c r="J320">
        <f>E320/H320</f>
        <v>0.70949057756473521</v>
      </c>
      <c r="K320">
        <f>1-J320</f>
        <v>0.29050942243526479</v>
      </c>
      <c r="L320">
        <f>IF(E320&gt;G320,1,0)</f>
        <v>1</v>
      </c>
      <c r="M320">
        <f>ABS(J320-K320)</f>
        <v>0.41898115512947043</v>
      </c>
      <c r="N320">
        <f>1-M320</f>
        <v>0.58101884487052957</v>
      </c>
      <c r="O320">
        <v>6</v>
      </c>
      <c r="P320">
        <v>0</v>
      </c>
      <c r="Q320">
        <v>0</v>
      </c>
      <c r="R320">
        <v>579816</v>
      </c>
      <c r="S320">
        <f>H320/R320</f>
        <v>0.58719317852560127</v>
      </c>
      <c r="T320">
        <v>5</v>
      </c>
    </row>
    <row r="321" spans="1:20" x14ac:dyDescent="0.25">
      <c r="A321">
        <v>2024</v>
      </c>
      <c r="B321" t="s">
        <v>39</v>
      </c>
      <c r="C321">
        <v>2</v>
      </c>
      <c r="D321" t="s">
        <v>678</v>
      </c>
      <c r="E321">
        <v>115337</v>
      </c>
      <c r="F321" t="s">
        <v>679</v>
      </c>
      <c r="G321">
        <v>224601</v>
      </c>
      <c r="H321">
        <f>G321+E321</f>
        <v>339938</v>
      </c>
      <c r="I321">
        <v>0</v>
      </c>
      <c r="J321">
        <f>E321/H321</f>
        <v>0.3392883408150898</v>
      </c>
      <c r="K321">
        <f>1-J321</f>
        <v>0.66071165918491026</v>
      </c>
      <c r="L321">
        <f>IF(E321&gt;G321,1,0)</f>
        <v>0</v>
      </c>
      <c r="M321">
        <f>ABS(J321-K321)</f>
        <v>0.32142331836982047</v>
      </c>
      <c r="N321">
        <f>1-M321</f>
        <v>0.67857668163017948</v>
      </c>
      <c r="O321">
        <v>6</v>
      </c>
      <c r="P321">
        <v>0</v>
      </c>
      <c r="Q321">
        <v>0</v>
      </c>
      <c r="R321">
        <v>556224</v>
      </c>
      <c r="S321">
        <f>H321/R321</f>
        <v>0.61115306063744101</v>
      </c>
      <c r="T321">
        <v>5</v>
      </c>
    </row>
    <row r="322" spans="1:20" x14ac:dyDescent="0.25">
      <c r="A322">
        <v>2024</v>
      </c>
      <c r="B322" t="s">
        <v>39</v>
      </c>
      <c r="C322">
        <v>3</v>
      </c>
      <c r="D322" t="s">
        <v>680</v>
      </c>
      <c r="E322">
        <v>226405</v>
      </c>
      <c r="F322" t="s">
        <v>681</v>
      </c>
      <c r="G322">
        <v>84344</v>
      </c>
      <c r="H322">
        <f>G322+E322</f>
        <v>310749</v>
      </c>
      <c r="I322">
        <v>0</v>
      </c>
      <c r="J322">
        <f>E322/H322</f>
        <v>0.72857837032460282</v>
      </c>
      <c r="K322">
        <f>1-J322</f>
        <v>0.27142162967539718</v>
      </c>
      <c r="L322">
        <f>IF(E322&gt;G322,1,0)</f>
        <v>1</v>
      </c>
      <c r="M322">
        <f>ABS(J322-K322)</f>
        <v>0.45715674064920564</v>
      </c>
      <c r="N322">
        <f>1-M322</f>
        <v>0.54284325935079436</v>
      </c>
      <c r="O322">
        <v>6</v>
      </c>
      <c r="P322">
        <v>0</v>
      </c>
      <c r="Q322">
        <v>1</v>
      </c>
      <c r="R322">
        <v>550379</v>
      </c>
      <c r="S322">
        <f>H322/R322</f>
        <v>0.56460911480997644</v>
      </c>
      <c r="T322">
        <v>5</v>
      </c>
    </row>
    <row r="323" spans="1:20" x14ac:dyDescent="0.25">
      <c r="A323">
        <v>2024</v>
      </c>
      <c r="B323" t="s">
        <v>39</v>
      </c>
      <c r="C323">
        <v>4</v>
      </c>
      <c r="D323" t="s">
        <v>682</v>
      </c>
      <c r="E323">
        <v>195862</v>
      </c>
      <c r="F323" t="s">
        <v>683</v>
      </c>
      <c r="G323">
        <v>166430</v>
      </c>
      <c r="H323">
        <f>G323+E323</f>
        <v>362292</v>
      </c>
      <c r="I323">
        <v>0</v>
      </c>
      <c r="J323">
        <f>E323/H323</f>
        <v>0.54061916906804452</v>
      </c>
      <c r="K323">
        <f>1-J323</f>
        <v>0.45938083093195548</v>
      </c>
      <c r="L323">
        <f>IF(E323&gt;G323,1,0)</f>
        <v>1</v>
      </c>
      <c r="M323">
        <f>ABS(J323-K323)</f>
        <v>8.123833813608905E-2</v>
      </c>
      <c r="N323">
        <f>1-M323</f>
        <v>0.91876166186391095</v>
      </c>
      <c r="O323">
        <v>6</v>
      </c>
      <c r="P323">
        <v>0</v>
      </c>
      <c r="Q323">
        <v>0</v>
      </c>
      <c r="R323">
        <v>590142</v>
      </c>
      <c r="S323">
        <f>H323/R323</f>
        <v>0.61390648352430432</v>
      </c>
      <c r="T323">
        <v>5</v>
      </c>
    </row>
    <row r="324" spans="1:20" x14ac:dyDescent="0.25">
      <c r="A324">
        <v>2024</v>
      </c>
      <c r="B324" t="s">
        <v>39</v>
      </c>
      <c r="C324">
        <v>5</v>
      </c>
      <c r="D324" t="s">
        <v>684</v>
      </c>
      <c r="E324">
        <v>191365</v>
      </c>
      <c r="F324" t="s">
        <v>685</v>
      </c>
      <c r="G324">
        <v>180420</v>
      </c>
      <c r="H324">
        <f>G324+E324</f>
        <v>371785</v>
      </c>
      <c r="I324">
        <v>0</v>
      </c>
      <c r="J324">
        <f>E324/H324</f>
        <v>0.51471952875990157</v>
      </c>
      <c r="K324">
        <f>1-J324</f>
        <v>0.48528047124009843</v>
      </c>
      <c r="L324">
        <f>IF(E324&gt;G324,1,0)</f>
        <v>1</v>
      </c>
      <c r="M324">
        <f>ABS(J324-K324)</f>
        <v>2.9439057519803136E-2</v>
      </c>
      <c r="N324">
        <f>1-M324</f>
        <v>0.97056094248019686</v>
      </c>
      <c r="O324">
        <v>6</v>
      </c>
      <c r="P324">
        <v>1</v>
      </c>
      <c r="Q324">
        <v>0</v>
      </c>
      <c r="R324">
        <v>565703</v>
      </c>
      <c r="S324">
        <f>H324/R324</f>
        <v>0.65720881805470366</v>
      </c>
      <c r="T324">
        <v>5</v>
      </c>
    </row>
    <row r="325" spans="1:20" x14ac:dyDescent="0.25">
      <c r="A325">
        <v>2024</v>
      </c>
      <c r="B325" t="s">
        <v>39</v>
      </c>
      <c r="C325">
        <v>6</v>
      </c>
      <c r="D325" t="s">
        <v>686</v>
      </c>
      <c r="E325">
        <v>180869</v>
      </c>
      <c r="F325" t="s">
        <v>687</v>
      </c>
      <c r="G325">
        <v>157634</v>
      </c>
      <c r="H325">
        <f>G325+E325</f>
        <v>338503</v>
      </c>
      <c r="I325">
        <v>0</v>
      </c>
      <c r="J325">
        <f>E325/H325</f>
        <v>0.53432022759030195</v>
      </c>
      <c r="K325">
        <f>1-J325</f>
        <v>0.46567977240969805</v>
      </c>
      <c r="L325">
        <f>IF(E325&gt;G325,1,0)</f>
        <v>1</v>
      </c>
      <c r="M325">
        <f>ABS(J325-K325)</f>
        <v>6.864045518060391E-2</v>
      </c>
      <c r="N325">
        <f>1-M325</f>
        <v>0.93135954481939609</v>
      </c>
      <c r="O325">
        <v>6</v>
      </c>
      <c r="P325">
        <v>0</v>
      </c>
      <c r="Q325">
        <v>0</v>
      </c>
      <c r="R325">
        <v>561293</v>
      </c>
      <c r="S325">
        <f>H325/R325</f>
        <v>0.60307718072379313</v>
      </c>
      <c r="T325">
        <v>5</v>
      </c>
    </row>
    <row r="326" spans="1:20" x14ac:dyDescent="0.25">
      <c r="A326">
        <v>2024</v>
      </c>
      <c r="B326" t="s">
        <v>40</v>
      </c>
      <c r="C326">
        <v>1</v>
      </c>
      <c r="D326" t="s">
        <v>688</v>
      </c>
      <c r="E326">
        <v>202042</v>
      </c>
      <c r="F326" t="s">
        <v>689</v>
      </c>
      <c r="G326">
        <v>261390</v>
      </c>
      <c r="H326">
        <f>G326+E326</f>
        <v>463432</v>
      </c>
      <c r="I326">
        <v>0</v>
      </c>
      <c r="J326">
        <f>E326/H326</f>
        <v>0.43596903105525731</v>
      </c>
      <c r="K326">
        <f>1-J326</f>
        <v>0.56403096894474269</v>
      </c>
      <c r="L326">
        <f>IF(E326&gt;G326,1,0)</f>
        <v>0</v>
      </c>
      <c r="M326">
        <f>ABS(J326-K326)</f>
        <v>0.12806193788948539</v>
      </c>
      <c r="N326">
        <f>1-M326</f>
        <v>0.87193806211051461</v>
      </c>
      <c r="O326">
        <v>17</v>
      </c>
      <c r="P326">
        <v>0</v>
      </c>
      <c r="Q326">
        <v>0</v>
      </c>
      <c r="R326">
        <v>612234</v>
      </c>
      <c r="S326">
        <f>H326/R326</f>
        <v>0.7569524070861795</v>
      </c>
      <c r="T326">
        <v>4</v>
      </c>
    </row>
    <row r="327" spans="1:20" x14ac:dyDescent="0.25">
      <c r="A327">
        <v>2024</v>
      </c>
      <c r="B327" t="s">
        <v>40</v>
      </c>
      <c r="C327">
        <v>2</v>
      </c>
      <c r="D327" t="s">
        <v>691</v>
      </c>
      <c r="E327">
        <v>193691</v>
      </c>
      <c r="F327" t="s">
        <v>690</v>
      </c>
      <c r="G327">
        <v>77355</v>
      </c>
      <c r="H327">
        <f>G327+E327</f>
        <v>271046</v>
      </c>
      <c r="I327">
        <v>0</v>
      </c>
      <c r="J327">
        <f>E327/H327</f>
        <v>0.71460563889524287</v>
      </c>
      <c r="K327">
        <f>1-J327</f>
        <v>0.28539436110475713</v>
      </c>
      <c r="L327">
        <f>IF(E327&gt;G327,1,0)</f>
        <v>1</v>
      </c>
      <c r="M327">
        <f>ABS(J327-K327)</f>
        <v>0.42921127779048573</v>
      </c>
      <c r="N327">
        <f>1-M327</f>
        <v>0.57078872220951427</v>
      </c>
      <c r="O327">
        <v>17</v>
      </c>
      <c r="P327">
        <v>0</v>
      </c>
      <c r="Q327">
        <v>0</v>
      </c>
      <c r="R327">
        <v>547238</v>
      </c>
      <c r="S327">
        <f>H327/R327</f>
        <v>0.49529820663038748</v>
      </c>
      <c r="T327">
        <v>4</v>
      </c>
    </row>
    <row r="328" spans="1:20" x14ac:dyDescent="0.25">
      <c r="A328">
        <v>2024</v>
      </c>
      <c r="B328" t="s">
        <v>40</v>
      </c>
      <c r="C328">
        <v>3</v>
      </c>
      <c r="D328" t="s">
        <v>692</v>
      </c>
      <c r="E328">
        <v>0.75</v>
      </c>
      <c r="G328">
        <v>0.25</v>
      </c>
      <c r="H328">
        <f>G328+E328</f>
        <v>1</v>
      </c>
      <c r="I328">
        <v>1</v>
      </c>
      <c r="J328">
        <f>E328/H328</f>
        <v>0.75</v>
      </c>
      <c r="K328">
        <f>1-J328</f>
        <v>0.25</v>
      </c>
      <c r="L328">
        <f>IF(E328&gt;G328,1,0)</f>
        <v>1</v>
      </c>
      <c r="M328">
        <f>ABS(J328-K328)</f>
        <v>0.5</v>
      </c>
      <c r="N328">
        <f>1-M328</f>
        <v>0.5</v>
      </c>
      <c r="O328">
        <v>17</v>
      </c>
      <c r="P328">
        <v>0</v>
      </c>
      <c r="Q328">
        <v>0</v>
      </c>
      <c r="R328">
        <v>626799</v>
      </c>
      <c r="S328">
        <f>H328/R328</f>
        <v>1.595407778251082E-6</v>
      </c>
      <c r="T328">
        <v>4</v>
      </c>
    </row>
    <row r="329" spans="1:20" x14ac:dyDescent="0.25">
      <c r="A329">
        <v>2024</v>
      </c>
      <c r="B329" t="s">
        <v>40</v>
      </c>
      <c r="C329">
        <v>4</v>
      </c>
      <c r="D329" t="s">
        <v>693</v>
      </c>
      <c r="E329">
        <v>269066</v>
      </c>
      <c r="F329" t="s">
        <v>694</v>
      </c>
      <c r="G329">
        <v>186457</v>
      </c>
      <c r="H329">
        <f>G329+E329</f>
        <v>455523</v>
      </c>
      <c r="I329">
        <v>0</v>
      </c>
      <c r="J329">
        <f>E329/H329</f>
        <v>0.59067489457173405</v>
      </c>
      <c r="K329">
        <f>1-J329</f>
        <v>0.40932510542826595</v>
      </c>
      <c r="L329">
        <f>IF(E329&gt;G329,1,0)</f>
        <v>1</v>
      </c>
      <c r="M329">
        <f>ABS(J329-K329)</f>
        <v>0.18134978914346811</v>
      </c>
      <c r="N329">
        <f>1-M329</f>
        <v>0.81865021085653189</v>
      </c>
      <c r="O329">
        <v>17</v>
      </c>
      <c r="P329">
        <v>0</v>
      </c>
      <c r="Q329">
        <v>0</v>
      </c>
      <c r="R329">
        <v>615371</v>
      </c>
      <c r="S329">
        <f>H329/R329</f>
        <v>0.74024125283771902</v>
      </c>
      <c r="T329">
        <v>4</v>
      </c>
    </row>
    <row r="330" spans="1:20" x14ac:dyDescent="0.25">
      <c r="A330">
        <v>2024</v>
      </c>
      <c r="B330" t="s">
        <v>40</v>
      </c>
      <c r="C330">
        <v>5</v>
      </c>
      <c r="D330" t="s">
        <v>695</v>
      </c>
      <c r="E330">
        <v>267754</v>
      </c>
      <c r="F330" t="s">
        <v>696</v>
      </c>
      <c r="G330">
        <v>142355</v>
      </c>
      <c r="H330">
        <f>G330+E330</f>
        <v>410109</v>
      </c>
      <c r="I330">
        <v>0</v>
      </c>
      <c r="J330">
        <f>E330/H330</f>
        <v>0.65288496472888913</v>
      </c>
      <c r="K330">
        <f>1-J330</f>
        <v>0.34711503527111087</v>
      </c>
      <c r="L330">
        <f>IF(E330&gt;G330,1,0)</f>
        <v>1</v>
      </c>
      <c r="M330">
        <f>ABS(J330-K330)</f>
        <v>0.30576992945777826</v>
      </c>
      <c r="N330">
        <f>1-M330</f>
        <v>0.69423007054222174</v>
      </c>
      <c r="O330">
        <v>17</v>
      </c>
      <c r="P330">
        <v>0</v>
      </c>
      <c r="Q330">
        <v>0</v>
      </c>
      <c r="R330">
        <v>594200</v>
      </c>
      <c r="S330">
        <f>H330/R330</f>
        <v>0.69018680578929659</v>
      </c>
      <c r="T330">
        <v>4</v>
      </c>
    </row>
    <row r="331" spans="1:20" x14ac:dyDescent="0.25">
      <c r="A331">
        <v>2024</v>
      </c>
      <c r="B331" t="s">
        <v>40</v>
      </c>
      <c r="C331">
        <v>6</v>
      </c>
      <c r="D331" t="s">
        <v>697</v>
      </c>
      <c r="E331">
        <v>235625</v>
      </c>
      <c r="F331" t="s">
        <v>698</v>
      </c>
      <c r="G331">
        <v>183638</v>
      </c>
      <c r="H331">
        <f>G331+E331</f>
        <v>419263</v>
      </c>
      <c r="I331">
        <v>0</v>
      </c>
      <c r="J331">
        <f>E331/H331</f>
        <v>0.56199807757898979</v>
      </c>
      <c r="K331">
        <f>1-J331</f>
        <v>0.43800192242101021</v>
      </c>
      <c r="L331">
        <f>IF(E331&gt;G331,1,0)</f>
        <v>1</v>
      </c>
      <c r="M331">
        <f>ABS(J331-K331)</f>
        <v>0.12399615515797957</v>
      </c>
      <c r="N331">
        <f>1-M331</f>
        <v>0.87600384484202043</v>
      </c>
      <c r="O331">
        <v>17</v>
      </c>
      <c r="P331">
        <v>0</v>
      </c>
      <c r="Q331">
        <v>0</v>
      </c>
      <c r="R331">
        <v>604162</v>
      </c>
      <c r="S331">
        <f>H331/R331</f>
        <v>0.69395791195076817</v>
      </c>
      <c r="T331">
        <v>4</v>
      </c>
    </row>
    <row r="332" spans="1:20" x14ac:dyDescent="0.25">
      <c r="A332">
        <v>2024</v>
      </c>
      <c r="B332" t="s">
        <v>40</v>
      </c>
      <c r="C332">
        <v>7</v>
      </c>
      <c r="D332" t="s">
        <v>699</v>
      </c>
      <c r="E332">
        <v>199626</v>
      </c>
      <c r="F332" t="s">
        <v>700</v>
      </c>
      <c r="G332">
        <v>203688</v>
      </c>
      <c r="H332">
        <f>G332+E332</f>
        <v>403314</v>
      </c>
      <c r="I332">
        <v>0</v>
      </c>
      <c r="J332">
        <f>E332/H332</f>
        <v>0.49496422142548979</v>
      </c>
      <c r="K332">
        <f>1-J332</f>
        <v>0.50503577857451021</v>
      </c>
      <c r="L332">
        <f>IF(E332&gt;G332,1,0)</f>
        <v>0</v>
      </c>
      <c r="M332">
        <f>ABS(J332-K332)</f>
        <v>1.0071557149020416E-2</v>
      </c>
      <c r="N332">
        <f>1-M332</f>
        <v>0.98992844285097958</v>
      </c>
      <c r="O332">
        <v>17</v>
      </c>
      <c r="P332">
        <v>1</v>
      </c>
      <c r="Q332">
        <v>0</v>
      </c>
      <c r="R332">
        <v>618295</v>
      </c>
      <c r="S332">
        <f>H332/R332</f>
        <v>0.65230027737568641</v>
      </c>
      <c r="T332">
        <v>4</v>
      </c>
    </row>
    <row r="333" spans="1:20" x14ac:dyDescent="0.25">
      <c r="A333">
        <v>2024</v>
      </c>
      <c r="B333" t="s">
        <v>40</v>
      </c>
      <c r="C333">
        <v>8</v>
      </c>
      <c r="D333" t="s">
        <v>701</v>
      </c>
      <c r="E333">
        <v>189411</v>
      </c>
      <c r="F333" t="s">
        <v>702</v>
      </c>
      <c r="G333">
        <v>195663</v>
      </c>
      <c r="H333">
        <f>G333+E333</f>
        <v>385074</v>
      </c>
      <c r="I333">
        <v>0</v>
      </c>
      <c r="J333">
        <f>E333/H333</f>
        <v>0.49188207980803689</v>
      </c>
      <c r="K333">
        <f>1-J333</f>
        <v>0.50811792019196311</v>
      </c>
      <c r="L333">
        <f>IF(E333&gt;G333,1,0)</f>
        <v>0</v>
      </c>
      <c r="M333">
        <f>ABS(J333-K333)</f>
        <v>1.6235840383926226E-2</v>
      </c>
      <c r="N333">
        <f>1-M333</f>
        <v>0.98376415961607377</v>
      </c>
      <c r="O333">
        <v>17</v>
      </c>
      <c r="P333">
        <v>1</v>
      </c>
      <c r="Q333">
        <v>0</v>
      </c>
      <c r="R333">
        <v>616343</v>
      </c>
      <c r="S333">
        <f>H333/R333</f>
        <v>0.62477224532443787</v>
      </c>
      <c r="T333">
        <v>4</v>
      </c>
    </row>
    <row r="334" spans="1:20" x14ac:dyDescent="0.25">
      <c r="A334">
        <v>2024</v>
      </c>
      <c r="B334" t="s">
        <v>40</v>
      </c>
      <c r="C334">
        <v>9</v>
      </c>
      <c r="D334" t="s">
        <v>703</v>
      </c>
      <c r="E334">
        <v>115523</v>
      </c>
      <c r="F334" t="s">
        <v>704</v>
      </c>
      <c r="G334">
        <v>276212</v>
      </c>
      <c r="H334">
        <f>G334+E334</f>
        <v>391735</v>
      </c>
      <c r="I334">
        <v>0</v>
      </c>
      <c r="J334">
        <f>E334/H334</f>
        <v>0.29490088963202166</v>
      </c>
      <c r="K334">
        <f>1-J334</f>
        <v>0.70509911036797834</v>
      </c>
      <c r="L334">
        <f>IF(E334&gt;G334,1,0)</f>
        <v>0</v>
      </c>
      <c r="M334">
        <f>ABS(J334-K334)</f>
        <v>0.41019822073595669</v>
      </c>
      <c r="N334">
        <f>1-M334</f>
        <v>0.58980177926404331</v>
      </c>
      <c r="O334">
        <v>17</v>
      </c>
      <c r="P334">
        <v>0</v>
      </c>
      <c r="Q334">
        <v>0</v>
      </c>
      <c r="R334">
        <v>613451</v>
      </c>
      <c r="S334">
        <f>H334/R334</f>
        <v>0.63857586017465129</v>
      </c>
      <c r="T334">
        <v>4</v>
      </c>
    </row>
    <row r="335" spans="1:20" x14ac:dyDescent="0.25">
      <c r="A335">
        <v>2024</v>
      </c>
      <c r="B335" t="s">
        <v>40</v>
      </c>
      <c r="C335">
        <v>10</v>
      </c>
      <c r="D335" t="s">
        <v>705</v>
      </c>
      <c r="E335">
        <v>200434</v>
      </c>
      <c r="F335" t="s">
        <v>706</v>
      </c>
      <c r="G335">
        <v>205567</v>
      </c>
      <c r="H335">
        <f>G335+E335</f>
        <v>406001</v>
      </c>
      <c r="I335">
        <v>0</v>
      </c>
      <c r="J335">
        <f>E335/H335</f>
        <v>0.49367858699855421</v>
      </c>
      <c r="K335">
        <f>1-J335</f>
        <v>0.50632141300144573</v>
      </c>
      <c r="L335">
        <f>IF(E335&gt;G335,1,0)</f>
        <v>0</v>
      </c>
      <c r="M335">
        <f>ABS(J335-K335)</f>
        <v>1.2642826002891516E-2</v>
      </c>
      <c r="N335">
        <f>1-M335</f>
        <v>0.98735717399710854</v>
      </c>
      <c r="O335">
        <v>17</v>
      </c>
      <c r="P335">
        <v>0</v>
      </c>
      <c r="Q335">
        <v>0</v>
      </c>
      <c r="R335">
        <v>612704</v>
      </c>
      <c r="S335">
        <f>H335/R335</f>
        <v>0.66263807646106443</v>
      </c>
      <c r="T335">
        <v>4</v>
      </c>
    </row>
    <row r="336" spans="1:20" x14ac:dyDescent="0.25">
      <c r="A336">
        <v>2024</v>
      </c>
      <c r="B336" t="s">
        <v>40</v>
      </c>
      <c r="C336">
        <v>11</v>
      </c>
      <c r="D336" t="s">
        <v>707</v>
      </c>
      <c r="E336">
        <v>149641</v>
      </c>
      <c r="F336" t="s">
        <v>708</v>
      </c>
      <c r="G336">
        <v>253672</v>
      </c>
      <c r="H336">
        <f>G336+E336</f>
        <v>403313</v>
      </c>
      <c r="I336">
        <v>0</v>
      </c>
      <c r="J336">
        <f>E336/H336</f>
        <v>0.37102944859203646</v>
      </c>
      <c r="K336">
        <f>1-J336</f>
        <v>0.62897055140796354</v>
      </c>
      <c r="L336">
        <f>IF(E336&gt;G336,1,0)</f>
        <v>0</v>
      </c>
      <c r="M336">
        <f>ABS(J336-K336)</f>
        <v>0.25794110281592708</v>
      </c>
      <c r="N336">
        <f>1-M336</f>
        <v>0.74205889718407292</v>
      </c>
      <c r="O336">
        <v>17</v>
      </c>
      <c r="P336">
        <v>0</v>
      </c>
      <c r="Q336">
        <v>0</v>
      </c>
      <c r="R336">
        <v>599582</v>
      </c>
      <c r="S336">
        <f>H336/R336</f>
        <v>0.67265695100920309</v>
      </c>
      <c r="T336">
        <v>4</v>
      </c>
    </row>
    <row r="337" spans="1:20" x14ac:dyDescent="0.25">
      <c r="A337">
        <v>2024</v>
      </c>
      <c r="B337" t="s">
        <v>40</v>
      </c>
      <c r="C337">
        <v>12</v>
      </c>
      <c r="D337" t="s">
        <v>709</v>
      </c>
      <c r="E337">
        <v>234802</v>
      </c>
      <c r="F337" t="s">
        <v>710</v>
      </c>
      <c r="G337">
        <v>181426</v>
      </c>
      <c r="H337">
        <f>G337+E337</f>
        <v>416228</v>
      </c>
      <c r="I337">
        <v>0</v>
      </c>
      <c r="J337">
        <f>E337/H337</f>
        <v>0.56411870417175203</v>
      </c>
      <c r="K337">
        <f>1-J337</f>
        <v>0.43588129582824797</v>
      </c>
      <c r="L337">
        <f>IF(E337&gt;G337,1,0)</f>
        <v>1</v>
      </c>
      <c r="M337">
        <f>ABS(J337-K337)</f>
        <v>0.12823740834350406</v>
      </c>
      <c r="N337">
        <f>1-M337</f>
        <v>0.87176259165649594</v>
      </c>
      <c r="O337">
        <v>17</v>
      </c>
      <c r="P337">
        <v>0</v>
      </c>
      <c r="Q337">
        <v>0</v>
      </c>
      <c r="R337">
        <v>621144</v>
      </c>
      <c r="S337">
        <f>H337/R337</f>
        <v>0.67009904305603851</v>
      </c>
      <c r="T337">
        <v>4</v>
      </c>
    </row>
    <row r="338" spans="1:20" x14ac:dyDescent="0.25">
      <c r="A338">
        <v>2024</v>
      </c>
      <c r="B338" t="s">
        <v>40</v>
      </c>
      <c r="C338">
        <v>13</v>
      </c>
      <c r="D338" t="s">
        <v>900</v>
      </c>
      <c r="E338">
        <v>104823</v>
      </c>
      <c r="F338" t="s">
        <v>711</v>
      </c>
      <c r="G338">
        <v>301460</v>
      </c>
      <c r="H338">
        <f>G338+E338</f>
        <v>406283</v>
      </c>
      <c r="I338">
        <v>0</v>
      </c>
      <c r="J338">
        <f>E338/H338</f>
        <v>0.25800488821831086</v>
      </c>
      <c r="K338">
        <f>1-J338</f>
        <v>0.7419951117816892</v>
      </c>
      <c r="L338">
        <f>IF(E338&gt;G338,1,0)</f>
        <v>0</v>
      </c>
      <c r="M338">
        <f>ABS(J338-K338)</f>
        <v>0.48399022356337834</v>
      </c>
      <c r="N338">
        <f>1-M338</f>
        <v>0.5160097764366216</v>
      </c>
      <c r="O338">
        <v>17</v>
      </c>
      <c r="P338">
        <v>0</v>
      </c>
      <c r="Q338">
        <v>0</v>
      </c>
      <c r="R338">
        <v>612136</v>
      </c>
      <c r="S338">
        <f>H338/R338</f>
        <v>0.66371361919573424</v>
      </c>
      <c r="T338">
        <v>4</v>
      </c>
    </row>
    <row r="339" spans="1:20" x14ac:dyDescent="0.25">
      <c r="A339">
        <v>2024</v>
      </c>
      <c r="B339" t="s">
        <v>40</v>
      </c>
      <c r="C339">
        <v>14</v>
      </c>
      <c r="D339" t="s">
        <v>712</v>
      </c>
      <c r="E339">
        <v>134755</v>
      </c>
      <c r="F339" t="s">
        <v>717</v>
      </c>
      <c r="G339">
        <v>268380</v>
      </c>
      <c r="H339">
        <f>G339+E339</f>
        <v>403135</v>
      </c>
      <c r="I339">
        <v>0</v>
      </c>
      <c r="J339">
        <f>E339/H339</f>
        <v>0.33426767708087862</v>
      </c>
      <c r="K339">
        <f>1-J339</f>
        <v>0.66573232291912143</v>
      </c>
      <c r="L339">
        <f>IF(E339&gt;G339,1,0)</f>
        <v>0</v>
      </c>
      <c r="M339">
        <f>ABS(J339-K339)</f>
        <v>0.33146464583824281</v>
      </c>
      <c r="N339">
        <f>1-M339</f>
        <v>0.66853535416175713</v>
      </c>
      <c r="O339">
        <v>17</v>
      </c>
      <c r="P339">
        <v>0</v>
      </c>
      <c r="Q339">
        <v>0</v>
      </c>
      <c r="R339">
        <v>615522</v>
      </c>
      <c r="S339">
        <f>H339/R339</f>
        <v>0.65494815782376581</v>
      </c>
      <c r="T339">
        <v>4</v>
      </c>
    </row>
    <row r="340" spans="1:20" x14ac:dyDescent="0.25">
      <c r="A340">
        <v>2024</v>
      </c>
      <c r="B340" t="s">
        <v>40</v>
      </c>
      <c r="C340">
        <v>15</v>
      </c>
      <c r="D340" t="s">
        <v>713</v>
      </c>
      <c r="E340">
        <v>111408</v>
      </c>
      <c r="F340" t="s">
        <v>714</v>
      </c>
      <c r="G340">
        <v>279027</v>
      </c>
      <c r="H340">
        <f>G340+E340</f>
        <v>390435</v>
      </c>
      <c r="I340">
        <v>0</v>
      </c>
      <c r="J340">
        <f>E340/H340</f>
        <v>0.28534327096699835</v>
      </c>
      <c r="K340">
        <f>1-J340</f>
        <v>0.7146567290330017</v>
      </c>
      <c r="L340">
        <f>IF(E340&gt;G340,1,0)</f>
        <v>0</v>
      </c>
      <c r="M340">
        <f>ABS(J340-K340)</f>
        <v>0.42931345806600335</v>
      </c>
      <c r="N340">
        <f>1-M340</f>
        <v>0.57068654193399659</v>
      </c>
      <c r="O340">
        <v>17</v>
      </c>
      <c r="P340">
        <v>0</v>
      </c>
      <c r="Q340">
        <v>0</v>
      </c>
      <c r="R340">
        <v>616528</v>
      </c>
      <c r="S340">
        <f>H340/R340</f>
        <v>0.6332802403134975</v>
      </c>
      <c r="T340">
        <v>4</v>
      </c>
    </row>
    <row r="341" spans="1:20" x14ac:dyDescent="0.25">
      <c r="A341">
        <v>2024</v>
      </c>
      <c r="B341" t="s">
        <v>40</v>
      </c>
      <c r="C341">
        <v>16</v>
      </c>
      <c r="D341" t="s">
        <v>715</v>
      </c>
      <c r="E341">
        <v>146709</v>
      </c>
      <c r="F341" t="s">
        <v>716</v>
      </c>
      <c r="G341">
        <v>256923</v>
      </c>
      <c r="H341">
        <f>G341+E341</f>
        <v>403632</v>
      </c>
      <c r="I341">
        <v>0</v>
      </c>
      <c r="J341">
        <f>E341/H341</f>
        <v>0.36347217267213699</v>
      </c>
      <c r="K341">
        <f>1-J341</f>
        <v>0.63652782732786295</v>
      </c>
      <c r="L341">
        <f>IF(E341&gt;G341,1,0)</f>
        <v>0</v>
      </c>
      <c r="M341">
        <f>ABS(J341-K341)</f>
        <v>0.27305565465572595</v>
      </c>
      <c r="N341">
        <f>1-M341</f>
        <v>0.7269443453442741</v>
      </c>
      <c r="O341">
        <v>17</v>
      </c>
      <c r="P341">
        <v>0</v>
      </c>
      <c r="Q341">
        <v>0</v>
      </c>
      <c r="R341">
        <v>610508</v>
      </c>
      <c r="S341">
        <f>H341/R341</f>
        <v>0.66114121354675126</v>
      </c>
      <c r="T341">
        <v>4</v>
      </c>
    </row>
    <row r="342" spans="1:20" x14ac:dyDescent="0.25">
      <c r="A342">
        <v>2024</v>
      </c>
      <c r="B342" t="s">
        <v>40</v>
      </c>
      <c r="C342">
        <v>17</v>
      </c>
      <c r="D342" t="s">
        <v>719</v>
      </c>
      <c r="E342">
        <v>242838</v>
      </c>
      <c r="F342" t="s">
        <v>718</v>
      </c>
      <c r="G342">
        <v>207900</v>
      </c>
      <c r="H342">
        <f>G342+E342</f>
        <v>450738</v>
      </c>
      <c r="I342">
        <v>0</v>
      </c>
      <c r="J342">
        <f>E342/H342</f>
        <v>0.5387564394393195</v>
      </c>
      <c r="K342">
        <f>1-J342</f>
        <v>0.4612435605606805</v>
      </c>
      <c r="L342">
        <f>IF(E342&gt;G342,1,0)</f>
        <v>1</v>
      </c>
      <c r="M342">
        <f>ABS(J342-K342)</f>
        <v>7.7512878878639002E-2</v>
      </c>
      <c r="N342">
        <f>1-M342</f>
        <v>0.922487121121361</v>
      </c>
      <c r="O342">
        <v>17</v>
      </c>
      <c r="P342">
        <v>0</v>
      </c>
      <c r="Q342">
        <v>0</v>
      </c>
      <c r="R342">
        <v>600837</v>
      </c>
      <c r="S342">
        <f>H342/R342</f>
        <v>0.75018349402583395</v>
      </c>
      <c r="T342">
        <v>4</v>
      </c>
    </row>
    <row r="343" spans="1:20" x14ac:dyDescent="0.25">
      <c r="A343">
        <v>2024</v>
      </c>
      <c r="B343" t="s">
        <v>41</v>
      </c>
      <c r="C343">
        <v>1</v>
      </c>
      <c r="D343" t="s">
        <v>720</v>
      </c>
      <c r="E343">
        <v>139352</v>
      </c>
      <c r="F343" t="s">
        <v>720</v>
      </c>
      <c r="G343">
        <v>70742</v>
      </c>
      <c r="H343">
        <f>G343+E343</f>
        <v>210094</v>
      </c>
      <c r="I343">
        <v>0</v>
      </c>
      <c r="J343">
        <f>E343/H343</f>
        <v>0.66328405380448752</v>
      </c>
      <c r="K343">
        <f>1-J343</f>
        <v>0.33671594619551248</v>
      </c>
      <c r="L343">
        <f>IF(E343&gt;G343,1,0)</f>
        <v>1</v>
      </c>
      <c r="M343">
        <f>ABS(J343-K343)</f>
        <v>0.32656810760897503</v>
      </c>
      <c r="N343">
        <f>1-M343</f>
        <v>0.67343189239102497</v>
      </c>
      <c r="O343">
        <v>2</v>
      </c>
      <c r="P343">
        <v>0</v>
      </c>
      <c r="Q343">
        <v>0</v>
      </c>
      <c r="R343">
        <v>435928</v>
      </c>
      <c r="S343">
        <f>H343/R343</f>
        <v>0.48194655998238239</v>
      </c>
      <c r="T343">
        <v>5</v>
      </c>
    </row>
    <row r="344" spans="1:20" x14ac:dyDescent="0.25">
      <c r="A344">
        <v>2024</v>
      </c>
      <c r="B344" t="s">
        <v>41</v>
      </c>
      <c r="C344">
        <v>2</v>
      </c>
      <c r="D344" t="s">
        <v>721</v>
      </c>
      <c r="E344">
        <v>153439</v>
      </c>
      <c r="F344" t="s">
        <v>901</v>
      </c>
      <c r="G344">
        <v>109381</v>
      </c>
      <c r="H344">
        <f>G344+E344</f>
        <v>262820</v>
      </c>
      <c r="I344">
        <v>0</v>
      </c>
      <c r="J344">
        <f>E344/H344</f>
        <v>0.58381782208355526</v>
      </c>
      <c r="K344">
        <f>1-J344</f>
        <v>0.41618217791644474</v>
      </c>
      <c r="L344">
        <f>IF(E344&gt;G344,1,0)</f>
        <v>1</v>
      </c>
      <c r="M344">
        <f>ABS(J344-K344)</f>
        <v>0.16763564416711052</v>
      </c>
      <c r="N344">
        <f>1-M344</f>
        <v>0.83236435583288948</v>
      </c>
      <c r="O344">
        <v>2</v>
      </c>
      <c r="P344">
        <v>0</v>
      </c>
      <c r="Q344">
        <v>0</v>
      </c>
      <c r="R344">
        <v>456777</v>
      </c>
      <c r="S344">
        <f>H344/R344</f>
        <v>0.57537923319256445</v>
      </c>
      <c r="T344">
        <v>5</v>
      </c>
    </row>
    <row r="345" spans="1:20" x14ac:dyDescent="0.25">
      <c r="A345">
        <v>2024</v>
      </c>
      <c r="B345" t="s">
        <v>42</v>
      </c>
      <c r="C345">
        <v>1</v>
      </c>
      <c r="D345" t="s">
        <v>722</v>
      </c>
      <c r="E345">
        <v>162582</v>
      </c>
      <c r="F345" t="s">
        <v>723</v>
      </c>
      <c r="G345">
        <v>227502</v>
      </c>
      <c r="H345">
        <f>G345+E345</f>
        <v>390084</v>
      </c>
      <c r="I345">
        <v>0</v>
      </c>
      <c r="J345">
        <f>E345/H345</f>
        <v>0.41678715353616147</v>
      </c>
      <c r="K345">
        <f>1-J345</f>
        <v>0.58321284646383853</v>
      </c>
      <c r="L345">
        <f>IF(E345&gt;G345,1,0)</f>
        <v>0</v>
      </c>
      <c r="M345">
        <f>ABS(J345-K345)</f>
        <v>0.16642569292767706</v>
      </c>
      <c r="N345">
        <f>1-M345</f>
        <v>0.83357430707232294</v>
      </c>
      <c r="O345">
        <v>7</v>
      </c>
      <c r="P345">
        <v>0</v>
      </c>
      <c r="Q345">
        <v>0</v>
      </c>
      <c r="R345">
        <v>613597</v>
      </c>
      <c r="S345">
        <f>H345/R345</f>
        <v>0.63573322555357992</v>
      </c>
      <c r="T345">
        <v>6</v>
      </c>
    </row>
    <row r="346" spans="1:20" x14ac:dyDescent="0.25">
      <c r="A346">
        <v>2024</v>
      </c>
      <c r="B346" t="s">
        <v>42</v>
      </c>
      <c r="C346">
        <v>2</v>
      </c>
      <c r="D346" t="s">
        <v>724</v>
      </c>
      <c r="E346">
        <v>142985</v>
      </c>
      <c r="F346" t="s">
        <v>725</v>
      </c>
      <c r="G346">
        <v>211514</v>
      </c>
      <c r="H346">
        <f>G346+E346</f>
        <v>354499</v>
      </c>
      <c r="I346">
        <v>0</v>
      </c>
      <c r="J346">
        <f>E346/H346</f>
        <v>0.40334387403067429</v>
      </c>
      <c r="K346">
        <f>1-J346</f>
        <v>0.59665612596932571</v>
      </c>
      <c r="L346">
        <f>IF(E346&gt;G346,1,0)</f>
        <v>0</v>
      </c>
      <c r="M346">
        <f>ABS(J346-K346)</f>
        <v>0.19331225193865142</v>
      </c>
      <c r="N346">
        <f>1-M346</f>
        <v>0.80668774806134858</v>
      </c>
      <c r="O346">
        <v>7</v>
      </c>
      <c r="P346">
        <v>0</v>
      </c>
      <c r="Q346">
        <v>0</v>
      </c>
      <c r="R346">
        <v>585956</v>
      </c>
      <c r="S346">
        <f>H346/R346</f>
        <v>0.60499252503600953</v>
      </c>
      <c r="T346">
        <v>6</v>
      </c>
    </row>
    <row r="347" spans="1:20" x14ac:dyDescent="0.25">
      <c r="A347">
        <v>2024</v>
      </c>
      <c r="B347" t="s">
        <v>42</v>
      </c>
      <c r="C347">
        <v>3</v>
      </c>
      <c r="D347" t="s">
        <v>726</v>
      </c>
      <c r="E347">
        <v>87735</v>
      </c>
      <c r="F347" t="s">
        <v>727</v>
      </c>
      <c r="G347">
        <v>248451</v>
      </c>
      <c r="H347">
        <f>G347+E347</f>
        <v>336186</v>
      </c>
      <c r="I347">
        <v>0</v>
      </c>
      <c r="J347">
        <f>E347/H347</f>
        <v>0.26097160500437255</v>
      </c>
      <c r="K347">
        <f>1-J347</f>
        <v>0.73902839499562745</v>
      </c>
      <c r="L347">
        <f>IF(E347&gt;G347,1,0)</f>
        <v>0</v>
      </c>
      <c r="M347">
        <f>ABS(J347-K347)</f>
        <v>0.47805678999125489</v>
      </c>
      <c r="N347">
        <f>1-M347</f>
        <v>0.52194321000874511</v>
      </c>
      <c r="O347">
        <v>7</v>
      </c>
      <c r="P347">
        <v>0</v>
      </c>
      <c r="Q347">
        <v>1</v>
      </c>
      <c r="R347">
        <v>601557</v>
      </c>
      <c r="S347">
        <f>H347/R347</f>
        <v>0.55885975892558815</v>
      </c>
      <c r="T347">
        <v>6</v>
      </c>
    </row>
    <row r="348" spans="1:20" x14ac:dyDescent="0.25">
      <c r="A348">
        <v>2024</v>
      </c>
      <c r="B348" t="s">
        <v>42</v>
      </c>
      <c r="C348">
        <v>4</v>
      </c>
      <c r="D348" t="s">
        <v>729</v>
      </c>
      <c r="E348">
        <v>128976</v>
      </c>
      <c r="F348" t="s">
        <v>728</v>
      </c>
      <c r="G348">
        <v>206916</v>
      </c>
      <c r="H348">
        <f>G348+E348</f>
        <v>335892</v>
      </c>
      <c r="I348">
        <v>0</v>
      </c>
      <c r="J348">
        <f>E348/H348</f>
        <v>0.38398056518166551</v>
      </c>
      <c r="K348">
        <f>1-J348</f>
        <v>0.61601943481833454</v>
      </c>
      <c r="L348">
        <f>IF(E348&gt;G348,1,0)</f>
        <v>0</v>
      </c>
      <c r="M348">
        <f>ABS(J348-K348)</f>
        <v>0.23203886963666903</v>
      </c>
      <c r="N348">
        <f>1-M348</f>
        <v>0.76796113036333091</v>
      </c>
      <c r="O348">
        <v>7</v>
      </c>
      <c r="P348">
        <v>0</v>
      </c>
      <c r="Q348">
        <v>0</v>
      </c>
      <c r="R348">
        <v>599284</v>
      </c>
      <c r="S348">
        <f>H348/R348</f>
        <v>0.56048885002769977</v>
      </c>
      <c r="T348">
        <v>6</v>
      </c>
    </row>
    <row r="349" spans="1:20" x14ac:dyDescent="0.25">
      <c r="A349">
        <v>2024</v>
      </c>
      <c r="B349" t="s">
        <v>42</v>
      </c>
      <c r="C349">
        <v>5</v>
      </c>
      <c r="D349" t="s">
        <v>730</v>
      </c>
      <c r="E349">
        <v>130592</v>
      </c>
      <c r="F349" t="s">
        <v>731</v>
      </c>
      <c r="G349">
        <v>228260</v>
      </c>
      <c r="H349">
        <f>G349+E349</f>
        <v>358852</v>
      </c>
      <c r="I349">
        <v>0</v>
      </c>
      <c r="J349">
        <f>E349/H349</f>
        <v>0.36391604338278732</v>
      </c>
      <c r="K349">
        <f>1-J349</f>
        <v>0.63608395661721273</v>
      </c>
      <c r="L349">
        <f>IF(E349&gt;G349,1,0)</f>
        <v>0</v>
      </c>
      <c r="M349">
        <f>ABS(J349-K349)</f>
        <v>0.27216791323442541</v>
      </c>
      <c r="N349">
        <f>1-M349</f>
        <v>0.72783208676557454</v>
      </c>
      <c r="O349">
        <v>7</v>
      </c>
      <c r="P349">
        <v>0</v>
      </c>
      <c r="Q349">
        <v>0</v>
      </c>
      <c r="R349">
        <v>593976</v>
      </c>
      <c r="S349">
        <f>H349/R349</f>
        <v>0.6041523563241612</v>
      </c>
      <c r="T349">
        <v>6</v>
      </c>
    </row>
    <row r="350" spans="1:20" x14ac:dyDescent="0.25">
      <c r="A350">
        <v>2024</v>
      </c>
      <c r="B350" t="s">
        <v>42</v>
      </c>
      <c r="C350">
        <v>6</v>
      </c>
      <c r="D350" t="s">
        <v>732</v>
      </c>
      <c r="E350">
        <v>182056</v>
      </c>
      <c r="F350" t="s">
        <v>733</v>
      </c>
      <c r="G350">
        <v>112360</v>
      </c>
      <c r="H350">
        <f>G350+E350</f>
        <v>294416</v>
      </c>
      <c r="I350">
        <v>0</v>
      </c>
      <c r="J350">
        <f>E350/H350</f>
        <v>0.61836313243845442</v>
      </c>
      <c r="K350">
        <f>1-J350</f>
        <v>0.38163686756154558</v>
      </c>
      <c r="L350">
        <f>IF(E350&gt;G350,1,0)</f>
        <v>1</v>
      </c>
      <c r="M350">
        <f>ABS(J350-K350)</f>
        <v>0.23672626487690884</v>
      </c>
      <c r="N350">
        <f>1-M350</f>
        <v>0.76327373512309116</v>
      </c>
      <c r="O350">
        <v>7</v>
      </c>
      <c r="P350">
        <v>0</v>
      </c>
      <c r="Q350">
        <v>0</v>
      </c>
      <c r="R350">
        <v>605907</v>
      </c>
      <c r="S350">
        <f>H350/R350</f>
        <v>0.48590955377640466</v>
      </c>
      <c r="T350">
        <v>6</v>
      </c>
    </row>
    <row r="351" spans="1:20" x14ac:dyDescent="0.25">
      <c r="A351">
        <v>2024</v>
      </c>
      <c r="B351" t="s">
        <v>42</v>
      </c>
      <c r="C351">
        <v>7</v>
      </c>
      <c r="D351" t="s">
        <v>734</v>
      </c>
      <c r="E351">
        <v>129522</v>
      </c>
      <c r="F351" t="s">
        <v>735</v>
      </c>
      <c r="G351">
        <v>240326</v>
      </c>
      <c r="H351">
        <f>G351+E351</f>
        <v>369848</v>
      </c>
      <c r="I351">
        <v>0</v>
      </c>
      <c r="J351">
        <f>E351/H351</f>
        <v>0.35020332677207933</v>
      </c>
      <c r="K351">
        <f>1-J351</f>
        <v>0.64979667322792067</v>
      </c>
      <c r="L351">
        <f>IF(E351&gt;G351,1,0)</f>
        <v>0</v>
      </c>
      <c r="M351">
        <f>ABS(J351-K351)</f>
        <v>0.29959334645584135</v>
      </c>
      <c r="N351">
        <f>1-M351</f>
        <v>0.70040665354415865</v>
      </c>
      <c r="O351">
        <v>7</v>
      </c>
      <c r="P351">
        <v>0</v>
      </c>
      <c r="Q351">
        <v>0</v>
      </c>
      <c r="R351">
        <v>631040</v>
      </c>
      <c r="S351">
        <f>H351/R351</f>
        <v>0.58609279918864099</v>
      </c>
      <c r="T351">
        <v>6</v>
      </c>
    </row>
    <row r="352" spans="1:20" x14ac:dyDescent="0.25">
      <c r="A352">
        <v>2024</v>
      </c>
      <c r="B352" t="s">
        <v>43</v>
      </c>
      <c r="C352">
        <v>0</v>
      </c>
      <c r="D352" t="s">
        <v>736</v>
      </c>
      <c r="E352">
        <v>117818</v>
      </c>
      <c r="F352" t="s">
        <v>737</v>
      </c>
      <c r="G352">
        <v>303630</v>
      </c>
      <c r="H352">
        <f>G352+E352</f>
        <v>421448</v>
      </c>
      <c r="I352">
        <v>0</v>
      </c>
      <c r="J352">
        <f>E352/H352</f>
        <v>0.27955524762248252</v>
      </c>
      <c r="K352">
        <f>1-J352</f>
        <v>0.72044475237751748</v>
      </c>
      <c r="L352">
        <f>IF(E352&gt;G352,1,0)</f>
        <v>0</v>
      </c>
      <c r="M352">
        <f>ABS(J352-K352)</f>
        <v>0.44088950475503497</v>
      </c>
      <c r="N352">
        <f>1-M352</f>
        <v>0.55911049524496503</v>
      </c>
      <c r="O352">
        <v>1</v>
      </c>
      <c r="P352">
        <v>0</v>
      </c>
      <c r="Q352">
        <v>0</v>
      </c>
      <c r="R352">
        <v>700511</v>
      </c>
      <c r="S352">
        <f>H352/R352</f>
        <v>0.60162938197972626</v>
      </c>
      <c r="T352">
        <v>0</v>
      </c>
    </row>
    <row r="353" spans="1:20" x14ac:dyDescent="0.25">
      <c r="A353">
        <v>2024</v>
      </c>
      <c r="B353" t="s">
        <v>44</v>
      </c>
      <c r="C353">
        <v>1</v>
      </c>
      <c r="D353" t="s">
        <v>738</v>
      </c>
      <c r="E353">
        <v>64021</v>
      </c>
      <c r="F353" t="s">
        <v>739</v>
      </c>
      <c r="G353">
        <v>257825</v>
      </c>
      <c r="H353">
        <f>G353+E353</f>
        <v>321846</v>
      </c>
      <c r="I353">
        <v>0</v>
      </c>
      <c r="J353">
        <f>E353/H353</f>
        <v>0.19891811611764632</v>
      </c>
      <c r="K353">
        <f>1-J353</f>
        <v>0.80108188388235368</v>
      </c>
      <c r="L353">
        <f>IF(E353&gt;G353,1,0)</f>
        <v>0</v>
      </c>
      <c r="M353">
        <f>ABS(J353-K353)</f>
        <v>0.60216376776470737</v>
      </c>
      <c r="N353">
        <f>1-M353</f>
        <v>0.39783623223529263</v>
      </c>
      <c r="O353">
        <v>9</v>
      </c>
      <c r="P353">
        <v>0</v>
      </c>
      <c r="Q353">
        <v>0</v>
      </c>
      <c r="R353">
        <v>637851</v>
      </c>
      <c r="S353">
        <f>H353/R353</f>
        <v>0.50457865551672731</v>
      </c>
      <c r="T353">
        <v>6</v>
      </c>
    </row>
    <row r="354" spans="1:20" x14ac:dyDescent="0.25">
      <c r="A354">
        <v>2024</v>
      </c>
      <c r="B354" t="s">
        <v>44</v>
      </c>
      <c r="C354">
        <v>2</v>
      </c>
      <c r="D354" t="s">
        <v>740</v>
      </c>
      <c r="E354">
        <v>111316</v>
      </c>
      <c r="F354" t="s">
        <v>741</v>
      </c>
      <c r="G354">
        <v>250782</v>
      </c>
      <c r="H354">
        <f>G354+E354</f>
        <v>362098</v>
      </c>
      <c r="I354">
        <v>0</v>
      </c>
      <c r="J354">
        <f>E354/H354</f>
        <v>0.30741953835701935</v>
      </c>
      <c r="K354">
        <f>1-J354</f>
        <v>0.6925804616429807</v>
      </c>
      <c r="L354">
        <f>IF(E354&gt;G354,1,0)</f>
        <v>0</v>
      </c>
      <c r="M354">
        <f>ABS(J354-K354)</f>
        <v>0.38516092328596135</v>
      </c>
      <c r="N354">
        <f>1-M354</f>
        <v>0.61483907671403859</v>
      </c>
      <c r="O354">
        <v>9</v>
      </c>
      <c r="P354">
        <v>0</v>
      </c>
      <c r="Q354">
        <v>0</v>
      </c>
      <c r="R354">
        <v>641890</v>
      </c>
      <c r="S354">
        <f>H354/R354</f>
        <v>0.56411223106762842</v>
      </c>
      <c r="T354">
        <v>6</v>
      </c>
    </row>
    <row r="355" spans="1:20" x14ac:dyDescent="0.25">
      <c r="A355">
        <v>2024</v>
      </c>
      <c r="B355" t="s">
        <v>44</v>
      </c>
      <c r="C355">
        <v>3</v>
      </c>
      <c r="D355" t="s">
        <v>742</v>
      </c>
      <c r="E355">
        <v>102841</v>
      </c>
      <c r="F355" t="s">
        <v>743</v>
      </c>
      <c r="G355">
        <v>236519</v>
      </c>
      <c r="H355">
        <f>G355+E355</f>
        <v>339360</v>
      </c>
      <c r="I355">
        <v>0</v>
      </c>
      <c r="J355">
        <f>E355/H355</f>
        <v>0.30304396511079679</v>
      </c>
      <c r="K355">
        <f>1-J355</f>
        <v>0.69695603488920321</v>
      </c>
      <c r="L355">
        <f>IF(E355&gt;G355,1,0)</f>
        <v>0</v>
      </c>
      <c r="M355">
        <f>ABS(J355-K355)</f>
        <v>0.39391206977840643</v>
      </c>
      <c r="N355">
        <f>1-M355</f>
        <v>0.60608793022159357</v>
      </c>
      <c r="O355">
        <v>9</v>
      </c>
      <c r="P355">
        <v>0</v>
      </c>
      <c r="Q355">
        <v>0</v>
      </c>
      <c r="R355">
        <v>633111</v>
      </c>
      <c r="S355">
        <f>H355/R355</f>
        <v>0.53601975009121627</v>
      </c>
      <c r="T355">
        <v>6</v>
      </c>
    </row>
    <row r="356" spans="1:20" x14ac:dyDescent="0.25">
      <c r="A356">
        <v>2024</v>
      </c>
      <c r="B356" t="s">
        <v>44</v>
      </c>
      <c r="C356">
        <v>4</v>
      </c>
      <c r="D356" t="s">
        <v>744</v>
      </c>
      <c r="E356">
        <v>83832</v>
      </c>
      <c r="F356" t="s">
        <v>745</v>
      </c>
      <c r="G356">
        <v>219133</v>
      </c>
      <c r="H356">
        <f>G356+E356</f>
        <v>302965</v>
      </c>
      <c r="I356">
        <v>0</v>
      </c>
      <c r="J356">
        <f>E356/H356</f>
        <v>0.27670522997706004</v>
      </c>
      <c r="K356">
        <f>1-J356</f>
        <v>0.72329477002293996</v>
      </c>
      <c r="L356">
        <f>IF(E356&gt;G356,1,0)</f>
        <v>0</v>
      </c>
      <c r="M356">
        <f>ABS(J356-K356)</f>
        <v>0.44658954004587992</v>
      </c>
      <c r="N356">
        <f>1-M356</f>
        <v>0.55341045995412008</v>
      </c>
      <c r="O356">
        <v>9</v>
      </c>
      <c r="P356">
        <v>0</v>
      </c>
      <c r="Q356">
        <v>0</v>
      </c>
      <c r="R356">
        <v>623700</v>
      </c>
      <c r="S356">
        <f>H356/R356</f>
        <v>0.48575436908770242</v>
      </c>
      <c r="T356">
        <v>6</v>
      </c>
    </row>
    <row r="357" spans="1:20" x14ac:dyDescent="0.25">
      <c r="A357">
        <v>2024</v>
      </c>
      <c r="B357" t="s">
        <v>44</v>
      </c>
      <c r="C357">
        <v>5</v>
      </c>
      <c r="D357" t="s">
        <v>746</v>
      </c>
      <c r="E357">
        <v>142387</v>
      </c>
      <c r="F357" t="s">
        <v>747</v>
      </c>
      <c r="G357">
        <v>205075</v>
      </c>
      <c r="H357">
        <f>G357+E357</f>
        <v>347462</v>
      </c>
      <c r="I357">
        <v>0</v>
      </c>
      <c r="J357">
        <f>E357/H357</f>
        <v>0.4097915743304304</v>
      </c>
      <c r="K357">
        <f>1-J357</f>
        <v>0.59020842566956966</v>
      </c>
      <c r="L357">
        <f>IF(E357&gt;G357,1,0)</f>
        <v>0</v>
      </c>
      <c r="M357">
        <f>ABS(J357-K357)</f>
        <v>0.18041685133913926</v>
      </c>
      <c r="N357">
        <f>1-M357</f>
        <v>0.81958314866086068</v>
      </c>
      <c r="O357">
        <v>9</v>
      </c>
      <c r="P357">
        <v>0</v>
      </c>
      <c r="Q357">
        <v>0</v>
      </c>
      <c r="R357">
        <v>606935</v>
      </c>
      <c r="S357">
        <f>H357/R357</f>
        <v>0.57248634532528198</v>
      </c>
      <c r="T357">
        <v>6</v>
      </c>
    </row>
    <row r="358" spans="1:20" x14ac:dyDescent="0.25">
      <c r="A358">
        <v>2024</v>
      </c>
      <c r="B358" t="s">
        <v>44</v>
      </c>
      <c r="C358">
        <v>6</v>
      </c>
      <c r="D358" t="s">
        <v>748</v>
      </c>
      <c r="E358">
        <v>106144</v>
      </c>
      <c r="F358" t="s">
        <v>749</v>
      </c>
      <c r="G358">
        <v>225543</v>
      </c>
      <c r="H358">
        <f>G358+E358</f>
        <v>331687</v>
      </c>
      <c r="I358">
        <v>0</v>
      </c>
      <c r="J358">
        <f>E358/H358</f>
        <v>0.32001254194466472</v>
      </c>
      <c r="K358">
        <f>1-J358</f>
        <v>0.67998745805533534</v>
      </c>
      <c r="L358">
        <f>IF(E358&gt;G358,1,0)</f>
        <v>0</v>
      </c>
      <c r="M358">
        <f>ABS(J358-K358)</f>
        <v>0.35997491611067062</v>
      </c>
      <c r="N358">
        <f>1-M358</f>
        <v>0.64002508388932933</v>
      </c>
      <c r="O358">
        <v>9</v>
      </c>
      <c r="P358">
        <v>0</v>
      </c>
      <c r="Q358">
        <v>0</v>
      </c>
      <c r="R358">
        <v>622903</v>
      </c>
      <c r="S358">
        <f>H358/R358</f>
        <v>0.53248579634389304</v>
      </c>
      <c r="T358">
        <v>6</v>
      </c>
    </row>
    <row r="359" spans="1:20" x14ac:dyDescent="0.25">
      <c r="A359">
        <v>2024</v>
      </c>
      <c r="B359" t="s">
        <v>44</v>
      </c>
      <c r="C359">
        <v>7</v>
      </c>
      <c r="D359" t="s">
        <v>750</v>
      </c>
      <c r="E359">
        <v>122764</v>
      </c>
      <c r="F359" t="s">
        <v>751</v>
      </c>
      <c r="G359">
        <v>191992</v>
      </c>
      <c r="H359">
        <f>G359+E359</f>
        <v>314756</v>
      </c>
      <c r="I359">
        <v>0</v>
      </c>
      <c r="J359">
        <f>E359/H359</f>
        <v>0.39002910190750933</v>
      </c>
      <c r="K359">
        <f>1-J359</f>
        <v>0.60997089809249072</v>
      </c>
      <c r="L359">
        <f>IF(E359&gt;G359,1,0)</f>
        <v>0</v>
      </c>
      <c r="M359">
        <f>ABS(J359-K359)</f>
        <v>0.21994179618498139</v>
      </c>
      <c r="N359">
        <f>1-M359</f>
        <v>0.78005820381501856</v>
      </c>
      <c r="O359">
        <v>9</v>
      </c>
      <c r="P359">
        <v>0</v>
      </c>
      <c r="Q359">
        <v>0</v>
      </c>
      <c r="R359">
        <v>638204</v>
      </c>
      <c r="S359">
        <f>H359/R359</f>
        <v>0.49319026518166603</v>
      </c>
      <c r="T359">
        <v>6</v>
      </c>
    </row>
    <row r="360" spans="1:20" x14ac:dyDescent="0.25">
      <c r="A360">
        <v>2024</v>
      </c>
      <c r="B360" t="s">
        <v>44</v>
      </c>
      <c r="C360">
        <v>8</v>
      </c>
      <c r="D360" t="s">
        <v>752</v>
      </c>
      <c r="E360">
        <v>85043</v>
      </c>
      <c r="F360" t="s">
        <v>753</v>
      </c>
      <c r="G360">
        <v>240411</v>
      </c>
      <c r="H360">
        <f>G360+E360</f>
        <v>325454</v>
      </c>
      <c r="I360">
        <v>0</v>
      </c>
      <c r="J360">
        <f>E360/H360</f>
        <v>0.26130574520515953</v>
      </c>
      <c r="K360">
        <f>1-J360</f>
        <v>0.73869425479484052</v>
      </c>
      <c r="L360">
        <f>IF(E360&gt;G360,1,0)</f>
        <v>0</v>
      </c>
      <c r="M360">
        <f>ABS(J360-K360)</f>
        <v>0.47738850958968099</v>
      </c>
      <c r="N360">
        <f>1-M360</f>
        <v>0.52261149041031896</v>
      </c>
      <c r="O360">
        <v>9</v>
      </c>
      <c r="P360">
        <v>0</v>
      </c>
      <c r="Q360">
        <v>0</v>
      </c>
      <c r="R360">
        <v>599957</v>
      </c>
      <c r="S360">
        <f>H360/R360</f>
        <v>0.54246220979170179</v>
      </c>
      <c r="T360">
        <v>6</v>
      </c>
    </row>
    <row r="361" spans="1:20" x14ac:dyDescent="0.25">
      <c r="A361">
        <v>2024</v>
      </c>
      <c r="B361" t="s">
        <v>44</v>
      </c>
      <c r="C361">
        <v>9</v>
      </c>
      <c r="D361" t="s">
        <v>754</v>
      </c>
      <c r="E361">
        <v>159522</v>
      </c>
      <c r="F361" t="s">
        <v>755</v>
      </c>
      <c r="G361">
        <v>57411</v>
      </c>
      <c r="H361">
        <f>G361+E361</f>
        <v>216933</v>
      </c>
      <c r="I361">
        <v>0</v>
      </c>
      <c r="J361">
        <f>E361/H361</f>
        <v>0.73535146796476336</v>
      </c>
      <c r="K361">
        <f>1-J361</f>
        <v>0.26464853203523664</v>
      </c>
      <c r="L361">
        <f>IF(E361&gt;G361,1,0)</f>
        <v>1</v>
      </c>
      <c r="M361">
        <f>ABS(J361-K361)</f>
        <v>0.47070293592952672</v>
      </c>
      <c r="N361">
        <f>1-M361</f>
        <v>0.52929706407047328</v>
      </c>
      <c r="O361">
        <v>9</v>
      </c>
      <c r="P361">
        <v>0</v>
      </c>
      <c r="Q361">
        <v>0</v>
      </c>
      <c r="R361">
        <v>558578</v>
      </c>
      <c r="S361">
        <f>H361/R361</f>
        <v>0.388366530726237</v>
      </c>
      <c r="T361">
        <v>6</v>
      </c>
    </row>
    <row r="362" spans="1:20" x14ac:dyDescent="0.25">
      <c r="A362">
        <v>2024</v>
      </c>
      <c r="B362" t="s">
        <v>45</v>
      </c>
      <c r="C362">
        <v>1</v>
      </c>
      <c r="E362">
        <v>0.25</v>
      </c>
      <c r="F362" t="s">
        <v>756</v>
      </c>
      <c r="G362">
        <v>0.75</v>
      </c>
      <c r="H362">
        <f>G362+E362</f>
        <v>1</v>
      </c>
      <c r="I362">
        <v>1</v>
      </c>
      <c r="J362">
        <f>E362/H362</f>
        <v>0.25</v>
      </c>
      <c r="K362">
        <f>1-J362</f>
        <v>0.75</v>
      </c>
      <c r="L362">
        <f>IF(E362&gt;G362,1,0)</f>
        <v>0</v>
      </c>
      <c r="M362">
        <f>ABS(J362-K362)</f>
        <v>0.5</v>
      </c>
      <c r="N362">
        <f>1-M362</f>
        <v>0.5</v>
      </c>
      <c r="O362">
        <v>38</v>
      </c>
      <c r="P362">
        <v>0</v>
      </c>
      <c r="Q362">
        <v>0</v>
      </c>
      <c r="R362">
        <v>597698</v>
      </c>
      <c r="S362">
        <f>H362/R362</f>
        <v>1.6730857389517784E-6</v>
      </c>
      <c r="T362">
        <v>6</v>
      </c>
    </row>
    <row r="363" spans="1:20" x14ac:dyDescent="0.25">
      <c r="A363">
        <v>2024</v>
      </c>
      <c r="B363" t="s">
        <v>45</v>
      </c>
      <c r="C363">
        <v>2</v>
      </c>
      <c r="D363" t="s">
        <v>757</v>
      </c>
      <c r="E363">
        <v>112252</v>
      </c>
      <c r="F363" t="s">
        <v>758</v>
      </c>
      <c r="G363">
        <v>214631</v>
      </c>
      <c r="H363">
        <f>G363+E363</f>
        <v>326883</v>
      </c>
      <c r="I363">
        <v>0</v>
      </c>
      <c r="J363">
        <f>E363/H363</f>
        <v>0.34340115576521263</v>
      </c>
      <c r="K363">
        <f>1-J363</f>
        <v>0.65659884423478743</v>
      </c>
      <c r="L363">
        <f>IF(E363&gt;G363,1,0)</f>
        <v>0</v>
      </c>
      <c r="M363">
        <f>ABS(J363-K363)</f>
        <v>0.3131976884695748</v>
      </c>
      <c r="N363">
        <f>1-M363</f>
        <v>0.68680231153042515</v>
      </c>
      <c r="O363">
        <v>38</v>
      </c>
      <c r="P363">
        <v>0</v>
      </c>
      <c r="Q363">
        <v>0</v>
      </c>
      <c r="R363">
        <v>602126</v>
      </c>
      <c r="S363">
        <f>H363/R363</f>
        <v>0.54288139027379656</v>
      </c>
      <c r="T363">
        <v>6</v>
      </c>
    </row>
    <row r="364" spans="1:20" x14ac:dyDescent="0.25">
      <c r="A364">
        <v>2024</v>
      </c>
      <c r="B364" t="s">
        <v>45</v>
      </c>
      <c r="C364">
        <v>3</v>
      </c>
      <c r="D364" t="s">
        <v>759</v>
      </c>
      <c r="E364">
        <v>142953</v>
      </c>
      <c r="F364" t="s">
        <v>760</v>
      </c>
      <c r="G364">
        <v>237794</v>
      </c>
      <c r="H364">
        <f>G364+E364</f>
        <v>380747</v>
      </c>
      <c r="I364">
        <v>0</v>
      </c>
      <c r="J364">
        <f>E364/H364</f>
        <v>0.37545404166021007</v>
      </c>
      <c r="K364">
        <f>1-J364</f>
        <v>0.62454595833978988</v>
      </c>
      <c r="L364">
        <f>IF(E364&gt;G364,1,0)</f>
        <v>0</v>
      </c>
      <c r="M364">
        <f>ABS(J364-K364)</f>
        <v>0.24909191667957981</v>
      </c>
      <c r="N364">
        <f>1-M364</f>
        <v>0.75090808332042025</v>
      </c>
      <c r="O364">
        <v>38</v>
      </c>
      <c r="P364">
        <v>0</v>
      </c>
      <c r="Q364">
        <v>0</v>
      </c>
      <c r="R364">
        <v>645615</v>
      </c>
      <c r="S364">
        <f>H364/R364</f>
        <v>0.58974311315567329</v>
      </c>
      <c r="T364">
        <v>6</v>
      </c>
    </row>
    <row r="365" spans="1:20" x14ac:dyDescent="0.25">
      <c r="A365">
        <v>2024</v>
      </c>
      <c r="B365" t="s">
        <v>45</v>
      </c>
      <c r="C365">
        <v>4</v>
      </c>
      <c r="D365" t="s">
        <v>761</v>
      </c>
      <c r="E365">
        <v>111696</v>
      </c>
      <c r="F365" t="s">
        <v>762</v>
      </c>
      <c r="G365">
        <v>241603</v>
      </c>
      <c r="H365">
        <f>G365+E365</f>
        <v>353299</v>
      </c>
      <c r="I365">
        <v>0</v>
      </c>
      <c r="J365">
        <f>E365/H365</f>
        <v>0.31615147509616498</v>
      </c>
      <c r="K365">
        <f>1-J365</f>
        <v>0.68384852490383508</v>
      </c>
      <c r="L365">
        <f>IF(E365&gt;G365,1,0)</f>
        <v>0</v>
      </c>
      <c r="M365">
        <f>ABS(J365-K365)</f>
        <v>0.3676970498076701</v>
      </c>
      <c r="N365">
        <f>1-M365</f>
        <v>0.63230295019232985</v>
      </c>
      <c r="O365">
        <v>38</v>
      </c>
      <c r="P365">
        <v>0</v>
      </c>
      <c r="Q365">
        <v>0</v>
      </c>
      <c r="R365">
        <v>645312</v>
      </c>
      <c r="S365">
        <f>H365/R365</f>
        <v>0.54748555737379745</v>
      </c>
      <c r="T365">
        <v>6</v>
      </c>
    </row>
    <row r="366" spans="1:20" x14ac:dyDescent="0.25">
      <c r="A366">
        <v>2024</v>
      </c>
      <c r="B366" t="s">
        <v>45</v>
      </c>
      <c r="C366">
        <v>5</v>
      </c>
      <c r="D366" t="s">
        <v>763</v>
      </c>
      <c r="E366">
        <v>107712</v>
      </c>
      <c r="F366" t="s">
        <v>764</v>
      </c>
      <c r="G366">
        <v>192185</v>
      </c>
      <c r="H366">
        <f>G366+E366</f>
        <v>299897</v>
      </c>
      <c r="I366">
        <v>0</v>
      </c>
      <c r="J366">
        <f>E366/H366</f>
        <v>0.35916331273737317</v>
      </c>
      <c r="K366">
        <f>1-J366</f>
        <v>0.64083668726262677</v>
      </c>
      <c r="L366">
        <f>IF(E366&gt;G366,1,0)</f>
        <v>0</v>
      </c>
      <c r="M366">
        <f>ABS(J366-K366)</f>
        <v>0.28167337452525359</v>
      </c>
      <c r="N366">
        <f>1-M366</f>
        <v>0.71832662547474646</v>
      </c>
      <c r="O366">
        <v>38</v>
      </c>
      <c r="P366">
        <v>0</v>
      </c>
      <c r="Q366">
        <v>0</v>
      </c>
      <c r="R366">
        <v>611887</v>
      </c>
      <c r="S366">
        <f>H366/R366</f>
        <v>0.49011827347206266</v>
      </c>
      <c r="T366">
        <v>6</v>
      </c>
    </row>
    <row r="367" spans="1:20" x14ac:dyDescent="0.25">
      <c r="A367">
        <v>2024</v>
      </c>
      <c r="B367" t="s">
        <v>45</v>
      </c>
      <c r="C367">
        <v>6</v>
      </c>
      <c r="D367" t="s">
        <v>765</v>
      </c>
      <c r="E367">
        <v>98319</v>
      </c>
      <c r="F367" t="s">
        <v>766</v>
      </c>
      <c r="G367">
        <v>188119</v>
      </c>
      <c r="H367">
        <f>G367+E367</f>
        <v>286438</v>
      </c>
      <c r="I367">
        <v>0</v>
      </c>
      <c r="J367">
        <f>E367/H367</f>
        <v>0.34324705520915522</v>
      </c>
      <c r="K367">
        <f>1-J367</f>
        <v>0.65675294479084478</v>
      </c>
      <c r="L367">
        <f>IF(E367&gt;G367,1,0)</f>
        <v>0</v>
      </c>
      <c r="M367">
        <f>ABS(J367-K367)</f>
        <v>0.31350588958168957</v>
      </c>
      <c r="N367">
        <f>1-M367</f>
        <v>0.68649411041831043</v>
      </c>
      <c r="O367">
        <v>38</v>
      </c>
      <c r="P367">
        <v>0</v>
      </c>
      <c r="Q367">
        <v>0</v>
      </c>
      <c r="R367">
        <v>600752</v>
      </c>
      <c r="S367">
        <f>H367/R367</f>
        <v>0.47679907848829467</v>
      </c>
      <c r="T367">
        <v>6</v>
      </c>
    </row>
    <row r="368" spans="1:20" x14ac:dyDescent="0.25">
      <c r="A368">
        <v>2024</v>
      </c>
      <c r="B368" t="s">
        <v>45</v>
      </c>
      <c r="C368">
        <v>7</v>
      </c>
      <c r="D368" t="s">
        <v>767</v>
      </c>
      <c r="E368">
        <v>149820</v>
      </c>
      <c r="F368" t="s">
        <v>768</v>
      </c>
      <c r="G368">
        <v>94651</v>
      </c>
      <c r="H368">
        <f>G368+E368</f>
        <v>244471</v>
      </c>
      <c r="I368">
        <v>0</v>
      </c>
      <c r="J368">
        <f>E368/H368</f>
        <v>0.61283342400530127</v>
      </c>
      <c r="K368">
        <f>1-J368</f>
        <v>0.38716657599469873</v>
      </c>
      <c r="L368">
        <f>IF(E368&gt;G368,1,0)</f>
        <v>1</v>
      </c>
      <c r="M368">
        <f>ABS(J368-K368)</f>
        <v>0.22566684801060255</v>
      </c>
      <c r="N368">
        <f>1-M368</f>
        <v>0.77433315198939745</v>
      </c>
      <c r="O368">
        <v>38</v>
      </c>
      <c r="P368">
        <v>0</v>
      </c>
      <c r="Q368">
        <v>0</v>
      </c>
      <c r="R368">
        <v>636234</v>
      </c>
      <c r="S368">
        <f>H368/R368</f>
        <v>0.38424699088700071</v>
      </c>
      <c r="T368">
        <v>6</v>
      </c>
    </row>
    <row r="369" spans="1:20" x14ac:dyDescent="0.25">
      <c r="A369">
        <v>2024</v>
      </c>
      <c r="B369" t="s">
        <v>45</v>
      </c>
      <c r="C369">
        <v>8</v>
      </c>
      <c r="D369" t="s">
        <v>769</v>
      </c>
      <c r="E369">
        <v>108754</v>
      </c>
      <c r="F369" t="s">
        <v>770</v>
      </c>
      <c r="G369">
        <v>233423</v>
      </c>
      <c r="H369">
        <f>G369+E369</f>
        <v>342177</v>
      </c>
      <c r="I369">
        <v>0</v>
      </c>
      <c r="J369">
        <f>E369/H369</f>
        <v>0.31782966125718559</v>
      </c>
      <c r="K369">
        <f>1-J369</f>
        <v>0.68217033874281441</v>
      </c>
      <c r="L369">
        <f>IF(E369&gt;G369,1,0)</f>
        <v>0</v>
      </c>
      <c r="M369">
        <f>ABS(J369-K369)</f>
        <v>0.36434067748562882</v>
      </c>
      <c r="N369">
        <f>1-M369</f>
        <v>0.63565932251437118</v>
      </c>
      <c r="O369">
        <v>38</v>
      </c>
      <c r="P369">
        <v>0</v>
      </c>
      <c r="Q369">
        <v>0</v>
      </c>
      <c r="R369">
        <v>649540</v>
      </c>
      <c r="S369">
        <f>H369/R369</f>
        <v>0.52679896542168303</v>
      </c>
      <c r="T369">
        <v>6</v>
      </c>
    </row>
    <row r="370" spans="1:20" x14ac:dyDescent="0.25">
      <c r="A370">
        <v>2024</v>
      </c>
      <c r="B370" t="s">
        <v>45</v>
      </c>
      <c r="C370">
        <v>9</v>
      </c>
      <c r="D370" t="s">
        <v>771</v>
      </c>
      <c r="E370">
        <v>0.75</v>
      </c>
      <c r="G370">
        <v>0.25</v>
      </c>
      <c r="H370">
        <f>G370+E370</f>
        <v>1</v>
      </c>
      <c r="I370">
        <v>1</v>
      </c>
      <c r="J370">
        <f>E370/H370</f>
        <v>0.75</v>
      </c>
      <c r="K370">
        <f>1-J370</f>
        <v>0.25</v>
      </c>
      <c r="L370">
        <f>IF(E370&gt;G370,1,0)</f>
        <v>1</v>
      </c>
      <c r="M370">
        <f>ABS(J370-K370)</f>
        <v>0.5</v>
      </c>
      <c r="N370">
        <f>1-M370</f>
        <v>0.5</v>
      </c>
      <c r="O370">
        <v>38</v>
      </c>
      <c r="P370">
        <v>0</v>
      </c>
      <c r="Q370">
        <v>0</v>
      </c>
      <c r="R370">
        <v>580521</v>
      </c>
      <c r="S370">
        <f>H370/R370</f>
        <v>1.7225905695056681E-6</v>
      </c>
      <c r="T370">
        <v>6</v>
      </c>
    </row>
    <row r="371" spans="1:20" x14ac:dyDescent="0.25">
      <c r="A371">
        <v>2024</v>
      </c>
      <c r="B371" t="s">
        <v>45</v>
      </c>
      <c r="C371">
        <v>10</v>
      </c>
      <c r="D371" t="s">
        <v>772</v>
      </c>
      <c r="E371">
        <v>118280</v>
      </c>
      <c r="F371" t="s">
        <v>773</v>
      </c>
      <c r="G371">
        <v>221229</v>
      </c>
      <c r="H371">
        <f>G371+E371</f>
        <v>339509</v>
      </c>
      <c r="I371">
        <v>0</v>
      </c>
      <c r="J371">
        <f>E371/H371</f>
        <v>0.34838546253560287</v>
      </c>
      <c r="K371">
        <f>1-J371</f>
        <v>0.65161453746439713</v>
      </c>
      <c r="L371">
        <f>IF(E371&gt;G371,1,0)</f>
        <v>0</v>
      </c>
      <c r="M371">
        <f>ABS(J371-K371)</f>
        <v>0.30322907492879425</v>
      </c>
      <c r="N371">
        <f>1-M371</f>
        <v>0.69677092507120575</v>
      </c>
      <c r="O371">
        <v>38</v>
      </c>
      <c r="P371">
        <v>0</v>
      </c>
      <c r="Q371">
        <v>0</v>
      </c>
      <c r="R371">
        <v>633942</v>
      </c>
      <c r="S371">
        <f>H371/R371</f>
        <v>0.53555214830378806</v>
      </c>
      <c r="T371">
        <v>6</v>
      </c>
    </row>
    <row r="372" spans="1:20" x14ac:dyDescent="0.25">
      <c r="A372">
        <v>2024</v>
      </c>
      <c r="B372" t="s">
        <v>45</v>
      </c>
      <c r="C372">
        <v>11</v>
      </c>
      <c r="E372">
        <v>0.25</v>
      </c>
      <c r="F372" t="s">
        <v>774</v>
      </c>
      <c r="G372">
        <v>0.75</v>
      </c>
      <c r="H372">
        <f>G372+E372</f>
        <v>1</v>
      </c>
      <c r="I372">
        <v>1</v>
      </c>
      <c r="J372">
        <f>E372/H372</f>
        <v>0.25</v>
      </c>
      <c r="K372">
        <f>1-J372</f>
        <v>0.75</v>
      </c>
      <c r="L372">
        <f>IF(E372&gt;G372,1,0)</f>
        <v>0</v>
      </c>
      <c r="M372">
        <f>ABS(J372-K372)</f>
        <v>0.5</v>
      </c>
      <c r="N372">
        <f>1-M372</f>
        <v>0.5</v>
      </c>
      <c r="O372">
        <v>38</v>
      </c>
      <c r="P372">
        <v>0</v>
      </c>
      <c r="Q372">
        <v>0</v>
      </c>
      <c r="R372">
        <v>580810</v>
      </c>
      <c r="S372">
        <f>H372/R372</f>
        <v>1.7217334412286291E-6</v>
      </c>
      <c r="T372">
        <v>6</v>
      </c>
    </row>
    <row r="373" spans="1:20" x14ac:dyDescent="0.25">
      <c r="A373">
        <v>2024</v>
      </c>
      <c r="B373" t="s">
        <v>45</v>
      </c>
      <c r="C373">
        <v>12</v>
      </c>
      <c r="D373" t="s">
        <v>775</v>
      </c>
      <c r="E373">
        <v>124154</v>
      </c>
      <c r="F373" t="s">
        <v>776</v>
      </c>
      <c r="G373">
        <v>215564</v>
      </c>
      <c r="H373">
        <f>G373+E373</f>
        <v>339718</v>
      </c>
      <c r="I373">
        <v>0</v>
      </c>
      <c r="J373">
        <f>E373/H373</f>
        <v>0.36546194196362863</v>
      </c>
      <c r="K373">
        <f>1-J373</f>
        <v>0.63453805803637131</v>
      </c>
      <c r="L373">
        <f>IF(E373&gt;G373,1,0)</f>
        <v>0</v>
      </c>
      <c r="M373">
        <f>ABS(J373-K373)</f>
        <v>0.26907611607274268</v>
      </c>
      <c r="N373">
        <f>1-M373</f>
        <v>0.73092388392725738</v>
      </c>
      <c r="O373">
        <v>38</v>
      </c>
      <c r="P373">
        <v>0</v>
      </c>
      <c r="Q373">
        <v>1</v>
      </c>
      <c r="R373">
        <v>644880</v>
      </c>
      <c r="S373">
        <f>H373/R373</f>
        <v>0.52679258156556263</v>
      </c>
      <c r="T373">
        <v>6</v>
      </c>
    </row>
    <row r="374" spans="1:20" x14ac:dyDescent="0.25">
      <c r="A374">
        <v>2024</v>
      </c>
      <c r="B374" t="s">
        <v>45</v>
      </c>
      <c r="C374">
        <v>13</v>
      </c>
      <c r="E374">
        <v>0.25</v>
      </c>
      <c r="F374" t="s">
        <v>777</v>
      </c>
      <c r="G374">
        <v>0.75</v>
      </c>
      <c r="H374">
        <f>G374+E374</f>
        <v>1</v>
      </c>
      <c r="I374">
        <v>1</v>
      </c>
      <c r="J374">
        <f>E374/H374</f>
        <v>0.25</v>
      </c>
      <c r="K374">
        <f>1-J374</f>
        <v>0.75</v>
      </c>
      <c r="L374">
        <f>IF(E374&gt;G374,1,0)</f>
        <v>0</v>
      </c>
      <c r="M374">
        <f>ABS(J374-K374)</f>
        <v>0.5</v>
      </c>
      <c r="N374">
        <f>1-M374</f>
        <v>0.5</v>
      </c>
      <c r="O374">
        <v>38</v>
      </c>
      <c r="P374">
        <v>0</v>
      </c>
      <c r="Q374">
        <v>0</v>
      </c>
      <c r="R374">
        <v>610286</v>
      </c>
      <c r="S374">
        <f>H374/R374</f>
        <v>1.6385760119026161E-6</v>
      </c>
      <c r="T374">
        <v>6</v>
      </c>
    </row>
    <row r="375" spans="1:20" x14ac:dyDescent="0.25">
      <c r="A375">
        <v>2024</v>
      </c>
      <c r="B375" t="s">
        <v>45</v>
      </c>
      <c r="C375">
        <v>14</v>
      </c>
      <c r="D375" t="s">
        <v>778</v>
      </c>
      <c r="E375">
        <v>95875</v>
      </c>
      <c r="F375" t="s">
        <v>779</v>
      </c>
      <c r="G375">
        <v>210320</v>
      </c>
      <c r="H375">
        <f>G375+E375</f>
        <v>306195</v>
      </c>
      <c r="I375">
        <v>0</v>
      </c>
      <c r="J375">
        <f>E375/H375</f>
        <v>0.31311745782916117</v>
      </c>
      <c r="K375">
        <f>1-J375</f>
        <v>0.68688254217083888</v>
      </c>
      <c r="L375">
        <f>IF(E375&gt;G375,1,0)</f>
        <v>0</v>
      </c>
      <c r="M375">
        <f>ABS(J375-K375)</f>
        <v>0.37376508434167771</v>
      </c>
      <c r="N375">
        <f>1-M375</f>
        <v>0.62623491565832223</v>
      </c>
      <c r="O375">
        <v>38</v>
      </c>
      <c r="P375">
        <v>0</v>
      </c>
      <c r="Q375">
        <v>0</v>
      </c>
      <c r="R375">
        <v>592955</v>
      </c>
      <c r="S375">
        <f>H375/R375</f>
        <v>0.51638825880547423</v>
      </c>
      <c r="T375">
        <v>6</v>
      </c>
    </row>
    <row r="376" spans="1:20" x14ac:dyDescent="0.25">
      <c r="A376">
        <v>2024</v>
      </c>
      <c r="B376" t="s">
        <v>45</v>
      </c>
      <c r="C376">
        <v>15</v>
      </c>
      <c r="D376" t="s">
        <v>780</v>
      </c>
      <c r="E376">
        <v>95965</v>
      </c>
      <c r="F376" t="s">
        <v>781</v>
      </c>
      <c r="G376">
        <v>127804</v>
      </c>
      <c r="H376">
        <f>G376+E376</f>
        <v>223769</v>
      </c>
      <c r="I376">
        <v>0</v>
      </c>
      <c r="J376">
        <f>E376/H376</f>
        <v>0.42885743780416413</v>
      </c>
      <c r="K376">
        <f>1-J376</f>
        <v>0.57114256219583592</v>
      </c>
      <c r="L376">
        <f>IF(E376&gt;G376,1,0)</f>
        <v>0</v>
      </c>
      <c r="M376">
        <f>ABS(J376-K376)</f>
        <v>0.14228512439167179</v>
      </c>
      <c r="N376">
        <f>1-M376</f>
        <v>0.85771487560832815</v>
      </c>
      <c r="O376">
        <v>38</v>
      </c>
      <c r="P376">
        <v>0</v>
      </c>
      <c r="Q376">
        <v>0</v>
      </c>
      <c r="R376">
        <v>573923</v>
      </c>
      <c r="S376">
        <f>H376/R376</f>
        <v>0.38989376623693422</v>
      </c>
      <c r="T376">
        <v>6</v>
      </c>
    </row>
    <row r="377" spans="1:20" x14ac:dyDescent="0.25">
      <c r="A377">
        <v>2024</v>
      </c>
      <c r="B377" t="s">
        <v>45</v>
      </c>
      <c r="C377">
        <v>16</v>
      </c>
      <c r="D377" t="s">
        <v>782</v>
      </c>
      <c r="E377">
        <v>131391</v>
      </c>
      <c r="F377" t="s">
        <v>783</v>
      </c>
      <c r="G377">
        <v>89281</v>
      </c>
      <c r="H377">
        <f>G377+E377</f>
        <v>220672</v>
      </c>
      <c r="I377">
        <v>0</v>
      </c>
      <c r="J377">
        <f>E377/H377</f>
        <v>0.59541310179814388</v>
      </c>
      <c r="K377">
        <f>1-J377</f>
        <v>0.40458689820185612</v>
      </c>
      <c r="L377">
        <f>IF(E377&gt;G377,1,0)</f>
        <v>1</v>
      </c>
      <c r="M377">
        <f>ABS(J377-K377)</f>
        <v>0.19082620359628777</v>
      </c>
      <c r="N377">
        <f>1-M377</f>
        <v>0.80917379640371223</v>
      </c>
      <c r="O377">
        <v>38</v>
      </c>
      <c r="P377">
        <v>0</v>
      </c>
      <c r="Q377">
        <v>0</v>
      </c>
      <c r="R377">
        <v>575425</v>
      </c>
      <c r="S377">
        <f>H377/R377</f>
        <v>0.38349393926228442</v>
      </c>
      <c r="T377">
        <v>6</v>
      </c>
    </row>
    <row r="378" spans="1:20" x14ac:dyDescent="0.25">
      <c r="A378">
        <v>2024</v>
      </c>
      <c r="B378" t="s">
        <v>45</v>
      </c>
      <c r="C378">
        <v>17</v>
      </c>
      <c r="D378" t="s">
        <v>784</v>
      </c>
      <c r="E378">
        <v>97941</v>
      </c>
      <c r="F378" t="s">
        <v>785</v>
      </c>
      <c r="G378">
        <v>193101</v>
      </c>
      <c r="H378">
        <f>G378+E378</f>
        <v>291042</v>
      </c>
      <c r="I378">
        <v>0</v>
      </c>
      <c r="J378">
        <f>E378/H378</f>
        <v>0.33651844063743375</v>
      </c>
      <c r="K378">
        <f>1-J378</f>
        <v>0.66348155936256625</v>
      </c>
      <c r="L378">
        <f>IF(E378&gt;G378,1,0)</f>
        <v>0</v>
      </c>
      <c r="M378">
        <f>ABS(J378-K378)</f>
        <v>0.32696311872513251</v>
      </c>
      <c r="N378">
        <f>1-M378</f>
        <v>0.67303688127486749</v>
      </c>
      <c r="O378">
        <v>38</v>
      </c>
      <c r="P378">
        <v>0</v>
      </c>
      <c r="Q378">
        <v>0</v>
      </c>
      <c r="R378">
        <v>615982</v>
      </c>
      <c r="S378">
        <f>H378/R378</f>
        <v>0.47248458558853995</v>
      </c>
      <c r="T378">
        <v>6</v>
      </c>
    </row>
    <row r="379" spans="1:20" x14ac:dyDescent="0.25">
      <c r="A379">
        <v>2024</v>
      </c>
      <c r="B379" t="s">
        <v>45</v>
      </c>
      <c r="C379">
        <v>18</v>
      </c>
      <c r="D379" t="s">
        <v>786</v>
      </c>
      <c r="E379">
        <v>151834</v>
      </c>
      <c r="F379" t="s">
        <v>787</v>
      </c>
      <c r="G379">
        <v>66810</v>
      </c>
      <c r="H379">
        <f>G379+E379</f>
        <v>218644</v>
      </c>
      <c r="I379">
        <v>0</v>
      </c>
      <c r="J379">
        <f>E379/H379</f>
        <v>0.69443478897202759</v>
      </c>
      <c r="K379">
        <f>1-J379</f>
        <v>0.30556521102797241</v>
      </c>
      <c r="L379">
        <f>IF(E379&gt;G379,1,0)</f>
        <v>1</v>
      </c>
      <c r="M379">
        <f>ABS(J379-K379)</f>
        <v>0.38886957794405519</v>
      </c>
      <c r="N379">
        <f>1-M379</f>
        <v>0.61113042205594481</v>
      </c>
      <c r="O379">
        <v>38</v>
      </c>
      <c r="P379">
        <v>0</v>
      </c>
      <c r="Q379">
        <v>1</v>
      </c>
      <c r="R379">
        <v>579840</v>
      </c>
      <c r="S379">
        <f>H379/R379</f>
        <v>0.37707643487858722</v>
      </c>
      <c r="T379">
        <v>6</v>
      </c>
    </row>
    <row r="380" spans="1:20" x14ac:dyDescent="0.25">
      <c r="A380">
        <v>2024</v>
      </c>
      <c r="B380" t="s">
        <v>45</v>
      </c>
      <c r="C380">
        <v>19</v>
      </c>
      <c r="E380">
        <v>0.25</v>
      </c>
      <c r="F380" t="s">
        <v>788</v>
      </c>
      <c r="G380">
        <v>0.75</v>
      </c>
      <c r="H380">
        <f>G380+E380</f>
        <v>1</v>
      </c>
      <c r="I380">
        <v>1</v>
      </c>
      <c r="J380">
        <f>E380/H380</f>
        <v>0.25</v>
      </c>
      <c r="K380">
        <f>1-J380</f>
        <v>0.75</v>
      </c>
      <c r="L380">
        <f>IF(E380&gt;G380,1,0)</f>
        <v>0</v>
      </c>
      <c r="M380">
        <f>ABS(J380-K380)</f>
        <v>0.5</v>
      </c>
      <c r="N380">
        <f>1-M380</f>
        <v>0.5</v>
      </c>
      <c r="O380">
        <v>38</v>
      </c>
      <c r="P380">
        <v>0</v>
      </c>
      <c r="Q380">
        <v>0</v>
      </c>
      <c r="R380">
        <v>582626</v>
      </c>
      <c r="S380">
        <f>H380/R380</f>
        <v>1.7163669317881453E-6</v>
      </c>
      <c r="T380">
        <v>6</v>
      </c>
    </row>
    <row r="381" spans="1:20" x14ac:dyDescent="0.25">
      <c r="A381">
        <v>2024</v>
      </c>
      <c r="B381" t="s">
        <v>45</v>
      </c>
      <c r="C381">
        <v>20</v>
      </c>
      <c r="D381" t="s">
        <v>789</v>
      </c>
      <c r="E381">
        <v>0.75</v>
      </c>
      <c r="G381">
        <v>0.25</v>
      </c>
      <c r="H381">
        <f>G381+E381</f>
        <v>1</v>
      </c>
      <c r="I381">
        <v>1</v>
      </c>
      <c r="J381">
        <f>E381/H381</f>
        <v>0.75</v>
      </c>
      <c r="K381">
        <f>1-J381</f>
        <v>0.25</v>
      </c>
      <c r="L381">
        <f>IF(E381&gt;G381,1,0)</f>
        <v>1</v>
      </c>
      <c r="M381">
        <f>ABS(J381-K381)</f>
        <v>0.5</v>
      </c>
      <c r="N381">
        <f>1-M381</f>
        <v>0.5</v>
      </c>
      <c r="O381">
        <v>38</v>
      </c>
      <c r="P381">
        <v>0</v>
      </c>
      <c r="Q381">
        <v>0</v>
      </c>
      <c r="R381">
        <v>584770</v>
      </c>
      <c r="S381">
        <f>H381/R381</f>
        <v>1.7100740462062007E-6</v>
      </c>
      <c r="T381">
        <v>6</v>
      </c>
    </row>
    <row r="382" spans="1:20" x14ac:dyDescent="0.25">
      <c r="A382">
        <v>2024</v>
      </c>
      <c r="B382" t="s">
        <v>45</v>
      </c>
      <c r="C382">
        <v>21</v>
      </c>
      <c r="D382" t="s">
        <v>790</v>
      </c>
      <c r="E382">
        <v>153765</v>
      </c>
      <c r="F382" t="s">
        <v>791</v>
      </c>
      <c r="G382">
        <v>263744</v>
      </c>
      <c r="H382">
        <f>G382+E382</f>
        <v>417509</v>
      </c>
      <c r="I382">
        <v>0</v>
      </c>
      <c r="J382">
        <f>E382/H382</f>
        <v>0.36829146198046031</v>
      </c>
      <c r="K382">
        <f>1-J382</f>
        <v>0.63170853801953974</v>
      </c>
      <c r="L382">
        <f>IF(E382&gt;G382,1,0)</f>
        <v>0</v>
      </c>
      <c r="M382">
        <f>ABS(J382-K382)</f>
        <v>0.26341707603907943</v>
      </c>
      <c r="N382">
        <f>1-M382</f>
        <v>0.73658292396092051</v>
      </c>
      <c r="O382">
        <v>38</v>
      </c>
      <c r="P382">
        <v>0</v>
      </c>
      <c r="Q382">
        <v>0</v>
      </c>
      <c r="R382">
        <v>663490</v>
      </c>
      <c r="S382">
        <f>H382/R382</f>
        <v>0.62926193311127521</v>
      </c>
      <c r="T382">
        <v>6</v>
      </c>
    </row>
    <row r="383" spans="1:20" x14ac:dyDescent="0.25">
      <c r="A383">
        <v>2024</v>
      </c>
      <c r="B383" t="s">
        <v>45</v>
      </c>
      <c r="C383">
        <v>22</v>
      </c>
      <c r="D383" t="s">
        <v>792</v>
      </c>
      <c r="E383">
        <v>127604</v>
      </c>
      <c r="F383" t="s">
        <v>793</v>
      </c>
      <c r="G383">
        <v>209285</v>
      </c>
      <c r="H383">
        <f>G383+E383</f>
        <v>336889</v>
      </c>
      <c r="I383">
        <v>0</v>
      </c>
      <c r="J383">
        <f>E383/H383</f>
        <v>0.37877164288534204</v>
      </c>
      <c r="K383">
        <f>1-J383</f>
        <v>0.62122835711465796</v>
      </c>
      <c r="L383">
        <f>IF(E383&gt;G383,1,0)</f>
        <v>0</v>
      </c>
      <c r="M383">
        <f>ABS(J383-K383)</f>
        <v>0.24245671422931592</v>
      </c>
      <c r="N383">
        <f>1-M383</f>
        <v>0.75754328577068408</v>
      </c>
      <c r="O383">
        <v>38</v>
      </c>
      <c r="P383">
        <v>0</v>
      </c>
      <c r="Q383">
        <v>0</v>
      </c>
      <c r="R383">
        <v>618172</v>
      </c>
      <c r="S383">
        <f>H383/R383</f>
        <v>0.5449761555036462</v>
      </c>
      <c r="T383">
        <v>6</v>
      </c>
    </row>
    <row r="384" spans="1:20" x14ac:dyDescent="0.25">
      <c r="A384">
        <v>2024</v>
      </c>
      <c r="B384" t="s">
        <v>45</v>
      </c>
      <c r="C384">
        <v>23</v>
      </c>
      <c r="D384" t="s">
        <v>794</v>
      </c>
      <c r="E384">
        <v>109373</v>
      </c>
      <c r="F384" t="s">
        <v>795</v>
      </c>
      <c r="G384">
        <v>180720</v>
      </c>
      <c r="H384">
        <f>G384+E384</f>
        <v>290093</v>
      </c>
      <c r="I384">
        <v>0</v>
      </c>
      <c r="J384">
        <f>E384/H384</f>
        <v>0.3770273670857277</v>
      </c>
      <c r="K384">
        <f>1-J384</f>
        <v>0.6229726329142723</v>
      </c>
      <c r="L384">
        <f>IF(E384&gt;G384,1,0)</f>
        <v>0</v>
      </c>
      <c r="M384">
        <f>ABS(J384-K384)</f>
        <v>0.24594526582854459</v>
      </c>
      <c r="N384">
        <f>1-M384</f>
        <v>0.75405473417145541</v>
      </c>
      <c r="O384">
        <v>38</v>
      </c>
      <c r="P384">
        <v>0</v>
      </c>
      <c r="Q384">
        <v>0</v>
      </c>
      <c r="R384">
        <v>574228</v>
      </c>
      <c r="S384">
        <f>H384/R384</f>
        <v>0.50518783479732787</v>
      </c>
      <c r="T384">
        <v>6</v>
      </c>
    </row>
    <row r="385" spans="1:20" x14ac:dyDescent="0.25">
      <c r="A385">
        <v>2024</v>
      </c>
      <c r="B385" t="s">
        <v>45</v>
      </c>
      <c r="C385">
        <v>24</v>
      </c>
      <c r="D385" t="s">
        <v>796</v>
      </c>
      <c r="E385">
        <v>149518</v>
      </c>
      <c r="F385" t="s">
        <v>797</v>
      </c>
      <c r="G385">
        <v>227108</v>
      </c>
      <c r="H385">
        <f>G385+E385</f>
        <v>376626</v>
      </c>
      <c r="I385">
        <v>0</v>
      </c>
      <c r="J385">
        <f>E385/H385</f>
        <v>0.39699330370181557</v>
      </c>
      <c r="K385">
        <f>1-J385</f>
        <v>0.60300669629818437</v>
      </c>
      <c r="L385">
        <f>IF(E385&gt;G385,1,0)</f>
        <v>0</v>
      </c>
      <c r="M385">
        <f>ABS(J385-K385)</f>
        <v>0.20601339259636881</v>
      </c>
      <c r="N385">
        <f>1-M385</f>
        <v>0.79398660740363125</v>
      </c>
      <c r="O385">
        <v>38</v>
      </c>
      <c r="P385">
        <v>0</v>
      </c>
      <c r="Q385">
        <v>0</v>
      </c>
      <c r="R385">
        <v>585919</v>
      </c>
      <c r="S385">
        <f>H385/R385</f>
        <v>0.6427953351913831</v>
      </c>
      <c r="T385">
        <v>6</v>
      </c>
    </row>
    <row r="386" spans="1:20" x14ac:dyDescent="0.25">
      <c r="A386">
        <v>2024</v>
      </c>
      <c r="B386" t="s">
        <v>45</v>
      </c>
      <c r="C386">
        <v>25</v>
      </c>
      <c r="E386">
        <v>0.25</v>
      </c>
      <c r="F386" t="s">
        <v>798</v>
      </c>
      <c r="G386">
        <v>0.75</v>
      </c>
      <c r="H386">
        <f>G386+E386</f>
        <v>1</v>
      </c>
      <c r="I386">
        <v>1</v>
      </c>
      <c r="J386">
        <f>E386/H386</f>
        <v>0.25</v>
      </c>
      <c r="K386">
        <f>1-J386</f>
        <v>0.75</v>
      </c>
      <c r="L386">
        <f>IF(E386&gt;G386,1,0)</f>
        <v>0</v>
      </c>
      <c r="M386">
        <f>ABS(J386-K386)</f>
        <v>0.5</v>
      </c>
      <c r="N386">
        <f>1-M386</f>
        <v>0.5</v>
      </c>
      <c r="O386">
        <v>38</v>
      </c>
      <c r="P386">
        <v>0</v>
      </c>
      <c r="Q386">
        <v>0</v>
      </c>
      <c r="R386">
        <v>617800</v>
      </c>
      <c r="S386">
        <f>H386/R386</f>
        <v>1.6186468112657817E-6</v>
      </c>
      <c r="T386">
        <v>6</v>
      </c>
    </row>
    <row r="387" spans="1:20" x14ac:dyDescent="0.25">
      <c r="A387">
        <v>2024</v>
      </c>
      <c r="B387" t="s">
        <v>45</v>
      </c>
      <c r="C387">
        <v>26</v>
      </c>
      <c r="D387" t="s">
        <v>799</v>
      </c>
      <c r="E387">
        <v>138558</v>
      </c>
      <c r="F387" t="s">
        <v>800</v>
      </c>
      <c r="G387">
        <v>241096</v>
      </c>
      <c r="H387">
        <f>G387+E387</f>
        <v>379654</v>
      </c>
      <c r="I387">
        <v>0</v>
      </c>
      <c r="J387">
        <f>E387/H387</f>
        <v>0.36495862021735581</v>
      </c>
      <c r="K387">
        <f>1-J387</f>
        <v>0.63504137978264419</v>
      </c>
      <c r="L387">
        <f>IF(E387&gt;G387,1,0)</f>
        <v>0</v>
      </c>
      <c r="M387">
        <f>ABS(J387-K387)</f>
        <v>0.27008275956528838</v>
      </c>
      <c r="N387">
        <f>1-M387</f>
        <v>0.72991724043471162</v>
      </c>
      <c r="O387">
        <v>38</v>
      </c>
      <c r="P387">
        <v>0</v>
      </c>
      <c r="Q387">
        <v>1</v>
      </c>
      <c r="R387">
        <v>650341</v>
      </c>
      <c r="S387">
        <f>H387/R387</f>
        <v>0.58377681862284558</v>
      </c>
      <c r="T387">
        <v>6</v>
      </c>
    </row>
    <row r="388" spans="1:20" x14ac:dyDescent="0.25">
      <c r="A388">
        <v>2024</v>
      </c>
      <c r="B388" t="s">
        <v>45</v>
      </c>
      <c r="C388">
        <v>27</v>
      </c>
      <c r="D388" t="s">
        <v>802</v>
      </c>
      <c r="E388">
        <v>94596</v>
      </c>
      <c r="F388" t="s">
        <v>801</v>
      </c>
      <c r="G388">
        <v>183980</v>
      </c>
      <c r="H388">
        <f>G388+E388</f>
        <v>278576</v>
      </c>
      <c r="I388">
        <v>0</v>
      </c>
      <c r="J388">
        <f>E388/H388</f>
        <v>0.33956981218769744</v>
      </c>
      <c r="K388">
        <f>1-J388</f>
        <v>0.66043018781230256</v>
      </c>
      <c r="L388">
        <f>IF(E388&gt;G388,1,0)</f>
        <v>0</v>
      </c>
      <c r="M388">
        <f>ABS(J388-K388)</f>
        <v>0.32086037562460512</v>
      </c>
      <c r="N388">
        <f>1-M388</f>
        <v>0.67913962437539488</v>
      </c>
      <c r="O388">
        <v>38</v>
      </c>
      <c r="P388">
        <v>0</v>
      </c>
      <c r="Q388">
        <v>0</v>
      </c>
      <c r="R388">
        <v>593883</v>
      </c>
      <c r="S388">
        <f>H388/R388</f>
        <v>0.4690755586538089</v>
      </c>
      <c r="T388">
        <v>6</v>
      </c>
    </row>
    <row r="389" spans="1:20" x14ac:dyDescent="0.25">
      <c r="A389">
        <v>2024</v>
      </c>
      <c r="B389" t="s">
        <v>45</v>
      </c>
      <c r="C389">
        <v>28</v>
      </c>
      <c r="D389" t="s">
        <v>803</v>
      </c>
      <c r="E389">
        <v>125280</v>
      </c>
      <c r="F389" t="s">
        <v>804</v>
      </c>
      <c r="G389">
        <v>112018</v>
      </c>
      <c r="H389">
        <f>G389+E389</f>
        <v>237298</v>
      </c>
      <c r="I389">
        <v>0</v>
      </c>
      <c r="J389">
        <f>E389/H389</f>
        <v>0.52794376690911848</v>
      </c>
      <c r="K389">
        <f>1-J389</f>
        <v>0.47205623309088152</v>
      </c>
      <c r="L389">
        <f>IF(E389&gt;G389,1,0)</f>
        <v>1</v>
      </c>
      <c r="M389">
        <f>ABS(J389-K389)</f>
        <v>5.5887533818236967E-2</v>
      </c>
      <c r="N389">
        <f>1-M389</f>
        <v>0.94411246618176303</v>
      </c>
      <c r="O389">
        <v>38</v>
      </c>
      <c r="P389">
        <v>0</v>
      </c>
      <c r="Q389">
        <v>0</v>
      </c>
      <c r="R389">
        <v>577108</v>
      </c>
      <c r="S389">
        <f>H389/R389</f>
        <v>0.41118473491963375</v>
      </c>
      <c r="T389">
        <v>6</v>
      </c>
    </row>
    <row r="390" spans="1:20" x14ac:dyDescent="0.25">
      <c r="A390">
        <v>2024</v>
      </c>
      <c r="B390" t="s">
        <v>45</v>
      </c>
      <c r="C390">
        <v>29</v>
      </c>
      <c r="D390" t="s">
        <v>805</v>
      </c>
      <c r="E390">
        <v>99379</v>
      </c>
      <c r="F390" t="s">
        <v>806</v>
      </c>
      <c r="G390">
        <v>52830</v>
      </c>
      <c r="H390">
        <f>G390+E390</f>
        <v>152209</v>
      </c>
      <c r="I390">
        <v>0</v>
      </c>
      <c r="J390">
        <f>E390/H390</f>
        <v>0.65291145727256605</v>
      </c>
      <c r="K390">
        <f>1-J390</f>
        <v>0.34708854272743395</v>
      </c>
      <c r="L390">
        <f>IF(E390&gt;G390,1,0)</f>
        <v>1</v>
      </c>
      <c r="M390">
        <f>ABS(J390-K390)</f>
        <v>0.30582291454513211</v>
      </c>
      <c r="N390">
        <f>1-M390</f>
        <v>0.69417708545486789</v>
      </c>
      <c r="O390">
        <v>38</v>
      </c>
      <c r="P390">
        <v>0</v>
      </c>
      <c r="Q390">
        <v>0</v>
      </c>
      <c r="R390">
        <v>533933</v>
      </c>
      <c r="S390">
        <f>H390/R390</f>
        <v>0.28507134790320132</v>
      </c>
      <c r="T390">
        <v>6</v>
      </c>
    </row>
    <row r="391" spans="1:20" x14ac:dyDescent="0.25">
      <c r="A391">
        <v>2024</v>
      </c>
      <c r="B391" t="s">
        <v>45</v>
      </c>
      <c r="C391">
        <v>30</v>
      </c>
      <c r="D391" t="s">
        <v>807</v>
      </c>
      <c r="E391">
        <v>0.75</v>
      </c>
      <c r="G391">
        <v>0.25</v>
      </c>
      <c r="H391">
        <f>G391+E391</f>
        <v>1</v>
      </c>
      <c r="I391">
        <v>1</v>
      </c>
      <c r="J391">
        <f>E391/H391</f>
        <v>0.75</v>
      </c>
      <c r="K391">
        <f>1-J391</f>
        <v>0.25</v>
      </c>
      <c r="L391">
        <f>IF(E391&gt;G391,1,0)</f>
        <v>1</v>
      </c>
      <c r="M391">
        <f>ABS(J391-K391)</f>
        <v>0.5</v>
      </c>
      <c r="N391">
        <f>1-M391</f>
        <v>0.5</v>
      </c>
      <c r="O391">
        <v>38</v>
      </c>
      <c r="P391">
        <v>0</v>
      </c>
      <c r="Q391">
        <v>0</v>
      </c>
      <c r="R391">
        <v>588909</v>
      </c>
      <c r="S391">
        <f>H391/R391</f>
        <v>1.698055217359558E-6</v>
      </c>
      <c r="T391">
        <v>6</v>
      </c>
    </row>
    <row r="392" spans="1:20" x14ac:dyDescent="0.25">
      <c r="A392">
        <v>2024</v>
      </c>
      <c r="B392" t="s">
        <v>45</v>
      </c>
      <c r="C392">
        <v>31</v>
      </c>
      <c r="D392" t="s">
        <v>808</v>
      </c>
      <c r="E392">
        <v>126470</v>
      </c>
      <c r="F392" t="s">
        <v>809</v>
      </c>
      <c r="G392">
        <v>229087</v>
      </c>
      <c r="H392">
        <f>G392+E392</f>
        <v>355557</v>
      </c>
      <c r="I392">
        <v>0</v>
      </c>
      <c r="J392">
        <f>E392/H392</f>
        <v>0.35569542998731568</v>
      </c>
      <c r="K392">
        <f>1-J392</f>
        <v>0.64430457001268437</v>
      </c>
      <c r="L392">
        <f>IF(E392&gt;G392,1,0)</f>
        <v>0</v>
      </c>
      <c r="M392">
        <f>ABS(J392-K392)</f>
        <v>0.28860914002536869</v>
      </c>
      <c r="N392">
        <f>1-M392</f>
        <v>0.71139085997463125</v>
      </c>
      <c r="O392">
        <v>38</v>
      </c>
      <c r="P392">
        <v>0</v>
      </c>
      <c r="Q392">
        <v>0</v>
      </c>
      <c r="R392">
        <v>656514</v>
      </c>
      <c r="S392">
        <f>H392/R392</f>
        <v>0.54158327164386444</v>
      </c>
      <c r="T392">
        <v>6</v>
      </c>
    </row>
    <row r="393" spans="1:20" x14ac:dyDescent="0.25">
      <c r="A393">
        <v>2024</v>
      </c>
      <c r="B393" t="s">
        <v>45</v>
      </c>
      <c r="C393">
        <v>32</v>
      </c>
      <c r="D393" t="s">
        <v>810</v>
      </c>
      <c r="E393">
        <v>140536</v>
      </c>
      <c r="F393" t="s">
        <v>811</v>
      </c>
      <c r="G393">
        <v>85941</v>
      </c>
      <c r="H393">
        <f>G393+E393</f>
        <v>226477</v>
      </c>
      <c r="I393">
        <v>0</v>
      </c>
      <c r="J393">
        <f>E393/H393</f>
        <v>0.62053100314822252</v>
      </c>
      <c r="K393">
        <f>1-J393</f>
        <v>0.37946899685177748</v>
      </c>
      <c r="L393">
        <f>IF(E393&gt;G393,1,0)</f>
        <v>1</v>
      </c>
      <c r="M393">
        <f>ABS(J393-K393)</f>
        <v>0.24106200629644503</v>
      </c>
      <c r="N393">
        <f>1-M393</f>
        <v>0.75893799370355497</v>
      </c>
      <c r="O393">
        <v>38</v>
      </c>
      <c r="P393">
        <v>0</v>
      </c>
      <c r="Q393">
        <v>1</v>
      </c>
      <c r="R393">
        <v>593825</v>
      </c>
      <c r="S393">
        <f>H393/R393</f>
        <v>0.38138677219719613</v>
      </c>
      <c r="T393">
        <v>6</v>
      </c>
    </row>
    <row r="394" spans="1:20" x14ac:dyDescent="0.25">
      <c r="A394">
        <v>2024</v>
      </c>
      <c r="B394" t="s">
        <v>45</v>
      </c>
      <c r="C394">
        <v>33</v>
      </c>
      <c r="D394" t="s">
        <v>812</v>
      </c>
      <c r="E394">
        <v>114289</v>
      </c>
      <c r="F394" t="s">
        <v>813</v>
      </c>
      <c r="G394">
        <v>51864</v>
      </c>
      <c r="H394">
        <f>G394+E394</f>
        <v>166153</v>
      </c>
      <c r="I394">
        <v>0</v>
      </c>
      <c r="J394">
        <f>E394/H394</f>
        <v>0.68785396592297465</v>
      </c>
      <c r="K394">
        <f>1-J394</f>
        <v>0.31214603407702535</v>
      </c>
      <c r="L394">
        <f>IF(E394&gt;G394,1,0)</f>
        <v>1</v>
      </c>
      <c r="M394">
        <f>ABS(J394-K394)</f>
        <v>0.37570793184594931</v>
      </c>
      <c r="N394">
        <f>1-M394</f>
        <v>0.62429206815405069</v>
      </c>
      <c r="O394">
        <v>38</v>
      </c>
      <c r="P394">
        <v>0</v>
      </c>
      <c r="Q394">
        <v>0</v>
      </c>
      <c r="R394">
        <v>547193</v>
      </c>
      <c r="S394">
        <f>H394/R394</f>
        <v>0.30364606272375561</v>
      </c>
      <c r="T394">
        <v>6</v>
      </c>
    </row>
    <row r="395" spans="1:20" x14ac:dyDescent="0.25">
      <c r="A395">
        <v>2024</v>
      </c>
      <c r="B395" t="s">
        <v>45</v>
      </c>
      <c r="C395">
        <v>34</v>
      </c>
      <c r="D395" t="s">
        <v>814</v>
      </c>
      <c r="E395">
        <v>102780</v>
      </c>
      <c r="F395" t="s">
        <v>815</v>
      </c>
      <c r="G395">
        <v>97603</v>
      </c>
      <c r="H395">
        <f>G395+E395</f>
        <v>200383</v>
      </c>
      <c r="I395">
        <v>0</v>
      </c>
      <c r="J395">
        <f>E395/H395</f>
        <v>0.51291776248484156</v>
      </c>
      <c r="K395">
        <f>1-J395</f>
        <v>0.48708223751515844</v>
      </c>
      <c r="L395">
        <f>IF(E395&gt;G395,1,0)</f>
        <v>1</v>
      </c>
      <c r="M395">
        <f>ABS(J395-K395)</f>
        <v>2.583552496968311E-2</v>
      </c>
      <c r="N395">
        <f>1-M395</f>
        <v>0.97416447503031689</v>
      </c>
      <c r="O395">
        <v>38</v>
      </c>
      <c r="P395">
        <v>0</v>
      </c>
      <c r="Q395">
        <v>0</v>
      </c>
      <c r="R395">
        <v>552369</v>
      </c>
      <c r="S395">
        <f>H395/R395</f>
        <v>0.36277017718228216</v>
      </c>
      <c r="T395">
        <v>6</v>
      </c>
    </row>
    <row r="396" spans="1:20" x14ac:dyDescent="0.25">
      <c r="A396">
        <v>2024</v>
      </c>
      <c r="B396" t="s">
        <v>45</v>
      </c>
      <c r="C396">
        <v>35</v>
      </c>
      <c r="D396" t="s">
        <v>816</v>
      </c>
      <c r="E396">
        <v>170509</v>
      </c>
      <c r="F396" t="s">
        <v>817</v>
      </c>
      <c r="G396">
        <v>82610</v>
      </c>
      <c r="H396">
        <f>G396+E396</f>
        <v>253119</v>
      </c>
      <c r="I396">
        <v>0</v>
      </c>
      <c r="J396">
        <f>E396/H396</f>
        <v>0.67363177003701813</v>
      </c>
      <c r="K396">
        <f>1-J396</f>
        <v>0.32636822996298187</v>
      </c>
      <c r="L396">
        <f>IF(E396&gt;G396,1,0)</f>
        <v>1</v>
      </c>
      <c r="M396">
        <f>ABS(J396-K396)</f>
        <v>0.34726354007403626</v>
      </c>
      <c r="N396">
        <f>1-M396</f>
        <v>0.65273645992596374</v>
      </c>
      <c r="O396">
        <v>38</v>
      </c>
      <c r="P396">
        <v>0</v>
      </c>
      <c r="Q396">
        <v>0</v>
      </c>
      <c r="R396">
        <v>642449</v>
      </c>
      <c r="S396">
        <f>H396/R396</f>
        <v>0.39399080705238859</v>
      </c>
      <c r="T396">
        <v>6</v>
      </c>
    </row>
    <row r="397" spans="1:20" x14ac:dyDescent="0.25">
      <c r="A397">
        <v>2024</v>
      </c>
      <c r="B397" t="s">
        <v>45</v>
      </c>
      <c r="C397">
        <v>36</v>
      </c>
      <c r="D397" t="s">
        <v>818</v>
      </c>
      <c r="E397">
        <v>91009</v>
      </c>
      <c r="F397" t="s">
        <v>819</v>
      </c>
      <c r="G397">
        <v>206009</v>
      </c>
      <c r="H397">
        <f>G397+E397</f>
        <v>297018</v>
      </c>
      <c r="I397">
        <v>0</v>
      </c>
      <c r="J397">
        <f>E397/H397</f>
        <v>0.30640903918281048</v>
      </c>
      <c r="K397">
        <f>1-J397</f>
        <v>0.69359096081718952</v>
      </c>
      <c r="L397">
        <f>IF(E397&gt;G397,1,0)</f>
        <v>0</v>
      </c>
      <c r="M397">
        <f>ABS(J397-K397)</f>
        <v>0.38718192163437903</v>
      </c>
      <c r="N397">
        <f>1-M397</f>
        <v>0.61281807836562097</v>
      </c>
      <c r="O397">
        <v>38</v>
      </c>
      <c r="P397">
        <v>0</v>
      </c>
      <c r="Q397">
        <v>0</v>
      </c>
      <c r="R397">
        <v>592675</v>
      </c>
      <c r="S397">
        <f>H397/R397</f>
        <v>0.50114818408065132</v>
      </c>
      <c r="T397">
        <v>6</v>
      </c>
    </row>
    <row r="398" spans="1:20" x14ac:dyDescent="0.25">
      <c r="A398">
        <v>2024</v>
      </c>
      <c r="B398" t="s">
        <v>45</v>
      </c>
      <c r="C398">
        <v>37</v>
      </c>
      <c r="D398" t="s">
        <v>820</v>
      </c>
      <c r="E398">
        <v>252980</v>
      </c>
      <c r="F398" t="s">
        <v>821</v>
      </c>
      <c r="G398">
        <v>80366</v>
      </c>
      <c r="H398">
        <f>G398+E398</f>
        <v>333346</v>
      </c>
      <c r="I398">
        <v>0</v>
      </c>
      <c r="J398">
        <f>E398/H398</f>
        <v>0.75891116137586767</v>
      </c>
      <c r="K398">
        <f>1-J398</f>
        <v>0.24108883862413233</v>
      </c>
      <c r="L398">
        <f>IF(E398&gt;G398,1,0)</f>
        <v>1</v>
      </c>
      <c r="M398">
        <f>ABS(J398-K398)</f>
        <v>0.51782232275173534</v>
      </c>
      <c r="N398">
        <f>1-M398</f>
        <v>0.48217767724826466</v>
      </c>
      <c r="O398">
        <v>38</v>
      </c>
      <c r="P398">
        <v>0</v>
      </c>
      <c r="Q398">
        <v>0</v>
      </c>
      <c r="R398">
        <v>637675</v>
      </c>
      <c r="S398">
        <f>H398/R398</f>
        <v>0.52275218567452075</v>
      </c>
      <c r="T398">
        <v>6</v>
      </c>
    </row>
    <row r="399" spans="1:20" x14ac:dyDescent="0.25">
      <c r="A399">
        <v>2024</v>
      </c>
      <c r="B399" t="s">
        <v>45</v>
      </c>
      <c r="C399">
        <v>38</v>
      </c>
      <c r="D399" t="s">
        <v>822</v>
      </c>
      <c r="E399">
        <v>127640</v>
      </c>
      <c r="F399" t="s">
        <v>823</v>
      </c>
      <c r="G399">
        <v>215030</v>
      </c>
      <c r="H399">
        <f>G399+E399</f>
        <v>342670</v>
      </c>
      <c r="I399">
        <v>0</v>
      </c>
      <c r="J399">
        <f>E399/H399</f>
        <v>0.37248664896255873</v>
      </c>
      <c r="K399">
        <f>1-J399</f>
        <v>0.62751335103744132</v>
      </c>
      <c r="L399">
        <f>IF(E399&gt;G399,1,0)</f>
        <v>0</v>
      </c>
      <c r="M399">
        <f>ABS(J399-K399)</f>
        <v>0.25502670207488259</v>
      </c>
      <c r="N399">
        <f>1-M399</f>
        <v>0.74497329792511735</v>
      </c>
      <c r="O399">
        <v>38</v>
      </c>
      <c r="P399">
        <v>0</v>
      </c>
      <c r="Q399">
        <v>0</v>
      </c>
      <c r="R399">
        <v>591437</v>
      </c>
      <c r="S399">
        <f>H399/R399</f>
        <v>0.57938546286417658</v>
      </c>
      <c r="T399">
        <v>6</v>
      </c>
    </row>
    <row r="400" spans="1:20" x14ac:dyDescent="0.25">
      <c r="A400">
        <v>2024</v>
      </c>
      <c r="B400" t="s">
        <v>46</v>
      </c>
      <c r="C400">
        <v>1</v>
      </c>
      <c r="D400" t="s">
        <v>824</v>
      </c>
      <c r="E400">
        <v>117319</v>
      </c>
      <c r="F400" t="s">
        <v>825</v>
      </c>
      <c r="G400">
        <v>230975</v>
      </c>
      <c r="H400">
        <f>G400+E400</f>
        <v>348294</v>
      </c>
      <c r="I400">
        <v>0</v>
      </c>
      <c r="J400">
        <f>E400/H400</f>
        <v>0.33683899234554715</v>
      </c>
      <c r="K400">
        <f>1-J400</f>
        <v>0.66316100765445285</v>
      </c>
      <c r="L400">
        <f>IF(E400&gt;G400,1,0)</f>
        <v>0</v>
      </c>
      <c r="M400">
        <f>ABS(J400-K400)</f>
        <v>0.3263220153089057</v>
      </c>
      <c r="N400">
        <f>1-M400</f>
        <v>0.6736779846910943</v>
      </c>
      <c r="O400">
        <v>4</v>
      </c>
      <c r="P400">
        <v>0</v>
      </c>
      <c r="Q400">
        <v>0</v>
      </c>
      <c r="R400">
        <v>628036</v>
      </c>
      <c r="S400">
        <f>H400/R400</f>
        <v>0.55457648924583947</v>
      </c>
      <c r="T400">
        <v>6</v>
      </c>
    </row>
    <row r="401" spans="1:20" x14ac:dyDescent="0.25">
      <c r="A401">
        <v>2024</v>
      </c>
      <c r="B401" t="s">
        <v>46</v>
      </c>
      <c r="C401">
        <v>2</v>
      </c>
      <c r="D401" t="s">
        <v>826</v>
      </c>
      <c r="E401">
        <v>121114</v>
      </c>
      <c r="F401" t="s">
        <v>827</v>
      </c>
      <c r="G401">
        <v>205234</v>
      </c>
      <c r="H401">
        <f>G401+E401</f>
        <v>326348</v>
      </c>
      <c r="I401">
        <v>0</v>
      </c>
      <c r="J401">
        <f>E401/H401</f>
        <v>0.37111917339772266</v>
      </c>
      <c r="K401">
        <f>1-J401</f>
        <v>0.6288808266022774</v>
      </c>
      <c r="L401">
        <f>IF(E401&gt;G401,1,0)</f>
        <v>0</v>
      </c>
      <c r="M401">
        <f>ABS(J401-K401)</f>
        <v>0.25776165320455474</v>
      </c>
      <c r="N401">
        <f>1-M401</f>
        <v>0.7422383467954452</v>
      </c>
      <c r="O401">
        <v>4</v>
      </c>
      <c r="P401">
        <v>0</v>
      </c>
      <c r="Q401">
        <v>0</v>
      </c>
      <c r="R401">
        <v>638077</v>
      </c>
      <c r="S401">
        <f>H401/R401</f>
        <v>0.51145551398969091</v>
      </c>
      <c r="T401">
        <v>6</v>
      </c>
    </row>
    <row r="402" spans="1:20" x14ac:dyDescent="0.25">
      <c r="A402">
        <v>2024</v>
      </c>
      <c r="B402" t="s">
        <v>46</v>
      </c>
      <c r="C402">
        <v>3</v>
      </c>
      <c r="D402" t="s">
        <v>828</v>
      </c>
      <c r="E402">
        <v>122780</v>
      </c>
      <c r="F402" t="s">
        <v>829</v>
      </c>
      <c r="G402">
        <v>242496</v>
      </c>
      <c r="H402">
        <f>G402+E402</f>
        <v>365276</v>
      </c>
      <c r="I402">
        <v>0</v>
      </c>
      <c r="J402">
        <f>E402/H402</f>
        <v>0.33612939256890678</v>
      </c>
      <c r="K402">
        <f>1-J402</f>
        <v>0.66387060743109316</v>
      </c>
      <c r="L402">
        <f>IF(E402&gt;G402,1,0)</f>
        <v>0</v>
      </c>
      <c r="M402">
        <f>ABS(J402-K402)</f>
        <v>0.32774121486218638</v>
      </c>
      <c r="N402">
        <f>1-M402</f>
        <v>0.67225878513781367</v>
      </c>
      <c r="O402">
        <v>4</v>
      </c>
      <c r="P402">
        <v>0</v>
      </c>
      <c r="Q402">
        <v>1</v>
      </c>
      <c r="R402">
        <v>609222</v>
      </c>
      <c r="S402">
        <f>H402/R402</f>
        <v>0.59957782220602673</v>
      </c>
      <c r="T402">
        <v>6</v>
      </c>
    </row>
    <row r="403" spans="1:20" x14ac:dyDescent="0.25">
      <c r="A403">
        <v>2024</v>
      </c>
      <c r="B403" t="s">
        <v>46</v>
      </c>
      <c r="C403">
        <v>4</v>
      </c>
      <c r="D403" t="s">
        <v>830</v>
      </c>
      <c r="E403">
        <v>109838</v>
      </c>
      <c r="F403" t="s">
        <v>831</v>
      </c>
      <c r="G403">
        <v>230627</v>
      </c>
      <c r="H403">
        <f>G403+E403</f>
        <v>340465</v>
      </c>
      <c r="I403">
        <v>0</v>
      </c>
      <c r="J403">
        <f>E403/H403</f>
        <v>0.32261172220345702</v>
      </c>
      <c r="K403">
        <f>1-J403</f>
        <v>0.67738827779654298</v>
      </c>
      <c r="L403">
        <f>IF(E403&gt;G403,1,0)</f>
        <v>0</v>
      </c>
      <c r="M403">
        <f>ABS(J403-K403)</f>
        <v>0.35477655559308596</v>
      </c>
      <c r="N403">
        <f>1-M403</f>
        <v>0.64522344440691404</v>
      </c>
      <c r="O403">
        <v>4</v>
      </c>
      <c r="P403">
        <v>0</v>
      </c>
      <c r="Q403">
        <v>0</v>
      </c>
      <c r="R403">
        <v>608494</v>
      </c>
      <c r="S403">
        <f>H403/R403</f>
        <v>0.55952071836369788</v>
      </c>
      <c r="T403">
        <v>6</v>
      </c>
    </row>
    <row r="404" spans="1:20" x14ac:dyDescent="0.25">
      <c r="A404">
        <v>2024</v>
      </c>
      <c r="B404" t="s">
        <v>47</v>
      </c>
      <c r="C404">
        <v>0</v>
      </c>
      <c r="D404" t="s">
        <v>832</v>
      </c>
      <c r="E404">
        <v>218398</v>
      </c>
      <c r="F404" t="s">
        <v>833</v>
      </c>
      <c r="G404">
        <v>104451</v>
      </c>
      <c r="H404">
        <f>G404+E404</f>
        <v>322849</v>
      </c>
      <c r="I404">
        <v>0</v>
      </c>
      <c r="J404">
        <f>E404/H404</f>
        <v>0.67647104373871381</v>
      </c>
      <c r="K404">
        <f>1-J404</f>
        <v>0.32352895626128619</v>
      </c>
      <c r="L404">
        <f>IF(E404&gt;G404,1,0)</f>
        <v>1</v>
      </c>
      <c r="M404">
        <f>ABS(J404-K404)</f>
        <v>0.35294208747742761</v>
      </c>
      <c r="N404">
        <f>1-M404</f>
        <v>0.64705791252257239</v>
      </c>
      <c r="O404">
        <v>1</v>
      </c>
      <c r="P404">
        <v>0</v>
      </c>
      <c r="Q404">
        <v>0</v>
      </c>
      <c r="R404">
        <v>532638</v>
      </c>
      <c r="S404">
        <f>H404/R404</f>
        <v>0.60613211975112558</v>
      </c>
      <c r="T404">
        <v>0</v>
      </c>
    </row>
    <row r="405" spans="1:20" x14ac:dyDescent="0.25">
      <c r="A405">
        <v>2024</v>
      </c>
      <c r="B405" t="s">
        <v>48</v>
      </c>
      <c r="C405">
        <v>1</v>
      </c>
      <c r="D405" t="s">
        <v>834</v>
      </c>
      <c r="E405">
        <v>208445</v>
      </c>
      <c r="F405" t="s">
        <v>835</v>
      </c>
      <c r="G405">
        <v>269657</v>
      </c>
      <c r="H405">
        <f>G405+E405</f>
        <v>478102</v>
      </c>
      <c r="I405">
        <v>0</v>
      </c>
      <c r="J405">
        <f>E405/H405</f>
        <v>0.43598437153578107</v>
      </c>
      <c r="K405">
        <f>1-J405</f>
        <v>0.56401562846421893</v>
      </c>
      <c r="L405">
        <f>IF(E405&gt;G405,1,0)</f>
        <v>0</v>
      </c>
      <c r="M405">
        <f>ABS(J405-K405)</f>
        <v>0.12803125692843786</v>
      </c>
      <c r="N405">
        <f>1-M405</f>
        <v>0.87196874307156214</v>
      </c>
      <c r="O405">
        <v>11</v>
      </c>
      <c r="P405">
        <v>0</v>
      </c>
      <c r="Q405">
        <v>0</v>
      </c>
      <c r="R405">
        <v>635047</v>
      </c>
      <c r="S405">
        <f>H405/R405</f>
        <v>0.75286081187691622</v>
      </c>
      <c r="T405">
        <v>4</v>
      </c>
    </row>
    <row r="406" spans="1:20" x14ac:dyDescent="0.25">
      <c r="A406">
        <v>2024</v>
      </c>
      <c r="B406" t="s">
        <v>48</v>
      </c>
      <c r="C406">
        <v>2</v>
      </c>
      <c r="D406" t="s">
        <v>836</v>
      </c>
      <c r="E406">
        <v>191666</v>
      </c>
      <c r="F406" t="s">
        <v>837</v>
      </c>
      <c r="G406">
        <v>207368</v>
      </c>
      <c r="H406">
        <f>G406+E406</f>
        <v>399034</v>
      </c>
      <c r="I406">
        <v>0</v>
      </c>
      <c r="J406">
        <f>E406/H406</f>
        <v>0.48032498483838471</v>
      </c>
      <c r="K406">
        <f>1-J406</f>
        <v>0.51967501516161529</v>
      </c>
      <c r="L406">
        <f>IF(E406&gt;G406,1,0)</f>
        <v>0</v>
      </c>
      <c r="M406">
        <f>ABS(J406-K406)</f>
        <v>3.9350030323230589E-2</v>
      </c>
      <c r="N406">
        <f>1-M406</f>
        <v>0.96064996967676941</v>
      </c>
      <c r="O406">
        <v>11</v>
      </c>
      <c r="P406">
        <v>0</v>
      </c>
      <c r="Q406">
        <v>0</v>
      </c>
      <c r="R406">
        <v>616134</v>
      </c>
      <c r="S406">
        <f>H406/R406</f>
        <v>0.64764158446052322</v>
      </c>
      <c r="T406">
        <v>4</v>
      </c>
    </row>
    <row r="407" spans="1:20" x14ac:dyDescent="0.25">
      <c r="A407">
        <v>2024</v>
      </c>
      <c r="B407" t="s">
        <v>48</v>
      </c>
      <c r="C407">
        <v>3</v>
      </c>
      <c r="D407" t="s">
        <v>838</v>
      </c>
      <c r="E407">
        <v>219926</v>
      </c>
      <c r="F407" t="s">
        <v>839</v>
      </c>
      <c r="G407">
        <v>93801</v>
      </c>
      <c r="H407">
        <f>G407+E407</f>
        <v>313727</v>
      </c>
      <c r="I407">
        <v>0</v>
      </c>
      <c r="J407">
        <f>E407/H407</f>
        <v>0.70101075138575897</v>
      </c>
      <c r="K407">
        <f>1-J407</f>
        <v>0.29898924861424103</v>
      </c>
      <c r="L407">
        <f>IF(E407&gt;G407,1,0)</f>
        <v>1</v>
      </c>
      <c r="M407">
        <f>ABS(J407-K407)</f>
        <v>0.40202150277151794</v>
      </c>
      <c r="N407">
        <f>1-M407</f>
        <v>0.59797849722848206</v>
      </c>
      <c r="O407">
        <v>11</v>
      </c>
      <c r="P407">
        <v>0</v>
      </c>
      <c r="Q407">
        <v>0</v>
      </c>
      <c r="R407">
        <v>601659</v>
      </c>
      <c r="S407">
        <f>H407/R407</f>
        <v>0.52143656124150062</v>
      </c>
      <c r="T407">
        <v>4</v>
      </c>
    </row>
    <row r="408" spans="1:20" x14ac:dyDescent="0.25">
      <c r="A408">
        <v>2024</v>
      </c>
      <c r="B408" t="s">
        <v>48</v>
      </c>
      <c r="C408">
        <v>4</v>
      </c>
      <c r="D408" t="s">
        <v>840</v>
      </c>
      <c r="E408">
        <v>252885</v>
      </c>
      <c r="F408" t="s">
        <v>841</v>
      </c>
      <c r="G408">
        <v>121814</v>
      </c>
      <c r="H408">
        <f>G408+E408</f>
        <v>374699</v>
      </c>
      <c r="I408">
        <v>0</v>
      </c>
      <c r="J408">
        <f>E408/H408</f>
        <v>0.67490172111481483</v>
      </c>
      <c r="K408">
        <f>1-J408</f>
        <v>0.32509827888518517</v>
      </c>
      <c r="L408">
        <f>IF(E408&gt;G408,1,0)</f>
        <v>1</v>
      </c>
      <c r="M408">
        <f>ABS(J408-K408)</f>
        <v>0.34980344222962967</v>
      </c>
      <c r="N408">
        <f>1-M408</f>
        <v>0.65019655777037033</v>
      </c>
      <c r="O408">
        <v>11</v>
      </c>
      <c r="P408">
        <v>0</v>
      </c>
      <c r="Q408">
        <v>0</v>
      </c>
      <c r="R408">
        <v>641823</v>
      </c>
      <c r="S408">
        <f>H408/R408</f>
        <v>0.58380425756010612</v>
      </c>
      <c r="T408">
        <v>4</v>
      </c>
    </row>
    <row r="409" spans="1:20" x14ac:dyDescent="0.25">
      <c r="A409">
        <v>2024</v>
      </c>
      <c r="B409" t="s">
        <v>48</v>
      </c>
      <c r="C409">
        <v>5</v>
      </c>
      <c r="D409" t="s">
        <v>842</v>
      </c>
      <c r="E409">
        <v>184229</v>
      </c>
      <c r="F409" t="s">
        <v>843</v>
      </c>
      <c r="G409">
        <v>249564</v>
      </c>
      <c r="H409">
        <f>G409+E409</f>
        <v>433793</v>
      </c>
      <c r="I409">
        <v>0</v>
      </c>
      <c r="J409">
        <f>E409/H409</f>
        <v>0.42469334452146529</v>
      </c>
      <c r="K409">
        <f>1-J409</f>
        <v>0.57530665547853466</v>
      </c>
      <c r="L409">
        <f>IF(E409&gt;G409,1,0)</f>
        <v>0</v>
      </c>
      <c r="M409">
        <f>ABS(J409-K409)</f>
        <v>0.15061331095706937</v>
      </c>
      <c r="N409">
        <f>1-M409</f>
        <v>0.84938668904293069</v>
      </c>
      <c r="O409">
        <v>11</v>
      </c>
      <c r="P409">
        <v>0</v>
      </c>
      <c r="Q409">
        <v>1</v>
      </c>
      <c r="R409">
        <v>646223</v>
      </c>
      <c r="S409">
        <f>H409/R409</f>
        <v>0.67127446717309658</v>
      </c>
      <c r="T409">
        <v>4</v>
      </c>
    </row>
    <row r="410" spans="1:20" x14ac:dyDescent="0.25">
      <c r="A410">
        <v>2024</v>
      </c>
      <c r="B410" t="s">
        <v>48</v>
      </c>
      <c r="C410">
        <v>6</v>
      </c>
      <c r="D410" t="s">
        <v>844</v>
      </c>
      <c r="E410">
        <v>141612</v>
      </c>
      <c r="F410" t="s">
        <v>845</v>
      </c>
      <c r="G410">
        <v>256933</v>
      </c>
      <c r="H410">
        <f>G410+E410</f>
        <v>398545</v>
      </c>
      <c r="I410">
        <v>0</v>
      </c>
      <c r="J410">
        <f>E410/H410</f>
        <v>0.35532248554115597</v>
      </c>
      <c r="K410">
        <f>1-J410</f>
        <v>0.64467751445884403</v>
      </c>
      <c r="L410">
        <f>IF(E410&gt;G410,1,0)</f>
        <v>0</v>
      </c>
      <c r="M410">
        <f>ABS(J410-K410)</f>
        <v>0.28935502891768805</v>
      </c>
      <c r="N410">
        <f>1-M410</f>
        <v>0.71064497108231195</v>
      </c>
      <c r="O410">
        <v>11</v>
      </c>
      <c r="P410">
        <v>0</v>
      </c>
      <c r="Q410">
        <v>0</v>
      </c>
      <c r="R410">
        <v>633565</v>
      </c>
      <c r="S410">
        <f>H410/R410</f>
        <v>0.62905147853811372</v>
      </c>
      <c r="T410">
        <v>4</v>
      </c>
    </row>
    <row r="411" spans="1:20" x14ac:dyDescent="0.25">
      <c r="A411">
        <v>2024</v>
      </c>
      <c r="B411" t="s">
        <v>48</v>
      </c>
      <c r="C411">
        <v>7</v>
      </c>
      <c r="D411" t="s">
        <v>846</v>
      </c>
      <c r="E411">
        <v>203336</v>
      </c>
      <c r="F411" t="s">
        <v>847</v>
      </c>
      <c r="G411">
        <v>192847</v>
      </c>
      <c r="H411">
        <f>G411+E411</f>
        <v>396183</v>
      </c>
      <c r="I411">
        <v>0</v>
      </c>
      <c r="J411">
        <f>E411/H411</f>
        <v>0.51323756950702071</v>
      </c>
      <c r="K411">
        <f>1-J411</f>
        <v>0.48676243049297929</v>
      </c>
      <c r="L411">
        <f>IF(E411&gt;G411,1,0)</f>
        <v>1</v>
      </c>
      <c r="M411">
        <f>ABS(J411-K411)</f>
        <v>2.6475139014041416E-2</v>
      </c>
      <c r="N411">
        <f>1-M411</f>
        <v>0.97352486098595858</v>
      </c>
      <c r="O411">
        <v>11</v>
      </c>
      <c r="P411">
        <v>0</v>
      </c>
      <c r="Q411">
        <v>1</v>
      </c>
      <c r="R411">
        <v>611543</v>
      </c>
      <c r="S411">
        <f>H411/R411</f>
        <v>0.64784160721322948</v>
      </c>
      <c r="T411">
        <v>4</v>
      </c>
    </row>
    <row r="412" spans="1:20" x14ac:dyDescent="0.25">
      <c r="A412">
        <v>2024</v>
      </c>
      <c r="B412" t="s">
        <v>48</v>
      </c>
      <c r="C412">
        <v>8</v>
      </c>
      <c r="D412" t="s">
        <v>848</v>
      </c>
      <c r="E412">
        <v>274593</v>
      </c>
      <c r="F412" t="s">
        <v>849</v>
      </c>
      <c r="G412">
        <v>94676</v>
      </c>
      <c r="H412">
        <f>G412+E412</f>
        <v>369269</v>
      </c>
      <c r="I412">
        <v>0</v>
      </c>
      <c r="J412">
        <f>E412/H412</f>
        <v>0.74361238013480691</v>
      </c>
      <c r="K412">
        <f>1-J412</f>
        <v>0.25638761986519309</v>
      </c>
      <c r="L412">
        <f>IF(E412&gt;G412,1,0)</f>
        <v>1</v>
      </c>
      <c r="M412">
        <f>ABS(J412-K412)</f>
        <v>0.48722476026961381</v>
      </c>
      <c r="N412">
        <f>1-M412</f>
        <v>0.51277523973038619</v>
      </c>
      <c r="O412">
        <v>11</v>
      </c>
      <c r="P412">
        <v>0</v>
      </c>
      <c r="Q412">
        <v>0</v>
      </c>
      <c r="R412">
        <v>612213</v>
      </c>
      <c r="S412">
        <f>H412/R412</f>
        <v>0.60317079186492284</v>
      </c>
      <c r="T412">
        <v>4</v>
      </c>
    </row>
    <row r="413" spans="1:20" x14ac:dyDescent="0.25">
      <c r="A413">
        <v>2024</v>
      </c>
      <c r="B413" t="s">
        <v>48</v>
      </c>
      <c r="C413">
        <v>9</v>
      </c>
      <c r="D413" t="s">
        <v>850</v>
      </c>
      <c r="E413">
        <v>109570</v>
      </c>
      <c r="F413" t="s">
        <v>851</v>
      </c>
      <c r="G413">
        <v>290645</v>
      </c>
      <c r="H413">
        <f>G413+E413</f>
        <v>400215</v>
      </c>
      <c r="I413">
        <v>0</v>
      </c>
      <c r="J413">
        <f>E413/H413</f>
        <v>0.27377784440863034</v>
      </c>
      <c r="K413">
        <f>1-J413</f>
        <v>0.72622215559136971</v>
      </c>
      <c r="L413">
        <f>IF(E413&gt;G413,1,0)</f>
        <v>0</v>
      </c>
      <c r="M413">
        <f>ABS(J413-K413)</f>
        <v>0.45244431118273937</v>
      </c>
      <c r="N413">
        <f>1-M413</f>
        <v>0.54755568881726058</v>
      </c>
      <c r="O413">
        <v>11</v>
      </c>
      <c r="P413">
        <v>0</v>
      </c>
      <c r="Q413">
        <v>0</v>
      </c>
      <c r="R413">
        <v>637402</v>
      </c>
      <c r="S413">
        <f>H413/R413</f>
        <v>0.62788475718620274</v>
      </c>
      <c r="T413">
        <v>4</v>
      </c>
    </row>
    <row r="414" spans="1:20" x14ac:dyDescent="0.25">
      <c r="A414">
        <v>2024</v>
      </c>
      <c r="B414" t="s">
        <v>48</v>
      </c>
      <c r="C414">
        <v>10</v>
      </c>
      <c r="D414" t="s">
        <v>852</v>
      </c>
      <c r="E414">
        <v>215131</v>
      </c>
      <c r="F414" t="s">
        <v>853</v>
      </c>
      <c r="G414">
        <v>196343</v>
      </c>
      <c r="H414">
        <f>G414+E414</f>
        <v>411474</v>
      </c>
      <c r="I414">
        <v>0</v>
      </c>
      <c r="J414">
        <f>E414/H414</f>
        <v>0.52283011806335278</v>
      </c>
      <c r="K414">
        <f>1-J414</f>
        <v>0.47716988193664722</v>
      </c>
      <c r="L414">
        <f>IF(E414&gt;G414,1,0)</f>
        <v>1</v>
      </c>
      <c r="M414">
        <f>ABS(J414-K414)</f>
        <v>4.5660236126705556E-2</v>
      </c>
      <c r="N414">
        <f>1-M414</f>
        <v>0.95433976387329444</v>
      </c>
      <c r="O414">
        <v>11</v>
      </c>
      <c r="P414">
        <v>0</v>
      </c>
      <c r="Q414">
        <v>1</v>
      </c>
      <c r="R414">
        <v>600569</v>
      </c>
      <c r="S414">
        <f>H414/R414</f>
        <v>0.68514025865470907</v>
      </c>
      <c r="T414">
        <v>4</v>
      </c>
    </row>
    <row r="415" spans="1:20" x14ac:dyDescent="0.25">
      <c r="A415">
        <v>2024</v>
      </c>
      <c r="B415" t="s">
        <v>48</v>
      </c>
      <c r="C415">
        <v>11</v>
      </c>
      <c r="D415" t="s">
        <v>854</v>
      </c>
      <c r="E415">
        <v>273529</v>
      </c>
      <c r="F415" t="s">
        <v>855</v>
      </c>
      <c r="G415">
        <v>134802</v>
      </c>
      <c r="H415">
        <f>G415+E415</f>
        <v>408331</v>
      </c>
      <c r="I415">
        <v>0</v>
      </c>
      <c r="J415">
        <f>E415/H415</f>
        <v>0.66987076660846223</v>
      </c>
      <c r="K415">
        <f>1-J415</f>
        <v>0.33012923339153777</v>
      </c>
      <c r="L415">
        <f>IF(E415&gt;G415,1,0)</f>
        <v>1</v>
      </c>
      <c r="M415">
        <f>ABS(J415-K415)</f>
        <v>0.33974153321692446</v>
      </c>
      <c r="N415">
        <f>1-M415</f>
        <v>0.66025846678307554</v>
      </c>
      <c r="O415">
        <v>11</v>
      </c>
      <c r="P415">
        <v>0</v>
      </c>
      <c r="Q415">
        <v>0</v>
      </c>
      <c r="R415">
        <v>607343</v>
      </c>
      <c r="S415">
        <f>H415/R415</f>
        <v>0.67232354699074492</v>
      </c>
      <c r="T415">
        <v>4</v>
      </c>
    </row>
    <row r="416" spans="1:20" x14ac:dyDescent="0.25">
      <c r="A416">
        <v>2024</v>
      </c>
      <c r="B416" t="s">
        <v>49</v>
      </c>
      <c r="C416">
        <v>1</v>
      </c>
      <c r="D416" t="s">
        <v>856</v>
      </c>
      <c r="E416">
        <v>227213</v>
      </c>
      <c r="F416" t="s">
        <v>857</v>
      </c>
      <c r="G416">
        <v>132538</v>
      </c>
      <c r="H416">
        <f>G416+E416</f>
        <v>359751</v>
      </c>
      <c r="I416">
        <v>0</v>
      </c>
      <c r="J416">
        <f>E416/H416</f>
        <v>0.6315840678691651</v>
      </c>
      <c r="K416">
        <f>1-J416</f>
        <v>0.3684159321308349</v>
      </c>
      <c r="L416">
        <f>IF(E416&gt;G416,1,0)</f>
        <v>1</v>
      </c>
      <c r="M416">
        <f>ABS(J416-K416)</f>
        <v>0.2631681357383302</v>
      </c>
      <c r="N416">
        <f>1-M416</f>
        <v>0.7368318642616698</v>
      </c>
      <c r="O416">
        <v>10</v>
      </c>
      <c r="P416">
        <v>0</v>
      </c>
      <c r="Q416">
        <v>0</v>
      </c>
      <c r="R416">
        <v>615317</v>
      </c>
      <c r="S416">
        <f>H416/R416</f>
        <v>0.58465961447514048</v>
      </c>
      <c r="T416">
        <v>3</v>
      </c>
    </row>
    <row r="417" spans="1:20" x14ac:dyDescent="0.25">
      <c r="A417">
        <v>2024</v>
      </c>
      <c r="B417" t="s">
        <v>49</v>
      </c>
      <c r="C417">
        <v>2</v>
      </c>
      <c r="D417" t="s">
        <v>858</v>
      </c>
      <c r="E417">
        <v>263750</v>
      </c>
      <c r="F417" t="s">
        <v>859</v>
      </c>
      <c r="G417">
        <v>148167</v>
      </c>
      <c r="H417">
        <f>G417+E417</f>
        <v>411917</v>
      </c>
      <c r="I417">
        <v>0</v>
      </c>
      <c r="J417">
        <f>E417/H417</f>
        <v>0.64029889516577365</v>
      </c>
      <c r="K417">
        <f>1-J417</f>
        <v>0.35970110483422635</v>
      </c>
      <c r="L417">
        <f>IF(E417&gt;G417,1,0)</f>
        <v>1</v>
      </c>
      <c r="M417">
        <f>ABS(J417-K417)</f>
        <v>0.2805977903315473</v>
      </c>
      <c r="N417">
        <f>1-M417</f>
        <v>0.7194022096684527</v>
      </c>
      <c r="O417">
        <v>10</v>
      </c>
      <c r="P417">
        <v>0</v>
      </c>
      <c r="Q417">
        <v>0</v>
      </c>
      <c r="R417">
        <v>634099</v>
      </c>
      <c r="S417">
        <f>H417/R417</f>
        <v>0.64960991895587283</v>
      </c>
      <c r="T417">
        <v>3</v>
      </c>
    </row>
    <row r="418" spans="1:20" x14ac:dyDescent="0.25">
      <c r="A418">
        <v>2024</v>
      </c>
      <c r="B418" t="s">
        <v>49</v>
      </c>
      <c r="C418">
        <v>3</v>
      </c>
      <c r="D418" t="s">
        <v>860</v>
      </c>
      <c r="E418">
        <v>215177</v>
      </c>
      <c r="F418" t="s">
        <v>861</v>
      </c>
      <c r="G418">
        <v>199054</v>
      </c>
      <c r="H418">
        <f>G418+E418</f>
        <v>414231</v>
      </c>
      <c r="I418">
        <v>0</v>
      </c>
      <c r="J418">
        <f>E418/H418</f>
        <v>0.51946136334557291</v>
      </c>
      <c r="K418">
        <f>1-J418</f>
        <v>0.48053863665442709</v>
      </c>
      <c r="L418">
        <f>IF(E418&gt;G418,1,0)</f>
        <v>1</v>
      </c>
      <c r="M418">
        <f>ABS(J418-K418)</f>
        <v>3.8922726691145826E-2</v>
      </c>
      <c r="N418">
        <f>1-M418</f>
        <v>0.96107727330885417</v>
      </c>
      <c r="O418">
        <v>10</v>
      </c>
      <c r="P418">
        <v>0</v>
      </c>
      <c r="Q418">
        <v>0</v>
      </c>
      <c r="R418">
        <v>616882</v>
      </c>
      <c r="S418">
        <f>H418/R418</f>
        <v>0.67149146838455331</v>
      </c>
      <c r="T418">
        <v>3</v>
      </c>
    </row>
    <row r="419" spans="1:20" x14ac:dyDescent="0.25">
      <c r="A419">
        <v>2024</v>
      </c>
      <c r="B419" t="s">
        <v>49</v>
      </c>
      <c r="C419">
        <v>4</v>
      </c>
      <c r="E419">
        <v>0.25</v>
      </c>
      <c r="F419" t="s">
        <v>862</v>
      </c>
      <c r="G419">
        <v>0.75</v>
      </c>
      <c r="H419">
        <f>G419+E419</f>
        <v>1</v>
      </c>
      <c r="I419">
        <v>1</v>
      </c>
      <c r="J419">
        <f>E419/H419</f>
        <v>0.25</v>
      </c>
      <c r="K419">
        <f>1-J419</f>
        <v>0.75</v>
      </c>
      <c r="L419">
        <f>IF(E419&gt;G419,1,0)</f>
        <v>0</v>
      </c>
      <c r="M419">
        <f>ABS(J419-K419)</f>
        <v>0.5</v>
      </c>
      <c r="N419">
        <f>1-M419</f>
        <v>0.5</v>
      </c>
      <c r="O419">
        <v>10</v>
      </c>
      <c r="P419">
        <v>0</v>
      </c>
      <c r="Q419">
        <v>0</v>
      </c>
      <c r="R419">
        <v>573926</v>
      </c>
      <c r="S419">
        <f>H419/R419</f>
        <v>1.7423849067649835E-6</v>
      </c>
      <c r="T419">
        <v>3</v>
      </c>
    </row>
    <row r="420" spans="1:20" x14ac:dyDescent="0.25">
      <c r="A420">
        <v>2024</v>
      </c>
      <c r="B420" t="s">
        <v>49</v>
      </c>
      <c r="C420">
        <v>5</v>
      </c>
      <c r="D420" t="s">
        <v>863</v>
      </c>
      <c r="E420">
        <v>156074</v>
      </c>
      <c r="F420" t="s">
        <v>864</v>
      </c>
      <c r="G420">
        <v>240619</v>
      </c>
      <c r="H420">
        <f>G420+E420</f>
        <v>396693</v>
      </c>
      <c r="I420">
        <v>0</v>
      </c>
      <c r="J420">
        <f>E420/H420</f>
        <v>0.39343774656976555</v>
      </c>
      <c r="K420">
        <f>1-J420</f>
        <v>0.6065622534302344</v>
      </c>
      <c r="L420">
        <f>IF(E420&gt;G420,1,0)</f>
        <v>0</v>
      </c>
      <c r="M420">
        <f>ABS(J420-K420)</f>
        <v>0.21312450686046885</v>
      </c>
      <c r="N420">
        <f>1-M420</f>
        <v>0.7868754931395312</v>
      </c>
      <c r="O420">
        <v>10</v>
      </c>
      <c r="P420">
        <v>0</v>
      </c>
      <c r="Q420">
        <v>1</v>
      </c>
      <c r="R420">
        <v>625029</v>
      </c>
      <c r="S420">
        <f>H420/R420</f>
        <v>0.63467935087811922</v>
      </c>
      <c r="T420">
        <v>3</v>
      </c>
    </row>
    <row r="421" spans="1:20" x14ac:dyDescent="0.25">
      <c r="A421">
        <v>2024</v>
      </c>
      <c r="B421" t="s">
        <v>49</v>
      </c>
      <c r="C421">
        <v>6</v>
      </c>
      <c r="D421" t="s">
        <v>865</v>
      </c>
      <c r="E421">
        <v>239687</v>
      </c>
      <c r="F421" t="s">
        <v>866</v>
      </c>
      <c r="G421">
        <v>182182</v>
      </c>
      <c r="H421">
        <f>G421+E421</f>
        <v>421869</v>
      </c>
      <c r="I421">
        <v>0</v>
      </c>
      <c r="J421">
        <f>E421/H421</f>
        <v>0.56815504339024669</v>
      </c>
      <c r="K421">
        <f>1-J421</f>
        <v>0.43184495660975331</v>
      </c>
      <c r="L421">
        <f>IF(E421&gt;G421,1,0)</f>
        <v>1</v>
      </c>
      <c r="M421">
        <f>ABS(J421-K421)</f>
        <v>0.13631008678049339</v>
      </c>
      <c r="N421">
        <f>1-M421</f>
        <v>0.86368991321950661</v>
      </c>
      <c r="O421">
        <v>10</v>
      </c>
      <c r="P421">
        <v>0</v>
      </c>
      <c r="Q421">
        <v>0</v>
      </c>
      <c r="R421">
        <v>641026</v>
      </c>
      <c r="S421">
        <f>H421/R421</f>
        <v>0.65811527145544801</v>
      </c>
      <c r="T421">
        <v>3</v>
      </c>
    </row>
    <row r="422" spans="1:20" x14ac:dyDescent="0.25">
      <c r="A422">
        <v>2024</v>
      </c>
      <c r="B422" t="s">
        <v>49</v>
      </c>
      <c r="C422">
        <v>7</v>
      </c>
      <c r="D422" t="s">
        <v>867</v>
      </c>
      <c r="E422">
        <v>352286</v>
      </c>
      <c r="F422" t="s">
        <v>868</v>
      </c>
      <c r="G422">
        <v>66220</v>
      </c>
      <c r="H422">
        <f>G422+E422</f>
        <v>418506</v>
      </c>
      <c r="I422">
        <v>0</v>
      </c>
      <c r="J422">
        <f>E422/H422</f>
        <v>0.84177048835620039</v>
      </c>
      <c r="K422">
        <f>1-J422</f>
        <v>0.15822951164379961</v>
      </c>
      <c r="L422">
        <f>IF(E422&gt;G422,1,0)</f>
        <v>1</v>
      </c>
      <c r="M422">
        <f>ABS(J422-K422)</f>
        <v>0.68354097671240077</v>
      </c>
      <c r="N422">
        <f>1-M422</f>
        <v>0.31645902328759923</v>
      </c>
      <c r="O422">
        <v>10</v>
      </c>
      <c r="P422">
        <v>0</v>
      </c>
      <c r="Q422">
        <v>0</v>
      </c>
      <c r="R422">
        <v>659031</v>
      </c>
      <c r="S422">
        <f>H422/R422</f>
        <v>0.63503234293986166</v>
      </c>
      <c r="T422">
        <v>3</v>
      </c>
    </row>
    <row r="423" spans="1:20" x14ac:dyDescent="0.25">
      <c r="A423">
        <v>2024</v>
      </c>
      <c r="B423" t="s">
        <v>49</v>
      </c>
      <c r="C423">
        <v>8</v>
      </c>
      <c r="D423" t="s">
        <v>869</v>
      </c>
      <c r="E423">
        <v>224607</v>
      </c>
      <c r="F423" t="s">
        <v>870</v>
      </c>
      <c r="G423">
        <v>190675</v>
      </c>
      <c r="H423">
        <f>G423+E423</f>
        <v>415282</v>
      </c>
      <c r="I423">
        <v>0</v>
      </c>
      <c r="J423">
        <f>E423/H423</f>
        <v>0.54085416656633323</v>
      </c>
      <c r="K423">
        <f>1-J423</f>
        <v>0.45914583343366677</v>
      </c>
      <c r="L423">
        <f>IF(E423&gt;G423,1,0)</f>
        <v>1</v>
      </c>
      <c r="M423">
        <f>ABS(J423-K423)</f>
        <v>8.1708333132666455E-2</v>
      </c>
      <c r="N423">
        <f>1-M423</f>
        <v>0.91829166686733354</v>
      </c>
      <c r="O423">
        <v>10</v>
      </c>
      <c r="P423">
        <v>0</v>
      </c>
      <c r="Q423">
        <v>0</v>
      </c>
      <c r="R423">
        <v>592410</v>
      </c>
      <c r="S423">
        <f>H423/R423</f>
        <v>0.70100437197211396</v>
      </c>
      <c r="T423">
        <v>3</v>
      </c>
    </row>
    <row r="424" spans="1:20" x14ac:dyDescent="0.25">
      <c r="A424">
        <v>2024</v>
      </c>
      <c r="B424" t="s">
        <v>49</v>
      </c>
      <c r="C424">
        <v>9</v>
      </c>
      <c r="D424" t="s">
        <v>873</v>
      </c>
      <c r="E424">
        <v>0.75</v>
      </c>
      <c r="G424">
        <v>0.25</v>
      </c>
      <c r="H424">
        <f>G424+E424</f>
        <v>1</v>
      </c>
      <c r="I424">
        <v>1</v>
      </c>
      <c r="J424">
        <f>E424/H424</f>
        <v>0.75</v>
      </c>
      <c r="K424">
        <f>1-J424</f>
        <v>0.25</v>
      </c>
      <c r="L424">
        <f>IF(E424&gt;G424,1,0)</f>
        <v>1</v>
      </c>
      <c r="M424">
        <f>ABS(J424-K424)</f>
        <v>0.5</v>
      </c>
      <c r="N424">
        <f>1-M424</f>
        <v>0.5</v>
      </c>
      <c r="O424">
        <v>10</v>
      </c>
      <c r="P424">
        <v>0</v>
      </c>
      <c r="Q424">
        <v>0</v>
      </c>
      <c r="R424">
        <v>608676</v>
      </c>
      <c r="S424">
        <f>H424/R424</f>
        <v>1.6429101853859853E-6</v>
      </c>
      <c r="T424">
        <v>3</v>
      </c>
    </row>
    <row r="425" spans="1:20" x14ac:dyDescent="0.25">
      <c r="A425">
        <v>2024</v>
      </c>
      <c r="B425" t="s">
        <v>49</v>
      </c>
      <c r="C425">
        <v>10</v>
      </c>
      <c r="D425" t="s">
        <v>871</v>
      </c>
      <c r="E425">
        <v>203732</v>
      </c>
      <c r="F425" t="s">
        <v>872</v>
      </c>
      <c r="G425">
        <v>143492</v>
      </c>
      <c r="H425">
        <f>G425+E425</f>
        <v>347224</v>
      </c>
      <c r="I425">
        <v>0</v>
      </c>
      <c r="J425">
        <f>E425/H425</f>
        <v>0.58674515586480203</v>
      </c>
      <c r="K425">
        <f>1-J425</f>
        <v>0.41325484413519797</v>
      </c>
      <c r="L425">
        <f>IF(E425&gt;G425,1,0)</f>
        <v>1</v>
      </c>
      <c r="M425">
        <f>ABS(J425-K425)</f>
        <v>0.17349031172960405</v>
      </c>
      <c r="N425">
        <f>1-M425</f>
        <v>0.82650968827039595</v>
      </c>
      <c r="O425">
        <v>10</v>
      </c>
      <c r="P425">
        <v>0</v>
      </c>
      <c r="Q425">
        <v>0</v>
      </c>
      <c r="R425">
        <v>599292</v>
      </c>
      <c r="S425">
        <f>H425/R425</f>
        <v>0.57939034727645289</v>
      </c>
      <c r="T425">
        <v>3</v>
      </c>
    </row>
    <row r="426" spans="1:20" x14ac:dyDescent="0.25">
      <c r="A426">
        <v>2024</v>
      </c>
      <c r="B426" t="s">
        <v>50</v>
      </c>
      <c r="C426">
        <v>1</v>
      </c>
      <c r="D426" t="s">
        <v>874</v>
      </c>
      <c r="E426">
        <v>90038</v>
      </c>
      <c r="F426" t="s">
        <v>875</v>
      </c>
      <c r="G426">
        <v>228491</v>
      </c>
      <c r="H426">
        <f>G426+E426</f>
        <v>318529</v>
      </c>
      <c r="I426">
        <v>0</v>
      </c>
      <c r="J426">
        <f>E426/H426</f>
        <v>0.28266814010655233</v>
      </c>
      <c r="K426">
        <f>1-J426</f>
        <v>0.71733185989344772</v>
      </c>
      <c r="L426">
        <f>IF(E426&gt;G426,1,0)</f>
        <v>0</v>
      </c>
      <c r="M426">
        <f>ABS(J426-K426)</f>
        <v>0.43466371978689539</v>
      </c>
      <c r="N426">
        <f>1-M426</f>
        <v>0.56533628021310456</v>
      </c>
      <c r="O426">
        <v>2</v>
      </c>
      <c r="P426">
        <v>0</v>
      </c>
      <c r="Q426">
        <v>0</v>
      </c>
      <c r="R426">
        <v>692442</v>
      </c>
      <c r="S426">
        <f>H426/R426</f>
        <v>0.46000820285309096</v>
      </c>
      <c r="T426">
        <v>6</v>
      </c>
    </row>
    <row r="427" spans="1:20" x14ac:dyDescent="0.25">
      <c r="A427">
        <v>2024</v>
      </c>
      <c r="B427" t="s">
        <v>50</v>
      </c>
      <c r="C427">
        <v>2</v>
      </c>
      <c r="D427" t="s">
        <v>876</v>
      </c>
      <c r="E427">
        <v>110775</v>
      </c>
      <c r="F427" t="s">
        <v>877</v>
      </c>
      <c r="G427">
        <v>268190</v>
      </c>
      <c r="H427">
        <f>G427+E427</f>
        <v>378965</v>
      </c>
      <c r="I427">
        <v>0</v>
      </c>
      <c r="J427">
        <f>E427/H427</f>
        <v>0.29230931616376182</v>
      </c>
      <c r="K427">
        <f>1-J427</f>
        <v>0.70769068383623823</v>
      </c>
      <c r="L427">
        <f>IF(E427&gt;G427,1,0)</f>
        <v>0</v>
      </c>
      <c r="M427">
        <f>ABS(J427-K427)</f>
        <v>0.41538136767247641</v>
      </c>
      <c r="N427">
        <f>1-M427</f>
        <v>0.58461863232752354</v>
      </c>
      <c r="O427">
        <v>2</v>
      </c>
      <c r="P427">
        <v>0</v>
      </c>
      <c r="Q427">
        <v>1</v>
      </c>
      <c r="R427">
        <v>725987</v>
      </c>
      <c r="S427">
        <f>H427/R427</f>
        <v>0.52199970522888151</v>
      </c>
      <c r="T427">
        <v>6</v>
      </c>
    </row>
    <row r="428" spans="1:20" x14ac:dyDescent="0.25">
      <c r="A428">
        <v>2024</v>
      </c>
      <c r="B428" t="s">
        <v>51</v>
      </c>
      <c r="C428">
        <v>1</v>
      </c>
      <c r="D428" t="s">
        <v>878</v>
      </c>
      <c r="E428">
        <v>172402</v>
      </c>
      <c r="F428" t="s">
        <v>879</v>
      </c>
      <c r="G428">
        <v>212515</v>
      </c>
      <c r="H428">
        <f>G428+E428</f>
        <v>384917</v>
      </c>
      <c r="I428">
        <v>0</v>
      </c>
      <c r="J428">
        <f>E428/H428</f>
        <v>0.44789396155534827</v>
      </c>
      <c r="K428">
        <f>1-J428</f>
        <v>0.55210603844465167</v>
      </c>
      <c r="L428">
        <f>IF(E428&gt;G428,1,0)</f>
        <v>0</v>
      </c>
      <c r="M428">
        <f>ABS(J428-K428)</f>
        <v>0.1042120768893034</v>
      </c>
      <c r="N428">
        <f>1-M428</f>
        <v>0.89578792311069666</v>
      </c>
      <c r="O428">
        <v>8</v>
      </c>
      <c r="P428">
        <v>0</v>
      </c>
      <c r="Q428">
        <v>0</v>
      </c>
      <c r="R428">
        <v>574055</v>
      </c>
      <c r="S428">
        <f>H428/R428</f>
        <v>0.67052285930790601</v>
      </c>
      <c r="T428">
        <v>4</v>
      </c>
    </row>
    <row r="429" spans="1:20" x14ac:dyDescent="0.25">
      <c r="A429">
        <v>2024</v>
      </c>
      <c r="B429" t="s">
        <v>51</v>
      </c>
      <c r="C429">
        <v>2</v>
      </c>
      <c r="D429" t="s">
        <v>880</v>
      </c>
      <c r="E429">
        <v>320317</v>
      </c>
      <c r="F429" t="s">
        <v>881</v>
      </c>
      <c r="G429">
        <v>136357</v>
      </c>
      <c r="H429">
        <f>G429+E429</f>
        <v>456674</v>
      </c>
      <c r="I429">
        <v>0</v>
      </c>
      <c r="J429">
        <f>E429/H429</f>
        <v>0.70141282402764338</v>
      </c>
      <c r="K429">
        <f>1-J429</f>
        <v>0.29858717597235662</v>
      </c>
      <c r="L429">
        <f>IF(E429&gt;G429,1,0)</f>
        <v>1</v>
      </c>
      <c r="M429">
        <f>ABS(J429-K429)</f>
        <v>0.40282564805528676</v>
      </c>
      <c r="N429">
        <f>1-M429</f>
        <v>0.59717435194471324</v>
      </c>
      <c r="O429">
        <v>8</v>
      </c>
      <c r="P429">
        <v>0</v>
      </c>
      <c r="Q429">
        <v>0</v>
      </c>
      <c r="R429">
        <v>599527</v>
      </c>
      <c r="S429">
        <f>H429/R429</f>
        <v>0.76172382561586049</v>
      </c>
      <c r="T429">
        <v>4</v>
      </c>
    </row>
    <row r="430" spans="1:20" x14ac:dyDescent="0.25">
      <c r="A430">
        <v>2024</v>
      </c>
      <c r="B430" t="s">
        <v>51</v>
      </c>
      <c r="C430">
        <v>3</v>
      </c>
      <c r="D430" t="s">
        <v>882</v>
      </c>
      <c r="E430">
        <v>200808</v>
      </c>
      <c r="F430" t="s">
        <v>883</v>
      </c>
      <c r="G430">
        <v>212064</v>
      </c>
      <c r="H430">
        <f>G430+E430</f>
        <v>412872</v>
      </c>
      <c r="I430">
        <v>0</v>
      </c>
      <c r="J430">
        <f>E430/H430</f>
        <v>0.48636865662965761</v>
      </c>
      <c r="K430">
        <f>1-J430</f>
        <v>0.51363134337034233</v>
      </c>
      <c r="L430">
        <f>IF(E430&gt;G430,1,0)</f>
        <v>0</v>
      </c>
      <c r="M430">
        <f>ABS(J430-K430)</f>
        <v>2.7262686740684716E-2</v>
      </c>
      <c r="N430">
        <f>1-M430</f>
        <v>0.97273731325931534</v>
      </c>
      <c r="O430">
        <v>8</v>
      </c>
      <c r="P430">
        <v>0</v>
      </c>
      <c r="Q430">
        <v>0</v>
      </c>
      <c r="R430">
        <v>588297</v>
      </c>
      <c r="S430">
        <f>H430/R430</f>
        <v>0.70180878025895088</v>
      </c>
      <c r="T430">
        <v>4</v>
      </c>
    </row>
    <row r="431" spans="1:20" x14ac:dyDescent="0.25">
      <c r="A431">
        <v>2024</v>
      </c>
      <c r="B431" t="s">
        <v>51</v>
      </c>
      <c r="C431">
        <v>4</v>
      </c>
      <c r="D431" t="s">
        <v>884</v>
      </c>
      <c r="E431">
        <v>249938</v>
      </c>
      <c r="F431" t="s">
        <v>885</v>
      </c>
      <c r="G431">
        <v>74921</v>
      </c>
      <c r="H431">
        <f>G431+E431</f>
        <v>324859</v>
      </c>
      <c r="I431">
        <v>0</v>
      </c>
      <c r="J431">
        <f>E431/H431</f>
        <v>0.76937378985960059</v>
      </c>
      <c r="K431">
        <f>1-J431</f>
        <v>0.23062621014039941</v>
      </c>
      <c r="L431">
        <f>IF(E431&gt;G431,1,0)</f>
        <v>1</v>
      </c>
      <c r="M431">
        <f>ABS(J431-K431)</f>
        <v>0.53874757971920118</v>
      </c>
      <c r="N431">
        <f>1-M431</f>
        <v>0.46125242028079882</v>
      </c>
      <c r="O431">
        <v>8</v>
      </c>
      <c r="P431">
        <v>0</v>
      </c>
      <c r="Q431">
        <v>0</v>
      </c>
      <c r="R431">
        <v>545657</v>
      </c>
      <c r="S431">
        <f>H431/R431</f>
        <v>0.59535385782643679</v>
      </c>
      <c r="T431">
        <v>4</v>
      </c>
    </row>
    <row r="432" spans="1:20" x14ac:dyDescent="0.25">
      <c r="A432">
        <v>2024</v>
      </c>
      <c r="B432" t="s">
        <v>51</v>
      </c>
      <c r="C432">
        <v>5</v>
      </c>
      <c r="D432" t="s">
        <v>886</v>
      </c>
      <c r="E432">
        <v>165653</v>
      </c>
      <c r="F432" t="s">
        <v>887</v>
      </c>
      <c r="G432">
        <v>300521</v>
      </c>
      <c r="H432">
        <f>G432+E432</f>
        <v>466174</v>
      </c>
      <c r="I432">
        <v>0</v>
      </c>
      <c r="J432">
        <f>E432/H432</f>
        <v>0.35534585798435775</v>
      </c>
      <c r="K432">
        <f>1-J432</f>
        <v>0.6446541420156422</v>
      </c>
      <c r="L432">
        <f>IF(E432&gt;G432,1,0)</f>
        <v>0</v>
      </c>
      <c r="M432">
        <f>ABS(J432-K432)</f>
        <v>0.28930828403128445</v>
      </c>
      <c r="N432">
        <f>1-M432</f>
        <v>0.71069171596871561</v>
      </c>
      <c r="O432">
        <v>8</v>
      </c>
      <c r="P432">
        <v>0</v>
      </c>
      <c r="Q432">
        <v>0</v>
      </c>
      <c r="R432">
        <v>592666</v>
      </c>
      <c r="S432">
        <f>H432/R432</f>
        <v>0.7865711884940253</v>
      </c>
      <c r="T432">
        <v>4</v>
      </c>
    </row>
    <row r="433" spans="1:20" x14ac:dyDescent="0.25">
      <c r="A433">
        <v>2024</v>
      </c>
      <c r="B433" t="s">
        <v>51</v>
      </c>
      <c r="C433">
        <v>6</v>
      </c>
      <c r="D433" t="s">
        <v>888</v>
      </c>
      <c r="E433">
        <v>159042</v>
      </c>
      <c r="F433" t="s">
        <v>889</v>
      </c>
      <c r="G433">
        <v>251889</v>
      </c>
      <c r="H433">
        <f>G433+E433</f>
        <v>410931</v>
      </c>
      <c r="I433">
        <v>0</v>
      </c>
      <c r="J433">
        <f>E433/H433</f>
        <v>0.38702847923373995</v>
      </c>
      <c r="K433">
        <f>1-J433</f>
        <v>0.61297152076626005</v>
      </c>
      <c r="L433">
        <f>IF(E433&gt;G433,1,0)</f>
        <v>0</v>
      </c>
      <c r="M433">
        <f>ABS(J433-K433)</f>
        <v>0.22594304153252009</v>
      </c>
      <c r="N433">
        <f>1-M433</f>
        <v>0.77405695846747991</v>
      </c>
      <c r="O433">
        <v>8</v>
      </c>
      <c r="P433">
        <v>0</v>
      </c>
      <c r="Q433">
        <v>0</v>
      </c>
      <c r="R433">
        <v>590475</v>
      </c>
      <c r="S433">
        <f>H433/R433</f>
        <v>0.69593293534865996</v>
      </c>
      <c r="T433">
        <v>4</v>
      </c>
    </row>
    <row r="434" spans="1:20" x14ac:dyDescent="0.25">
      <c r="A434">
        <v>2024</v>
      </c>
      <c r="B434" t="s">
        <v>51</v>
      </c>
      <c r="C434">
        <v>7</v>
      </c>
      <c r="D434" t="s">
        <v>890</v>
      </c>
      <c r="E434">
        <v>156524</v>
      </c>
      <c r="F434" t="s">
        <v>891</v>
      </c>
      <c r="G434">
        <v>273553</v>
      </c>
      <c r="H434">
        <f>G434+E434</f>
        <v>430077</v>
      </c>
      <c r="I434">
        <v>0</v>
      </c>
      <c r="J434">
        <f>E434/H434</f>
        <v>0.36394413093469308</v>
      </c>
      <c r="K434">
        <f>1-J434</f>
        <v>0.63605586906530687</v>
      </c>
      <c r="L434">
        <f>IF(E434&gt;G434,1,0)</f>
        <v>0</v>
      </c>
      <c r="M434">
        <f>ABS(J434-K434)</f>
        <v>0.27211173813061379</v>
      </c>
      <c r="N434">
        <f>1-M434</f>
        <v>0.72788826186938627</v>
      </c>
      <c r="O434">
        <v>8</v>
      </c>
      <c r="P434">
        <v>0</v>
      </c>
      <c r="Q434">
        <v>0</v>
      </c>
      <c r="R434">
        <v>594643</v>
      </c>
      <c r="S434">
        <f>H434/R434</f>
        <v>0.72325243885827295</v>
      </c>
      <c r="T434">
        <v>4</v>
      </c>
    </row>
    <row r="435" spans="1:20" x14ac:dyDescent="0.25">
      <c r="A435">
        <v>2024</v>
      </c>
      <c r="B435" t="s">
        <v>51</v>
      </c>
      <c r="C435">
        <v>8</v>
      </c>
      <c r="D435" t="s">
        <v>892</v>
      </c>
      <c r="E435">
        <v>178666</v>
      </c>
      <c r="F435" t="s">
        <v>893</v>
      </c>
      <c r="G435">
        <v>240040</v>
      </c>
      <c r="H435">
        <f>G435+E435</f>
        <v>418706</v>
      </c>
      <c r="I435">
        <v>0</v>
      </c>
      <c r="J435">
        <f>E435/H435</f>
        <v>0.4267099110115451</v>
      </c>
      <c r="K435">
        <f>1-J435</f>
        <v>0.5732900889884549</v>
      </c>
      <c r="L435">
        <f>IF(E435&gt;G435,1,0)</f>
        <v>0</v>
      </c>
      <c r="M435">
        <f>ABS(J435-K435)</f>
        <v>0.14658017797690981</v>
      </c>
      <c r="N435">
        <f>1-M435</f>
        <v>0.85341982202309019</v>
      </c>
      <c r="O435">
        <v>8</v>
      </c>
      <c r="P435">
        <v>0</v>
      </c>
      <c r="Q435">
        <v>1</v>
      </c>
      <c r="R435">
        <v>581557</v>
      </c>
      <c r="S435">
        <f>H435/R435</f>
        <v>0.7199741383905619</v>
      </c>
      <c r="T435">
        <v>4</v>
      </c>
    </row>
    <row r="436" spans="1:20" x14ac:dyDescent="0.25">
      <c r="A436">
        <v>2024</v>
      </c>
      <c r="B436" t="s">
        <v>52</v>
      </c>
      <c r="C436">
        <v>0</v>
      </c>
      <c r="D436" t="s">
        <v>894</v>
      </c>
      <c r="E436">
        <v>60778</v>
      </c>
      <c r="F436" t="s">
        <v>895</v>
      </c>
      <c r="G436">
        <v>184680</v>
      </c>
      <c r="H436">
        <f>G436+E436</f>
        <v>245458</v>
      </c>
      <c r="I436">
        <v>0</v>
      </c>
      <c r="J436">
        <f>E436/H436</f>
        <v>0.24761058918430037</v>
      </c>
      <c r="K436">
        <f>1-J436</f>
        <v>0.75238941081569966</v>
      </c>
      <c r="L436">
        <f>IF(E436&gt;G436,1,0)</f>
        <v>0</v>
      </c>
      <c r="M436">
        <f>ABS(J436-K436)</f>
        <v>0.50477882163139931</v>
      </c>
      <c r="N436">
        <f>1-M436</f>
        <v>0.49522117836860069</v>
      </c>
      <c r="O436">
        <v>1</v>
      </c>
      <c r="P436">
        <v>0</v>
      </c>
      <c r="Q436">
        <v>0</v>
      </c>
      <c r="R436">
        <v>454092</v>
      </c>
      <c r="S436">
        <f>H436/R436</f>
        <v>0.5405468495370982</v>
      </c>
      <c r="T436">
        <v>0</v>
      </c>
    </row>
  </sheetData>
  <sortState xmlns:xlrd2="http://schemas.microsoft.com/office/spreadsheetml/2017/richdata2" ref="A2:T436">
    <sortCondition ref="B2:B436"/>
    <sortCondition ref="C2:C4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Miller</dc:creator>
  <cp:lastModifiedBy>Peter Miller</cp:lastModifiedBy>
  <dcterms:created xsi:type="dcterms:W3CDTF">2025-03-12T18:43:39Z</dcterms:created>
  <dcterms:modified xsi:type="dcterms:W3CDTF">2025-03-25T17:19:14Z</dcterms:modified>
</cp:coreProperties>
</file>