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s\Desktop\"/>
    </mc:Choice>
  </mc:AlternateContent>
  <bookViews>
    <workbookView xWindow="0" yWindow="600" windowWidth="21330" windowHeight="7830" activeTab="3"/>
  </bookViews>
  <sheets>
    <sheet name="敏感性报告 1" sheetId="2" r:id="rId1"/>
    <sheet name="敏感性报告 2" sheetId="3" r:id="rId2"/>
    <sheet name="敏感性报告 3" sheetId="4" r:id="rId3"/>
    <sheet name="Sheet1" sheetId="1" r:id="rId4"/>
  </sheets>
  <definedNames>
    <definedName name="solver_adj" localSheetId="3" hidden="1">Sheet1!$H$8:$I$15,Sheet1!$H$38:$I$46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Sheet1!$H$23:$I$23</definedName>
    <definedName name="solver_lhs2" localSheetId="3" hidden="1">Sheet1!$H$47:$I$47</definedName>
    <definedName name="solver_lhs3" localSheetId="3" hidden="1">Sheet1!$J$38:$J$46</definedName>
    <definedName name="solver_lhs4" localSheetId="3" hidden="1">Sheet1!$J$38:$J$46</definedName>
    <definedName name="solver_lhs5" localSheetId="3" hidden="1">Sheet1!$J$8:$J$15</definedName>
    <definedName name="solver_lhs6" localSheetId="3" hidden="1">Sheet1!$L$16:$M$16</definedName>
    <definedName name="solver_lhs7" localSheetId="3" hidden="1">Sheet1!$L$16:$M$16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Sheet1!$H$62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1</definedName>
    <definedName name="solver_rel7" localSheetId="3" hidden="1">3</definedName>
    <definedName name="solver_rhs1" localSheetId="3" hidden="1">Sheet1!$H$25:$I$25</definedName>
    <definedName name="solver_rhs2" localSheetId="3" hidden="1">Sheet1!$H$48:$I$48</definedName>
    <definedName name="solver_rhs3" localSheetId="3" hidden="1">Sheet1!$L$38:$L$46</definedName>
    <definedName name="solver_rhs4" localSheetId="3" hidden="1">Sheet1!$K$38:$K$46</definedName>
    <definedName name="solver_rhs5" localSheetId="3" hidden="1">Sheet1!$K$8:$K$15</definedName>
    <definedName name="solver_rhs6" localSheetId="3" hidden="1">Sheet1!$L$17:$M$17</definedName>
    <definedName name="solver_rhs7" localSheetId="3" hidden="1">Sheet1!$L$18:$M$18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rans_loss">Sheet1!$B$21</definedName>
    <definedName name="Trans_lossF">Sheet1!$C$21</definedName>
    <definedName name="Trans_lossL">Sheet1!$B$21</definedName>
    <definedName name="Transloss">Sheet1!$B$21</definedName>
  </definedNames>
  <calcPr calcId="162913"/>
</workbook>
</file>

<file path=xl/calcChain.xml><?xml version="1.0" encoding="utf-8"?>
<calcChain xmlns="http://schemas.openxmlformats.org/spreadsheetml/2006/main">
  <c r="I52" i="1" l="1"/>
  <c r="I32" i="1" l="1"/>
  <c r="H32" i="1"/>
  <c r="H52" i="1"/>
  <c r="J38" i="1"/>
  <c r="I47" i="1"/>
  <c r="M8" i="1"/>
  <c r="L8" i="1"/>
  <c r="H30" i="1"/>
  <c r="I57" i="1"/>
  <c r="H57" i="1"/>
  <c r="H16" i="1"/>
  <c r="L9" i="1" l="1"/>
  <c r="L10" i="1"/>
  <c r="L11" i="1"/>
  <c r="L12" i="1"/>
  <c r="L13" i="1"/>
  <c r="L14" i="1"/>
  <c r="L15" i="1"/>
  <c r="M9" i="1"/>
  <c r="M10" i="1"/>
  <c r="M11" i="1"/>
  <c r="M12" i="1"/>
  <c r="M13" i="1"/>
  <c r="M14" i="1"/>
  <c r="M15" i="1"/>
  <c r="J8" i="1"/>
  <c r="J9" i="1"/>
  <c r="J10" i="1"/>
  <c r="J11" i="1"/>
  <c r="J12" i="1"/>
  <c r="J13" i="1"/>
  <c r="J14" i="1"/>
  <c r="J15" i="1"/>
  <c r="H47" i="1"/>
  <c r="I30" i="1"/>
  <c r="J39" i="1"/>
  <c r="J40" i="1"/>
  <c r="J41" i="1"/>
  <c r="J42" i="1"/>
  <c r="J43" i="1"/>
  <c r="J44" i="1"/>
  <c r="J45" i="1"/>
  <c r="J46" i="1"/>
  <c r="I25" i="1"/>
  <c r="H25" i="1"/>
  <c r="M17" i="1"/>
  <c r="L17" i="1"/>
  <c r="M18" i="1"/>
  <c r="L18" i="1"/>
  <c r="I16" i="1"/>
  <c r="L16" i="1" l="1"/>
  <c r="H31" i="1" s="1"/>
  <c r="H33" i="1" s="1"/>
  <c r="M16" i="1"/>
  <c r="I22" i="1" s="1"/>
  <c r="I48" i="1" s="1"/>
  <c r="H23" i="1" l="1"/>
  <c r="H56" i="1" s="1"/>
  <c r="H22" i="1"/>
  <c r="H48" i="1" s="1"/>
  <c r="I31" i="1"/>
  <c r="I33" i="1" s="1"/>
  <c r="I23" i="1"/>
  <c r="H24" i="1" l="1"/>
  <c r="H58" i="1" s="1"/>
  <c r="H59" i="1" s="1"/>
  <c r="I56" i="1"/>
  <c r="I24" i="1"/>
  <c r="I58" i="1" s="1"/>
  <c r="I59" i="1" l="1"/>
  <c r="H62" i="1" s="1"/>
  <c r="J62" i="1" s="1"/>
</calcChain>
</file>

<file path=xl/comments1.xml><?xml version="1.0" encoding="utf-8"?>
<comments xmlns="http://schemas.openxmlformats.org/spreadsheetml/2006/main">
  <authors>
    <author>Xi Chen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Xi Chen:</t>
        </r>
        <r>
          <rPr>
            <sz val="9"/>
            <color indexed="81"/>
            <rFont val="Tahoma"/>
            <family val="2"/>
          </rPr>
          <t xml:space="preserve">
Constraint 1
</t>
        </r>
      </text>
    </comment>
  </commentList>
</comments>
</file>

<file path=xl/sharedStrings.xml><?xml version="1.0" encoding="utf-8"?>
<sst xmlns="http://schemas.openxmlformats.org/spreadsheetml/2006/main" count="634" uniqueCount="214">
  <si>
    <t>Grupo Nogueira</t>
  </si>
  <si>
    <t>SUGARCANE SUPPLIES</t>
  </si>
  <si>
    <t>Available</t>
  </si>
  <si>
    <t>Cost of Freight to</t>
  </si>
  <si>
    <t>Supplier</t>
  </si>
  <si>
    <t>Quantity</t>
  </si>
  <si>
    <t>Price</t>
  </si>
  <si>
    <t>Londrina</t>
  </si>
  <si>
    <t>Franca</t>
  </si>
  <si>
    <t>(t/month)</t>
  </si>
  <si>
    <t>(R$/t)</t>
  </si>
  <si>
    <t>Maringá</t>
  </si>
  <si>
    <t>Paranavaí</t>
  </si>
  <si>
    <t>Frutal</t>
  </si>
  <si>
    <t>Rancharia</t>
  </si>
  <si>
    <t>Apucarana</t>
  </si>
  <si>
    <t>Bastos</t>
  </si>
  <si>
    <t>Sacramento</t>
  </si>
  <si>
    <t>Iturama</t>
  </si>
  <si>
    <t>PRODUCTION DATA</t>
  </si>
  <si>
    <t>Physical yield loss (% of  sugarcane purchased)</t>
  </si>
  <si>
    <t>Supplier-to-factory transport losses</t>
  </si>
  <si>
    <t>Actual recovery rates (% of  sugarcane delivered)</t>
  </si>
  <si>
    <t>Molasses</t>
  </si>
  <si>
    <t>Sugar</t>
  </si>
  <si>
    <t>Production costs</t>
  </si>
  <si>
    <t>Fixed (R$/month)</t>
  </si>
  <si>
    <t>Production constraints (t/month)</t>
  </si>
  <si>
    <t>Sugarcane refining</t>
  </si>
  <si>
    <t>Purified sugar</t>
  </si>
  <si>
    <t>Operating range (% of capacity)</t>
  </si>
  <si>
    <t>Min</t>
  </si>
  <si>
    <t>Max</t>
  </si>
  <si>
    <t>ETHANOL DISTILLERIES</t>
  </si>
  <si>
    <t>Guaranteed</t>
  </si>
  <si>
    <t>Maximum</t>
  </si>
  <si>
    <t>Cost of Freight from</t>
  </si>
  <si>
    <t>Distillery</t>
  </si>
  <si>
    <t>Capacity</t>
  </si>
  <si>
    <t>Jaú</t>
  </si>
  <si>
    <t>Bariri</t>
  </si>
  <si>
    <t>Cosmópolis</t>
  </si>
  <si>
    <t>Itapira</t>
  </si>
  <si>
    <t>Pirassununga</t>
  </si>
  <si>
    <t>São Carlos</t>
  </si>
  <si>
    <t>Diadema</t>
  </si>
  <si>
    <t>Santa Bárbara d'Oeste</t>
  </si>
  <si>
    <t>Araraquara</t>
  </si>
  <si>
    <t>OPEN MARKET PRICES</t>
  </si>
  <si>
    <t>Commodity</t>
  </si>
  <si>
    <t>Londrina sugar</t>
  </si>
  <si>
    <t>Franca sugar</t>
  </si>
  <si>
    <t>Bagasse</t>
  </si>
  <si>
    <t>Variable (R$/t of  sugarcane)</t>
  </si>
  <si>
    <t>Quantities Delivered to</t>
  </si>
  <si>
    <t>Total</t>
  </si>
  <si>
    <t>Quantities Purchased by</t>
  </si>
  <si>
    <t>Molasse</t>
  </si>
  <si>
    <t>Milling &amp; Refining</t>
  </si>
  <si>
    <t>Raw Material - Sugarcane</t>
  </si>
  <si>
    <t>Max Sugar</t>
  </si>
  <si>
    <t>Fixed</t>
  </si>
  <si>
    <t>Varied</t>
  </si>
  <si>
    <t>Revenue</t>
  </si>
  <si>
    <t>Operational Cost</t>
  </si>
  <si>
    <t>Ethanol Distillery</t>
  </si>
  <si>
    <t>Freight</t>
  </si>
  <si>
    <t>Mx</t>
  </si>
  <si>
    <t>Sum</t>
  </si>
  <si>
    <t>Delivery Cost</t>
  </si>
  <si>
    <t>Purified Sugar</t>
  </si>
  <si>
    <t>Profit</t>
  </si>
  <si>
    <t>Changing Cell</t>
  </si>
  <si>
    <t>Constraints Cell</t>
  </si>
  <si>
    <t>shadow price</t>
    <phoneticPr fontId="5" type="noConversion"/>
  </si>
  <si>
    <t>base profit</t>
    <phoneticPr fontId="5" type="noConversion"/>
  </si>
  <si>
    <t>Microsoft Excel 16.0 敏感性报告</t>
  </si>
  <si>
    <t>工作表: [4_GN_Data.xlsx]Sheet1</t>
  </si>
  <si>
    <t>报告的建立: 2018/2/24 23:30:29</t>
  </si>
  <si>
    <t>可变单元格</t>
  </si>
  <si>
    <t>单元格</t>
  </si>
  <si>
    <t>名称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</si>
  <si>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</si>
  <si>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</si>
  <si>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</si>
  <si>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</si>
  <si>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</si>
  <si>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</si>
  <si>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</si>
  <si>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</si>
  <si>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</si>
  <si>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约束</t>
  </si>
  <si>
    <t>阴影</t>
  </si>
  <si>
    <t>价格</t>
  </si>
  <si>
    <t>限制值</t>
  </si>
  <si>
    <t>$H$8</t>
  </si>
  <si>
    <t>Maringá Londrina</t>
  </si>
  <si>
    <t>$I$8</t>
  </si>
  <si>
    <t>Maringá Franca</t>
  </si>
  <si>
    <t>$H$9</t>
  </si>
  <si>
    <t>Paranavaí Londrina</t>
  </si>
  <si>
    <t>$I$9</t>
  </si>
  <si>
    <t>Paranavaí Franca</t>
  </si>
  <si>
    <t>$H$10</t>
  </si>
  <si>
    <t>Frutal Londrina</t>
  </si>
  <si>
    <t>$I$10</t>
  </si>
  <si>
    <t>Frutal Franca</t>
  </si>
  <si>
    <t>$H$11</t>
  </si>
  <si>
    <t>Rancharia Londrina</t>
  </si>
  <si>
    <t>$I$11</t>
  </si>
  <si>
    <t>Rancharia Franca</t>
  </si>
  <si>
    <t>$H$12</t>
  </si>
  <si>
    <t>Apucarana Londrina</t>
  </si>
  <si>
    <t>$I$12</t>
  </si>
  <si>
    <t>Apucarana Franca</t>
  </si>
  <si>
    <t>$H$13</t>
  </si>
  <si>
    <t>Bastos Londrina</t>
  </si>
  <si>
    <t>$I$13</t>
  </si>
  <si>
    <t>Bastos Franca</t>
  </si>
  <si>
    <t>$H$14</t>
  </si>
  <si>
    <t>Sacramento Londrina</t>
  </si>
  <si>
    <t>$I$14</t>
  </si>
  <si>
    <t>Sacramento Franca</t>
  </si>
  <si>
    <t>$H$15</t>
  </si>
  <si>
    <t>Iturama Londrina</t>
  </si>
  <si>
    <t>$I$15</t>
  </si>
  <si>
    <t>Iturama Franca</t>
  </si>
  <si>
    <t>$H$38</t>
  </si>
  <si>
    <t>Jaú Londrina</t>
  </si>
  <si>
    <t>$I$38</t>
  </si>
  <si>
    <t>Jaú Franca</t>
  </si>
  <si>
    <t>$H$39</t>
  </si>
  <si>
    <t>Bariri Londrina</t>
  </si>
  <si>
    <t>$I$39</t>
  </si>
  <si>
    <t>Bariri Franca</t>
  </si>
  <si>
    <t>$H$40</t>
  </si>
  <si>
    <t>Cosmópolis Londrina</t>
  </si>
  <si>
    <t>$I$40</t>
  </si>
  <si>
    <t>Cosmópolis Franca</t>
  </si>
  <si>
    <t>$H$41</t>
  </si>
  <si>
    <t>Itapira Londrina</t>
  </si>
  <si>
    <t>$I$41</t>
  </si>
  <si>
    <t>Itapira Franca</t>
  </si>
  <si>
    <t>$H$42</t>
  </si>
  <si>
    <t>Pirassununga Londrina</t>
  </si>
  <si>
    <t>$I$42</t>
  </si>
  <si>
    <t>Pirassununga Franca</t>
  </si>
  <si>
    <t>$H$43</t>
  </si>
  <si>
    <t>São Carlos Londrina</t>
  </si>
  <si>
    <t>$I$43</t>
  </si>
  <si>
    <t>São Carlos Franca</t>
  </si>
  <si>
    <t>$H$44</t>
  </si>
  <si>
    <t>Diadema Londrina</t>
  </si>
  <si>
    <t>$I$44</t>
  </si>
  <si>
    <t>Diadema Franca</t>
  </si>
  <si>
    <t>$H$45</t>
  </si>
  <si>
    <t>Santa Bárbara d'Oeste Londrina</t>
  </si>
  <si>
    <t>$I$45</t>
  </si>
  <si>
    <t>Santa Bárbara d'Oeste Franca</t>
  </si>
  <si>
    <t>$H$46</t>
  </si>
  <si>
    <t>Araraquara Londrina</t>
  </si>
  <si>
    <t>$I$46</t>
  </si>
  <si>
    <t>Araraquara Franca</t>
  </si>
  <si>
    <t>$H$23</t>
  </si>
  <si>
    <t>Sugar Londrina</t>
  </si>
  <si>
    <t>$I$23</t>
  </si>
  <si>
    <t>Sugar Franca</t>
  </si>
  <si>
    <t>$H$47</t>
  </si>
  <si>
    <t>Total Londrina</t>
  </si>
  <si>
    <t>$I$47</t>
  </si>
  <si>
    <t>Total Franca</t>
  </si>
  <si>
    <t>$J$38</t>
  </si>
  <si>
    <t>Jaú Total</t>
  </si>
  <si>
    <t>$J$39</t>
  </si>
  <si>
    <t>Bariri Total</t>
  </si>
  <si>
    <t>$J$40</t>
  </si>
  <si>
    <t>Cosmópolis Total</t>
  </si>
  <si>
    <t>$J$41</t>
  </si>
  <si>
    <t>Itapira Total</t>
  </si>
  <si>
    <t>$J$42</t>
  </si>
  <si>
    <t>Pirassununga Total</t>
  </si>
  <si>
    <t>$J$43</t>
  </si>
  <si>
    <t>São Carlos Total</t>
  </si>
  <si>
    <t>$J$44</t>
  </si>
  <si>
    <t>Diadema Total</t>
  </si>
  <si>
    <t>$J$45</t>
  </si>
  <si>
    <t>Santa Bárbara d'Oeste Total</t>
  </si>
  <si>
    <t>$J$46</t>
  </si>
  <si>
    <t>Araraquara Total</t>
  </si>
  <si>
    <t>$J$8</t>
  </si>
  <si>
    <t>Maringá Sum</t>
  </si>
  <si>
    <t>$J$9</t>
  </si>
  <si>
    <t>Paranavaí Sum</t>
  </si>
  <si>
    <t>$J$10</t>
  </si>
  <si>
    <t>Frutal Sum</t>
  </si>
  <si>
    <t>$J$11</t>
  </si>
  <si>
    <t>Rancharia Sum</t>
  </si>
  <si>
    <t>$J$12</t>
  </si>
  <si>
    <t>Apucarana Sum</t>
  </si>
  <si>
    <t>$J$13</t>
  </si>
  <si>
    <t>Bastos Sum</t>
  </si>
  <si>
    <t>$J$14</t>
  </si>
  <si>
    <t>Sacramento Sum</t>
  </si>
  <si>
    <t>$J$15</t>
  </si>
  <si>
    <t>Iturama Sum</t>
  </si>
  <si>
    <t>$L$16</t>
  </si>
  <si>
    <t>$M$16</t>
  </si>
  <si>
    <t>报告的建立: 2018/2/24 23:30:51</t>
  </si>
  <si>
    <t>报告的建立: 2018/2/24 23:31:34</t>
  </si>
  <si>
    <t>$H$8:$I$15</t>
  </si>
  <si>
    <t>$H$38:$I$46</t>
  </si>
  <si>
    <t>$J$38:$J$46 &lt;= $L$38:$L$46</t>
  </si>
  <si>
    <t>$J$38:$J$46 &gt;= $K$38:$K$46</t>
  </si>
  <si>
    <t>$J$8:$J$15 &lt;= $K$8:$K$15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</si>
</sst>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&quot;$&quot;#,##0.00"/>
    <numFmt numFmtId="166" formatCode="&quot;$&quot;#,##0.000"/>
    <numFmt numFmtId="167" formatCode="#,##0.000000_ 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b/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9" fontId="0" fillId="0" borderId="0" xfId="1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2" fontId="0" fillId="0" borderId="0" xfId="0" applyNumberFormat="1" applyBorder="1"/>
    <xf numFmtId="0" fontId="1" fillId="0" borderId="0" xfId="0" applyFont="1" applyBorder="1"/>
    <xf numFmtId="3" fontId="0" fillId="2" borderId="0" xfId="0" applyNumberFormat="1" applyFill="1"/>
    <xf numFmtId="0" fontId="0" fillId="2" borderId="0" xfId="0" applyFill="1"/>
    <xf numFmtId="3" fontId="0" fillId="2" borderId="0" xfId="0" applyNumberFormat="1" applyFill="1" applyBorder="1"/>
    <xf numFmtId="165" fontId="0" fillId="0" borderId="0" xfId="0" applyNumberFormat="1" applyBorder="1"/>
    <xf numFmtId="0" fontId="0" fillId="0" borderId="0" xfId="0" applyFill="1" applyBorder="1"/>
    <xf numFmtId="0" fontId="0" fillId="3" borderId="0" xfId="0" applyFill="1" applyBorder="1"/>
    <xf numFmtId="0" fontId="0" fillId="3" borderId="0" xfId="0" applyFill="1"/>
    <xf numFmtId="0" fontId="1" fillId="3" borderId="0" xfId="0" applyFont="1" applyFill="1" applyAlignment="1">
      <alignment horizontal="right"/>
    </xf>
    <xf numFmtId="2" fontId="0" fillId="3" borderId="0" xfId="0" applyNumberFormat="1" applyFill="1" applyBorder="1"/>
    <xf numFmtId="2" fontId="0" fillId="3" borderId="0" xfId="0" applyNumberFormat="1" applyFill="1"/>
    <xf numFmtId="0" fontId="0" fillId="0" borderId="0" xfId="0" applyFont="1" applyBorder="1" applyAlignment="1">
      <alignment horizontal="center"/>
    </xf>
    <xf numFmtId="2" fontId="0" fillId="0" borderId="0" xfId="0" applyNumberFormat="1" applyFill="1"/>
    <xf numFmtId="0" fontId="0" fillId="2" borderId="0" xfId="0" applyFill="1" applyBorder="1"/>
    <xf numFmtId="0" fontId="0" fillId="3" borderId="2" xfId="0" applyFill="1" applyBorder="1"/>
    <xf numFmtId="166" fontId="0" fillId="4" borderId="0" xfId="0" applyNumberFormat="1" applyFill="1" applyBorder="1"/>
    <xf numFmtId="165" fontId="0" fillId="5" borderId="0" xfId="0" applyNumberFormat="1" applyFill="1" applyBorder="1"/>
    <xf numFmtId="0" fontId="0" fillId="5" borderId="0" xfId="0" applyFill="1" applyBorder="1"/>
    <xf numFmtId="167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ill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/>
  </sheetViews>
  <sheetFormatPr defaultRowHeight="12.5" x14ac:dyDescent="0.25"/>
  <cols>
    <col min="1" max="1" width="2.1796875" customWidth="1"/>
    <col min="2" max="2" width="6.81640625" bestFit="1" customWidth="1"/>
    <col min="3" max="3" width="28.453125" bestFit="1" customWidth="1"/>
    <col min="4" max="4" width="12.453125" bestFit="1" customWidth="1"/>
    <col min="5" max="5" width="13.453125" bestFit="1" customWidth="1"/>
    <col min="6" max="6" width="13.1796875" bestFit="1" customWidth="1"/>
    <col min="7" max="8" width="12.7265625" bestFit="1" customWidth="1"/>
  </cols>
  <sheetData>
    <row r="1" spans="1:8" ht="13" x14ac:dyDescent="0.3">
      <c r="A1" s="1" t="s">
        <v>76</v>
      </c>
    </row>
    <row r="2" spans="1:8" ht="13" x14ac:dyDescent="0.3">
      <c r="A2" s="1" t="s">
        <v>77</v>
      </c>
    </row>
    <row r="3" spans="1:8" ht="13" x14ac:dyDescent="0.3">
      <c r="A3" s="1" t="s">
        <v>78</v>
      </c>
    </row>
    <row r="6" spans="1:8" ht="13" thickBot="1" x14ac:dyDescent="0.3">
      <c r="A6" t="s">
        <v>79</v>
      </c>
    </row>
    <row r="7" spans="1:8" ht="13" x14ac:dyDescent="0.3">
      <c r="B7" s="45"/>
      <c r="C7" s="45"/>
      <c r="D7" s="45" t="s">
        <v>82</v>
      </c>
      <c r="E7" s="45" t="s">
        <v>84</v>
      </c>
      <c r="F7" s="45" t="s">
        <v>86</v>
      </c>
      <c r="G7" s="45" t="s">
        <v>88</v>
      </c>
      <c r="H7" s="45" t="s">
        <v>88</v>
      </c>
    </row>
    <row r="8" spans="1:8" ht="13.5" thickBot="1" x14ac:dyDescent="0.35">
      <c r="B8" s="46" t="s">
        <v>80</v>
      </c>
      <c r="C8" s="46" t="s">
        <v>81</v>
      </c>
      <c r="D8" s="46" t="s">
        <v>83</v>
      </c>
      <c r="E8" s="46" t="s">
        <v>85</v>
      </c>
      <c r="F8" s="46" t="s">
        <v>87</v>
      </c>
      <c r="G8" s="46" t="s">
        <v>89</v>
      </c>
      <c r="H8" s="46" t="s">
        <v>90</v>
      </c>
    </row>
    <row r="9" spans="1:8" x14ac:dyDescent="0.25">
      <c r="B9" s="43" t="s">
        <v>95</v>
      </c>
      <c r="C9" s="43" t="s">
        <v>96</v>
      </c>
      <c r="D9" s="43">
        <v>160.18024471680653</v>
      </c>
      <c r="E9" s="43">
        <v>0</v>
      </c>
      <c r="F9" s="43">
        <v>23.962523111109476</v>
      </c>
      <c r="G9" s="43">
        <v>7.2830630415410285E-12</v>
      </c>
      <c r="H9" s="43">
        <v>3.2996527777795501</v>
      </c>
    </row>
    <row r="10" spans="1:8" x14ac:dyDescent="0.25">
      <c r="B10" s="43" t="s">
        <v>97</v>
      </c>
      <c r="C10" s="43" t="s">
        <v>98</v>
      </c>
      <c r="D10" s="43">
        <v>839.81975528319344</v>
      </c>
      <c r="E10" s="43">
        <v>0</v>
      </c>
      <c r="F10" s="43">
        <v>-1.402396222223615</v>
      </c>
      <c r="G10" s="43">
        <v>3.2996527777795501</v>
      </c>
      <c r="H10" s="43">
        <v>7.2830630415410285E-12</v>
      </c>
    </row>
    <row r="11" spans="1:8" x14ac:dyDescent="0.25">
      <c r="B11" s="43" t="s">
        <v>99</v>
      </c>
      <c r="C11" s="43" t="s">
        <v>100</v>
      </c>
      <c r="D11" s="43">
        <v>1583</v>
      </c>
      <c r="E11" s="43">
        <v>0</v>
      </c>
      <c r="F11" s="43">
        <v>24.662523111113842</v>
      </c>
      <c r="G11" s="43">
        <v>1E+30</v>
      </c>
      <c r="H11" s="43">
        <v>2.1320833333375089</v>
      </c>
    </row>
    <row r="12" spans="1:8" x14ac:dyDescent="0.25">
      <c r="B12" s="43" t="s">
        <v>101</v>
      </c>
      <c r="C12" s="43" t="s">
        <v>102</v>
      </c>
      <c r="D12" s="43">
        <v>0</v>
      </c>
      <c r="E12" s="43">
        <v>-2.1320833333375089</v>
      </c>
      <c r="F12" s="43">
        <v>-2.8344795555567543</v>
      </c>
      <c r="G12" s="43">
        <v>2.1320833333375089</v>
      </c>
      <c r="H12" s="43">
        <v>1E+30</v>
      </c>
    </row>
    <row r="13" spans="1:8" x14ac:dyDescent="0.25">
      <c r="B13" s="43" t="s">
        <v>103</v>
      </c>
      <c r="C13" s="43" t="s">
        <v>104</v>
      </c>
      <c r="D13" s="43">
        <v>0</v>
      </c>
      <c r="E13" s="43">
        <v>-14.92458333333343</v>
      </c>
      <c r="F13" s="43">
        <v>8.8394675555537106</v>
      </c>
      <c r="G13" s="43">
        <v>14.92458333333343</v>
      </c>
      <c r="H13" s="43">
        <v>1E+30</v>
      </c>
    </row>
    <row r="14" spans="1:8" x14ac:dyDescent="0.25">
      <c r="B14" s="43" t="s">
        <v>105</v>
      </c>
      <c r="C14" s="43" t="s">
        <v>106</v>
      </c>
      <c r="D14" s="43">
        <v>2140</v>
      </c>
      <c r="E14" s="43">
        <v>0</v>
      </c>
      <c r="F14" s="43">
        <v>-1.6008684444459504</v>
      </c>
      <c r="G14" s="43">
        <v>1E+30</v>
      </c>
      <c r="H14" s="43">
        <v>7.3645688318035267</v>
      </c>
    </row>
    <row r="15" spans="1:8" x14ac:dyDescent="0.25">
      <c r="B15" s="43" t="s">
        <v>107</v>
      </c>
      <c r="C15" s="43" t="s">
        <v>108</v>
      </c>
      <c r="D15" s="43">
        <v>1370</v>
      </c>
      <c r="E15" s="43">
        <v>0</v>
      </c>
      <c r="F15" s="43">
        <v>26.877800888894853</v>
      </c>
      <c r="G15" s="43">
        <v>1E+30</v>
      </c>
      <c r="H15" s="43">
        <v>7.2830630415410269E-12</v>
      </c>
    </row>
    <row r="16" spans="1:8" x14ac:dyDescent="0.25">
      <c r="B16" s="43" t="s">
        <v>109</v>
      </c>
      <c r="C16" s="43" t="s">
        <v>110</v>
      </c>
      <c r="D16" s="43">
        <v>0</v>
      </c>
      <c r="E16" s="43">
        <v>-7.2830630415410269E-12</v>
      </c>
      <c r="F16" s="43">
        <v>1.5128815555544861</v>
      </c>
      <c r="G16" s="43">
        <v>7.2830630415410269E-12</v>
      </c>
      <c r="H16" s="43">
        <v>1E+30</v>
      </c>
    </row>
    <row r="17" spans="2:8" x14ac:dyDescent="0.25">
      <c r="B17" s="43" t="s">
        <v>111</v>
      </c>
      <c r="C17" s="43" t="s">
        <v>112</v>
      </c>
      <c r="D17" s="43">
        <v>2000</v>
      </c>
      <c r="E17" s="43">
        <v>0</v>
      </c>
      <c r="F17" s="43">
        <v>25.774745333332248</v>
      </c>
      <c r="G17" s="43">
        <v>1E+30</v>
      </c>
      <c r="H17" s="43">
        <v>1.3198611111110958</v>
      </c>
    </row>
    <row r="18" spans="2:8" x14ac:dyDescent="0.25">
      <c r="B18" s="43" t="s">
        <v>113</v>
      </c>
      <c r="C18" s="43" t="s">
        <v>114</v>
      </c>
      <c r="D18" s="43">
        <v>0</v>
      </c>
      <c r="E18" s="43">
        <v>-1.3198611111110958</v>
      </c>
      <c r="F18" s="43">
        <v>-0.91003511111193802</v>
      </c>
      <c r="G18" s="43">
        <v>1.3198611111110958</v>
      </c>
      <c r="H18" s="43">
        <v>1E+30</v>
      </c>
    </row>
    <row r="19" spans="2:8" x14ac:dyDescent="0.25">
      <c r="B19" s="43" t="s">
        <v>115</v>
      </c>
      <c r="C19" s="43" t="s">
        <v>116</v>
      </c>
      <c r="D19" s="43">
        <v>0</v>
      </c>
      <c r="E19" s="43">
        <v>-3.2996527777795492</v>
      </c>
      <c r="F19" s="43">
        <v>23.172037000000273</v>
      </c>
      <c r="G19" s="43">
        <v>3.2996527777795492</v>
      </c>
      <c r="H19" s="43">
        <v>1E+30</v>
      </c>
    </row>
    <row r="20" spans="2:8" x14ac:dyDescent="0.25">
      <c r="B20" s="43" t="s">
        <v>117</v>
      </c>
      <c r="C20" s="43" t="s">
        <v>118</v>
      </c>
      <c r="D20" s="43">
        <v>1850</v>
      </c>
      <c r="E20" s="43">
        <v>0</v>
      </c>
      <c r="F20" s="43">
        <v>1.1067704444467381</v>
      </c>
      <c r="G20" s="43">
        <v>1E+30</v>
      </c>
      <c r="H20" s="43">
        <v>3.2996527777795492</v>
      </c>
    </row>
    <row r="21" spans="2:8" x14ac:dyDescent="0.25">
      <c r="B21" s="43" t="s">
        <v>119</v>
      </c>
      <c r="C21" s="43" t="s">
        <v>120</v>
      </c>
      <c r="D21" s="43">
        <v>0</v>
      </c>
      <c r="E21" s="43">
        <v>-16.752083333340121</v>
      </c>
      <c r="F21" s="43">
        <v>16.014328666664369</v>
      </c>
      <c r="G21" s="43">
        <v>16.752083333340121</v>
      </c>
      <c r="H21" s="43">
        <v>1E+30</v>
      </c>
    </row>
    <row r="22" spans="2:8" x14ac:dyDescent="0.25">
      <c r="B22" s="43" t="s">
        <v>121</v>
      </c>
      <c r="C22" s="43" t="s">
        <v>122</v>
      </c>
      <c r="D22" s="43">
        <v>1260</v>
      </c>
      <c r="E22" s="43">
        <v>0</v>
      </c>
      <c r="F22" s="43">
        <v>7.4014926666714018</v>
      </c>
      <c r="G22" s="43">
        <v>1E+30</v>
      </c>
      <c r="H22" s="43">
        <v>16.366929942920883</v>
      </c>
    </row>
    <row r="23" spans="2:8" x14ac:dyDescent="0.25">
      <c r="B23" s="43" t="s">
        <v>123</v>
      </c>
      <c r="C23" s="43" t="s">
        <v>124</v>
      </c>
      <c r="D23" s="43">
        <v>0</v>
      </c>
      <c r="E23" s="43">
        <v>-12.792500000006834</v>
      </c>
      <c r="F23" s="43">
        <v>13.48988422221737</v>
      </c>
      <c r="G23" s="43">
        <v>12.792500000006834</v>
      </c>
      <c r="H23" s="43">
        <v>1E+30</v>
      </c>
    </row>
    <row r="24" spans="2:8" x14ac:dyDescent="0.25">
      <c r="B24" s="43" t="s">
        <v>125</v>
      </c>
      <c r="C24" s="43" t="s">
        <v>126</v>
      </c>
      <c r="D24" s="43">
        <v>1700.0000000000005</v>
      </c>
      <c r="E24" s="43">
        <v>0</v>
      </c>
      <c r="F24" s="43">
        <v>0.91746488889111788</v>
      </c>
      <c r="G24" s="43">
        <v>1E+30</v>
      </c>
      <c r="H24" s="43">
        <v>9.8829021651405959</v>
      </c>
    </row>
    <row r="25" spans="2:8" x14ac:dyDescent="0.25">
      <c r="B25" s="43" t="s">
        <v>127</v>
      </c>
      <c r="C25" s="43" t="s">
        <v>128</v>
      </c>
      <c r="D25" s="43">
        <v>480</v>
      </c>
      <c r="E25" s="43">
        <v>0</v>
      </c>
      <c r="F25" s="43">
        <v>10.674999999999272</v>
      </c>
      <c r="G25" s="43">
        <v>9.9225000000005785</v>
      </c>
      <c r="H25" s="43">
        <v>13.567499999997386</v>
      </c>
    </row>
    <row r="26" spans="2:8" x14ac:dyDescent="0.25">
      <c r="B26" s="43" t="s">
        <v>129</v>
      </c>
      <c r="C26" s="43" t="s">
        <v>130</v>
      </c>
      <c r="D26" s="43">
        <v>0</v>
      </c>
      <c r="E26" s="43">
        <v>-13.567499999997386</v>
      </c>
      <c r="F26" s="43">
        <v>6.523750000000291</v>
      </c>
      <c r="G26" s="43">
        <v>13.567499999997386</v>
      </c>
      <c r="H26" s="43">
        <v>1E+30</v>
      </c>
    </row>
    <row r="27" spans="2:8" x14ac:dyDescent="0.25">
      <c r="B27" s="43" t="s">
        <v>131</v>
      </c>
      <c r="C27" s="43" t="s">
        <v>132</v>
      </c>
      <c r="D27" s="43">
        <v>0</v>
      </c>
      <c r="E27" s="43">
        <v>-10.833749999997963</v>
      </c>
      <c r="F27" s="43">
        <v>-15.34624999999869</v>
      </c>
      <c r="G27" s="43">
        <v>10.833749999997963</v>
      </c>
      <c r="H27" s="43">
        <v>1E+30</v>
      </c>
    </row>
    <row r="28" spans="2:8" x14ac:dyDescent="0.25">
      <c r="B28" s="43" t="s">
        <v>133</v>
      </c>
      <c r="C28" s="43" t="s">
        <v>134</v>
      </c>
      <c r="D28" s="43">
        <v>850</v>
      </c>
      <c r="E28" s="43">
        <v>0</v>
      </c>
      <c r="F28" s="43">
        <v>4.9037499999976717</v>
      </c>
      <c r="G28" s="43">
        <v>25.110000000000582</v>
      </c>
      <c r="H28" s="43">
        <v>10.833749999997963</v>
      </c>
    </row>
    <row r="29" spans="2:8" x14ac:dyDescent="0.25">
      <c r="B29" s="43" t="s">
        <v>135</v>
      </c>
      <c r="C29" s="43" t="s">
        <v>136</v>
      </c>
      <c r="D29" s="43">
        <v>133.09515107960232</v>
      </c>
      <c r="E29" s="43">
        <v>0</v>
      </c>
      <c r="F29" s="43">
        <v>20.192500000001019</v>
      </c>
      <c r="G29" s="43">
        <v>0.40499999999884473</v>
      </c>
      <c r="H29" s="43">
        <v>0.30375000000276486</v>
      </c>
    </row>
    <row r="30" spans="2:8" x14ac:dyDescent="0.25">
      <c r="B30" s="43" t="s">
        <v>137</v>
      </c>
      <c r="C30" s="43" t="s">
        <v>138</v>
      </c>
      <c r="D30" s="43">
        <v>506.9048489203974</v>
      </c>
      <c r="E30" s="43">
        <v>0</v>
      </c>
      <c r="F30" s="43">
        <v>29.608749999999418</v>
      </c>
      <c r="G30" s="43">
        <v>0.30375000000276486</v>
      </c>
      <c r="H30" s="43">
        <v>6.37874999999985</v>
      </c>
    </row>
    <row r="31" spans="2:8" x14ac:dyDescent="0.25">
      <c r="B31" s="43" t="s">
        <v>139</v>
      </c>
      <c r="C31" s="43" t="s">
        <v>140</v>
      </c>
      <c r="D31" s="43">
        <v>651.09887877114409</v>
      </c>
      <c r="E31" s="43">
        <v>0</v>
      </c>
      <c r="F31" s="43">
        <v>20.597499999999854</v>
      </c>
      <c r="G31" s="43">
        <v>0.91124999999737966</v>
      </c>
      <c r="H31" s="43">
        <v>0.40499999999884445</v>
      </c>
    </row>
    <row r="32" spans="2:8" x14ac:dyDescent="0.25">
      <c r="B32" s="43" t="s">
        <v>141</v>
      </c>
      <c r="C32" s="43" t="s">
        <v>142</v>
      </c>
      <c r="D32" s="43">
        <v>0</v>
      </c>
      <c r="E32" s="43">
        <v>-14.782499999997533</v>
      </c>
      <c r="F32" s="43">
        <v>15.231250000000728</v>
      </c>
      <c r="G32" s="43">
        <v>14.782499999997533</v>
      </c>
      <c r="H32" s="43">
        <v>1E+30</v>
      </c>
    </row>
    <row r="33" spans="1:8" x14ac:dyDescent="0.25">
      <c r="B33" s="43" t="s">
        <v>143</v>
      </c>
      <c r="C33" s="43" t="s">
        <v>144</v>
      </c>
      <c r="D33" s="43">
        <v>0</v>
      </c>
      <c r="E33" s="43">
        <v>-2.0249999999978172</v>
      </c>
      <c r="F33" s="43">
        <v>12.193750000002183</v>
      </c>
      <c r="G33" s="43">
        <v>2.0249999999978172</v>
      </c>
      <c r="H33" s="43">
        <v>1E+30</v>
      </c>
    </row>
    <row r="34" spans="1:8" x14ac:dyDescent="0.25">
      <c r="B34" s="43" t="s">
        <v>145</v>
      </c>
      <c r="C34" s="43" t="s">
        <v>146</v>
      </c>
      <c r="D34" s="43">
        <v>970</v>
      </c>
      <c r="E34" s="43">
        <v>0</v>
      </c>
      <c r="F34" s="43">
        <v>23.634999999998399</v>
      </c>
      <c r="G34" s="43">
        <v>6.3787499999998545</v>
      </c>
      <c r="H34" s="43">
        <v>2.0249999999978172</v>
      </c>
    </row>
    <row r="35" spans="1:8" x14ac:dyDescent="0.25">
      <c r="B35" s="43" t="s">
        <v>147</v>
      </c>
      <c r="C35" s="43" t="s">
        <v>148</v>
      </c>
      <c r="D35" s="43">
        <v>107</v>
      </c>
      <c r="E35" s="43">
        <v>0</v>
      </c>
      <c r="F35" s="43">
        <v>10.371250000000146</v>
      </c>
      <c r="G35" s="43">
        <v>10.226249999999709</v>
      </c>
      <c r="H35" s="43">
        <v>11.137499999997095</v>
      </c>
    </row>
    <row r="36" spans="1:8" x14ac:dyDescent="0.25">
      <c r="B36" s="43" t="s">
        <v>149</v>
      </c>
      <c r="C36" s="43" t="s">
        <v>150</v>
      </c>
      <c r="D36" s="43">
        <v>0</v>
      </c>
      <c r="E36" s="43">
        <v>-11.137499999997095</v>
      </c>
      <c r="F36" s="43">
        <v>8.6500000000014552</v>
      </c>
      <c r="G36" s="43">
        <v>11.137499999997095</v>
      </c>
      <c r="H36" s="43">
        <v>1E+30</v>
      </c>
    </row>
    <row r="37" spans="1:8" x14ac:dyDescent="0.25">
      <c r="B37" s="43" t="s">
        <v>151</v>
      </c>
      <c r="C37" s="43" t="s">
        <v>152</v>
      </c>
      <c r="D37" s="43">
        <v>80</v>
      </c>
      <c r="E37" s="43">
        <v>0</v>
      </c>
      <c r="F37" s="43">
        <v>15.433749999996508</v>
      </c>
      <c r="G37" s="43">
        <v>5.1637500000033363</v>
      </c>
      <c r="H37" s="43">
        <v>34.627499999991421</v>
      </c>
    </row>
    <row r="38" spans="1:8" x14ac:dyDescent="0.25">
      <c r="B38" s="43" t="s">
        <v>153</v>
      </c>
      <c r="C38" s="43" t="s">
        <v>154</v>
      </c>
      <c r="D38" s="43">
        <v>0</v>
      </c>
      <c r="E38" s="43">
        <v>-34.627499999991421</v>
      </c>
      <c r="F38" s="43">
        <v>-9.7774999999965075</v>
      </c>
      <c r="G38" s="43">
        <v>34.627499999991421</v>
      </c>
      <c r="H38" s="43">
        <v>1E+30</v>
      </c>
    </row>
    <row r="39" spans="1:8" x14ac:dyDescent="0.25">
      <c r="B39" s="43" t="s">
        <v>155</v>
      </c>
      <c r="C39" s="43" t="s">
        <v>156</v>
      </c>
      <c r="D39" s="43">
        <v>310</v>
      </c>
      <c r="E39" s="43">
        <v>0</v>
      </c>
      <c r="F39" s="43">
        <v>21.508749999997235</v>
      </c>
      <c r="G39" s="43">
        <v>1E+30</v>
      </c>
      <c r="H39" s="43">
        <v>0.91124999999738021</v>
      </c>
    </row>
    <row r="40" spans="1:8" x14ac:dyDescent="0.25">
      <c r="B40" s="43" t="s">
        <v>157</v>
      </c>
      <c r="C40" s="43" t="s">
        <v>158</v>
      </c>
      <c r="D40" s="43">
        <v>0</v>
      </c>
      <c r="E40" s="43">
        <v>-22.679999999993019</v>
      </c>
      <c r="F40" s="43">
        <v>8.2450000000026193</v>
      </c>
      <c r="G40" s="43">
        <v>22.679999999993019</v>
      </c>
      <c r="H40" s="43">
        <v>1E+30</v>
      </c>
    </row>
    <row r="41" spans="1:8" x14ac:dyDescent="0.25">
      <c r="B41" s="43" t="s">
        <v>159</v>
      </c>
      <c r="C41" s="43" t="s">
        <v>160</v>
      </c>
      <c r="D41" s="43">
        <v>0</v>
      </c>
      <c r="E41" s="43">
        <v>-0.30375000000276486</v>
      </c>
      <c r="F41" s="43">
        <v>12.396249999997963</v>
      </c>
      <c r="G41" s="43">
        <v>0.30375000000276486</v>
      </c>
      <c r="H41" s="43">
        <v>1E+30</v>
      </c>
    </row>
    <row r="42" spans="1:8" ht="13" thickBot="1" x14ac:dyDescent="0.3">
      <c r="B42" s="44" t="s">
        <v>161</v>
      </c>
      <c r="C42" s="44" t="s">
        <v>162</v>
      </c>
      <c r="D42" s="44">
        <v>0</v>
      </c>
      <c r="E42" s="44">
        <v>0</v>
      </c>
      <c r="F42" s="44">
        <v>22.116249999999127</v>
      </c>
      <c r="G42" s="44">
        <v>7.8974999999991269</v>
      </c>
      <c r="H42" s="44">
        <v>0.30375000000276486</v>
      </c>
    </row>
    <row r="44" spans="1:8" ht="13" thickBot="1" x14ac:dyDescent="0.3">
      <c r="A44" t="s">
        <v>91</v>
      </c>
    </row>
    <row r="45" spans="1:8" ht="13" x14ac:dyDescent="0.3">
      <c r="B45" s="45"/>
      <c r="C45" s="45"/>
      <c r="D45" s="45" t="s">
        <v>82</v>
      </c>
      <c r="E45" s="45" t="s">
        <v>92</v>
      </c>
      <c r="F45" s="45" t="s">
        <v>91</v>
      </c>
      <c r="G45" s="45" t="s">
        <v>88</v>
      </c>
      <c r="H45" s="45" t="s">
        <v>88</v>
      </c>
    </row>
    <row r="46" spans="1:8" ht="13.5" thickBot="1" x14ac:dyDescent="0.35">
      <c r="B46" s="46" t="s">
        <v>80</v>
      </c>
      <c r="C46" s="46" t="s">
        <v>81</v>
      </c>
      <c r="D46" s="46" t="s">
        <v>83</v>
      </c>
      <c r="E46" s="46" t="s">
        <v>93</v>
      </c>
      <c r="F46" s="46" t="s">
        <v>94</v>
      </c>
      <c r="G46" s="46" t="s">
        <v>89</v>
      </c>
      <c r="H46" s="46" t="s">
        <v>90</v>
      </c>
    </row>
    <row r="47" spans="1:8" x14ac:dyDescent="0.25">
      <c r="B47" s="43" t="s">
        <v>163</v>
      </c>
      <c r="C47" s="43" t="s">
        <v>164</v>
      </c>
      <c r="D47" s="43">
        <v>2000</v>
      </c>
      <c r="E47" s="43">
        <v>60.064850853859049</v>
      </c>
      <c r="F47" s="43">
        <v>2000</v>
      </c>
      <c r="G47" s="43">
        <v>328.49213800000012</v>
      </c>
      <c r="H47" s="43">
        <v>62.653862000000039</v>
      </c>
    </row>
    <row r="48" spans="1:8" x14ac:dyDescent="0.25">
      <c r="B48" s="43" t="s">
        <v>165</v>
      </c>
      <c r="C48" s="43" t="s">
        <v>166</v>
      </c>
      <c r="D48" s="43">
        <v>3456.2495475820901</v>
      </c>
      <c r="E48" s="43">
        <v>0</v>
      </c>
      <c r="F48" s="43">
        <v>4000</v>
      </c>
      <c r="G48" s="43">
        <v>1E+30</v>
      </c>
      <c r="H48" s="43">
        <v>543.75045241791054</v>
      </c>
    </row>
    <row r="49" spans="2:8" x14ac:dyDescent="0.25">
      <c r="B49" s="43" t="s">
        <v>167</v>
      </c>
      <c r="C49" s="43" t="s">
        <v>168</v>
      </c>
      <c r="D49" s="43">
        <v>1761.1940298507466</v>
      </c>
      <c r="E49" s="43">
        <v>20.597499999999847</v>
      </c>
      <c r="F49" s="43">
        <v>0</v>
      </c>
      <c r="G49" s="43">
        <v>123.90112122885623</v>
      </c>
      <c r="H49" s="43">
        <v>76.098878771143916</v>
      </c>
    </row>
    <row r="50" spans="2:8" x14ac:dyDescent="0.25">
      <c r="B50" s="43" t="s">
        <v>169</v>
      </c>
      <c r="C50" s="43" t="s">
        <v>170</v>
      </c>
      <c r="D50" s="43">
        <v>2326.9048489203974</v>
      </c>
      <c r="E50" s="43">
        <v>30.013749999998254</v>
      </c>
      <c r="F50" s="43">
        <v>0</v>
      </c>
      <c r="G50" s="43">
        <v>123.90112122885606</v>
      </c>
      <c r="H50" s="43">
        <v>76.098878771143802</v>
      </c>
    </row>
    <row r="51" spans="2:8" x14ac:dyDescent="0.25">
      <c r="B51" s="43" t="s">
        <v>171</v>
      </c>
      <c r="C51" s="43" t="s">
        <v>172</v>
      </c>
      <c r="D51" s="43">
        <v>480</v>
      </c>
      <c r="E51" s="43">
        <v>0</v>
      </c>
      <c r="F51" s="43">
        <v>900</v>
      </c>
      <c r="G51" s="43">
        <v>1E+30</v>
      </c>
      <c r="H51" s="43">
        <v>420</v>
      </c>
    </row>
    <row r="52" spans="2:8" x14ac:dyDescent="0.25">
      <c r="B52" s="43" t="s">
        <v>173</v>
      </c>
      <c r="C52" s="43" t="s">
        <v>174</v>
      </c>
      <c r="D52" s="43">
        <v>850</v>
      </c>
      <c r="E52" s="43">
        <v>0</v>
      </c>
      <c r="F52" s="43">
        <v>1150</v>
      </c>
      <c r="G52" s="43">
        <v>1E+30</v>
      </c>
      <c r="H52" s="43">
        <v>300</v>
      </c>
    </row>
    <row r="53" spans="2:8" x14ac:dyDescent="0.25">
      <c r="B53" s="43" t="s">
        <v>175</v>
      </c>
      <c r="C53" s="43" t="s">
        <v>176</v>
      </c>
      <c r="D53" s="43">
        <v>639.99999999999977</v>
      </c>
      <c r="E53" s="43">
        <v>0</v>
      </c>
      <c r="F53" s="43">
        <v>800</v>
      </c>
      <c r="G53" s="43">
        <v>1E+30</v>
      </c>
      <c r="H53" s="43">
        <v>160.00000000000006</v>
      </c>
    </row>
    <row r="54" spans="2:8" x14ac:dyDescent="0.25">
      <c r="B54" s="43" t="s">
        <v>177</v>
      </c>
      <c r="C54" s="43" t="s">
        <v>178</v>
      </c>
      <c r="D54" s="43">
        <v>651.09887877114409</v>
      </c>
      <c r="E54" s="43">
        <v>0</v>
      </c>
      <c r="F54" s="43">
        <v>775</v>
      </c>
      <c r="G54" s="43">
        <v>1E+30</v>
      </c>
      <c r="H54" s="43">
        <v>123.90112122885614</v>
      </c>
    </row>
    <row r="55" spans="2:8" x14ac:dyDescent="0.25">
      <c r="B55" s="43" t="s">
        <v>179</v>
      </c>
      <c r="C55" s="43" t="s">
        <v>180</v>
      </c>
      <c r="D55" s="43">
        <v>970</v>
      </c>
      <c r="E55" s="43">
        <v>0</v>
      </c>
      <c r="F55" s="43">
        <v>970</v>
      </c>
      <c r="G55" s="43">
        <v>1E+30</v>
      </c>
      <c r="H55" s="43">
        <v>1.4210854715202004E-14</v>
      </c>
    </row>
    <row r="56" spans="2:8" x14ac:dyDescent="0.25">
      <c r="B56" s="43" t="s">
        <v>181</v>
      </c>
      <c r="C56" s="43" t="s">
        <v>182</v>
      </c>
      <c r="D56" s="43">
        <v>107</v>
      </c>
      <c r="E56" s="43">
        <v>0</v>
      </c>
      <c r="F56" s="43">
        <v>200</v>
      </c>
      <c r="G56" s="43">
        <v>1E+30</v>
      </c>
      <c r="H56" s="43">
        <v>92.999999999999986</v>
      </c>
    </row>
    <row r="57" spans="2:8" x14ac:dyDescent="0.25">
      <c r="B57" s="43" t="s">
        <v>183</v>
      </c>
      <c r="C57" s="43" t="s">
        <v>184</v>
      </c>
      <c r="D57" s="43">
        <v>80</v>
      </c>
      <c r="E57" s="43">
        <v>0</v>
      </c>
      <c r="F57" s="43">
        <v>400</v>
      </c>
      <c r="G57" s="43">
        <v>1E+30</v>
      </c>
      <c r="H57" s="43">
        <v>320</v>
      </c>
    </row>
    <row r="58" spans="2:8" x14ac:dyDescent="0.25">
      <c r="B58" s="43" t="s">
        <v>185</v>
      </c>
      <c r="C58" s="43" t="s">
        <v>186</v>
      </c>
      <c r="D58" s="43">
        <v>310</v>
      </c>
      <c r="E58" s="43">
        <v>0.91124999999738021</v>
      </c>
      <c r="F58" s="43">
        <v>310</v>
      </c>
      <c r="G58" s="43">
        <v>76.098878771143802</v>
      </c>
      <c r="H58" s="43">
        <v>123.90112122885606</v>
      </c>
    </row>
    <row r="59" spans="2:8" x14ac:dyDescent="0.25">
      <c r="B59" s="43" t="s">
        <v>187</v>
      </c>
      <c r="C59" s="43" t="s">
        <v>188</v>
      </c>
      <c r="D59" s="43">
        <v>0</v>
      </c>
      <c r="E59" s="43">
        <v>0</v>
      </c>
      <c r="F59" s="43">
        <v>470</v>
      </c>
      <c r="G59" s="43">
        <v>1E+30</v>
      </c>
      <c r="H59" s="43">
        <v>470</v>
      </c>
    </row>
    <row r="60" spans="2:8" x14ac:dyDescent="0.25">
      <c r="B60" s="43" t="s">
        <v>171</v>
      </c>
      <c r="C60" s="43" t="s">
        <v>172</v>
      </c>
      <c r="D60" s="43">
        <v>480</v>
      </c>
      <c r="E60" s="43">
        <v>-9.9225000000005785</v>
      </c>
      <c r="F60" s="43">
        <v>480</v>
      </c>
      <c r="G60" s="43">
        <v>76.098878771143802</v>
      </c>
      <c r="H60" s="43">
        <v>123.90112122885606</v>
      </c>
    </row>
    <row r="61" spans="2:8" x14ac:dyDescent="0.25">
      <c r="B61" s="43" t="s">
        <v>173</v>
      </c>
      <c r="C61" s="43" t="s">
        <v>174</v>
      </c>
      <c r="D61" s="43">
        <v>850</v>
      </c>
      <c r="E61" s="43">
        <v>-25.110000000000582</v>
      </c>
      <c r="F61" s="43">
        <v>850</v>
      </c>
      <c r="G61" s="43">
        <v>76.098878771143802</v>
      </c>
      <c r="H61" s="43">
        <v>123.90112122885606</v>
      </c>
    </row>
    <row r="62" spans="2:8" x14ac:dyDescent="0.25">
      <c r="B62" s="43" t="s">
        <v>175</v>
      </c>
      <c r="C62" s="43" t="s">
        <v>176</v>
      </c>
      <c r="D62" s="43">
        <v>639.99999999999977</v>
      </c>
      <c r="E62" s="43">
        <v>-0.40499999999884473</v>
      </c>
      <c r="F62" s="43">
        <v>640</v>
      </c>
      <c r="G62" s="43">
        <v>76.098878771143802</v>
      </c>
      <c r="H62" s="43">
        <v>123.90112122885606</v>
      </c>
    </row>
    <row r="63" spans="2:8" x14ac:dyDescent="0.25">
      <c r="B63" s="43" t="s">
        <v>177</v>
      </c>
      <c r="C63" s="43" t="s">
        <v>178</v>
      </c>
      <c r="D63" s="43">
        <v>651.09887877114409</v>
      </c>
      <c r="E63" s="43">
        <v>0</v>
      </c>
      <c r="F63" s="43">
        <v>575</v>
      </c>
      <c r="G63" s="43">
        <v>76.098878771143859</v>
      </c>
      <c r="H63" s="43">
        <v>1E+30</v>
      </c>
    </row>
    <row r="64" spans="2:8" x14ac:dyDescent="0.25">
      <c r="B64" s="43" t="s">
        <v>179</v>
      </c>
      <c r="C64" s="43" t="s">
        <v>180</v>
      </c>
      <c r="D64" s="43">
        <v>970</v>
      </c>
      <c r="E64" s="43">
        <v>-6.3787499999998545</v>
      </c>
      <c r="F64" s="43">
        <v>970</v>
      </c>
      <c r="G64" s="43">
        <v>1.4210854715202004E-14</v>
      </c>
      <c r="H64" s="43">
        <v>123.90112122885614</v>
      </c>
    </row>
    <row r="65" spans="2:8" x14ac:dyDescent="0.25">
      <c r="B65" s="43" t="s">
        <v>181</v>
      </c>
      <c r="C65" s="43" t="s">
        <v>182</v>
      </c>
      <c r="D65" s="43">
        <v>107</v>
      </c>
      <c r="E65" s="43">
        <v>-10.226249999999709</v>
      </c>
      <c r="F65" s="43">
        <v>107</v>
      </c>
      <c r="G65" s="43">
        <v>76.098878771143859</v>
      </c>
      <c r="H65" s="43">
        <v>107</v>
      </c>
    </row>
    <row r="66" spans="2:8" x14ac:dyDescent="0.25">
      <c r="B66" s="43" t="s">
        <v>183</v>
      </c>
      <c r="C66" s="43" t="s">
        <v>184</v>
      </c>
      <c r="D66" s="43">
        <v>80</v>
      </c>
      <c r="E66" s="43">
        <v>-5.1637500000033363</v>
      </c>
      <c r="F66" s="43">
        <v>80</v>
      </c>
      <c r="G66" s="43">
        <v>76.098878771143845</v>
      </c>
      <c r="H66" s="43">
        <v>80</v>
      </c>
    </row>
    <row r="67" spans="2:8" x14ac:dyDescent="0.25">
      <c r="B67" s="43" t="s">
        <v>185</v>
      </c>
      <c r="C67" s="43" t="s">
        <v>186</v>
      </c>
      <c r="D67" s="43">
        <v>310</v>
      </c>
      <c r="E67" s="43">
        <v>0</v>
      </c>
      <c r="F67" s="43">
        <v>0</v>
      </c>
      <c r="G67" s="43">
        <v>310</v>
      </c>
      <c r="H67" s="43">
        <v>1E+30</v>
      </c>
    </row>
    <row r="68" spans="2:8" x14ac:dyDescent="0.25">
      <c r="B68" s="43" t="s">
        <v>187</v>
      </c>
      <c r="C68" s="43" t="s">
        <v>188</v>
      </c>
      <c r="D68" s="43">
        <v>0</v>
      </c>
      <c r="E68" s="43">
        <v>-7.8974999999991269</v>
      </c>
      <c r="F68" s="43">
        <v>0</v>
      </c>
      <c r="G68" s="43">
        <v>76.098878771143859</v>
      </c>
      <c r="H68" s="43">
        <v>0</v>
      </c>
    </row>
    <row r="69" spans="2:8" x14ac:dyDescent="0.25">
      <c r="B69" s="43" t="s">
        <v>189</v>
      </c>
      <c r="C69" s="43" t="s">
        <v>190</v>
      </c>
      <c r="D69" s="43">
        <v>1000</v>
      </c>
      <c r="E69" s="43">
        <v>7.5630410540258621</v>
      </c>
      <c r="F69" s="43">
        <v>1000</v>
      </c>
      <c r="G69" s="43">
        <v>414.78593432734675</v>
      </c>
      <c r="H69" s="43">
        <v>254.75753745641711</v>
      </c>
    </row>
    <row r="70" spans="2:8" x14ac:dyDescent="0.25">
      <c r="B70" s="43" t="s">
        <v>191</v>
      </c>
      <c r="C70" s="43" t="s">
        <v>192</v>
      </c>
      <c r="D70" s="43">
        <v>1583</v>
      </c>
      <c r="E70" s="43">
        <v>8.2630410540302286</v>
      </c>
      <c r="F70" s="43">
        <v>1583</v>
      </c>
      <c r="G70" s="43">
        <v>160.18024471680667</v>
      </c>
      <c r="H70" s="43">
        <v>254.75753745641711</v>
      </c>
    </row>
    <row r="71" spans="2:8" x14ac:dyDescent="0.25">
      <c r="B71" s="43" t="s">
        <v>193</v>
      </c>
      <c r="C71" s="43" t="s">
        <v>194</v>
      </c>
      <c r="D71" s="43">
        <v>2140</v>
      </c>
      <c r="E71" s="43">
        <v>7.3645688318035267</v>
      </c>
      <c r="F71" s="43">
        <v>2140</v>
      </c>
      <c r="G71" s="43">
        <v>414.78593432734675</v>
      </c>
      <c r="H71" s="43">
        <v>254.75753745641711</v>
      </c>
    </row>
    <row r="72" spans="2:8" x14ac:dyDescent="0.25">
      <c r="B72" s="43" t="s">
        <v>195</v>
      </c>
      <c r="C72" s="43" t="s">
        <v>196</v>
      </c>
      <c r="D72" s="43">
        <v>1370</v>
      </c>
      <c r="E72" s="43">
        <v>10.478318831811247</v>
      </c>
      <c r="F72" s="43">
        <v>1370</v>
      </c>
      <c r="G72" s="43">
        <v>160.18024471680664</v>
      </c>
      <c r="H72" s="43">
        <v>254.75753745641759</v>
      </c>
    </row>
    <row r="73" spans="2:8" x14ac:dyDescent="0.25">
      <c r="B73" s="43" t="s">
        <v>197</v>
      </c>
      <c r="C73" s="43" t="s">
        <v>198</v>
      </c>
      <c r="D73" s="43">
        <v>2000</v>
      </c>
      <c r="E73" s="43">
        <v>9.3752632762486385</v>
      </c>
      <c r="F73" s="43">
        <v>2000</v>
      </c>
      <c r="G73" s="43">
        <v>160.18024471680664</v>
      </c>
      <c r="H73" s="43">
        <v>254.75753745641708</v>
      </c>
    </row>
    <row r="74" spans="2:8" x14ac:dyDescent="0.25">
      <c r="B74" s="43" t="s">
        <v>199</v>
      </c>
      <c r="C74" s="43" t="s">
        <v>200</v>
      </c>
      <c r="D74" s="43">
        <v>1850</v>
      </c>
      <c r="E74" s="43">
        <v>10.07220772069622</v>
      </c>
      <c r="F74" s="43">
        <v>1850</v>
      </c>
      <c r="G74" s="43">
        <v>414.78593432734687</v>
      </c>
      <c r="H74" s="43">
        <v>254.75753745641723</v>
      </c>
    </row>
    <row r="75" spans="2:8" x14ac:dyDescent="0.25">
      <c r="B75" s="43" t="s">
        <v>201</v>
      </c>
      <c r="C75" s="43" t="s">
        <v>202</v>
      </c>
      <c r="D75" s="43">
        <v>1260</v>
      </c>
      <c r="E75" s="43">
        <v>16.366929942920887</v>
      </c>
      <c r="F75" s="43">
        <v>1260</v>
      </c>
      <c r="G75" s="43">
        <v>414.78593432734681</v>
      </c>
      <c r="H75" s="43">
        <v>254.75753745641717</v>
      </c>
    </row>
    <row r="76" spans="2:8" x14ac:dyDescent="0.25">
      <c r="B76" s="43" t="s">
        <v>203</v>
      </c>
      <c r="C76" s="43" t="s">
        <v>204</v>
      </c>
      <c r="D76" s="43">
        <v>1700.0000000000005</v>
      </c>
      <c r="E76" s="43">
        <v>9.8829021651405977</v>
      </c>
      <c r="F76" s="43">
        <v>1700</v>
      </c>
      <c r="G76" s="43">
        <v>414.78593432734743</v>
      </c>
      <c r="H76" s="43">
        <v>254.75753745641754</v>
      </c>
    </row>
    <row r="77" spans="2:8" x14ac:dyDescent="0.25">
      <c r="B77" s="43" t="s">
        <v>205</v>
      </c>
      <c r="C77" s="43" t="s">
        <v>168</v>
      </c>
      <c r="D77" s="43">
        <v>4975.1243781094527</v>
      </c>
      <c r="E77" s="43">
        <v>0</v>
      </c>
      <c r="F77" s="43">
        <v>8030</v>
      </c>
      <c r="G77" s="43">
        <v>1E+30</v>
      </c>
      <c r="H77" s="43">
        <v>3054.8756218905469</v>
      </c>
    </row>
    <row r="78" spans="2:8" x14ac:dyDescent="0.25">
      <c r="B78" s="43" t="s">
        <v>206</v>
      </c>
      <c r="C78" s="43" t="s">
        <v>170</v>
      </c>
      <c r="D78" s="43">
        <v>7579.4946218905479</v>
      </c>
      <c r="E78" s="43">
        <v>0</v>
      </c>
      <c r="F78" s="43">
        <v>8780</v>
      </c>
      <c r="G78" s="43">
        <v>1E+30</v>
      </c>
      <c r="H78" s="43">
        <v>1200.5053781094525</v>
      </c>
    </row>
    <row r="79" spans="2:8" x14ac:dyDescent="0.25">
      <c r="B79" s="43" t="s">
        <v>205</v>
      </c>
      <c r="C79" s="43" t="s">
        <v>168</v>
      </c>
      <c r="D79" s="43">
        <v>4975.1243781094527</v>
      </c>
      <c r="E79" s="43">
        <v>0</v>
      </c>
      <c r="F79" s="43">
        <v>4015</v>
      </c>
      <c r="G79" s="43">
        <v>960.12437810945266</v>
      </c>
      <c r="H79" s="43">
        <v>1E+30</v>
      </c>
    </row>
    <row r="80" spans="2:8" ht="13" thickBot="1" x14ac:dyDescent="0.3">
      <c r="B80" s="44" t="s">
        <v>206</v>
      </c>
      <c r="C80" s="44" t="s">
        <v>170</v>
      </c>
      <c r="D80" s="44">
        <v>7579.4946218905479</v>
      </c>
      <c r="E80" s="44">
        <v>0</v>
      </c>
      <c r="F80" s="44">
        <v>4390</v>
      </c>
      <c r="G80" s="44">
        <v>3189.494621890547</v>
      </c>
      <c r="H80" s="44">
        <v>1E+30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/>
  </sheetViews>
  <sheetFormatPr defaultRowHeight="12.5" x14ac:dyDescent="0.25"/>
  <cols>
    <col min="1" max="1" width="2.1796875" customWidth="1"/>
    <col min="2" max="2" width="6.81640625" bestFit="1" customWidth="1"/>
    <col min="3" max="3" width="28.453125" bestFit="1" customWidth="1"/>
    <col min="4" max="4" width="12.453125" bestFit="1" customWidth="1"/>
    <col min="5" max="5" width="13.453125" bestFit="1" customWidth="1"/>
    <col min="6" max="6" width="13.1796875" bestFit="1" customWidth="1"/>
    <col min="7" max="8" width="12.7265625" bestFit="1" customWidth="1"/>
  </cols>
  <sheetData>
    <row r="1" spans="1:8" ht="13" x14ac:dyDescent="0.3">
      <c r="A1" s="1" t="s">
        <v>76</v>
      </c>
    </row>
    <row r="2" spans="1:8" ht="13" x14ac:dyDescent="0.3">
      <c r="A2" s="1" t="s">
        <v>77</v>
      </c>
    </row>
    <row r="3" spans="1:8" ht="13" x14ac:dyDescent="0.3">
      <c r="A3" s="1" t="s">
        <v>207</v>
      </c>
    </row>
    <row r="6" spans="1:8" ht="13" thickBot="1" x14ac:dyDescent="0.3">
      <c r="A6" t="s">
        <v>79</v>
      </c>
    </row>
    <row r="7" spans="1:8" ht="13" x14ac:dyDescent="0.3">
      <c r="B7" s="45"/>
      <c r="C7" s="45"/>
      <c r="D7" s="45" t="s">
        <v>82</v>
      </c>
      <c r="E7" s="45" t="s">
        <v>84</v>
      </c>
      <c r="F7" s="45" t="s">
        <v>86</v>
      </c>
      <c r="G7" s="45" t="s">
        <v>88</v>
      </c>
      <c r="H7" s="45" t="s">
        <v>88</v>
      </c>
    </row>
    <row r="8" spans="1:8" ht="13.5" thickBot="1" x14ac:dyDescent="0.35">
      <c r="B8" s="46" t="s">
        <v>80</v>
      </c>
      <c r="C8" s="46" t="s">
        <v>81</v>
      </c>
      <c r="D8" s="46" t="s">
        <v>83</v>
      </c>
      <c r="E8" s="46" t="s">
        <v>85</v>
      </c>
      <c r="F8" s="46" t="s">
        <v>87</v>
      </c>
      <c r="G8" s="46" t="s">
        <v>89</v>
      </c>
      <c r="H8" s="46" t="s">
        <v>90</v>
      </c>
    </row>
    <row r="9" spans="1:8" x14ac:dyDescent="0.25">
      <c r="B9" s="43" t="s">
        <v>95</v>
      </c>
      <c r="C9" s="43" t="s">
        <v>96</v>
      </c>
      <c r="D9" s="43">
        <v>160.18024471680653</v>
      </c>
      <c r="E9" s="43">
        <v>0</v>
      </c>
      <c r="F9" s="43">
        <v>23.962523111109476</v>
      </c>
      <c r="G9" s="43">
        <v>7.2830630415410285E-12</v>
      </c>
      <c r="H9" s="43">
        <v>3.2996527777795501</v>
      </c>
    </row>
    <row r="10" spans="1:8" x14ac:dyDescent="0.25">
      <c r="B10" s="43" t="s">
        <v>97</v>
      </c>
      <c r="C10" s="43" t="s">
        <v>98</v>
      </c>
      <c r="D10" s="43">
        <v>839.81975528319344</v>
      </c>
      <c r="E10" s="43">
        <v>0</v>
      </c>
      <c r="F10" s="43">
        <v>-1.402396222223615</v>
      </c>
      <c r="G10" s="43">
        <v>3.2996527777795501</v>
      </c>
      <c r="H10" s="43">
        <v>7.2830630415410285E-12</v>
      </c>
    </row>
    <row r="11" spans="1:8" x14ac:dyDescent="0.25">
      <c r="B11" s="43" t="s">
        <v>99</v>
      </c>
      <c r="C11" s="43" t="s">
        <v>100</v>
      </c>
      <c r="D11" s="43">
        <v>1583</v>
      </c>
      <c r="E11" s="43">
        <v>0</v>
      </c>
      <c r="F11" s="43">
        <v>24.662523111113842</v>
      </c>
      <c r="G11" s="43">
        <v>1E+30</v>
      </c>
      <c r="H11" s="43">
        <v>2.1320833333375089</v>
      </c>
    </row>
    <row r="12" spans="1:8" x14ac:dyDescent="0.25">
      <c r="B12" s="43" t="s">
        <v>101</v>
      </c>
      <c r="C12" s="43" t="s">
        <v>102</v>
      </c>
      <c r="D12" s="43">
        <v>0</v>
      </c>
      <c r="E12" s="43">
        <v>-2.1320833333375089</v>
      </c>
      <c r="F12" s="43">
        <v>-2.8344795555567543</v>
      </c>
      <c r="G12" s="43">
        <v>2.1320833333375089</v>
      </c>
      <c r="H12" s="43">
        <v>1E+30</v>
      </c>
    </row>
    <row r="13" spans="1:8" x14ac:dyDescent="0.25">
      <c r="B13" s="43" t="s">
        <v>103</v>
      </c>
      <c r="C13" s="43" t="s">
        <v>104</v>
      </c>
      <c r="D13" s="43">
        <v>0</v>
      </c>
      <c r="E13" s="43">
        <v>-14.92458333333343</v>
      </c>
      <c r="F13" s="43">
        <v>8.8394675555537106</v>
      </c>
      <c r="G13" s="43">
        <v>14.92458333333343</v>
      </c>
      <c r="H13" s="43">
        <v>1E+30</v>
      </c>
    </row>
    <row r="14" spans="1:8" x14ac:dyDescent="0.25">
      <c r="B14" s="43" t="s">
        <v>105</v>
      </c>
      <c r="C14" s="43" t="s">
        <v>106</v>
      </c>
      <c r="D14" s="43">
        <v>2140</v>
      </c>
      <c r="E14" s="43">
        <v>0</v>
      </c>
      <c r="F14" s="43">
        <v>-1.6008684444459504</v>
      </c>
      <c r="G14" s="43">
        <v>1E+30</v>
      </c>
      <c r="H14" s="43">
        <v>7.3645688318035267</v>
      </c>
    </row>
    <row r="15" spans="1:8" x14ac:dyDescent="0.25">
      <c r="B15" s="43" t="s">
        <v>107</v>
      </c>
      <c r="C15" s="43" t="s">
        <v>108</v>
      </c>
      <c r="D15" s="43">
        <v>1370</v>
      </c>
      <c r="E15" s="43">
        <v>0</v>
      </c>
      <c r="F15" s="43">
        <v>26.877800888894853</v>
      </c>
      <c r="G15" s="43">
        <v>1E+30</v>
      </c>
      <c r="H15" s="43">
        <v>7.2830630415410269E-12</v>
      </c>
    </row>
    <row r="16" spans="1:8" x14ac:dyDescent="0.25">
      <c r="B16" s="43" t="s">
        <v>109</v>
      </c>
      <c r="C16" s="43" t="s">
        <v>110</v>
      </c>
      <c r="D16" s="43">
        <v>0</v>
      </c>
      <c r="E16" s="43">
        <v>-7.2830630415410269E-12</v>
      </c>
      <c r="F16" s="43">
        <v>1.5128815555544861</v>
      </c>
      <c r="G16" s="43">
        <v>7.2830630415410269E-12</v>
      </c>
      <c r="H16" s="43">
        <v>1E+30</v>
      </c>
    </row>
    <row r="17" spans="2:8" x14ac:dyDescent="0.25">
      <c r="B17" s="43" t="s">
        <v>111</v>
      </c>
      <c r="C17" s="43" t="s">
        <v>112</v>
      </c>
      <c r="D17" s="43">
        <v>2000</v>
      </c>
      <c r="E17" s="43">
        <v>0</v>
      </c>
      <c r="F17" s="43">
        <v>25.774745333332248</v>
      </c>
      <c r="G17" s="43">
        <v>1E+30</v>
      </c>
      <c r="H17" s="43">
        <v>1.3198611111110958</v>
      </c>
    </row>
    <row r="18" spans="2:8" x14ac:dyDescent="0.25">
      <c r="B18" s="43" t="s">
        <v>113</v>
      </c>
      <c r="C18" s="43" t="s">
        <v>114</v>
      </c>
      <c r="D18" s="43">
        <v>0</v>
      </c>
      <c r="E18" s="43">
        <v>-1.3198611111110958</v>
      </c>
      <c r="F18" s="43">
        <v>-0.91003511111193802</v>
      </c>
      <c r="G18" s="43">
        <v>1.3198611111110958</v>
      </c>
      <c r="H18" s="43">
        <v>1E+30</v>
      </c>
    </row>
    <row r="19" spans="2:8" x14ac:dyDescent="0.25">
      <c r="B19" s="43" t="s">
        <v>115</v>
      </c>
      <c r="C19" s="43" t="s">
        <v>116</v>
      </c>
      <c r="D19" s="43">
        <v>0</v>
      </c>
      <c r="E19" s="43">
        <v>-3.2996527777795492</v>
      </c>
      <c r="F19" s="43">
        <v>23.172037000000273</v>
      </c>
      <c r="G19" s="43">
        <v>3.2996527777795492</v>
      </c>
      <c r="H19" s="43">
        <v>1E+30</v>
      </c>
    </row>
    <row r="20" spans="2:8" x14ac:dyDescent="0.25">
      <c r="B20" s="43" t="s">
        <v>117</v>
      </c>
      <c r="C20" s="43" t="s">
        <v>118</v>
      </c>
      <c r="D20" s="43">
        <v>1850</v>
      </c>
      <c r="E20" s="43">
        <v>0</v>
      </c>
      <c r="F20" s="43">
        <v>1.1067704444467381</v>
      </c>
      <c r="G20" s="43">
        <v>1E+30</v>
      </c>
      <c r="H20" s="43">
        <v>3.2996527777795492</v>
      </c>
    </row>
    <row r="21" spans="2:8" x14ac:dyDescent="0.25">
      <c r="B21" s="43" t="s">
        <v>119</v>
      </c>
      <c r="C21" s="43" t="s">
        <v>120</v>
      </c>
      <c r="D21" s="43">
        <v>0</v>
      </c>
      <c r="E21" s="43">
        <v>-16.752083333340121</v>
      </c>
      <c r="F21" s="43">
        <v>16.014328666664369</v>
      </c>
      <c r="G21" s="43">
        <v>16.752083333340121</v>
      </c>
      <c r="H21" s="43">
        <v>1E+30</v>
      </c>
    </row>
    <row r="22" spans="2:8" x14ac:dyDescent="0.25">
      <c r="B22" s="43" t="s">
        <v>121</v>
      </c>
      <c r="C22" s="43" t="s">
        <v>122</v>
      </c>
      <c r="D22" s="43">
        <v>1260</v>
      </c>
      <c r="E22" s="43">
        <v>0</v>
      </c>
      <c r="F22" s="43">
        <v>7.4014926666714018</v>
      </c>
      <c r="G22" s="43">
        <v>1E+30</v>
      </c>
      <c r="H22" s="43">
        <v>16.366929942920883</v>
      </c>
    </row>
    <row r="23" spans="2:8" x14ac:dyDescent="0.25">
      <c r="B23" s="43" t="s">
        <v>123</v>
      </c>
      <c r="C23" s="43" t="s">
        <v>124</v>
      </c>
      <c r="D23" s="43">
        <v>0</v>
      </c>
      <c r="E23" s="43">
        <v>-12.792500000006834</v>
      </c>
      <c r="F23" s="43">
        <v>13.48988422221737</v>
      </c>
      <c r="G23" s="43">
        <v>12.792500000006834</v>
      </c>
      <c r="H23" s="43">
        <v>1E+30</v>
      </c>
    </row>
    <row r="24" spans="2:8" x14ac:dyDescent="0.25">
      <c r="B24" s="43" t="s">
        <v>125</v>
      </c>
      <c r="C24" s="43" t="s">
        <v>126</v>
      </c>
      <c r="D24" s="43">
        <v>1700.0000000000005</v>
      </c>
      <c r="E24" s="43">
        <v>0</v>
      </c>
      <c r="F24" s="43">
        <v>0.91746488889111788</v>
      </c>
      <c r="G24" s="43">
        <v>1E+30</v>
      </c>
      <c r="H24" s="43">
        <v>9.8829021651405959</v>
      </c>
    </row>
    <row r="25" spans="2:8" x14ac:dyDescent="0.25">
      <c r="B25" s="43" t="s">
        <v>127</v>
      </c>
      <c r="C25" s="43" t="s">
        <v>128</v>
      </c>
      <c r="D25" s="43">
        <v>480</v>
      </c>
      <c r="E25" s="43">
        <v>0</v>
      </c>
      <c r="F25" s="43">
        <v>10.674999999999272</v>
      </c>
      <c r="G25" s="43">
        <v>9.9225000000005785</v>
      </c>
      <c r="H25" s="43">
        <v>13.567499999997386</v>
      </c>
    </row>
    <row r="26" spans="2:8" x14ac:dyDescent="0.25">
      <c r="B26" s="43" t="s">
        <v>129</v>
      </c>
      <c r="C26" s="43" t="s">
        <v>130</v>
      </c>
      <c r="D26" s="43">
        <v>0</v>
      </c>
      <c r="E26" s="43">
        <v>-13.567499999997386</v>
      </c>
      <c r="F26" s="43">
        <v>6.523750000000291</v>
      </c>
      <c r="G26" s="43">
        <v>13.567499999997386</v>
      </c>
      <c r="H26" s="43">
        <v>1E+30</v>
      </c>
    </row>
    <row r="27" spans="2:8" x14ac:dyDescent="0.25">
      <c r="B27" s="43" t="s">
        <v>131</v>
      </c>
      <c r="C27" s="43" t="s">
        <v>132</v>
      </c>
      <c r="D27" s="43">
        <v>0</v>
      </c>
      <c r="E27" s="43">
        <v>-10.833749999997963</v>
      </c>
      <c r="F27" s="43">
        <v>-15.34624999999869</v>
      </c>
      <c r="G27" s="43">
        <v>10.833749999997963</v>
      </c>
      <c r="H27" s="43">
        <v>1E+30</v>
      </c>
    </row>
    <row r="28" spans="2:8" x14ac:dyDescent="0.25">
      <c r="B28" s="43" t="s">
        <v>133</v>
      </c>
      <c r="C28" s="43" t="s">
        <v>134</v>
      </c>
      <c r="D28" s="43">
        <v>850</v>
      </c>
      <c r="E28" s="43">
        <v>0</v>
      </c>
      <c r="F28" s="43">
        <v>4.9037499999976717</v>
      </c>
      <c r="G28" s="43">
        <v>25.110000000000582</v>
      </c>
      <c r="H28" s="43">
        <v>10.833749999997963</v>
      </c>
    </row>
    <row r="29" spans="2:8" x14ac:dyDescent="0.25">
      <c r="B29" s="43" t="s">
        <v>135</v>
      </c>
      <c r="C29" s="43" t="s">
        <v>136</v>
      </c>
      <c r="D29" s="43">
        <v>133.09515107960232</v>
      </c>
      <c r="E29" s="43">
        <v>0</v>
      </c>
      <c r="F29" s="43">
        <v>20.192500000001019</v>
      </c>
      <c r="G29" s="43">
        <v>0.40499999999884473</v>
      </c>
      <c r="H29" s="43">
        <v>0.30375000000276486</v>
      </c>
    </row>
    <row r="30" spans="2:8" x14ac:dyDescent="0.25">
      <c r="B30" s="43" t="s">
        <v>137</v>
      </c>
      <c r="C30" s="43" t="s">
        <v>138</v>
      </c>
      <c r="D30" s="43">
        <v>506.9048489203974</v>
      </c>
      <c r="E30" s="43">
        <v>0</v>
      </c>
      <c r="F30" s="43">
        <v>29.608749999999418</v>
      </c>
      <c r="G30" s="43">
        <v>0.30375000000276486</v>
      </c>
      <c r="H30" s="43">
        <v>6.37874999999985</v>
      </c>
    </row>
    <row r="31" spans="2:8" x14ac:dyDescent="0.25">
      <c r="B31" s="43" t="s">
        <v>139</v>
      </c>
      <c r="C31" s="43" t="s">
        <v>140</v>
      </c>
      <c r="D31" s="43">
        <v>651.09887877114409</v>
      </c>
      <c r="E31" s="43">
        <v>0</v>
      </c>
      <c r="F31" s="43">
        <v>20.597499999999854</v>
      </c>
      <c r="G31" s="43">
        <v>0.91124999999737966</v>
      </c>
      <c r="H31" s="43">
        <v>0.40499999999884445</v>
      </c>
    </row>
    <row r="32" spans="2:8" x14ac:dyDescent="0.25">
      <c r="B32" s="43" t="s">
        <v>141</v>
      </c>
      <c r="C32" s="43" t="s">
        <v>142</v>
      </c>
      <c r="D32" s="43">
        <v>0</v>
      </c>
      <c r="E32" s="43">
        <v>-14.782499999997533</v>
      </c>
      <c r="F32" s="43">
        <v>15.231250000000728</v>
      </c>
      <c r="G32" s="43">
        <v>14.782499999997533</v>
      </c>
      <c r="H32" s="43">
        <v>1E+30</v>
      </c>
    </row>
    <row r="33" spans="1:8" x14ac:dyDescent="0.25">
      <c r="B33" s="43" t="s">
        <v>143</v>
      </c>
      <c r="C33" s="43" t="s">
        <v>144</v>
      </c>
      <c r="D33" s="43">
        <v>0</v>
      </c>
      <c r="E33" s="43">
        <v>-2.0249999999978172</v>
      </c>
      <c r="F33" s="43">
        <v>12.193750000002183</v>
      </c>
      <c r="G33" s="43">
        <v>2.0249999999978172</v>
      </c>
      <c r="H33" s="43">
        <v>1E+30</v>
      </c>
    </row>
    <row r="34" spans="1:8" x14ac:dyDescent="0.25">
      <c r="B34" s="43" t="s">
        <v>145</v>
      </c>
      <c r="C34" s="43" t="s">
        <v>146</v>
      </c>
      <c r="D34" s="43">
        <v>970</v>
      </c>
      <c r="E34" s="43">
        <v>0</v>
      </c>
      <c r="F34" s="43">
        <v>23.634999999998399</v>
      </c>
      <c r="G34" s="43">
        <v>6.3787499999998545</v>
      </c>
      <c r="H34" s="43">
        <v>2.0249999999978172</v>
      </c>
    </row>
    <row r="35" spans="1:8" x14ac:dyDescent="0.25">
      <c r="B35" s="43" t="s">
        <v>147</v>
      </c>
      <c r="C35" s="43" t="s">
        <v>148</v>
      </c>
      <c r="D35" s="43">
        <v>107</v>
      </c>
      <c r="E35" s="43">
        <v>0</v>
      </c>
      <c r="F35" s="43">
        <v>10.371250000000146</v>
      </c>
      <c r="G35" s="43">
        <v>10.226249999999709</v>
      </c>
      <c r="H35" s="43">
        <v>11.137499999997095</v>
      </c>
    </row>
    <row r="36" spans="1:8" x14ac:dyDescent="0.25">
      <c r="B36" s="43" t="s">
        <v>149</v>
      </c>
      <c r="C36" s="43" t="s">
        <v>150</v>
      </c>
      <c r="D36" s="43">
        <v>0</v>
      </c>
      <c r="E36" s="43">
        <v>-11.137499999997095</v>
      </c>
      <c r="F36" s="43">
        <v>8.6500000000014552</v>
      </c>
      <c r="G36" s="43">
        <v>11.137499999997095</v>
      </c>
      <c r="H36" s="43">
        <v>1E+30</v>
      </c>
    </row>
    <row r="37" spans="1:8" x14ac:dyDescent="0.25">
      <c r="B37" s="43" t="s">
        <v>151</v>
      </c>
      <c r="C37" s="43" t="s">
        <v>152</v>
      </c>
      <c r="D37" s="43">
        <v>80</v>
      </c>
      <c r="E37" s="43">
        <v>0</v>
      </c>
      <c r="F37" s="43">
        <v>15.433749999996508</v>
      </c>
      <c r="G37" s="43">
        <v>5.1637500000033363</v>
      </c>
      <c r="H37" s="43">
        <v>34.627499999991421</v>
      </c>
    </row>
    <row r="38" spans="1:8" x14ac:dyDescent="0.25">
      <c r="B38" s="43" t="s">
        <v>153</v>
      </c>
      <c r="C38" s="43" t="s">
        <v>154</v>
      </c>
      <c r="D38" s="43">
        <v>0</v>
      </c>
      <c r="E38" s="43">
        <v>-34.627499999991421</v>
      </c>
      <c r="F38" s="43">
        <v>-9.7774999999965075</v>
      </c>
      <c r="G38" s="43">
        <v>34.627499999991421</v>
      </c>
      <c r="H38" s="43">
        <v>1E+30</v>
      </c>
    </row>
    <row r="39" spans="1:8" x14ac:dyDescent="0.25">
      <c r="B39" s="43" t="s">
        <v>155</v>
      </c>
      <c r="C39" s="43" t="s">
        <v>156</v>
      </c>
      <c r="D39" s="43">
        <v>310</v>
      </c>
      <c r="E39" s="43">
        <v>0</v>
      </c>
      <c r="F39" s="43">
        <v>21.508749999997235</v>
      </c>
      <c r="G39" s="43">
        <v>1E+30</v>
      </c>
      <c r="H39" s="43">
        <v>0.91124999999738021</v>
      </c>
    </row>
    <row r="40" spans="1:8" x14ac:dyDescent="0.25">
      <c r="B40" s="43" t="s">
        <v>157</v>
      </c>
      <c r="C40" s="43" t="s">
        <v>158</v>
      </c>
      <c r="D40" s="43">
        <v>0</v>
      </c>
      <c r="E40" s="43">
        <v>-22.679999999993019</v>
      </c>
      <c r="F40" s="43">
        <v>8.2450000000026193</v>
      </c>
      <c r="G40" s="43">
        <v>22.679999999993019</v>
      </c>
      <c r="H40" s="43">
        <v>1E+30</v>
      </c>
    </row>
    <row r="41" spans="1:8" x14ac:dyDescent="0.25">
      <c r="B41" s="43" t="s">
        <v>159</v>
      </c>
      <c r="C41" s="43" t="s">
        <v>160</v>
      </c>
      <c r="D41" s="43">
        <v>0</v>
      </c>
      <c r="E41" s="43">
        <v>-0.30375000000276486</v>
      </c>
      <c r="F41" s="43">
        <v>12.396249999997963</v>
      </c>
      <c r="G41" s="43">
        <v>0.30375000000276486</v>
      </c>
      <c r="H41" s="43">
        <v>1E+30</v>
      </c>
    </row>
    <row r="42" spans="1:8" ht="13" thickBot="1" x14ac:dyDescent="0.3">
      <c r="B42" s="44" t="s">
        <v>161</v>
      </c>
      <c r="C42" s="44" t="s">
        <v>162</v>
      </c>
      <c r="D42" s="44">
        <v>0</v>
      </c>
      <c r="E42" s="44">
        <v>0</v>
      </c>
      <c r="F42" s="44">
        <v>22.116249999999127</v>
      </c>
      <c r="G42" s="44">
        <v>7.8974999999991269</v>
      </c>
      <c r="H42" s="44">
        <v>0.30375000000276486</v>
      </c>
    </row>
    <row r="44" spans="1:8" ht="13" thickBot="1" x14ac:dyDescent="0.3">
      <c r="A44" t="s">
        <v>91</v>
      </c>
    </row>
    <row r="45" spans="1:8" ht="13" x14ac:dyDescent="0.3">
      <c r="B45" s="45"/>
      <c r="C45" s="45"/>
      <c r="D45" s="45" t="s">
        <v>82</v>
      </c>
      <c r="E45" s="45" t="s">
        <v>92</v>
      </c>
      <c r="F45" s="45" t="s">
        <v>91</v>
      </c>
      <c r="G45" s="45" t="s">
        <v>88</v>
      </c>
      <c r="H45" s="45" t="s">
        <v>88</v>
      </c>
    </row>
    <row r="46" spans="1:8" ht="13.5" thickBot="1" x14ac:dyDescent="0.35">
      <c r="B46" s="46" t="s">
        <v>80</v>
      </c>
      <c r="C46" s="46" t="s">
        <v>81</v>
      </c>
      <c r="D46" s="46" t="s">
        <v>83</v>
      </c>
      <c r="E46" s="46" t="s">
        <v>93</v>
      </c>
      <c r="F46" s="46" t="s">
        <v>94</v>
      </c>
      <c r="G46" s="46" t="s">
        <v>89</v>
      </c>
      <c r="H46" s="46" t="s">
        <v>90</v>
      </c>
    </row>
    <row r="47" spans="1:8" x14ac:dyDescent="0.25">
      <c r="B47" s="43" t="s">
        <v>163</v>
      </c>
      <c r="C47" s="43" t="s">
        <v>164</v>
      </c>
      <c r="D47" s="43">
        <v>2000</v>
      </c>
      <c r="E47" s="43">
        <v>60.064850853859049</v>
      </c>
      <c r="F47" s="43">
        <v>2000</v>
      </c>
      <c r="G47" s="43">
        <v>328.49213800000012</v>
      </c>
      <c r="H47" s="43">
        <v>62.653862000000039</v>
      </c>
    </row>
    <row r="48" spans="1:8" x14ac:dyDescent="0.25">
      <c r="B48" s="43" t="s">
        <v>165</v>
      </c>
      <c r="C48" s="43" t="s">
        <v>166</v>
      </c>
      <c r="D48" s="43">
        <v>3456.2495475820901</v>
      </c>
      <c r="E48" s="43">
        <v>0</v>
      </c>
      <c r="F48" s="43">
        <v>4000</v>
      </c>
      <c r="G48" s="43">
        <v>1E+30</v>
      </c>
      <c r="H48" s="43">
        <v>543.75045241791054</v>
      </c>
    </row>
    <row r="49" spans="2:8" x14ac:dyDescent="0.25">
      <c r="B49" s="43" t="s">
        <v>167</v>
      </c>
      <c r="C49" s="43" t="s">
        <v>168</v>
      </c>
      <c r="D49" s="43">
        <v>1761.1940298507466</v>
      </c>
      <c r="E49" s="43">
        <v>20.597499999999847</v>
      </c>
      <c r="F49" s="43">
        <v>0</v>
      </c>
      <c r="G49" s="43">
        <v>123.90112122885623</v>
      </c>
      <c r="H49" s="43">
        <v>76.098878771143916</v>
      </c>
    </row>
    <row r="50" spans="2:8" x14ac:dyDescent="0.25">
      <c r="B50" s="43" t="s">
        <v>169</v>
      </c>
      <c r="C50" s="43" t="s">
        <v>170</v>
      </c>
      <c r="D50" s="43">
        <v>2326.9048489203974</v>
      </c>
      <c r="E50" s="43">
        <v>30.013749999998254</v>
      </c>
      <c r="F50" s="43">
        <v>0</v>
      </c>
      <c r="G50" s="43">
        <v>123.90112122885606</v>
      </c>
      <c r="H50" s="43">
        <v>76.098878771143802</v>
      </c>
    </row>
    <row r="51" spans="2:8" x14ac:dyDescent="0.25">
      <c r="B51" s="43" t="s">
        <v>171</v>
      </c>
      <c r="C51" s="43" t="s">
        <v>172</v>
      </c>
      <c r="D51" s="43">
        <v>480</v>
      </c>
      <c r="E51" s="43">
        <v>0</v>
      </c>
      <c r="F51" s="43">
        <v>900</v>
      </c>
      <c r="G51" s="43">
        <v>1E+30</v>
      </c>
      <c r="H51" s="43">
        <v>420</v>
      </c>
    </row>
    <row r="52" spans="2:8" x14ac:dyDescent="0.25">
      <c r="B52" s="43" t="s">
        <v>173</v>
      </c>
      <c r="C52" s="43" t="s">
        <v>174</v>
      </c>
      <c r="D52" s="43">
        <v>850</v>
      </c>
      <c r="E52" s="43">
        <v>0</v>
      </c>
      <c r="F52" s="43">
        <v>1150</v>
      </c>
      <c r="G52" s="43">
        <v>1E+30</v>
      </c>
      <c r="H52" s="43">
        <v>300</v>
      </c>
    </row>
    <row r="53" spans="2:8" x14ac:dyDescent="0.25">
      <c r="B53" s="43" t="s">
        <v>175</v>
      </c>
      <c r="C53" s="43" t="s">
        <v>176</v>
      </c>
      <c r="D53" s="43">
        <v>639.99999999999977</v>
      </c>
      <c r="E53" s="43">
        <v>0</v>
      </c>
      <c r="F53" s="43">
        <v>800</v>
      </c>
      <c r="G53" s="43">
        <v>1E+30</v>
      </c>
      <c r="H53" s="43">
        <v>160.00000000000006</v>
      </c>
    </row>
    <row r="54" spans="2:8" x14ac:dyDescent="0.25">
      <c r="B54" s="43" t="s">
        <v>177</v>
      </c>
      <c r="C54" s="43" t="s">
        <v>178</v>
      </c>
      <c r="D54" s="43">
        <v>651.09887877114409</v>
      </c>
      <c r="E54" s="43">
        <v>0</v>
      </c>
      <c r="F54" s="43">
        <v>775</v>
      </c>
      <c r="G54" s="43">
        <v>1E+30</v>
      </c>
      <c r="H54" s="43">
        <v>123.90112122885614</v>
      </c>
    </row>
    <row r="55" spans="2:8" x14ac:dyDescent="0.25">
      <c r="B55" s="43" t="s">
        <v>179</v>
      </c>
      <c r="C55" s="43" t="s">
        <v>180</v>
      </c>
      <c r="D55" s="43">
        <v>970</v>
      </c>
      <c r="E55" s="43">
        <v>0</v>
      </c>
      <c r="F55" s="43">
        <v>970</v>
      </c>
      <c r="G55" s="43">
        <v>1E+30</v>
      </c>
      <c r="H55" s="43">
        <v>1.4210854715202004E-14</v>
      </c>
    </row>
    <row r="56" spans="2:8" x14ac:dyDescent="0.25">
      <c r="B56" s="43" t="s">
        <v>181</v>
      </c>
      <c r="C56" s="43" t="s">
        <v>182</v>
      </c>
      <c r="D56" s="43">
        <v>107</v>
      </c>
      <c r="E56" s="43">
        <v>0</v>
      </c>
      <c r="F56" s="43">
        <v>200</v>
      </c>
      <c r="G56" s="43">
        <v>1E+30</v>
      </c>
      <c r="H56" s="43">
        <v>92.999999999999986</v>
      </c>
    </row>
    <row r="57" spans="2:8" x14ac:dyDescent="0.25">
      <c r="B57" s="43" t="s">
        <v>183</v>
      </c>
      <c r="C57" s="43" t="s">
        <v>184</v>
      </c>
      <c r="D57" s="43">
        <v>80</v>
      </c>
      <c r="E57" s="43">
        <v>0</v>
      </c>
      <c r="F57" s="43">
        <v>400</v>
      </c>
      <c r="G57" s="43">
        <v>1E+30</v>
      </c>
      <c r="H57" s="43">
        <v>320</v>
      </c>
    </row>
    <row r="58" spans="2:8" x14ac:dyDescent="0.25">
      <c r="B58" s="43" t="s">
        <v>185</v>
      </c>
      <c r="C58" s="43" t="s">
        <v>186</v>
      </c>
      <c r="D58" s="43">
        <v>310</v>
      </c>
      <c r="E58" s="43">
        <v>0.91124999999738021</v>
      </c>
      <c r="F58" s="43">
        <v>310</v>
      </c>
      <c r="G58" s="43">
        <v>76.098878771143802</v>
      </c>
      <c r="H58" s="43">
        <v>123.90112122885606</v>
      </c>
    </row>
    <row r="59" spans="2:8" x14ac:dyDescent="0.25">
      <c r="B59" s="43" t="s">
        <v>187</v>
      </c>
      <c r="C59" s="43" t="s">
        <v>188</v>
      </c>
      <c r="D59" s="43">
        <v>0</v>
      </c>
      <c r="E59" s="43">
        <v>0</v>
      </c>
      <c r="F59" s="43">
        <v>470</v>
      </c>
      <c r="G59" s="43">
        <v>1E+30</v>
      </c>
      <c r="H59" s="43">
        <v>470</v>
      </c>
    </row>
    <row r="60" spans="2:8" x14ac:dyDescent="0.25">
      <c r="B60" s="43" t="s">
        <v>171</v>
      </c>
      <c r="C60" s="43" t="s">
        <v>172</v>
      </c>
      <c r="D60" s="43">
        <v>480</v>
      </c>
      <c r="E60" s="43">
        <v>-9.9225000000005785</v>
      </c>
      <c r="F60" s="43">
        <v>480</v>
      </c>
      <c r="G60" s="43">
        <v>76.098878771143802</v>
      </c>
      <c r="H60" s="43">
        <v>123.90112122885606</v>
      </c>
    </row>
    <row r="61" spans="2:8" x14ac:dyDescent="0.25">
      <c r="B61" s="43" t="s">
        <v>173</v>
      </c>
      <c r="C61" s="43" t="s">
        <v>174</v>
      </c>
      <c r="D61" s="43">
        <v>850</v>
      </c>
      <c r="E61" s="43">
        <v>-25.110000000000582</v>
      </c>
      <c r="F61" s="43">
        <v>850</v>
      </c>
      <c r="G61" s="43">
        <v>76.098878771143802</v>
      </c>
      <c r="H61" s="43">
        <v>123.90112122885606</v>
      </c>
    </row>
    <row r="62" spans="2:8" x14ac:dyDescent="0.25">
      <c r="B62" s="43" t="s">
        <v>175</v>
      </c>
      <c r="C62" s="43" t="s">
        <v>176</v>
      </c>
      <c r="D62" s="43">
        <v>639.99999999999977</v>
      </c>
      <c r="E62" s="43">
        <v>-0.40499999999884473</v>
      </c>
      <c r="F62" s="43">
        <v>640</v>
      </c>
      <c r="G62" s="43">
        <v>76.098878771143802</v>
      </c>
      <c r="H62" s="43">
        <v>123.90112122885606</v>
      </c>
    </row>
    <row r="63" spans="2:8" x14ac:dyDescent="0.25">
      <c r="B63" s="43" t="s">
        <v>177</v>
      </c>
      <c r="C63" s="43" t="s">
        <v>178</v>
      </c>
      <c r="D63" s="43">
        <v>651.09887877114409</v>
      </c>
      <c r="E63" s="43">
        <v>0</v>
      </c>
      <c r="F63" s="43">
        <v>575</v>
      </c>
      <c r="G63" s="43">
        <v>76.098878771143859</v>
      </c>
      <c r="H63" s="43">
        <v>1E+30</v>
      </c>
    </row>
    <row r="64" spans="2:8" x14ac:dyDescent="0.25">
      <c r="B64" s="43" t="s">
        <v>179</v>
      </c>
      <c r="C64" s="43" t="s">
        <v>180</v>
      </c>
      <c r="D64" s="43">
        <v>970</v>
      </c>
      <c r="E64" s="43">
        <v>-6.3787499999998545</v>
      </c>
      <c r="F64" s="43">
        <v>970</v>
      </c>
      <c r="G64" s="43">
        <v>1.4210854715202004E-14</v>
      </c>
      <c r="H64" s="43">
        <v>123.90112122885614</v>
      </c>
    </row>
    <row r="65" spans="2:8" x14ac:dyDescent="0.25">
      <c r="B65" s="43" t="s">
        <v>181</v>
      </c>
      <c r="C65" s="43" t="s">
        <v>182</v>
      </c>
      <c r="D65" s="43">
        <v>107</v>
      </c>
      <c r="E65" s="43">
        <v>-10.226249999999709</v>
      </c>
      <c r="F65" s="43">
        <v>107</v>
      </c>
      <c r="G65" s="43">
        <v>76.098878771143859</v>
      </c>
      <c r="H65" s="43">
        <v>107</v>
      </c>
    </row>
    <row r="66" spans="2:8" x14ac:dyDescent="0.25">
      <c r="B66" s="43" t="s">
        <v>183</v>
      </c>
      <c r="C66" s="43" t="s">
        <v>184</v>
      </c>
      <c r="D66" s="43">
        <v>80</v>
      </c>
      <c r="E66" s="43">
        <v>-5.1637500000033363</v>
      </c>
      <c r="F66" s="43">
        <v>80</v>
      </c>
      <c r="G66" s="43">
        <v>76.098878771143845</v>
      </c>
      <c r="H66" s="43">
        <v>80</v>
      </c>
    </row>
    <row r="67" spans="2:8" x14ac:dyDescent="0.25">
      <c r="B67" s="43" t="s">
        <v>185</v>
      </c>
      <c r="C67" s="43" t="s">
        <v>186</v>
      </c>
      <c r="D67" s="43">
        <v>310</v>
      </c>
      <c r="E67" s="43">
        <v>0</v>
      </c>
      <c r="F67" s="43">
        <v>0</v>
      </c>
      <c r="G67" s="43">
        <v>310</v>
      </c>
      <c r="H67" s="43">
        <v>1E+30</v>
      </c>
    </row>
    <row r="68" spans="2:8" x14ac:dyDescent="0.25">
      <c r="B68" s="43" t="s">
        <v>187</v>
      </c>
      <c r="C68" s="43" t="s">
        <v>188</v>
      </c>
      <c r="D68" s="43">
        <v>0</v>
      </c>
      <c r="E68" s="43">
        <v>-7.8974999999991269</v>
      </c>
      <c r="F68" s="43">
        <v>0</v>
      </c>
      <c r="G68" s="43">
        <v>76.098878771143859</v>
      </c>
      <c r="H68" s="43">
        <v>0</v>
      </c>
    </row>
    <row r="69" spans="2:8" x14ac:dyDescent="0.25">
      <c r="B69" s="43" t="s">
        <v>189</v>
      </c>
      <c r="C69" s="43" t="s">
        <v>190</v>
      </c>
      <c r="D69" s="43">
        <v>1000</v>
      </c>
      <c r="E69" s="43">
        <v>7.5630410540258621</v>
      </c>
      <c r="F69" s="43">
        <v>1000</v>
      </c>
      <c r="G69" s="43">
        <v>414.78593432734675</v>
      </c>
      <c r="H69" s="43">
        <v>254.75753745641711</v>
      </c>
    </row>
    <row r="70" spans="2:8" x14ac:dyDescent="0.25">
      <c r="B70" s="43" t="s">
        <v>191</v>
      </c>
      <c r="C70" s="43" t="s">
        <v>192</v>
      </c>
      <c r="D70" s="43">
        <v>1583</v>
      </c>
      <c r="E70" s="43">
        <v>8.2630410540302286</v>
      </c>
      <c r="F70" s="43">
        <v>1583</v>
      </c>
      <c r="G70" s="43">
        <v>160.18024471680667</v>
      </c>
      <c r="H70" s="43">
        <v>254.75753745641711</v>
      </c>
    </row>
    <row r="71" spans="2:8" x14ac:dyDescent="0.25">
      <c r="B71" s="43" t="s">
        <v>193</v>
      </c>
      <c r="C71" s="43" t="s">
        <v>194</v>
      </c>
      <c r="D71" s="43">
        <v>2140</v>
      </c>
      <c r="E71" s="43">
        <v>7.3645688318035267</v>
      </c>
      <c r="F71" s="43">
        <v>2140</v>
      </c>
      <c r="G71" s="43">
        <v>414.78593432734675</v>
      </c>
      <c r="H71" s="43">
        <v>254.75753745641711</v>
      </c>
    </row>
    <row r="72" spans="2:8" x14ac:dyDescent="0.25">
      <c r="B72" s="43" t="s">
        <v>195</v>
      </c>
      <c r="C72" s="43" t="s">
        <v>196</v>
      </c>
      <c r="D72" s="43">
        <v>1370</v>
      </c>
      <c r="E72" s="43">
        <v>10.478318831811247</v>
      </c>
      <c r="F72" s="43">
        <v>1370</v>
      </c>
      <c r="G72" s="43">
        <v>160.18024471680664</v>
      </c>
      <c r="H72" s="43">
        <v>254.75753745641759</v>
      </c>
    </row>
    <row r="73" spans="2:8" x14ac:dyDescent="0.25">
      <c r="B73" s="43" t="s">
        <v>197</v>
      </c>
      <c r="C73" s="43" t="s">
        <v>198</v>
      </c>
      <c r="D73" s="43">
        <v>2000</v>
      </c>
      <c r="E73" s="43">
        <v>9.3752632762486385</v>
      </c>
      <c r="F73" s="43">
        <v>2000</v>
      </c>
      <c r="G73" s="43">
        <v>160.18024471680664</v>
      </c>
      <c r="H73" s="43">
        <v>254.75753745641708</v>
      </c>
    </row>
    <row r="74" spans="2:8" x14ac:dyDescent="0.25">
      <c r="B74" s="43" t="s">
        <v>199</v>
      </c>
      <c r="C74" s="43" t="s">
        <v>200</v>
      </c>
      <c r="D74" s="43">
        <v>1850</v>
      </c>
      <c r="E74" s="43">
        <v>10.07220772069622</v>
      </c>
      <c r="F74" s="43">
        <v>1850</v>
      </c>
      <c r="G74" s="43">
        <v>414.78593432734687</v>
      </c>
      <c r="H74" s="43">
        <v>254.75753745641723</v>
      </c>
    </row>
    <row r="75" spans="2:8" x14ac:dyDescent="0.25">
      <c r="B75" s="43" t="s">
        <v>201</v>
      </c>
      <c r="C75" s="43" t="s">
        <v>202</v>
      </c>
      <c r="D75" s="43">
        <v>1260</v>
      </c>
      <c r="E75" s="43">
        <v>16.366929942920887</v>
      </c>
      <c r="F75" s="43">
        <v>1260</v>
      </c>
      <c r="G75" s="43">
        <v>414.78593432734681</v>
      </c>
      <c r="H75" s="43">
        <v>254.75753745641717</v>
      </c>
    </row>
    <row r="76" spans="2:8" x14ac:dyDescent="0.25">
      <c r="B76" s="43" t="s">
        <v>203</v>
      </c>
      <c r="C76" s="43" t="s">
        <v>204</v>
      </c>
      <c r="D76" s="43">
        <v>1700.0000000000005</v>
      </c>
      <c r="E76" s="43">
        <v>9.8829021651405977</v>
      </c>
      <c r="F76" s="43">
        <v>1700</v>
      </c>
      <c r="G76" s="43">
        <v>414.78593432734743</v>
      </c>
      <c r="H76" s="43">
        <v>254.75753745641754</v>
      </c>
    </row>
    <row r="77" spans="2:8" x14ac:dyDescent="0.25">
      <c r="B77" s="43" t="s">
        <v>205</v>
      </c>
      <c r="C77" s="43" t="s">
        <v>168</v>
      </c>
      <c r="D77" s="43">
        <v>4975.1243781094527</v>
      </c>
      <c r="E77" s="43">
        <v>0</v>
      </c>
      <c r="F77" s="43">
        <v>8030</v>
      </c>
      <c r="G77" s="43">
        <v>1E+30</v>
      </c>
      <c r="H77" s="43">
        <v>3054.8756218905469</v>
      </c>
    </row>
    <row r="78" spans="2:8" x14ac:dyDescent="0.25">
      <c r="B78" s="43" t="s">
        <v>206</v>
      </c>
      <c r="C78" s="43" t="s">
        <v>170</v>
      </c>
      <c r="D78" s="43">
        <v>7579.4946218905479</v>
      </c>
      <c r="E78" s="43">
        <v>0</v>
      </c>
      <c r="F78" s="43">
        <v>8780</v>
      </c>
      <c r="G78" s="43">
        <v>1E+30</v>
      </c>
      <c r="H78" s="43">
        <v>1200.5053781094525</v>
      </c>
    </row>
    <row r="79" spans="2:8" x14ac:dyDescent="0.25">
      <c r="B79" s="43" t="s">
        <v>205</v>
      </c>
      <c r="C79" s="43" t="s">
        <v>168</v>
      </c>
      <c r="D79" s="43">
        <v>4975.1243781094527</v>
      </c>
      <c r="E79" s="43">
        <v>0</v>
      </c>
      <c r="F79" s="43">
        <v>4015</v>
      </c>
      <c r="G79" s="43">
        <v>960.12437810945266</v>
      </c>
      <c r="H79" s="43">
        <v>1E+30</v>
      </c>
    </row>
    <row r="80" spans="2:8" ht="13" thickBot="1" x14ac:dyDescent="0.3">
      <c r="B80" s="44" t="s">
        <v>206</v>
      </c>
      <c r="C80" s="44" t="s">
        <v>170</v>
      </c>
      <c r="D80" s="44">
        <v>7579.4946218905479</v>
      </c>
      <c r="E80" s="44">
        <v>0</v>
      </c>
      <c r="F80" s="44">
        <v>4390</v>
      </c>
      <c r="G80" s="44">
        <v>3189.494621890547</v>
      </c>
      <c r="H80" s="44">
        <v>1E+30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showGridLines="0" workbookViewId="0"/>
  </sheetViews>
  <sheetFormatPr defaultRowHeight="12.5" outlineLevelRow="1" x14ac:dyDescent="0.25"/>
  <cols>
    <col min="1" max="1" width="2.1796875" customWidth="1"/>
    <col min="2" max="2" width="6.81640625" bestFit="1" customWidth="1"/>
    <col min="3" max="3" width="28.453125" bestFit="1" customWidth="1"/>
    <col min="4" max="4" width="12.453125" bestFit="1" customWidth="1"/>
    <col min="5" max="5" width="13.453125" bestFit="1" customWidth="1"/>
    <col min="6" max="6" width="13.1796875" bestFit="1" customWidth="1"/>
    <col min="7" max="8" width="12.7265625" bestFit="1" customWidth="1"/>
  </cols>
  <sheetData>
    <row r="1" spans="1:8" ht="13" x14ac:dyDescent="0.3">
      <c r="A1" s="1" t="s">
        <v>76</v>
      </c>
    </row>
    <row r="2" spans="1:8" ht="13" x14ac:dyDescent="0.3">
      <c r="A2" s="1" t="s">
        <v>77</v>
      </c>
    </row>
    <row r="3" spans="1:8" ht="13" x14ac:dyDescent="0.3">
      <c r="A3" s="1" t="s">
        <v>208</v>
      </c>
    </row>
    <row r="6" spans="1:8" ht="13" thickBot="1" x14ac:dyDescent="0.3">
      <c r="A6" t="s">
        <v>79</v>
      </c>
    </row>
    <row r="7" spans="1:8" ht="13" x14ac:dyDescent="0.3">
      <c r="B7" s="45"/>
      <c r="C7" s="45"/>
      <c r="D7" s="45" t="s">
        <v>82</v>
      </c>
      <c r="E7" s="45" t="s">
        <v>84</v>
      </c>
      <c r="F7" s="45" t="s">
        <v>86</v>
      </c>
      <c r="G7" s="45" t="s">
        <v>88</v>
      </c>
      <c r="H7" s="45" t="s">
        <v>88</v>
      </c>
    </row>
    <row r="8" spans="1:8" ht="13.5" thickBot="1" x14ac:dyDescent="0.35">
      <c r="B8" s="46" t="s">
        <v>80</v>
      </c>
      <c r="C8" s="46" t="s">
        <v>81</v>
      </c>
      <c r="D8" s="46" t="s">
        <v>83</v>
      </c>
      <c r="E8" s="46" t="s">
        <v>85</v>
      </c>
      <c r="F8" s="46" t="s">
        <v>87</v>
      </c>
      <c r="G8" s="46" t="s">
        <v>89</v>
      </c>
      <c r="H8" s="46" t="s">
        <v>90</v>
      </c>
    </row>
    <row r="9" spans="1:8" ht="13" x14ac:dyDescent="0.3">
      <c r="B9" s="48" t="s">
        <v>209</v>
      </c>
      <c r="C9" s="47"/>
      <c r="D9" s="47"/>
      <c r="E9" s="47"/>
      <c r="F9" s="47"/>
      <c r="G9" s="47"/>
      <c r="H9" s="47"/>
    </row>
    <row r="10" spans="1:8" hidden="1" outlineLevel="1" x14ac:dyDescent="0.25">
      <c r="B10" s="43" t="s">
        <v>95</v>
      </c>
      <c r="C10" s="43" t="s">
        <v>96</v>
      </c>
      <c r="D10" s="43">
        <v>160.18024471680653</v>
      </c>
      <c r="E10" s="43">
        <v>0</v>
      </c>
      <c r="F10" s="43">
        <v>23.962523111109476</v>
      </c>
      <c r="G10" s="43">
        <v>7.2830630415410285E-12</v>
      </c>
      <c r="H10" s="43">
        <v>3.2996527777795501</v>
      </c>
    </row>
    <row r="11" spans="1:8" hidden="1" outlineLevel="1" x14ac:dyDescent="0.25">
      <c r="B11" s="43" t="s">
        <v>97</v>
      </c>
      <c r="C11" s="43" t="s">
        <v>98</v>
      </c>
      <c r="D11" s="43">
        <v>839.81975528319344</v>
      </c>
      <c r="E11" s="43">
        <v>0</v>
      </c>
      <c r="F11" s="43">
        <v>-1.402396222223615</v>
      </c>
      <c r="G11" s="43">
        <v>3.2996527777795501</v>
      </c>
      <c r="H11" s="43">
        <v>7.2830630415410285E-12</v>
      </c>
    </row>
    <row r="12" spans="1:8" hidden="1" outlineLevel="1" x14ac:dyDescent="0.25">
      <c r="B12" s="43" t="s">
        <v>99</v>
      </c>
      <c r="C12" s="43" t="s">
        <v>100</v>
      </c>
      <c r="D12" s="43">
        <v>1583</v>
      </c>
      <c r="E12" s="43">
        <v>0</v>
      </c>
      <c r="F12" s="43">
        <v>24.662523111113842</v>
      </c>
      <c r="G12" s="43">
        <v>1E+30</v>
      </c>
      <c r="H12" s="43">
        <v>2.1320833333375089</v>
      </c>
    </row>
    <row r="13" spans="1:8" hidden="1" outlineLevel="1" x14ac:dyDescent="0.25">
      <c r="B13" s="43" t="s">
        <v>101</v>
      </c>
      <c r="C13" s="43" t="s">
        <v>102</v>
      </c>
      <c r="D13" s="43">
        <v>0</v>
      </c>
      <c r="E13" s="43">
        <v>-2.1320833333375089</v>
      </c>
      <c r="F13" s="43">
        <v>-2.8344795555567543</v>
      </c>
      <c r="G13" s="43">
        <v>2.1320833333375089</v>
      </c>
      <c r="H13" s="43">
        <v>1E+30</v>
      </c>
    </row>
    <row r="14" spans="1:8" hidden="1" outlineLevel="1" x14ac:dyDescent="0.25">
      <c r="B14" s="43" t="s">
        <v>103</v>
      </c>
      <c r="C14" s="43" t="s">
        <v>104</v>
      </c>
      <c r="D14" s="43">
        <v>0</v>
      </c>
      <c r="E14" s="43">
        <v>-14.92458333333343</v>
      </c>
      <c r="F14" s="43">
        <v>8.8394675555537106</v>
      </c>
      <c r="G14" s="43">
        <v>14.92458333333343</v>
      </c>
      <c r="H14" s="43">
        <v>1E+30</v>
      </c>
    </row>
    <row r="15" spans="1:8" hidden="1" outlineLevel="1" x14ac:dyDescent="0.25">
      <c r="B15" s="43" t="s">
        <v>105</v>
      </c>
      <c r="C15" s="43" t="s">
        <v>106</v>
      </c>
      <c r="D15" s="43">
        <v>2140</v>
      </c>
      <c r="E15" s="43">
        <v>0</v>
      </c>
      <c r="F15" s="43">
        <v>-1.6008684444459504</v>
      </c>
      <c r="G15" s="43">
        <v>1E+30</v>
      </c>
      <c r="H15" s="43">
        <v>7.3645688318035267</v>
      </c>
    </row>
    <row r="16" spans="1:8" hidden="1" outlineLevel="1" x14ac:dyDescent="0.25">
      <c r="B16" s="43" t="s">
        <v>107</v>
      </c>
      <c r="C16" s="43" t="s">
        <v>108</v>
      </c>
      <c r="D16" s="43">
        <v>1370</v>
      </c>
      <c r="E16" s="43">
        <v>0</v>
      </c>
      <c r="F16" s="43">
        <v>26.877800888894853</v>
      </c>
      <c r="G16" s="43">
        <v>1E+30</v>
      </c>
      <c r="H16" s="43">
        <v>7.2830630415410269E-12</v>
      </c>
    </row>
    <row r="17" spans="2:8" hidden="1" outlineLevel="1" x14ac:dyDescent="0.25">
      <c r="B17" s="43" t="s">
        <v>109</v>
      </c>
      <c r="C17" s="43" t="s">
        <v>110</v>
      </c>
      <c r="D17" s="43">
        <v>0</v>
      </c>
      <c r="E17" s="43">
        <v>-7.2830630415410269E-12</v>
      </c>
      <c r="F17" s="43">
        <v>1.5128815555544861</v>
      </c>
      <c r="G17" s="43">
        <v>7.2830630415410269E-12</v>
      </c>
      <c r="H17" s="43">
        <v>1E+30</v>
      </c>
    </row>
    <row r="18" spans="2:8" hidden="1" outlineLevel="1" x14ac:dyDescent="0.25">
      <c r="B18" s="43" t="s">
        <v>111</v>
      </c>
      <c r="C18" s="43" t="s">
        <v>112</v>
      </c>
      <c r="D18" s="43">
        <v>2000</v>
      </c>
      <c r="E18" s="43">
        <v>0</v>
      </c>
      <c r="F18" s="43">
        <v>25.774745333332248</v>
      </c>
      <c r="G18" s="43">
        <v>1E+30</v>
      </c>
      <c r="H18" s="43">
        <v>1.3198611111110958</v>
      </c>
    </row>
    <row r="19" spans="2:8" hidden="1" outlineLevel="1" x14ac:dyDescent="0.25">
      <c r="B19" s="43" t="s">
        <v>113</v>
      </c>
      <c r="C19" s="43" t="s">
        <v>114</v>
      </c>
      <c r="D19" s="43">
        <v>0</v>
      </c>
      <c r="E19" s="43">
        <v>-1.3198611111110958</v>
      </c>
      <c r="F19" s="43">
        <v>-0.91003511111193802</v>
      </c>
      <c r="G19" s="43">
        <v>1.3198611111110958</v>
      </c>
      <c r="H19" s="43">
        <v>1E+30</v>
      </c>
    </row>
    <row r="20" spans="2:8" hidden="1" outlineLevel="1" x14ac:dyDescent="0.25">
      <c r="B20" s="43" t="s">
        <v>115</v>
      </c>
      <c r="C20" s="43" t="s">
        <v>116</v>
      </c>
      <c r="D20" s="43">
        <v>0</v>
      </c>
      <c r="E20" s="43">
        <v>-3.2996527777795492</v>
      </c>
      <c r="F20" s="43">
        <v>23.172037000000273</v>
      </c>
      <c r="G20" s="43">
        <v>3.2996527777795492</v>
      </c>
      <c r="H20" s="43">
        <v>1E+30</v>
      </c>
    </row>
    <row r="21" spans="2:8" hidden="1" outlineLevel="1" x14ac:dyDescent="0.25">
      <c r="B21" s="43" t="s">
        <v>117</v>
      </c>
      <c r="C21" s="43" t="s">
        <v>118</v>
      </c>
      <c r="D21" s="43">
        <v>1850</v>
      </c>
      <c r="E21" s="43">
        <v>0</v>
      </c>
      <c r="F21" s="43">
        <v>1.1067704444467381</v>
      </c>
      <c r="G21" s="43">
        <v>1E+30</v>
      </c>
      <c r="H21" s="43">
        <v>3.2996527777795492</v>
      </c>
    </row>
    <row r="22" spans="2:8" hidden="1" outlineLevel="1" x14ac:dyDescent="0.25">
      <c r="B22" s="43" t="s">
        <v>119</v>
      </c>
      <c r="C22" s="43" t="s">
        <v>120</v>
      </c>
      <c r="D22" s="43">
        <v>0</v>
      </c>
      <c r="E22" s="43">
        <v>-16.752083333340121</v>
      </c>
      <c r="F22" s="43">
        <v>16.014328666664369</v>
      </c>
      <c r="G22" s="43">
        <v>16.752083333340121</v>
      </c>
      <c r="H22" s="43">
        <v>1E+30</v>
      </c>
    </row>
    <row r="23" spans="2:8" hidden="1" outlineLevel="1" x14ac:dyDescent="0.25">
      <c r="B23" s="43" t="s">
        <v>121</v>
      </c>
      <c r="C23" s="43" t="s">
        <v>122</v>
      </c>
      <c r="D23" s="43">
        <v>1260</v>
      </c>
      <c r="E23" s="43">
        <v>0</v>
      </c>
      <c r="F23" s="43">
        <v>7.4014926666714018</v>
      </c>
      <c r="G23" s="43">
        <v>1E+30</v>
      </c>
      <c r="H23" s="43">
        <v>16.366929942920883</v>
      </c>
    </row>
    <row r="24" spans="2:8" hidden="1" outlineLevel="1" x14ac:dyDescent="0.25">
      <c r="B24" s="43" t="s">
        <v>123</v>
      </c>
      <c r="C24" s="43" t="s">
        <v>124</v>
      </c>
      <c r="D24" s="43">
        <v>0</v>
      </c>
      <c r="E24" s="43">
        <v>-12.792500000006834</v>
      </c>
      <c r="F24" s="43">
        <v>13.48988422221737</v>
      </c>
      <c r="G24" s="43">
        <v>12.792500000006834</v>
      </c>
      <c r="H24" s="43">
        <v>1E+30</v>
      </c>
    </row>
    <row r="25" spans="2:8" hidden="1" outlineLevel="1" x14ac:dyDescent="0.25">
      <c r="B25" s="43" t="s">
        <v>125</v>
      </c>
      <c r="C25" s="43" t="s">
        <v>126</v>
      </c>
      <c r="D25" s="43">
        <v>1700.0000000000005</v>
      </c>
      <c r="E25" s="43">
        <v>0</v>
      </c>
      <c r="F25" s="43">
        <v>0.91746488889111788</v>
      </c>
      <c r="G25" s="43">
        <v>1E+30</v>
      </c>
      <c r="H25" s="43">
        <v>9.8829021651405959</v>
      </c>
    </row>
    <row r="26" spans="2:8" collapsed="1" x14ac:dyDescent="0.25">
      <c r="B26" s="43"/>
      <c r="C26" s="43"/>
      <c r="D26" s="43"/>
      <c r="E26" s="43"/>
      <c r="F26" s="43"/>
      <c r="G26" s="43"/>
      <c r="H26" s="43"/>
    </row>
    <row r="27" spans="2:8" ht="13" x14ac:dyDescent="0.3">
      <c r="B27" s="49" t="s">
        <v>210</v>
      </c>
      <c r="C27" s="43"/>
      <c r="D27" s="43"/>
      <c r="E27" s="43"/>
      <c r="F27" s="43"/>
      <c r="G27" s="43"/>
      <c r="H27" s="43"/>
    </row>
    <row r="28" spans="2:8" hidden="1" outlineLevel="1" x14ac:dyDescent="0.25">
      <c r="B28" s="43" t="s">
        <v>127</v>
      </c>
      <c r="C28" s="43" t="s">
        <v>128</v>
      </c>
      <c r="D28" s="43">
        <v>480</v>
      </c>
      <c r="E28" s="43">
        <v>0</v>
      </c>
      <c r="F28" s="43">
        <v>10.674999999999272</v>
      </c>
      <c r="G28" s="43">
        <v>9.9225000000005785</v>
      </c>
      <c r="H28" s="43">
        <v>13.567499999997386</v>
      </c>
    </row>
    <row r="29" spans="2:8" hidden="1" outlineLevel="1" x14ac:dyDescent="0.25">
      <c r="B29" s="43" t="s">
        <v>129</v>
      </c>
      <c r="C29" s="43" t="s">
        <v>130</v>
      </c>
      <c r="D29" s="43">
        <v>0</v>
      </c>
      <c r="E29" s="43">
        <v>-13.567499999997386</v>
      </c>
      <c r="F29" s="43">
        <v>6.523750000000291</v>
      </c>
      <c r="G29" s="43">
        <v>13.567499999997386</v>
      </c>
      <c r="H29" s="43">
        <v>1E+30</v>
      </c>
    </row>
    <row r="30" spans="2:8" hidden="1" outlineLevel="1" x14ac:dyDescent="0.25">
      <c r="B30" s="43" t="s">
        <v>131</v>
      </c>
      <c r="C30" s="43" t="s">
        <v>132</v>
      </c>
      <c r="D30" s="43">
        <v>0</v>
      </c>
      <c r="E30" s="43">
        <v>-10.833749999997963</v>
      </c>
      <c r="F30" s="43">
        <v>-15.34624999999869</v>
      </c>
      <c r="G30" s="43">
        <v>10.833749999997963</v>
      </c>
      <c r="H30" s="43">
        <v>1E+30</v>
      </c>
    </row>
    <row r="31" spans="2:8" hidden="1" outlineLevel="1" x14ac:dyDescent="0.25">
      <c r="B31" s="43" t="s">
        <v>133</v>
      </c>
      <c r="C31" s="43" t="s">
        <v>134</v>
      </c>
      <c r="D31" s="43">
        <v>850</v>
      </c>
      <c r="E31" s="43">
        <v>0</v>
      </c>
      <c r="F31" s="43">
        <v>4.9037499999976717</v>
      </c>
      <c r="G31" s="43">
        <v>25.110000000000582</v>
      </c>
      <c r="H31" s="43">
        <v>10.833749999997963</v>
      </c>
    </row>
    <row r="32" spans="2:8" hidden="1" outlineLevel="1" x14ac:dyDescent="0.25">
      <c r="B32" s="43" t="s">
        <v>135</v>
      </c>
      <c r="C32" s="43" t="s">
        <v>136</v>
      </c>
      <c r="D32" s="43">
        <v>133.09515107960232</v>
      </c>
      <c r="E32" s="43">
        <v>0</v>
      </c>
      <c r="F32" s="43">
        <v>20.192500000001019</v>
      </c>
      <c r="G32" s="43">
        <v>0.40499999999884473</v>
      </c>
      <c r="H32" s="43">
        <v>0.30375000000276486</v>
      </c>
    </row>
    <row r="33" spans="1:8" hidden="1" outlineLevel="1" x14ac:dyDescent="0.25">
      <c r="B33" s="43" t="s">
        <v>137</v>
      </c>
      <c r="C33" s="43" t="s">
        <v>138</v>
      </c>
      <c r="D33" s="43">
        <v>506.9048489203974</v>
      </c>
      <c r="E33" s="43">
        <v>0</v>
      </c>
      <c r="F33" s="43">
        <v>29.608749999999418</v>
      </c>
      <c r="G33" s="43">
        <v>0.30375000000276486</v>
      </c>
      <c r="H33" s="43">
        <v>6.37874999999985</v>
      </c>
    </row>
    <row r="34" spans="1:8" hidden="1" outlineLevel="1" x14ac:dyDescent="0.25">
      <c r="B34" s="43" t="s">
        <v>139</v>
      </c>
      <c r="C34" s="43" t="s">
        <v>140</v>
      </c>
      <c r="D34" s="43">
        <v>651.09887877114409</v>
      </c>
      <c r="E34" s="43">
        <v>0</v>
      </c>
      <c r="F34" s="43">
        <v>20.597499999999854</v>
      </c>
      <c r="G34" s="43">
        <v>0.91124999999737966</v>
      </c>
      <c r="H34" s="43">
        <v>0.40499999999884445</v>
      </c>
    </row>
    <row r="35" spans="1:8" hidden="1" outlineLevel="1" x14ac:dyDescent="0.25">
      <c r="B35" s="43" t="s">
        <v>141</v>
      </c>
      <c r="C35" s="43" t="s">
        <v>142</v>
      </c>
      <c r="D35" s="43">
        <v>0</v>
      </c>
      <c r="E35" s="43">
        <v>-14.782499999997533</v>
      </c>
      <c r="F35" s="43">
        <v>15.231250000000728</v>
      </c>
      <c r="G35" s="43">
        <v>14.782499999997533</v>
      </c>
      <c r="H35" s="43">
        <v>1E+30</v>
      </c>
    </row>
    <row r="36" spans="1:8" hidden="1" outlineLevel="1" x14ac:dyDescent="0.25">
      <c r="B36" s="43" t="s">
        <v>143</v>
      </c>
      <c r="C36" s="43" t="s">
        <v>144</v>
      </c>
      <c r="D36" s="43">
        <v>0</v>
      </c>
      <c r="E36" s="43">
        <v>-2.0249999999978172</v>
      </c>
      <c r="F36" s="43">
        <v>12.193750000002183</v>
      </c>
      <c r="G36" s="43">
        <v>2.0249999999978172</v>
      </c>
      <c r="H36" s="43">
        <v>1E+30</v>
      </c>
    </row>
    <row r="37" spans="1:8" hidden="1" outlineLevel="1" x14ac:dyDescent="0.25">
      <c r="B37" s="43" t="s">
        <v>145</v>
      </c>
      <c r="C37" s="43" t="s">
        <v>146</v>
      </c>
      <c r="D37" s="43">
        <v>970</v>
      </c>
      <c r="E37" s="43">
        <v>0</v>
      </c>
      <c r="F37" s="43">
        <v>23.634999999998399</v>
      </c>
      <c r="G37" s="43">
        <v>6.3787499999998545</v>
      </c>
      <c r="H37" s="43">
        <v>2.0249999999978172</v>
      </c>
    </row>
    <row r="38" spans="1:8" hidden="1" outlineLevel="1" x14ac:dyDescent="0.25">
      <c r="B38" s="43" t="s">
        <v>147</v>
      </c>
      <c r="C38" s="43" t="s">
        <v>148</v>
      </c>
      <c r="D38" s="43">
        <v>107</v>
      </c>
      <c r="E38" s="43">
        <v>0</v>
      </c>
      <c r="F38" s="43">
        <v>10.371250000000146</v>
      </c>
      <c r="G38" s="43">
        <v>10.226249999999709</v>
      </c>
      <c r="H38" s="43">
        <v>11.137499999997095</v>
      </c>
    </row>
    <row r="39" spans="1:8" hidden="1" outlineLevel="1" x14ac:dyDescent="0.25">
      <c r="B39" s="43" t="s">
        <v>149</v>
      </c>
      <c r="C39" s="43" t="s">
        <v>150</v>
      </c>
      <c r="D39" s="43">
        <v>0</v>
      </c>
      <c r="E39" s="43">
        <v>-11.137499999997095</v>
      </c>
      <c r="F39" s="43">
        <v>8.6500000000014552</v>
      </c>
      <c r="G39" s="43">
        <v>11.137499999997095</v>
      </c>
      <c r="H39" s="43">
        <v>1E+30</v>
      </c>
    </row>
    <row r="40" spans="1:8" hidden="1" outlineLevel="1" x14ac:dyDescent="0.25">
      <c r="B40" s="43" t="s">
        <v>151</v>
      </c>
      <c r="C40" s="43" t="s">
        <v>152</v>
      </c>
      <c r="D40" s="43">
        <v>80</v>
      </c>
      <c r="E40" s="43">
        <v>0</v>
      </c>
      <c r="F40" s="43">
        <v>15.433749999996508</v>
      </c>
      <c r="G40" s="43">
        <v>5.1637500000033363</v>
      </c>
      <c r="H40" s="43">
        <v>34.627499999991421</v>
      </c>
    </row>
    <row r="41" spans="1:8" hidden="1" outlineLevel="1" x14ac:dyDescent="0.25">
      <c r="B41" s="43" t="s">
        <v>153</v>
      </c>
      <c r="C41" s="43" t="s">
        <v>154</v>
      </c>
      <c r="D41" s="43">
        <v>0</v>
      </c>
      <c r="E41" s="43">
        <v>-34.627499999991421</v>
      </c>
      <c r="F41" s="43">
        <v>-9.7774999999965075</v>
      </c>
      <c r="G41" s="43">
        <v>34.627499999991421</v>
      </c>
      <c r="H41" s="43">
        <v>1E+30</v>
      </c>
    </row>
    <row r="42" spans="1:8" hidden="1" outlineLevel="1" x14ac:dyDescent="0.25">
      <c r="B42" s="43" t="s">
        <v>155</v>
      </c>
      <c r="C42" s="43" t="s">
        <v>156</v>
      </c>
      <c r="D42" s="43">
        <v>310</v>
      </c>
      <c r="E42" s="43">
        <v>0</v>
      </c>
      <c r="F42" s="43">
        <v>21.508749999997235</v>
      </c>
      <c r="G42" s="43">
        <v>1E+30</v>
      </c>
      <c r="H42" s="43">
        <v>0.91124999999738021</v>
      </c>
    </row>
    <row r="43" spans="1:8" hidden="1" outlineLevel="1" x14ac:dyDescent="0.25">
      <c r="B43" s="43" t="s">
        <v>157</v>
      </c>
      <c r="C43" s="43" t="s">
        <v>158</v>
      </c>
      <c r="D43" s="43">
        <v>0</v>
      </c>
      <c r="E43" s="43">
        <v>-22.679999999993019</v>
      </c>
      <c r="F43" s="43">
        <v>8.2450000000026193</v>
      </c>
      <c r="G43" s="43">
        <v>22.679999999993019</v>
      </c>
      <c r="H43" s="43">
        <v>1E+30</v>
      </c>
    </row>
    <row r="44" spans="1:8" hidden="1" outlineLevel="1" x14ac:dyDescent="0.25">
      <c r="B44" s="43" t="s">
        <v>159</v>
      </c>
      <c r="C44" s="43" t="s">
        <v>160</v>
      </c>
      <c r="D44" s="43">
        <v>0</v>
      </c>
      <c r="E44" s="43">
        <v>-0.30375000000276486</v>
      </c>
      <c r="F44" s="43">
        <v>12.396249999997963</v>
      </c>
      <c r="G44" s="43">
        <v>0.30375000000276486</v>
      </c>
      <c r="H44" s="43">
        <v>1E+30</v>
      </c>
    </row>
    <row r="45" spans="1:8" ht="13" hidden="1" outlineLevel="1" thickBot="1" x14ac:dyDescent="0.3">
      <c r="B45" s="44" t="s">
        <v>161</v>
      </c>
      <c r="C45" s="44" t="s">
        <v>162</v>
      </c>
      <c r="D45" s="44">
        <v>0</v>
      </c>
      <c r="E45" s="44">
        <v>0</v>
      </c>
      <c r="F45" s="44">
        <v>22.116249999999127</v>
      </c>
      <c r="G45" s="44">
        <v>7.8974999999991269</v>
      </c>
      <c r="H45" s="44">
        <v>0.30375000000276486</v>
      </c>
    </row>
    <row r="46" spans="1:8" collapsed="1" x14ac:dyDescent="0.25">
      <c r="B46" s="42"/>
      <c r="C46" s="42"/>
      <c r="D46" s="42"/>
      <c r="E46" s="42"/>
      <c r="F46" s="42"/>
      <c r="G46" s="42"/>
      <c r="H46" s="42"/>
    </row>
    <row r="48" spans="1:8" ht="13" thickBot="1" x14ac:dyDescent="0.3">
      <c r="A48" t="s">
        <v>91</v>
      </c>
    </row>
    <row r="49" spans="2:8" ht="13" x14ac:dyDescent="0.3">
      <c r="B49" s="45"/>
      <c r="C49" s="45"/>
      <c r="D49" s="45" t="s">
        <v>82</v>
      </c>
      <c r="E49" s="45" t="s">
        <v>92</v>
      </c>
      <c r="F49" s="45" t="s">
        <v>91</v>
      </c>
      <c r="G49" s="45" t="s">
        <v>88</v>
      </c>
      <c r="H49" s="45" t="s">
        <v>88</v>
      </c>
    </row>
    <row r="50" spans="2:8" ht="13.5" thickBot="1" x14ac:dyDescent="0.35">
      <c r="B50" s="46" t="s">
        <v>80</v>
      </c>
      <c r="C50" s="46" t="s">
        <v>81</v>
      </c>
      <c r="D50" s="46" t="s">
        <v>83</v>
      </c>
      <c r="E50" s="46" t="s">
        <v>93</v>
      </c>
      <c r="F50" s="46" t="s">
        <v>94</v>
      </c>
      <c r="G50" s="46" t="s">
        <v>89</v>
      </c>
      <c r="H50" s="46" t="s">
        <v>90</v>
      </c>
    </row>
    <row r="51" spans="2:8" x14ac:dyDescent="0.25">
      <c r="B51" s="43" t="s">
        <v>163</v>
      </c>
      <c r="C51" s="43" t="s">
        <v>164</v>
      </c>
      <c r="D51" s="43">
        <v>2000</v>
      </c>
      <c r="E51" s="43">
        <v>60.064850853859049</v>
      </c>
      <c r="F51" s="43">
        <v>2000</v>
      </c>
      <c r="G51" s="43">
        <v>328.49213800000012</v>
      </c>
      <c r="H51" s="43">
        <v>62.653862000000039</v>
      </c>
    </row>
    <row r="52" spans="2:8" x14ac:dyDescent="0.25">
      <c r="B52" s="43" t="s">
        <v>165</v>
      </c>
      <c r="C52" s="43" t="s">
        <v>166</v>
      </c>
      <c r="D52" s="43">
        <v>3456.2495475820901</v>
      </c>
      <c r="E52" s="43">
        <v>0</v>
      </c>
      <c r="F52" s="43">
        <v>4000</v>
      </c>
      <c r="G52" s="43">
        <v>1E+30</v>
      </c>
      <c r="H52" s="43">
        <v>543.75045241791054</v>
      </c>
    </row>
    <row r="53" spans="2:8" x14ac:dyDescent="0.25">
      <c r="B53" s="43" t="s">
        <v>167</v>
      </c>
      <c r="C53" s="43" t="s">
        <v>168</v>
      </c>
      <c r="D53" s="43">
        <v>1761.1940298507466</v>
      </c>
      <c r="E53" s="43">
        <v>20.597499999999847</v>
      </c>
      <c r="F53" s="43">
        <v>0</v>
      </c>
      <c r="G53" s="43">
        <v>123.90112122885623</v>
      </c>
      <c r="H53" s="43">
        <v>76.098878771143916</v>
      </c>
    </row>
    <row r="54" spans="2:8" x14ac:dyDescent="0.25">
      <c r="B54" s="43" t="s">
        <v>169</v>
      </c>
      <c r="C54" s="43" t="s">
        <v>170</v>
      </c>
      <c r="D54" s="43">
        <v>2326.9048489203974</v>
      </c>
      <c r="E54" s="43">
        <v>30.013749999998254</v>
      </c>
      <c r="F54" s="43">
        <v>0</v>
      </c>
      <c r="G54" s="43">
        <v>123.90112122885606</v>
      </c>
      <c r="H54" s="43">
        <v>76.098878771143802</v>
      </c>
    </row>
    <row r="55" spans="2:8" ht="13" x14ac:dyDescent="0.3">
      <c r="B55" s="49" t="s">
        <v>211</v>
      </c>
      <c r="C55" s="43"/>
      <c r="D55" s="43"/>
      <c r="E55" s="43"/>
      <c r="F55" s="43"/>
      <c r="G55" s="43"/>
      <c r="H55" s="43"/>
    </row>
    <row r="56" spans="2:8" hidden="1" outlineLevel="1" x14ac:dyDescent="0.25">
      <c r="B56" s="43" t="s">
        <v>171</v>
      </c>
      <c r="C56" s="43" t="s">
        <v>172</v>
      </c>
      <c r="D56" s="43">
        <v>480</v>
      </c>
      <c r="E56" s="43">
        <v>0</v>
      </c>
      <c r="F56" s="43">
        <v>900</v>
      </c>
      <c r="G56" s="43">
        <v>1E+30</v>
      </c>
      <c r="H56" s="43">
        <v>420</v>
      </c>
    </row>
    <row r="57" spans="2:8" hidden="1" outlineLevel="1" x14ac:dyDescent="0.25">
      <c r="B57" s="43" t="s">
        <v>173</v>
      </c>
      <c r="C57" s="43" t="s">
        <v>174</v>
      </c>
      <c r="D57" s="43">
        <v>850</v>
      </c>
      <c r="E57" s="43">
        <v>0</v>
      </c>
      <c r="F57" s="43">
        <v>1150</v>
      </c>
      <c r="G57" s="43">
        <v>1E+30</v>
      </c>
      <c r="H57" s="43">
        <v>300</v>
      </c>
    </row>
    <row r="58" spans="2:8" hidden="1" outlineLevel="1" x14ac:dyDescent="0.25">
      <c r="B58" s="43" t="s">
        <v>175</v>
      </c>
      <c r="C58" s="43" t="s">
        <v>176</v>
      </c>
      <c r="D58" s="43">
        <v>639.99999999999977</v>
      </c>
      <c r="E58" s="43">
        <v>0</v>
      </c>
      <c r="F58" s="43">
        <v>800</v>
      </c>
      <c r="G58" s="43">
        <v>1E+30</v>
      </c>
      <c r="H58" s="43">
        <v>160.00000000000006</v>
      </c>
    </row>
    <row r="59" spans="2:8" hidden="1" outlineLevel="1" x14ac:dyDescent="0.25">
      <c r="B59" s="43" t="s">
        <v>177</v>
      </c>
      <c r="C59" s="43" t="s">
        <v>178</v>
      </c>
      <c r="D59" s="43">
        <v>651.09887877114409</v>
      </c>
      <c r="E59" s="43">
        <v>0</v>
      </c>
      <c r="F59" s="43">
        <v>775</v>
      </c>
      <c r="G59" s="43">
        <v>1E+30</v>
      </c>
      <c r="H59" s="43">
        <v>123.90112122885614</v>
      </c>
    </row>
    <row r="60" spans="2:8" hidden="1" outlineLevel="1" x14ac:dyDescent="0.25">
      <c r="B60" s="43" t="s">
        <v>179</v>
      </c>
      <c r="C60" s="43" t="s">
        <v>180</v>
      </c>
      <c r="D60" s="43">
        <v>970</v>
      </c>
      <c r="E60" s="43">
        <v>0</v>
      </c>
      <c r="F60" s="43">
        <v>970</v>
      </c>
      <c r="G60" s="43">
        <v>1E+30</v>
      </c>
      <c r="H60" s="43">
        <v>1.4210854715202004E-14</v>
      </c>
    </row>
    <row r="61" spans="2:8" hidden="1" outlineLevel="1" x14ac:dyDescent="0.25">
      <c r="B61" s="43" t="s">
        <v>181</v>
      </c>
      <c r="C61" s="43" t="s">
        <v>182</v>
      </c>
      <c r="D61" s="43">
        <v>107</v>
      </c>
      <c r="E61" s="43">
        <v>0</v>
      </c>
      <c r="F61" s="43">
        <v>200</v>
      </c>
      <c r="G61" s="43">
        <v>1E+30</v>
      </c>
      <c r="H61" s="43">
        <v>92.999999999999986</v>
      </c>
    </row>
    <row r="62" spans="2:8" hidden="1" outlineLevel="1" x14ac:dyDescent="0.25">
      <c r="B62" s="43" t="s">
        <v>183</v>
      </c>
      <c r="C62" s="43" t="s">
        <v>184</v>
      </c>
      <c r="D62" s="43">
        <v>80</v>
      </c>
      <c r="E62" s="43">
        <v>0</v>
      </c>
      <c r="F62" s="43">
        <v>400</v>
      </c>
      <c r="G62" s="43">
        <v>1E+30</v>
      </c>
      <c r="H62" s="43">
        <v>320</v>
      </c>
    </row>
    <row r="63" spans="2:8" hidden="1" outlineLevel="1" x14ac:dyDescent="0.25">
      <c r="B63" s="43" t="s">
        <v>185</v>
      </c>
      <c r="C63" s="43" t="s">
        <v>186</v>
      </c>
      <c r="D63" s="43">
        <v>310</v>
      </c>
      <c r="E63" s="43">
        <v>0.91124999999738021</v>
      </c>
      <c r="F63" s="43">
        <v>310</v>
      </c>
      <c r="G63" s="43">
        <v>76.098878771143802</v>
      </c>
      <c r="H63" s="43">
        <v>123.90112122885606</v>
      </c>
    </row>
    <row r="64" spans="2:8" hidden="1" outlineLevel="1" x14ac:dyDescent="0.25">
      <c r="B64" s="43" t="s">
        <v>187</v>
      </c>
      <c r="C64" s="43" t="s">
        <v>188</v>
      </c>
      <c r="D64" s="43">
        <v>0</v>
      </c>
      <c r="E64" s="43">
        <v>0</v>
      </c>
      <c r="F64" s="43">
        <v>470</v>
      </c>
      <c r="G64" s="43">
        <v>1E+30</v>
      </c>
      <c r="H64" s="43">
        <v>470</v>
      </c>
    </row>
    <row r="65" spans="2:8" collapsed="1" x14ac:dyDescent="0.25">
      <c r="B65" s="43"/>
      <c r="C65" s="43"/>
      <c r="D65" s="43"/>
      <c r="E65" s="43"/>
      <c r="F65" s="43"/>
      <c r="G65" s="43"/>
      <c r="H65" s="43"/>
    </row>
    <row r="66" spans="2:8" ht="13" x14ac:dyDescent="0.3">
      <c r="B66" s="49" t="s">
        <v>212</v>
      </c>
      <c r="C66" s="43"/>
      <c r="D66" s="43"/>
      <c r="E66" s="43"/>
      <c r="F66" s="43"/>
      <c r="G66" s="43"/>
      <c r="H66" s="43"/>
    </row>
    <row r="67" spans="2:8" hidden="1" outlineLevel="1" x14ac:dyDescent="0.25">
      <c r="B67" s="43" t="s">
        <v>171</v>
      </c>
      <c r="C67" s="43" t="s">
        <v>172</v>
      </c>
      <c r="D67" s="43">
        <v>480</v>
      </c>
      <c r="E67" s="43">
        <v>-9.9225000000005785</v>
      </c>
      <c r="F67" s="43">
        <v>480</v>
      </c>
      <c r="G67" s="43">
        <v>76.098878771143802</v>
      </c>
      <c r="H67" s="43">
        <v>123.90112122885606</v>
      </c>
    </row>
    <row r="68" spans="2:8" hidden="1" outlineLevel="1" x14ac:dyDescent="0.25">
      <c r="B68" s="43" t="s">
        <v>173</v>
      </c>
      <c r="C68" s="43" t="s">
        <v>174</v>
      </c>
      <c r="D68" s="43">
        <v>850</v>
      </c>
      <c r="E68" s="43">
        <v>-25.110000000000582</v>
      </c>
      <c r="F68" s="43">
        <v>850</v>
      </c>
      <c r="G68" s="43">
        <v>76.098878771143802</v>
      </c>
      <c r="H68" s="43">
        <v>123.90112122885606</v>
      </c>
    </row>
    <row r="69" spans="2:8" hidden="1" outlineLevel="1" x14ac:dyDescent="0.25">
      <c r="B69" s="43" t="s">
        <v>175</v>
      </c>
      <c r="C69" s="43" t="s">
        <v>176</v>
      </c>
      <c r="D69" s="43">
        <v>639.99999999999977</v>
      </c>
      <c r="E69" s="43">
        <v>-0.40499999999884473</v>
      </c>
      <c r="F69" s="43">
        <v>640</v>
      </c>
      <c r="G69" s="43">
        <v>76.098878771143802</v>
      </c>
      <c r="H69" s="43">
        <v>123.90112122885606</v>
      </c>
    </row>
    <row r="70" spans="2:8" hidden="1" outlineLevel="1" x14ac:dyDescent="0.25">
      <c r="B70" s="43" t="s">
        <v>177</v>
      </c>
      <c r="C70" s="43" t="s">
        <v>178</v>
      </c>
      <c r="D70" s="43">
        <v>651.09887877114409</v>
      </c>
      <c r="E70" s="43">
        <v>0</v>
      </c>
      <c r="F70" s="43">
        <v>575</v>
      </c>
      <c r="G70" s="43">
        <v>76.098878771143859</v>
      </c>
      <c r="H70" s="43">
        <v>1E+30</v>
      </c>
    </row>
    <row r="71" spans="2:8" hidden="1" outlineLevel="1" x14ac:dyDescent="0.25">
      <c r="B71" s="43" t="s">
        <v>179</v>
      </c>
      <c r="C71" s="43" t="s">
        <v>180</v>
      </c>
      <c r="D71" s="43">
        <v>970</v>
      </c>
      <c r="E71" s="43">
        <v>-6.3787499999998545</v>
      </c>
      <c r="F71" s="43">
        <v>970</v>
      </c>
      <c r="G71" s="43">
        <v>1.4210854715202004E-14</v>
      </c>
      <c r="H71" s="43">
        <v>123.90112122885614</v>
      </c>
    </row>
    <row r="72" spans="2:8" hidden="1" outlineLevel="1" x14ac:dyDescent="0.25">
      <c r="B72" s="43" t="s">
        <v>181</v>
      </c>
      <c r="C72" s="43" t="s">
        <v>182</v>
      </c>
      <c r="D72" s="43">
        <v>107</v>
      </c>
      <c r="E72" s="43">
        <v>-10.226249999999709</v>
      </c>
      <c r="F72" s="43">
        <v>107</v>
      </c>
      <c r="G72" s="43">
        <v>76.098878771143859</v>
      </c>
      <c r="H72" s="43">
        <v>107</v>
      </c>
    </row>
    <row r="73" spans="2:8" hidden="1" outlineLevel="1" x14ac:dyDescent="0.25">
      <c r="B73" s="43" t="s">
        <v>183</v>
      </c>
      <c r="C73" s="43" t="s">
        <v>184</v>
      </c>
      <c r="D73" s="43">
        <v>80</v>
      </c>
      <c r="E73" s="43">
        <v>-5.1637500000033363</v>
      </c>
      <c r="F73" s="43">
        <v>80</v>
      </c>
      <c r="G73" s="43">
        <v>76.098878771143845</v>
      </c>
      <c r="H73" s="43">
        <v>80</v>
      </c>
    </row>
    <row r="74" spans="2:8" hidden="1" outlineLevel="1" x14ac:dyDescent="0.25">
      <c r="B74" s="43" t="s">
        <v>185</v>
      </c>
      <c r="C74" s="43" t="s">
        <v>186</v>
      </c>
      <c r="D74" s="43">
        <v>310</v>
      </c>
      <c r="E74" s="43">
        <v>0</v>
      </c>
      <c r="F74" s="43">
        <v>0</v>
      </c>
      <c r="G74" s="43">
        <v>310</v>
      </c>
      <c r="H74" s="43">
        <v>1E+30</v>
      </c>
    </row>
    <row r="75" spans="2:8" hidden="1" outlineLevel="1" x14ac:dyDescent="0.25">
      <c r="B75" s="43" t="s">
        <v>187</v>
      </c>
      <c r="C75" s="43" t="s">
        <v>188</v>
      </c>
      <c r="D75" s="43">
        <v>0</v>
      </c>
      <c r="E75" s="43">
        <v>-7.8974999999991269</v>
      </c>
      <c r="F75" s="43">
        <v>0</v>
      </c>
      <c r="G75" s="43">
        <v>76.098878771143859</v>
      </c>
      <c r="H75" s="43">
        <v>0</v>
      </c>
    </row>
    <row r="76" spans="2:8" collapsed="1" x14ac:dyDescent="0.25">
      <c r="B76" s="43"/>
      <c r="C76" s="43"/>
      <c r="D76" s="43"/>
      <c r="E76" s="43"/>
      <c r="F76" s="43"/>
      <c r="G76" s="43"/>
      <c r="H76" s="43"/>
    </row>
    <row r="77" spans="2:8" ht="13" x14ac:dyDescent="0.3">
      <c r="B77" s="49" t="s">
        <v>213</v>
      </c>
      <c r="C77" s="43"/>
      <c r="D77" s="43"/>
      <c r="E77" s="43"/>
      <c r="F77" s="43"/>
      <c r="G77" s="43"/>
      <c r="H77" s="43"/>
    </row>
    <row r="78" spans="2:8" hidden="1" outlineLevel="1" x14ac:dyDescent="0.25">
      <c r="B78" s="43" t="s">
        <v>189</v>
      </c>
      <c r="C78" s="43" t="s">
        <v>190</v>
      </c>
      <c r="D78" s="43">
        <v>1000</v>
      </c>
      <c r="E78" s="43">
        <v>7.5630410540258621</v>
      </c>
      <c r="F78" s="43">
        <v>1000</v>
      </c>
      <c r="G78" s="43">
        <v>414.78593432734675</v>
      </c>
      <c r="H78" s="43">
        <v>254.75753745641711</v>
      </c>
    </row>
    <row r="79" spans="2:8" hidden="1" outlineLevel="1" x14ac:dyDescent="0.25">
      <c r="B79" s="43" t="s">
        <v>191</v>
      </c>
      <c r="C79" s="43" t="s">
        <v>192</v>
      </c>
      <c r="D79" s="43">
        <v>1583</v>
      </c>
      <c r="E79" s="43">
        <v>8.2630410540302286</v>
      </c>
      <c r="F79" s="43">
        <v>1583</v>
      </c>
      <c r="G79" s="43">
        <v>160.18024471680667</v>
      </c>
      <c r="H79" s="43">
        <v>254.75753745641711</v>
      </c>
    </row>
    <row r="80" spans="2:8" hidden="1" outlineLevel="1" x14ac:dyDescent="0.25">
      <c r="B80" s="43" t="s">
        <v>193</v>
      </c>
      <c r="C80" s="43" t="s">
        <v>194</v>
      </c>
      <c r="D80" s="43">
        <v>2140</v>
      </c>
      <c r="E80" s="43">
        <v>7.3645688318035267</v>
      </c>
      <c r="F80" s="43">
        <v>2140</v>
      </c>
      <c r="G80" s="43">
        <v>414.78593432734675</v>
      </c>
      <c r="H80" s="43">
        <v>254.75753745641711</v>
      </c>
    </row>
    <row r="81" spans="2:8" hidden="1" outlineLevel="1" x14ac:dyDescent="0.25">
      <c r="B81" s="43" t="s">
        <v>195</v>
      </c>
      <c r="C81" s="43" t="s">
        <v>196</v>
      </c>
      <c r="D81" s="43">
        <v>1370</v>
      </c>
      <c r="E81" s="43">
        <v>10.478318831811247</v>
      </c>
      <c r="F81" s="43">
        <v>1370</v>
      </c>
      <c r="G81" s="43">
        <v>160.18024471680664</v>
      </c>
      <c r="H81" s="43">
        <v>254.75753745641759</v>
      </c>
    </row>
    <row r="82" spans="2:8" hidden="1" outlineLevel="1" x14ac:dyDescent="0.25">
      <c r="B82" s="43" t="s">
        <v>197</v>
      </c>
      <c r="C82" s="43" t="s">
        <v>198</v>
      </c>
      <c r="D82" s="43">
        <v>2000</v>
      </c>
      <c r="E82" s="43">
        <v>9.3752632762486385</v>
      </c>
      <c r="F82" s="43">
        <v>2000</v>
      </c>
      <c r="G82" s="43">
        <v>160.18024471680664</v>
      </c>
      <c r="H82" s="43">
        <v>254.75753745641708</v>
      </c>
    </row>
    <row r="83" spans="2:8" hidden="1" outlineLevel="1" x14ac:dyDescent="0.25">
      <c r="B83" s="43" t="s">
        <v>199</v>
      </c>
      <c r="C83" s="43" t="s">
        <v>200</v>
      </c>
      <c r="D83" s="43">
        <v>1850</v>
      </c>
      <c r="E83" s="43">
        <v>10.07220772069622</v>
      </c>
      <c r="F83" s="43">
        <v>1850</v>
      </c>
      <c r="G83" s="43">
        <v>414.78593432734687</v>
      </c>
      <c r="H83" s="43">
        <v>254.75753745641723</v>
      </c>
    </row>
    <row r="84" spans="2:8" hidden="1" outlineLevel="1" x14ac:dyDescent="0.25">
      <c r="B84" s="43" t="s">
        <v>201</v>
      </c>
      <c r="C84" s="43" t="s">
        <v>202</v>
      </c>
      <c r="D84" s="43">
        <v>1260</v>
      </c>
      <c r="E84" s="43">
        <v>16.366929942920887</v>
      </c>
      <c r="F84" s="43">
        <v>1260</v>
      </c>
      <c r="G84" s="43">
        <v>414.78593432734681</v>
      </c>
      <c r="H84" s="43">
        <v>254.75753745641717</v>
      </c>
    </row>
    <row r="85" spans="2:8" hidden="1" outlineLevel="1" x14ac:dyDescent="0.25">
      <c r="B85" s="43" t="s">
        <v>203</v>
      </c>
      <c r="C85" s="43" t="s">
        <v>204</v>
      </c>
      <c r="D85" s="43">
        <v>1700.0000000000005</v>
      </c>
      <c r="E85" s="43">
        <v>9.8829021651405977</v>
      </c>
      <c r="F85" s="43">
        <v>1700</v>
      </c>
      <c r="G85" s="43">
        <v>414.78593432734743</v>
      </c>
      <c r="H85" s="43">
        <v>254.75753745641754</v>
      </c>
    </row>
    <row r="86" spans="2:8" collapsed="1" x14ac:dyDescent="0.25">
      <c r="B86" s="43"/>
      <c r="C86" s="43"/>
      <c r="D86" s="43"/>
      <c r="E86" s="43"/>
      <c r="F86" s="43"/>
      <c r="G86" s="43"/>
      <c r="H86" s="43"/>
    </row>
    <row r="87" spans="2:8" x14ac:dyDescent="0.25">
      <c r="B87" s="43" t="s">
        <v>205</v>
      </c>
      <c r="C87" s="43" t="s">
        <v>168</v>
      </c>
      <c r="D87" s="43">
        <v>4975.1243781094527</v>
      </c>
      <c r="E87" s="43">
        <v>0</v>
      </c>
      <c r="F87" s="43">
        <v>8030</v>
      </c>
      <c r="G87" s="43">
        <v>1E+30</v>
      </c>
      <c r="H87" s="43">
        <v>3054.8756218905469</v>
      </c>
    </row>
    <row r="88" spans="2:8" x14ac:dyDescent="0.25">
      <c r="B88" s="43" t="s">
        <v>206</v>
      </c>
      <c r="C88" s="43" t="s">
        <v>170</v>
      </c>
      <c r="D88" s="43">
        <v>7579.4946218905479</v>
      </c>
      <c r="E88" s="43">
        <v>0</v>
      </c>
      <c r="F88" s="43">
        <v>8780</v>
      </c>
      <c r="G88" s="43">
        <v>1E+30</v>
      </c>
      <c r="H88" s="43">
        <v>1200.5053781094525</v>
      </c>
    </row>
    <row r="89" spans="2:8" x14ac:dyDescent="0.25">
      <c r="B89" s="43" t="s">
        <v>205</v>
      </c>
      <c r="C89" s="43" t="s">
        <v>168</v>
      </c>
      <c r="D89" s="43">
        <v>4975.1243781094527</v>
      </c>
      <c r="E89" s="43">
        <v>0</v>
      </c>
      <c r="F89" s="43">
        <v>4015</v>
      </c>
      <c r="G89" s="43">
        <v>960.12437810945266</v>
      </c>
      <c r="H89" s="43">
        <v>1E+30</v>
      </c>
    </row>
    <row r="90" spans="2:8" ht="13" thickBot="1" x14ac:dyDescent="0.3">
      <c r="B90" s="44" t="s">
        <v>206</v>
      </c>
      <c r="C90" s="44" t="s">
        <v>170</v>
      </c>
      <c r="D90" s="44">
        <v>7579.4946218905479</v>
      </c>
      <c r="E90" s="44">
        <v>0</v>
      </c>
      <c r="F90" s="44">
        <v>4390</v>
      </c>
      <c r="G90" s="44">
        <v>3189.494621890547</v>
      </c>
      <c r="H90" s="44">
        <v>1E+30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5"/>
  <sheetViews>
    <sheetView tabSelected="1" topLeftCell="A28" zoomScale="85" zoomScaleNormal="85" workbookViewId="0">
      <selection activeCell="H52" sqref="H52"/>
    </sheetView>
  </sheetViews>
  <sheetFormatPr defaultRowHeight="12.5" x14ac:dyDescent="0.25"/>
  <cols>
    <col min="1" max="1" width="30.7265625" customWidth="1"/>
    <col min="2" max="5" width="11.7265625" customWidth="1"/>
    <col min="7" max="7" width="12.08984375" style="20" customWidth="1"/>
    <col min="8" max="8" width="15.453125" style="11" customWidth="1"/>
    <col min="9" max="9" width="14.26953125" customWidth="1"/>
    <col min="10" max="10" width="14.36328125" customWidth="1"/>
    <col min="11" max="11" width="13.7265625" customWidth="1"/>
    <col min="12" max="12" width="15.08984375" customWidth="1"/>
    <col min="14" max="14" width="12.81640625" customWidth="1"/>
  </cols>
  <sheetData>
    <row r="1" spans="1:15" ht="13" x14ac:dyDescent="0.3">
      <c r="A1" s="1" t="s">
        <v>0</v>
      </c>
      <c r="G1" s="37" t="s">
        <v>72</v>
      </c>
      <c r="H1" s="36" t="s">
        <v>73</v>
      </c>
    </row>
    <row r="4" spans="1:15" ht="13" x14ac:dyDescent="0.3">
      <c r="A4" s="1" t="s">
        <v>1</v>
      </c>
    </row>
    <row r="5" spans="1:15" x14ac:dyDescent="0.25">
      <c r="B5" s="2" t="s">
        <v>2</v>
      </c>
      <c r="C5" s="3"/>
      <c r="D5" s="50" t="s">
        <v>3</v>
      </c>
      <c r="E5" s="50"/>
      <c r="G5" s="20" t="s">
        <v>59</v>
      </c>
    </row>
    <row r="6" spans="1:15" x14ac:dyDescent="0.25">
      <c r="A6" t="s">
        <v>4</v>
      </c>
      <c r="B6" s="3" t="s">
        <v>5</v>
      </c>
      <c r="C6" s="3" t="s">
        <v>6</v>
      </c>
      <c r="D6" s="3" t="s">
        <v>7</v>
      </c>
      <c r="E6" s="2" t="s">
        <v>8</v>
      </c>
      <c r="H6" s="51" t="s">
        <v>56</v>
      </c>
      <c r="I6" s="51"/>
      <c r="J6" s="34"/>
      <c r="K6" s="34"/>
      <c r="L6" s="52" t="s">
        <v>54</v>
      </c>
      <c r="M6" s="52"/>
      <c r="N6" s="50"/>
      <c r="O6" s="50"/>
    </row>
    <row r="7" spans="1:15" x14ac:dyDescent="0.25">
      <c r="B7" s="4" t="s">
        <v>9</v>
      </c>
      <c r="C7" s="4" t="s">
        <v>10</v>
      </c>
      <c r="D7" s="4" t="s">
        <v>10</v>
      </c>
      <c r="E7" s="4" t="s">
        <v>10</v>
      </c>
      <c r="H7" s="19" t="s">
        <v>7</v>
      </c>
      <c r="I7" s="19" t="s">
        <v>8</v>
      </c>
      <c r="J7" s="19" t="s">
        <v>68</v>
      </c>
      <c r="K7" s="19" t="s">
        <v>32</v>
      </c>
      <c r="L7" s="19" t="s">
        <v>7</v>
      </c>
      <c r="M7" s="19" t="s">
        <v>8</v>
      </c>
    </row>
    <row r="8" spans="1:15" x14ac:dyDescent="0.25">
      <c r="A8" s="6" t="s">
        <v>11</v>
      </c>
      <c r="B8">
        <v>1000</v>
      </c>
      <c r="C8" s="7">
        <v>25.2</v>
      </c>
      <c r="D8" s="7">
        <v>5</v>
      </c>
      <c r="E8" s="7">
        <v>11.6</v>
      </c>
      <c r="H8" s="32">
        <v>160.18024471680653</v>
      </c>
      <c r="I8" s="33">
        <v>839.81975528319344</v>
      </c>
      <c r="J8" s="35">
        <f>SUM(H8:I8)</f>
        <v>1000</v>
      </c>
      <c r="K8" s="25">
        <v>1000</v>
      </c>
      <c r="L8">
        <f>H8*(1-Trans_lossL)</f>
        <v>155.85537810945274</v>
      </c>
      <c r="M8">
        <f>I8*(1-Trans_lossF)</f>
        <v>817.14462189054723</v>
      </c>
    </row>
    <row r="9" spans="1:15" x14ac:dyDescent="0.25">
      <c r="A9" s="6" t="s">
        <v>12</v>
      </c>
      <c r="B9">
        <v>1583</v>
      </c>
      <c r="C9" s="7">
        <v>24.5</v>
      </c>
      <c r="D9" s="7">
        <v>5</v>
      </c>
      <c r="E9" s="7">
        <v>13.7</v>
      </c>
      <c r="H9" s="32">
        <v>1583</v>
      </c>
      <c r="I9" s="33">
        <v>0</v>
      </c>
      <c r="J9" s="35">
        <f t="shared" ref="J9:J15" si="0">SUM(H9:I9)</f>
        <v>1583</v>
      </c>
      <c r="K9" s="25">
        <v>1583</v>
      </c>
      <c r="L9">
        <f t="shared" ref="L9:L15" si="1">H9*(1-Trans_lossL)</f>
        <v>1540.259</v>
      </c>
      <c r="M9">
        <f t="shared" ref="M9:M15" si="2">I9*(1-Trans_lossF)</f>
        <v>0</v>
      </c>
    </row>
    <row r="10" spans="1:15" x14ac:dyDescent="0.25">
      <c r="A10" s="5" t="s">
        <v>13</v>
      </c>
      <c r="B10">
        <v>2140</v>
      </c>
      <c r="C10" s="7">
        <v>25.5</v>
      </c>
      <c r="D10" s="7">
        <v>19.600000000000001</v>
      </c>
      <c r="E10" s="7">
        <v>11.5</v>
      </c>
      <c r="H10" s="32">
        <v>0</v>
      </c>
      <c r="I10" s="33">
        <v>2140</v>
      </c>
      <c r="J10" s="35">
        <f t="shared" si="0"/>
        <v>2140</v>
      </c>
      <c r="K10" s="25">
        <v>2140</v>
      </c>
      <c r="L10">
        <f t="shared" si="1"/>
        <v>0</v>
      </c>
      <c r="M10">
        <f t="shared" si="2"/>
        <v>2082.2199999999998</v>
      </c>
    </row>
    <row r="11" spans="1:15" x14ac:dyDescent="0.25">
      <c r="A11" s="5" t="s">
        <v>14</v>
      </c>
      <c r="B11">
        <v>1370</v>
      </c>
      <c r="C11" s="7">
        <v>23.3</v>
      </c>
      <c r="D11" s="7">
        <v>4</v>
      </c>
      <c r="E11" s="7">
        <v>10.6</v>
      </c>
      <c r="H11" s="32">
        <v>1370</v>
      </c>
      <c r="I11" s="33">
        <v>0</v>
      </c>
      <c r="J11" s="35">
        <f t="shared" si="0"/>
        <v>1370</v>
      </c>
      <c r="K11" s="25">
        <v>1370</v>
      </c>
      <c r="L11">
        <f t="shared" si="1"/>
        <v>1333.01</v>
      </c>
      <c r="M11">
        <f t="shared" si="2"/>
        <v>0</v>
      </c>
    </row>
    <row r="12" spans="1:15" x14ac:dyDescent="0.25">
      <c r="A12" s="5" t="s">
        <v>15</v>
      </c>
      <c r="B12">
        <v>2000</v>
      </c>
      <c r="C12" s="7">
        <v>24.2</v>
      </c>
      <c r="D12" s="7">
        <v>4.2</v>
      </c>
      <c r="E12" s="7">
        <v>12.1</v>
      </c>
      <c r="H12" s="32">
        <v>2000</v>
      </c>
      <c r="I12" s="33">
        <v>0</v>
      </c>
      <c r="J12" s="35">
        <f t="shared" si="0"/>
        <v>2000</v>
      </c>
      <c r="K12" s="25">
        <v>2000</v>
      </c>
      <c r="L12">
        <f t="shared" si="1"/>
        <v>1946</v>
      </c>
      <c r="M12">
        <f t="shared" si="2"/>
        <v>0</v>
      </c>
    </row>
    <row r="13" spans="1:15" x14ac:dyDescent="0.25">
      <c r="A13" s="5" t="s">
        <v>16</v>
      </c>
      <c r="B13">
        <v>1850</v>
      </c>
      <c r="C13" s="7">
        <v>23.3</v>
      </c>
      <c r="D13" s="7">
        <v>7.65</v>
      </c>
      <c r="E13" s="7">
        <v>11</v>
      </c>
      <c r="H13" s="32">
        <v>0</v>
      </c>
      <c r="I13" s="33">
        <v>1850</v>
      </c>
      <c r="J13" s="35">
        <f t="shared" si="0"/>
        <v>1850</v>
      </c>
      <c r="K13" s="25">
        <v>1850</v>
      </c>
      <c r="L13">
        <f t="shared" si="1"/>
        <v>0</v>
      </c>
      <c r="M13">
        <f t="shared" si="2"/>
        <v>1800.05</v>
      </c>
    </row>
    <row r="14" spans="1:15" x14ac:dyDescent="0.25">
      <c r="A14" s="5" t="s">
        <v>17</v>
      </c>
      <c r="B14">
        <v>1260</v>
      </c>
      <c r="C14" s="7">
        <v>23.3</v>
      </c>
      <c r="D14" s="7">
        <v>14.7</v>
      </c>
      <c r="E14" s="7">
        <v>4.8</v>
      </c>
      <c r="H14" s="32">
        <v>0</v>
      </c>
      <c r="I14" s="33">
        <v>1260</v>
      </c>
      <c r="J14" s="35">
        <f t="shared" si="0"/>
        <v>1260</v>
      </c>
      <c r="K14" s="25">
        <v>1260</v>
      </c>
      <c r="L14">
        <f t="shared" si="1"/>
        <v>0</v>
      </c>
      <c r="M14">
        <f t="shared" si="2"/>
        <v>1225.98</v>
      </c>
    </row>
    <row r="15" spans="1:15" x14ac:dyDescent="0.25">
      <c r="A15" s="5" t="s">
        <v>18</v>
      </c>
      <c r="B15">
        <v>1700</v>
      </c>
      <c r="C15" s="7">
        <v>24.2</v>
      </c>
      <c r="D15" s="7">
        <v>16.3</v>
      </c>
      <c r="E15" s="7">
        <v>10.3</v>
      </c>
      <c r="H15" s="32">
        <v>0</v>
      </c>
      <c r="I15" s="33">
        <v>1700.0000000000005</v>
      </c>
      <c r="J15" s="35">
        <f t="shared" si="0"/>
        <v>1700.0000000000005</v>
      </c>
      <c r="K15" s="25">
        <v>1700</v>
      </c>
      <c r="L15">
        <f t="shared" si="1"/>
        <v>0</v>
      </c>
      <c r="M15">
        <f t="shared" si="2"/>
        <v>1654.1000000000004</v>
      </c>
    </row>
    <row r="16" spans="1:15" x14ac:dyDescent="0.25">
      <c r="G16" s="20" t="s">
        <v>55</v>
      </c>
      <c r="H16" s="22">
        <f>SUM(H8:H15)</f>
        <v>5113.1802447168066</v>
      </c>
      <c r="I16" s="22">
        <f>SUM(I8:I15)</f>
        <v>7789.8197552831934</v>
      </c>
      <c r="J16" s="22"/>
      <c r="K16" s="22"/>
      <c r="L16">
        <f>SUM(L8:L15)</f>
        <v>4975.1243781094527</v>
      </c>
      <c r="M16">
        <f>SUM(M8:M15)</f>
        <v>7579.4946218905479</v>
      </c>
    </row>
    <row r="17" spans="1:13" x14ac:dyDescent="0.25">
      <c r="G17" s="20" t="s">
        <v>32</v>
      </c>
      <c r="H17" s="22"/>
      <c r="I17" s="22"/>
      <c r="J17" s="22"/>
      <c r="K17" s="22"/>
      <c r="L17" s="24">
        <f>B32*B37</f>
        <v>8030</v>
      </c>
      <c r="M17" s="24">
        <f>C32*C37</f>
        <v>8780</v>
      </c>
    </row>
    <row r="18" spans="1:13" ht="13" x14ac:dyDescent="0.3">
      <c r="A18" s="1" t="s">
        <v>19</v>
      </c>
      <c r="G18" s="20" t="s">
        <v>31</v>
      </c>
      <c r="H18" s="22"/>
      <c r="I18" s="22"/>
      <c r="J18" s="22"/>
      <c r="K18" s="22"/>
      <c r="L18" s="25">
        <f>B32*B36</f>
        <v>4015</v>
      </c>
      <c r="M18" s="25">
        <f>C32*C36</f>
        <v>4390</v>
      </c>
    </row>
    <row r="19" spans="1:13" x14ac:dyDescent="0.25">
      <c r="B19" s="14" t="s">
        <v>7</v>
      </c>
      <c r="C19" s="15" t="s">
        <v>8</v>
      </c>
    </row>
    <row r="20" spans="1:13" x14ac:dyDescent="0.25">
      <c r="A20" s="5" t="s">
        <v>20</v>
      </c>
      <c r="G20" s="20" t="s">
        <v>58</v>
      </c>
    </row>
    <row r="21" spans="1:13" x14ac:dyDescent="0.25">
      <c r="A21" t="s">
        <v>21</v>
      </c>
      <c r="B21" s="8">
        <v>2.7E-2</v>
      </c>
      <c r="C21" s="8">
        <v>2.7E-2</v>
      </c>
      <c r="H21" s="13" t="s">
        <v>7</v>
      </c>
      <c r="I21" s="17" t="s">
        <v>8</v>
      </c>
    </row>
    <row r="22" spans="1:13" x14ac:dyDescent="0.25">
      <c r="G22" s="20" t="s">
        <v>57</v>
      </c>
      <c r="H22" s="11">
        <f>L16*B24</f>
        <v>1761.1940298507461</v>
      </c>
      <c r="I22" s="11">
        <f>M16*C24</f>
        <v>2326.9048489203983</v>
      </c>
    </row>
    <row r="23" spans="1:13" x14ac:dyDescent="0.25">
      <c r="A23" s="5" t="s">
        <v>22</v>
      </c>
      <c r="G23" s="20" t="s">
        <v>24</v>
      </c>
      <c r="H23" s="11">
        <f>L16*B25</f>
        <v>2000</v>
      </c>
      <c r="I23" s="11">
        <f>M16*C25</f>
        <v>3456.2495475820901</v>
      </c>
    </row>
    <row r="24" spans="1:13" x14ac:dyDescent="0.25">
      <c r="A24" t="s">
        <v>23</v>
      </c>
      <c r="B24" s="8">
        <v>0.35399999999999998</v>
      </c>
      <c r="C24" s="8">
        <v>0.307</v>
      </c>
      <c r="G24" s="20" t="s">
        <v>52</v>
      </c>
      <c r="H24" s="11">
        <f>L16-SUM(H22:H23)</f>
        <v>1213.9303482587065</v>
      </c>
      <c r="I24" s="11">
        <f>M16-SUM(I22:I23)</f>
        <v>1796.3402253880595</v>
      </c>
    </row>
    <row r="25" spans="1:13" x14ac:dyDescent="0.25">
      <c r="A25" t="s">
        <v>24</v>
      </c>
      <c r="B25" s="8">
        <v>0.40200000000000002</v>
      </c>
      <c r="C25" s="8">
        <v>0.45600000000000002</v>
      </c>
      <c r="G25" s="20" t="s">
        <v>60</v>
      </c>
      <c r="H25" s="26">
        <f>B33</f>
        <v>2000</v>
      </c>
      <c r="I25" s="24">
        <f>C33</f>
        <v>4000</v>
      </c>
    </row>
    <row r="27" spans="1:13" x14ac:dyDescent="0.25">
      <c r="A27" t="s">
        <v>25</v>
      </c>
    </row>
    <row r="28" spans="1:13" x14ac:dyDescent="0.25">
      <c r="A28" s="16" t="s">
        <v>53</v>
      </c>
      <c r="B28" s="9">
        <v>31</v>
      </c>
      <c r="C28" s="9">
        <v>38</v>
      </c>
      <c r="G28" s="20" t="s">
        <v>64</v>
      </c>
    </row>
    <row r="29" spans="1:13" x14ac:dyDescent="0.25">
      <c r="A29" s="5" t="s">
        <v>26</v>
      </c>
      <c r="B29" s="9">
        <v>10000</v>
      </c>
      <c r="C29" s="9">
        <v>14200</v>
      </c>
      <c r="H29" s="13" t="s">
        <v>7</v>
      </c>
      <c r="I29" s="17" t="s">
        <v>8</v>
      </c>
    </row>
    <row r="30" spans="1:13" x14ac:dyDescent="0.25">
      <c r="G30" s="20" t="s">
        <v>61</v>
      </c>
      <c r="H30" s="27">
        <f>B29</f>
        <v>10000</v>
      </c>
      <c r="I30" s="27">
        <f>C29</f>
        <v>14200</v>
      </c>
    </row>
    <row r="31" spans="1:13" x14ac:dyDescent="0.25">
      <c r="A31" s="5" t="s">
        <v>27</v>
      </c>
      <c r="G31" s="20" t="s">
        <v>62</v>
      </c>
      <c r="H31" s="27">
        <f>B28*L16</f>
        <v>154228.85572139302</v>
      </c>
      <c r="I31" s="27">
        <f>C28*M16</f>
        <v>288020.79563184083</v>
      </c>
      <c r="J31" s="18"/>
    </row>
    <row r="32" spans="1:13" x14ac:dyDescent="0.25">
      <c r="A32" s="5" t="s">
        <v>28</v>
      </c>
      <c r="B32" s="9">
        <v>8030</v>
      </c>
      <c r="C32" s="9">
        <v>8780</v>
      </c>
      <c r="G32" s="20" t="s">
        <v>66</v>
      </c>
      <c r="H32" s="39">
        <f>SUMPRODUCT(H8:H15,D8:D15)*55%*($B$62/($B$62-1))+SUMPRODUCT(H8:H15,D8:D15)*45%</f>
        <v>22941.116381166568</v>
      </c>
      <c r="I32" s="39">
        <f>SUMPRODUCT(I8:I15,E8:E15)*55%*($B$62/($B$62-1))+SUMPRODUCT(I8:I15,E8:E15)*45%</f>
        <v>79455.546662360255</v>
      </c>
    </row>
    <row r="33" spans="1:12" x14ac:dyDescent="0.25">
      <c r="A33" t="s">
        <v>29</v>
      </c>
      <c r="B33" s="9">
        <v>2000</v>
      </c>
      <c r="C33" s="9">
        <v>4000</v>
      </c>
      <c r="G33" s="20" t="s">
        <v>55</v>
      </c>
      <c r="H33" s="27">
        <f>SUM(H30:H32)</f>
        <v>187169.97210255958</v>
      </c>
      <c r="I33" s="27">
        <f>SUM(I30:I32)</f>
        <v>381676.34229420108</v>
      </c>
    </row>
    <row r="35" spans="1:12" x14ac:dyDescent="0.25">
      <c r="A35" t="s">
        <v>30</v>
      </c>
    </row>
    <row r="36" spans="1:12" x14ac:dyDescent="0.25">
      <c r="A36" t="s">
        <v>31</v>
      </c>
      <c r="B36" s="10">
        <v>0.5</v>
      </c>
      <c r="C36" s="10">
        <v>0.5</v>
      </c>
      <c r="G36" s="20" t="s">
        <v>65</v>
      </c>
    </row>
    <row r="37" spans="1:12" x14ac:dyDescent="0.25">
      <c r="A37" t="s">
        <v>32</v>
      </c>
      <c r="B37" s="10">
        <v>1</v>
      </c>
      <c r="C37" s="10">
        <v>1</v>
      </c>
      <c r="H37" s="13" t="s">
        <v>7</v>
      </c>
      <c r="I37" s="17" t="s">
        <v>8</v>
      </c>
      <c r="J37" t="s">
        <v>55</v>
      </c>
      <c r="K37" t="s">
        <v>31</v>
      </c>
      <c r="L37" t="s">
        <v>67</v>
      </c>
    </row>
    <row r="38" spans="1:12" x14ac:dyDescent="0.25">
      <c r="B38" s="10"/>
      <c r="C38" s="10"/>
      <c r="G38" s="21" t="s">
        <v>39</v>
      </c>
      <c r="H38" s="29">
        <v>480</v>
      </c>
      <c r="I38" s="30">
        <v>0</v>
      </c>
      <c r="J38">
        <f>SUM(H38:I38)</f>
        <v>480</v>
      </c>
      <c r="K38" s="25">
        <v>480</v>
      </c>
      <c r="L38" s="25">
        <v>900</v>
      </c>
    </row>
    <row r="39" spans="1:12" x14ac:dyDescent="0.25">
      <c r="G39" s="20" t="s">
        <v>40</v>
      </c>
      <c r="H39" s="29">
        <v>0</v>
      </c>
      <c r="I39" s="30">
        <v>850</v>
      </c>
      <c r="J39">
        <f t="shared" ref="J39:J46" si="3">SUM(H39:I39)</f>
        <v>850</v>
      </c>
      <c r="K39" s="25">
        <v>850</v>
      </c>
      <c r="L39" s="25">
        <v>1150</v>
      </c>
    </row>
    <row r="40" spans="1:12" ht="13" x14ac:dyDescent="0.3">
      <c r="A40" s="1" t="s">
        <v>33</v>
      </c>
      <c r="G40" s="20" t="s">
        <v>41</v>
      </c>
      <c r="H40" s="29">
        <v>133.09515107960232</v>
      </c>
      <c r="I40" s="30">
        <v>506.9048489203974</v>
      </c>
      <c r="J40">
        <f t="shared" si="3"/>
        <v>639.99999999999977</v>
      </c>
      <c r="K40" s="25">
        <v>640</v>
      </c>
      <c r="L40" s="25">
        <v>800</v>
      </c>
    </row>
    <row r="41" spans="1:12" x14ac:dyDescent="0.25">
      <c r="G41" s="20" t="s">
        <v>42</v>
      </c>
      <c r="H41" s="29">
        <v>651.09887877114409</v>
      </c>
      <c r="I41" s="30">
        <v>0</v>
      </c>
      <c r="J41">
        <f t="shared" si="3"/>
        <v>651.09887877114409</v>
      </c>
      <c r="K41" s="25">
        <v>575</v>
      </c>
      <c r="L41" s="25">
        <v>775</v>
      </c>
    </row>
    <row r="42" spans="1:12" x14ac:dyDescent="0.25">
      <c r="B42" s="2" t="s">
        <v>34</v>
      </c>
      <c r="C42" s="2" t="s">
        <v>35</v>
      </c>
      <c r="D42" s="50" t="s">
        <v>36</v>
      </c>
      <c r="E42" s="50"/>
      <c r="G42" s="20" t="s">
        <v>43</v>
      </c>
      <c r="H42" s="29">
        <v>0</v>
      </c>
      <c r="I42" s="30">
        <v>970</v>
      </c>
      <c r="J42">
        <f t="shared" si="3"/>
        <v>970</v>
      </c>
      <c r="K42" s="25">
        <v>970</v>
      </c>
      <c r="L42" s="25">
        <v>970</v>
      </c>
    </row>
    <row r="43" spans="1:12" x14ac:dyDescent="0.25">
      <c r="A43" s="5" t="s">
        <v>37</v>
      </c>
      <c r="B43" s="3" t="s">
        <v>5</v>
      </c>
      <c r="C43" s="2" t="s">
        <v>38</v>
      </c>
      <c r="D43" s="3" t="s">
        <v>7</v>
      </c>
      <c r="E43" s="2" t="s">
        <v>8</v>
      </c>
      <c r="G43" s="21" t="s">
        <v>44</v>
      </c>
      <c r="H43" s="29">
        <v>107</v>
      </c>
      <c r="I43" s="30">
        <v>0</v>
      </c>
      <c r="J43">
        <f t="shared" si="3"/>
        <v>107</v>
      </c>
      <c r="K43" s="25">
        <v>107</v>
      </c>
      <c r="L43" s="25">
        <v>200</v>
      </c>
    </row>
    <row r="44" spans="1:12" x14ac:dyDescent="0.25">
      <c r="A44" s="11"/>
      <c r="B44" s="12" t="s">
        <v>9</v>
      </c>
      <c r="C44" s="12" t="s">
        <v>9</v>
      </c>
      <c r="D44" s="4" t="s">
        <v>10</v>
      </c>
      <c r="E44" s="4" t="s">
        <v>10</v>
      </c>
      <c r="G44" s="20" t="s">
        <v>45</v>
      </c>
      <c r="H44" s="29">
        <v>80</v>
      </c>
      <c r="I44" s="30">
        <v>0</v>
      </c>
      <c r="J44">
        <f t="shared" si="3"/>
        <v>80</v>
      </c>
      <c r="K44" s="25">
        <v>80</v>
      </c>
      <c r="L44" s="25">
        <v>400</v>
      </c>
    </row>
    <row r="45" spans="1:12" x14ac:dyDescent="0.25">
      <c r="A45" s="5" t="s">
        <v>39</v>
      </c>
      <c r="B45">
        <v>480</v>
      </c>
      <c r="C45">
        <v>900</v>
      </c>
      <c r="D45" s="7">
        <v>26</v>
      </c>
      <c r="E45" s="7">
        <v>30.1</v>
      </c>
      <c r="G45" s="20" t="s">
        <v>46</v>
      </c>
      <c r="H45" s="29">
        <v>310</v>
      </c>
      <c r="I45" s="29">
        <v>0</v>
      </c>
      <c r="J45">
        <f t="shared" si="3"/>
        <v>310</v>
      </c>
      <c r="K45" s="25">
        <v>0</v>
      </c>
      <c r="L45" s="25">
        <v>310</v>
      </c>
    </row>
    <row r="46" spans="1:12" x14ac:dyDescent="0.25">
      <c r="A46" t="s">
        <v>40</v>
      </c>
      <c r="B46">
        <v>850</v>
      </c>
      <c r="C46">
        <v>1150</v>
      </c>
      <c r="D46" s="7">
        <v>51.7</v>
      </c>
      <c r="E46" s="7">
        <v>31.7</v>
      </c>
      <c r="G46" s="20" t="s">
        <v>47</v>
      </c>
      <c r="H46" s="29">
        <v>0</v>
      </c>
      <c r="I46" s="31">
        <v>0</v>
      </c>
      <c r="J46">
        <f t="shared" si="3"/>
        <v>0</v>
      </c>
      <c r="K46" s="25">
        <v>0</v>
      </c>
      <c r="L46" s="25">
        <v>470</v>
      </c>
    </row>
    <row r="47" spans="1:12" x14ac:dyDescent="0.25">
      <c r="A47" t="s">
        <v>41</v>
      </c>
      <c r="B47">
        <v>640</v>
      </c>
      <c r="C47">
        <v>800</v>
      </c>
      <c r="D47" s="7">
        <v>16.600000000000001</v>
      </c>
      <c r="E47" s="7">
        <v>7.3</v>
      </c>
      <c r="G47" s="20" t="s">
        <v>55</v>
      </c>
      <c r="H47" s="11">
        <f>SUM(H38:H46)</f>
        <v>1761.1940298507466</v>
      </c>
      <c r="I47" s="11">
        <f>SUM(I38:I46)</f>
        <v>2326.9048489203974</v>
      </c>
      <c r="J47" s="5"/>
    </row>
    <row r="48" spans="1:12" x14ac:dyDescent="0.25">
      <c r="A48" t="s">
        <v>42</v>
      </c>
      <c r="B48">
        <v>575</v>
      </c>
      <c r="C48">
        <v>775</v>
      </c>
      <c r="D48" s="7">
        <v>16.2</v>
      </c>
      <c r="E48" s="7">
        <v>21.5</v>
      </c>
      <c r="G48" s="20" t="s">
        <v>32</v>
      </c>
      <c r="H48" s="36">
        <f>H22</f>
        <v>1761.1940298507461</v>
      </c>
      <c r="I48" s="36">
        <f>I22</f>
        <v>2326.9048489203983</v>
      </c>
    </row>
    <row r="49" spans="1:16" x14ac:dyDescent="0.25">
      <c r="A49" t="s">
        <v>43</v>
      </c>
      <c r="B49">
        <v>970</v>
      </c>
      <c r="C49">
        <v>970</v>
      </c>
      <c r="D49" s="7">
        <v>24.5</v>
      </c>
      <c r="E49" s="7">
        <v>13.2</v>
      </c>
      <c r="H49" s="28"/>
      <c r="I49" s="28"/>
    </row>
    <row r="50" spans="1:16" x14ac:dyDescent="0.25">
      <c r="A50" s="5" t="s">
        <v>44</v>
      </c>
      <c r="B50">
        <v>107</v>
      </c>
      <c r="C50">
        <v>200</v>
      </c>
      <c r="D50" s="7">
        <v>26.3</v>
      </c>
      <c r="E50" s="7">
        <v>28</v>
      </c>
      <c r="G50" s="20" t="s">
        <v>69</v>
      </c>
      <c r="H50" s="23"/>
      <c r="I50" s="5"/>
      <c r="N50" s="54" t="s">
        <v>49</v>
      </c>
      <c r="O50" s="55" t="s">
        <v>6</v>
      </c>
      <c r="P50" s="56" t="s">
        <v>74</v>
      </c>
    </row>
    <row r="51" spans="1:16" x14ac:dyDescent="0.25">
      <c r="A51" t="s">
        <v>45</v>
      </c>
      <c r="B51">
        <v>80</v>
      </c>
      <c r="C51">
        <v>400</v>
      </c>
      <c r="D51" s="7">
        <v>21.3</v>
      </c>
      <c r="E51" s="7">
        <v>46.2</v>
      </c>
      <c r="H51" s="13" t="s">
        <v>7</v>
      </c>
      <c r="I51" s="17" t="s">
        <v>8</v>
      </c>
      <c r="N51" s="20"/>
      <c r="O51" s="4" t="s">
        <v>10</v>
      </c>
      <c r="P51" s="57"/>
    </row>
    <row r="52" spans="1:16" x14ac:dyDescent="0.25">
      <c r="A52" t="s">
        <v>46</v>
      </c>
      <c r="B52">
        <v>0</v>
      </c>
      <c r="C52">
        <v>310</v>
      </c>
      <c r="D52" s="7">
        <v>15.3</v>
      </c>
      <c r="E52" s="7">
        <v>28.4</v>
      </c>
      <c r="G52" s="20" t="s">
        <v>57</v>
      </c>
      <c r="H52" s="40">
        <f>SUMPRODUCT(H38:H46*D45:D53)*45%*($B$62/($B$62-1))+SUMPRODUCT(H38:H46*D45:D53)*55%</f>
        <v>34929.509860814105</v>
      </c>
      <c r="I52" s="40">
        <f>SUMPRODUCT(I38:I46*E45:E53)*45%*($B$62/($B$62-1))+SUMPRODUCT(I38:I46*E45:E53)*55%</f>
        <v>43992.522964582888</v>
      </c>
      <c r="N52" s="20" t="s">
        <v>50</v>
      </c>
      <c r="O52" s="11">
        <v>200</v>
      </c>
      <c r="P52" s="57">
        <v>2000</v>
      </c>
    </row>
    <row r="53" spans="1:16" x14ac:dyDescent="0.25">
      <c r="A53" t="s">
        <v>47</v>
      </c>
      <c r="B53">
        <v>0</v>
      </c>
      <c r="C53">
        <v>470</v>
      </c>
      <c r="D53" s="7">
        <v>24.3</v>
      </c>
      <c r="E53" s="7">
        <v>14.7</v>
      </c>
      <c r="N53" s="21" t="s">
        <v>51</v>
      </c>
      <c r="O53" s="11">
        <v>150</v>
      </c>
      <c r="P53" s="57">
        <v>3456.2495475818869</v>
      </c>
    </row>
    <row r="54" spans="1:16" x14ac:dyDescent="0.25">
      <c r="G54" s="20" t="s">
        <v>63</v>
      </c>
      <c r="N54" s="20" t="s">
        <v>23</v>
      </c>
      <c r="O54" s="11">
        <v>36</v>
      </c>
      <c r="P54" s="57">
        <v>4583.1707094956655</v>
      </c>
    </row>
    <row r="55" spans="1:16" x14ac:dyDescent="0.25">
      <c r="H55" s="13" t="s">
        <v>7</v>
      </c>
      <c r="I55" s="17" t="s">
        <v>8</v>
      </c>
      <c r="N55" s="58" t="s">
        <v>52</v>
      </c>
      <c r="O55" s="59">
        <v>25</v>
      </c>
      <c r="P55" s="60">
        <v>3010.2705736467615</v>
      </c>
    </row>
    <row r="56" spans="1:16" ht="13" x14ac:dyDescent="0.3">
      <c r="A56" s="1" t="s">
        <v>48</v>
      </c>
      <c r="G56" s="20" t="s">
        <v>70</v>
      </c>
      <c r="H56" s="11">
        <f>H23*B60</f>
        <v>400000</v>
      </c>
      <c r="I56">
        <f>I23*B61</f>
        <v>518437.43213731353</v>
      </c>
    </row>
    <row r="57" spans="1:16" x14ac:dyDescent="0.25">
      <c r="G57" s="20" t="s">
        <v>57</v>
      </c>
      <c r="H57" s="11">
        <f>SUM(H38:H46)*$B$62</f>
        <v>65164.179104477626</v>
      </c>
      <c r="I57" s="11">
        <f>SUM(I38:I46)*B62</f>
        <v>86095.479410054701</v>
      </c>
    </row>
    <row r="58" spans="1:16" x14ac:dyDescent="0.25">
      <c r="A58" t="s">
        <v>49</v>
      </c>
      <c r="B58" s="13" t="s">
        <v>6</v>
      </c>
      <c r="G58" s="20" t="s">
        <v>52</v>
      </c>
      <c r="H58" s="11">
        <f>$B$63*H24</f>
        <v>31562.189054726368</v>
      </c>
      <c r="I58" s="11">
        <f>$B$63*I24</f>
        <v>46704.845860089546</v>
      </c>
    </row>
    <row r="59" spans="1:16" x14ac:dyDescent="0.25">
      <c r="B59" s="4" t="s">
        <v>10</v>
      </c>
      <c r="G59" s="20" t="s">
        <v>55</v>
      </c>
      <c r="H59" s="11">
        <f>SUM(H56:H58)</f>
        <v>496726.36815920402</v>
      </c>
      <c r="I59" s="11">
        <f>SUM(I56:I58)</f>
        <v>651237.7574074578</v>
      </c>
    </row>
    <row r="60" spans="1:16" x14ac:dyDescent="0.25">
      <c r="A60" t="s">
        <v>50</v>
      </c>
      <c r="B60" s="53">
        <v>200</v>
      </c>
    </row>
    <row r="61" spans="1:16" x14ac:dyDescent="0.25">
      <c r="A61" s="5" t="s">
        <v>51</v>
      </c>
      <c r="B61" s="53">
        <v>150</v>
      </c>
      <c r="I61" t="s">
        <v>75</v>
      </c>
    </row>
    <row r="62" spans="1:16" x14ac:dyDescent="0.25">
      <c r="A62" t="s">
        <v>23</v>
      </c>
      <c r="B62" s="53">
        <v>37</v>
      </c>
      <c r="G62" s="20" t="s">
        <v>71</v>
      </c>
      <c r="H62" s="38">
        <f>SUM(H59:I59)-SUM(H52:I52)-SUM(H33:I33)-SUMPRODUCT(C8:C15,J8:J15)</f>
        <v>187718.27834450407</v>
      </c>
      <c r="I62">
        <v>183135.1076350084</v>
      </c>
      <c r="J62" s="41">
        <f>H62-I62</f>
        <v>4583.1707094956655</v>
      </c>
      <c r="K62">
        <v>2000</v>
      </c>
    </row>
    <row r="63" spans="1:16" x14ac:dyDescent="0.25">
      <c r="A63" t="s">
        <v>52</v>
      </c>
      <c r="B63" s="53">
        <v>26</v>
      </c>
      <c r="K63">
        <v>3456.2495475818869</v>
      </c>
    </row>
    <row r="64" spans="1:16" x14ac:dyDescent="0.25">
      <c r="K64">
        <v>4583.1707094956655</v>
      </c>
    </row>
    <row r="65" spans="11:11" x14ac:dyDescent="0.25">
      <c r="K65">
        <v>3010.2705736467615</v>
      </c>
    </row>
  </sheetData>
  <mergeCells count="5">
    <mergeCell ref="N6:O6"/>
    <mergeCell ref="D5:E5"/>
    <mergeCell ref="D42:E42"/>
    <mergeCell ref="H6:I6"/>
    <mergeCell ref="L6:M6"/>
  </mergeCells>
  <phoneticPr fontId="5" type="noConversion"/>
  <printOptions headings="1"/>
  <pageMargins left="0.75" right="0.75" top="1" bottom="1" header="0.5" footer="0.5"/>
  <pageSetup orientation="portrait" horizont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敏感性报告 1</vt:lpstr>
      <vt:lpstr>敏感性报告 2</vt:lpstr>
      <vt:lpstr>敏感性报告 3</vt:lpstr>
      <vt:lpstr>Sheet1</vt:lpstr>
      <vt:lpstr>Trans_loss</vt:lpstr>
      <vt:lpstr>Trans_lossF</vt:lpstr>
      <vt:lpstr>Trans_lossL</vt:lpstr>
      <vt:lpstr>Transloss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 Brown</dc:creator>
  <cp:lastModifiedBy>Iris</cp:lastModifiedBy>
  <dcterms:created xsi:type="dcterms:W3CDTF">2012-04-17T18:58:17Z</dcterms:created>
  <dcterms:modified xsi:type="dcterms:W3CDTF">2018-02-25T16:28:01Z</dcterms:modified>
</cp:coreProperties>
</file>