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240" windowHeight="12705" activeTab="1"/>
  </bookViews>
  <sheets>
    <sheet name="计算题1答案" sheetId="1" r:id="rId1"/>
    <sheet name="计算题2答案" sheetId="2" r:id="rId2"/>
  </sheets>
  <calcPr calcId="144525"/>
</workbook>
</file>

<file path=xl/sharedStrings.xml><?xml version="1.0" encoding="utf-8"?>
<sst xmlns="http://schemas.openxmlformats.org/spreadsheetml/2006/main" count="60" uniqueCount="49">
  <si>
    <t>采用折扣方式</t>
  </si>
  <si>
    <t>A方案</t>
  </si>
  <si>
    <t>B方案</t>
  </si>
  <si>
    <t>C方案</t>
  </si>
  <si>
    <t>信用期限</t>
  </si>
  <si>
    <t>已知指标</t>
  </si>
  <si>
    <t>指标数值</t>
  </si>
  <si>
    <t>折扣率</t>
  </si>
  <si>
    <t>账款在折扣期收回可能性</t>
  </si>
  <si>
    <t>销售额</t>
  </si>
  <si>
    <t>管理成本降低为</t>
  </si>
  <si>
    <t>管理成本</t>
  </si>
  <si>
    <t>坏账损失率</t>
  </si>
  <si>
    <t>减少管理成本</t>
  </si>
  <si>
    <t>银行年利率</t>
  </si>
  <si>
    <t>减少机会成本</t>
  </si>
  <si>
    <t>减少坏账损失</t>
  </si>
  <si>
    <t>账款损失</t>
  </si>
  <si>
    <t>净收益</t>
  </si>
  <si>
    <t>结论：实施A方案可给企业带来更大的效益</t>
  </si>
  <si>
    <t>已知条件</t>
  </si>
  <si>
    <t>年份</t>
  </si>
  <si>
    <t>月份</t>
  </si>
  <si>
    <t>天数</t>
  </si>
  <si>
    <t>平均日销售额</t>
  </si>
  <si>
    <t>总销售额</t>
  </si>
  <si>
    <t>其中：未收账款</t>
  </si>
  <si>
    <t>货款在外天数</t>
  </si>
  <si>
    <t>期间平均法</t>
  </si>
  <si>
    <t>2019上半年DSO</t>
  </si>
  <si>
    <r>
      <rPr>
        <b/>
        <sz val="16"/>
        <color rgb="FFFF0000"/>
        <rFont val="宋体"/>
        <charset val="134"/>
        <scheme val="minor"/>
      </rPr>
      <t>评价</t>
    </r>
    <r>
      <rPr>
        <sz val="16"/>
        <color rgb="FFFF0000"/>
        <rFont val="宋体"/>
        <charset val="134"/>
        <scheme val="minor"/>
      </rPr>
      <t>：下半年的DSO为46.89，比上半年的DSO值79.28降低了40%（32天）以上，说明采用新的赊销政策后，企业赊销正向好的方向发展。</t>
    </r>
  </si>
  <si>
    <t>2019下半年DSO</t>
  </si>
  <si>
    <t>DSO下半年降幅</t>
  </si>
  <si>
    <t>倒推法</t>
  </si>
  <si>
    <t>2019年应收账款总额</t>
  </si>
  <si>
    <t>-12月</t>
  </si>
  <si>
    <t>-11月</t>
  </si>
  <si>
    <t>-10月</t>
  </si>
  <si>
    <t>-9月</t>
  </si>
  <si>
    <t>-8月</t>
  </si>
  <si>
    <t>全年DSO</t>
  </si>
  <si>
    <t>2019下半年应收账款总额</t>
  </si>
  <si>
    <t>下半年DSO</t>
  </si>
  <si>
    <t>2019上半年应收账款总额</t>
  </si>
  <si>
    <t>-6月</t>
  </si>
  <si>
    <t>-5月</t>
  </si>
  <si>
    <t>-4月</t>
  </si>
  <si>
    <t>上半年DSO</t>
  </si>
  <si>
    <t>账龄分类法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</si>
</sst>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176" formatCode="0.0%"/>
    <numFmt numFmtId="177" formatCode="0.00_ "/>
    <numFmt numFmtId="43" formatCode="_ * #,##0.00_ ;_ * \-#,##0.00_ ;_ * &quot;-&quot;??_ ;_ @_ "/>
  </numFmts>
  <fonts count="25">
    <font>
      <sz val="11"/>
      <color theme="1"/>
      <name val="宋体"/>
      <charset val="134"/>
      <scheme val="minor"/>
    </font>
    <font>
      <b/>
      <sz val="16"/>
      <color rgb="FFFF0000"/>
      <name val="宋体"/>
      <charset val="134"/>
      <scheme val="minor"/>
    </font>
    <font>
      <b/>
      <sz val="16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sz val="16"/>
      <color rgb="FFFF0000"/>
      <name val="宋体"/>
      <charset val="134"/>
      <scheme val="minor"/>
    </font>
    <font>
      <sz val="16"/>
      <color theme="0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</fills>
  <borders count="12">
    <border>
      <left/>
      <right/>
      <top/>
      <bottom/>
      <diagonal/>
    </border>
    <border>
      <left/>
      <right/>
      <top style="medium">
        <color auto="true"/>
      </top>
      <bottom/>
      <diagonal/>
    </border>
    <border>
      <left/>
      <right/>
      <top style="medium">
        <color auto="true"/>
      </top>
      <bottom style="medium">
        <color auto="true"/>
      </bottom>
      <diagonal/>
    </border>
    <border>
      <left/>
      <right/>
      <top/>
      <bottom style="medium">
        <color auto="true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9" fillId="9" borderId="0" applyNumberFormat="false" applyBorder="false" applyAlignment="false" applyProtection="false">
      <alignment vertical="center"/>
    </xf>
    <xf numFmtId="0" fontId="7" fillId="25" borderId="0" applyNumberFormat="false" applyBorder="false" applyAlignment="false" applyProtection="false">
      <alignment vertical="center"/>
    </xf>
    <xf numFmtId="0" fontId="9" fillId="33" borderId="0" applyNumberFormat="false" applyBorder="false" applyAlignment="false" applyProtection="false">
      <alignment vertical="center"/>
    </xf>
    <xf numFmtId="0" fontId="24" fillId="29" borderId="8" applyNumberFormat="false" applyAlignment="false" applyProtection="false">
      <alignment vertical="center"/>
    </xf>
    <xf numFmtId="0" fontId="7" fillId="28" borderId="0" applyNumberFormat="false" applyBorder="false" applyAlignment="false" applyProtection="false">
      <alignment vertical="center"/>
    </xf>
    <xf numFmtId="0" fontId="7" fillId="4" borderId="0" applyNumberFormat="false" applyBorder="false" applyAlignment="false" applyProtection="false">
      <alignment vertical="center"/>
    </xf>
    <xf numFmtId="44" fontId="0" fillId="0" borderId="0" applyFont="false" applyFill="false" applyBorder="false" applyAlignment="false" applyProtection="false">
      <alignment vertical="center"/>
    </xf>
    <xf numFmtId="0" fontId="9" fillId="24" borderId="0" applyNumberFormat="false" applyBorder="false" applyAlignment="false" applyProtection="false">
      <alignment vertical="center"/>
    </xf>
    <xf numFmtId="9" fontId="0" fillId="0" borderId="0" applyFont="false" applyFill="false" applyBorder="false" applyAlignment="false" applyProtection="false">
      <alignment vertical="center"/>
    </xf>
    <xf numFmtId="0" fontId="9" fillId="27" borderId="0" applyNumberFormat="false" applyBorder="false" applyAlignment="false" applyProtection="false">
      <alignment vertical="center"/>
    </xf>
    <xf numFmtId="0" fontId="9" fillId="30" borderId="0" applyNumberFormat="false" applyBorder="false" applyAlignment="false" applyProtection="false">
      <alignment vertical="center"/>
    </xf>
    <xf numFmtId="0" fontId="9" fillId="31" borderId="0" applyNumberFormat="false" applyBorder="false" applyAlignment="false" applyProtection="false">
      <alignment vertical="center"/>
    </xf>
    <xf numFmtId="0" fontId="9" fillId="32" borderId="0" applyNumberFormat="false" applyBorder="false" applyAlignment="false" applyProtection="false">
      <alignment vertical="center"/>
    </xf>
    <xf numFmtId="0" fontId="9" fillId="5" borderId="0" applyNumberFormat="false" applyBorder="false" applyAlignment="false" applyProtection="false">
      <alignment vertical="center"/>
    </xf>
    <xf numFmtId="0" fontId="19" fillId="16" borderId="8" applyNumberFormat="false" applyAlignment="false" applyProtection="false">
      <alignment vertical="center"/>
    </xf>
    <xf numFmtId="0" fontId="9" fillId="22" borderId="0" applyNumberFormat="false" applyBorder="false" applyAlignment="false" applyProtection="false">
      <alignment vertical="center"/>
    </xf>
    <xf numFmtId="0" fontId="22" fillId="21" borderId="0" applyNumberFormat="false" applyBorder="false" applyAlignment="false" applyProtection="false">
      <alignment vertical="center"/>
    </xf>
    <xf numFmtId="0" fontId="7" fillId="34" borderId="0" applyNumberFormat="false" applyBorder="false" applyAlignment="false" applyProtection="false">
      <alignment vertical="center"/>
    </xf>
    <xf numFmtId="0" fontId="21" fillId="20" borderId="0" applyNumberFormat="false" applyBorder="false" applyAlignment="false" applyProtection="false">
      <alignment vertical="center"/>
    </xf>
    <xf numFmtId="0" fontId="7" fillId="17" borderId="0" applyNumberFormat="false" applyBorder="false" applyAlignment="false" applyProtection="false">
      <alignment vertical="center"/>
    </xf>
    <xf numFmtId="0" fontId="18" fillId="0" borderId="7" applyNumberFormat="false" applyFill="false" applyAlignment="false" applyProtection="false">
      <alignment vertical="center"/>
    </xf>
    <xf numFmtId="0" fontId="17" fillId="15" borderId="0" applyNumberFormat="false" applyBorder="false" applyAlignment="false" applyProtection="false">
      <alignment vertical="center"/>
    </xf>
    <xf numFmtId="0" fontId="20" fillId="18" borderId="9" applyNumberFormat="false" applyAlignment="false" applyProtection="false">
      <alignment vertical="center"/>
    </xf>
    <xf numFmtId="0" fontId="23" fillId="16" borderId="10" applyNumberFormat="false" applyAlignment="false" applyProtection="false">
      <alignment vertical="center"/>
    </xf>
    <xf numFmtId="0" fontId="12" fillId="0" borderId="5" applyNumberFormat="false" applyFill="false" applyAlignment="false" applyProtection="false">
      <alignment vertical="center"/>
    </xf>
    <xf numFmtId="0" fontId="14" fillId="0" borderId="0" applyNumberFormat="false" applyFill="false" applyBorder="false" applyAlignment="false" applyProtection="false">
      <alignment vertical="center"/>
    </xf>
    <xf numFmtId="0" fontId="7" fillId="23" borderId="0" applyNumberFormat="false" applyBorder="false" applyAlignment="false" applyProtection="false">
      <alignment vertical="center"/>
    </xf>
    <xf numFmtId="0" fontId="13" fillId="0" borderId="0" applyNumberFormat="false" applyFill="false" applyBorder="false" applyAlignment="false" applyProtection="false">
      <alignment vertical="center"/>
    </xf>
    <xf numFmtId="42" fontId="0" fillId="0" borderId="0" applyFont="false" applyFill="false" applyBorder="false" applyAlignment="false" applyProtection="false">
      <alignment vertical="center"/>
    </xf>
    <xf numFmtId="0" fontId="7" fillId="12" borderId="0" applyNumberFormat="false" applyBorder="false" applyAlignment="false" applyProtection="false">
      <alignment vertical="center"/>
    </xf>
    <xf numFmtId="43" fontId="0" fillId="0" borderId="0" applyFont="false" applyFill="false" applyBorder="false" applyAlignment="false" applyProtection="false">
      <alignment vertical="center"/>
    </xf>
    <xf numFmtId="0" fontId="11" fillId="0" borderId="0" applyNumberFormat="false" applyFill="false" applyBorder="false" applyAlignment="false" applyProtection="false">
      <alignment vertical="center"/>
    </xf>
    <xf numFmtId="0" fontId="10" fillId="0" borderId="0" applyNumberFormat="false" applyFill="false" applyBorder="false" applyAlignment="false" applyProtection="false">
      <alignment vertical="center"/>
    </xf>
    <xf numFmtId="0" fontId="7" fillId="26" borderId="0" applyNumberFormat="false" applyBorder="false" applyAlignment="false" applyProtection="false">
      <alignment vertical="center"/>
    </xf>
    <xf numFmtId="0" fontId="16" fillId="0" borderId="0" applyNumberFormat="false" applyFill="false" applyBorder="false" applyAlignment="false" applyProtection="false">
      <alignment vertical="center"/>
    </xf>
    <xf numFmtId="0" fontId="9" fillId="10" borderId="0" applyNumberFormat="false" applyBorder="false" applyAlignment="false" applyProtection="false">
      <alignment vertical="center"/>
    </xf>
    <xf numFmtId="0" fontId="0" fillId="14" borderId="6" applyNumberFormat="false" applyFont="false" applyAlignment="false" applyProtection="false">
      <alignment vertical="center"/>
    </xf>
    <xf numFmtId="0" fontId="7" fillId="11" borderId="0" applyNumberFormat="false" applyBorder="false" applyAlignment="false" applyProtection="false">
      <alignment vertical="center"/>
    </xf>
    <xf numFmtId="0" fontId="9" fillId="8" borderId="0" applyNumberFormat="false" applyBorder="false" applyAlignment="false" applyProtection="false">
      <alignment vertical="center"/>
    </xf>
    <xf numFmtId="0" fontId="7" fillId="6" borderId="0" applyNumberFormat="false" applyBorder="false" applyAlignment="false" applyProtection="false">
      <alignment vertical="center"/>
    </xf>
    <xf numFmtId="0" fontId="15" fillId="0" borderId="0" applyNumberFormat="false" applyFill="false" applyBorder="false" applyAlignment="false" applyProtection="false">
      <alignment vertical="center"/>
    </xf>
    <xf numFmtId="41" fontId="0" fillId="0" borderId="0" applyFont="false" applyFill="false" applyBorder="false" applyAlignment="false" applyProtection="false">
      <alignment vertical="center"/>
    </xf>
    <xf numFmtId="0" fontId="8" fillId="0" borderId="5" applyNumberFormat="false" applyFill="false" applyAlignment="false" applyProtection="false">
      <alignment vertical="center"/>
    </xf>
    <xf numFmtId="0" fontId="7" fillId="19" borderId="0" applyNumberFormat="false" applyBorder="false" applyAlignment="false" applyProtection="false">
      <alignment vertical="center"/>
    </xf>
    <xf numFmtId="0" fontId="13" fillId="0" borderId="11" applyNumberFormat="false" applyFill="false" applyAlignment="false" applyProtection="false">
      <alignment vertical="center"/>
    </xf>
    <xf numFmtId="0" fontId="9" fillId="13" borderId="0" applyNumberFormat="false" applyBorder="false" applyAlignment="false" applyProtection="false">
      <alignment vertical="center"/>
    </xf>
    <xf numFmtId="0" fontId="7" fillId="7" borderId="0" applyNumberFormat="false" applyBorder="false" applyAlignment="false" applyProtection="false">
      <alignment vertical="center"/>
    </xf>
    <xf numFmtId="0" fontId="6" fillId="0" borderId="4" applyNumberFormat="false" applyFill="false" applyAlignment="false" applyProtection="false">
      <alignment vertical="center"/>
    </xf>
  </cellStyleXfs>
  <cellXfs count="41">
    <xf numFmtId="0" fontId="0" fillId="0" borderId="0" xfId="0">
      <alignment vertical="center"/>
    </xf>
    <xf numFmtId="0" fontId="0" fillId="2" borderId="0" xfId="0" applyFill="true">
      <alignment vertical="center"/>
    </xf>
    <xf numFmtId="0" fontId="1" fillId="2" borderId="0" xfId="0" applyFont="true" applyFill="true" applyAlignment="true">
      <alignment horizontal="center" vertical="center"/>
    </xf>
    <xf numFmtId="0" fontId="2" fillId="2" borderId="1" xfId="0" applyFont="true" applyFill="true" applyBorder="true" applyAlignment="true">
      <alignment horizontal="center" vertical="center"/>
    </xf>
    <xf numFmtId="0" fontId="2" fillId="2" borderId="2" xfId="0" applyFont="true" applyFill="true" applyBorder="true" applyAlignment="true">
      <alignment horizontal="center" vertical="center"/>
    </xf>
    <xf numFmtId="0" fontId="3" fillId="2" borderId="2" xfId="0" applyFont="true" applyFill="true" applyBorder="true" applyAlignment="true">
      <alignment horizontal="center" vertical="center"/>
    </xf>
    <xf numFmtId="0" fontId="2" fillId="2" borderId="0" xfId="0" applyFont="true" applyFill="true" applyAlignment="true">
      <alignment horizontal="center" vertical="center"/>
    </xf>
    <xf numFmtId="0" fontId="3" fillId="2" borderId="0" xfId="0" applyFont="true" applyFill="true" applyAlignment="true">
      <alignment horizontal="center" vertical="center"/>
    </xf>
    <xf numFmtId="0" fontId="2" fillId="2" borderId="3" xfId="0" applyFont="true" applyFill="true" applyBorder="true" applyAlignment="true">
      <alignment horizontal="center" vertical="center"/>
    </xf>
    <xf numFmtId="0" fontId="3" fillId="2" borderId="3" xfId="0" applyFont="true" applyFill="true" applyBorder="true" applyAlignment="true">
      <alignment horizontal="center" vertical="center"/>
    </xf>
    <xf numFmtId="177" fontId="3" fillId="2" borderId="3" xfId="0" applyNumberFormat="true" applyFont="true" applyFill="true" applyBorder="true" applyAlignment="true">
      <alignment horizontal="center" vertical="center"/>
    </xf>
    <xf numFmtId="177" fontId="1" fillId="3" borderId="1" xfId="0" applyNumberFormat="true" applyFont="true" applyFill="true" applyBorder="true" applyAlignment="true">
      <alignment horizontal="center" vertical="center"/>
    </xf>
    <xf numFmtId="177" fontId="1" fillId="3" borderId="0" xfId="0" applyNumberFormat="true" applyFont="true" applyFill="true" applyAlignment="true">
      <alignment horizontal="center" vertical="center"/>
    </xf>
    <xf numFmtId="10" fontId="1" fillId="2" borderId="3" xfId="9" applyNumberFormat="true" applyFont="true" applyFill="true" applyBorder="true" applyAlignment="true">
      <alignment horizontal="center" vertical="center"/>
    </xf>
    <xf numFmtId="0" fontId="2" fillId="2" borderId="0" xfId="0" applyFont="true" applyFill="true" applyBorder="true" applyAlignment="true">
      <alignment horizontal="center" vertical="center"/>
    </xf>
    <xf numFmtId="0" fontId="3" fillId="2" borderId="0" xfId="0" applyFont="true" applyFill="true" applyBorder="true" applyAlignment="true">
      <alignment horizontal="center" vertical="center"/>
    </xf>
    <xf numFmtId="0" fontId="1" fillId="2" borderId="0" xfId="0" applyFont="true" applyFill="true" applyBorder="true" applyAlignment="true">
      <alignment horizontal="center" vertical="center"/>
    </xf>
    <xf numFmtId="177" fontId="1" fillId="2" borderId="0" xfId="0" applyNumberFormat="true" applyFont="true" applyFill="true" applyBorder="true" applyAlignment="true">
      <alignment horizontal="center" vertical="center"/>
    </xf>
    <xf numFmtId="177" fontId="1" fillId="2" borderId="0" xfId="0" applyNumberFormat="true" applyFont="true" applyFill="true" applyAlignment="true">
      <alignment horizontal="center" vertical="center"/>
    </xf>
    <xf numFmtId="0" fontId="3" fillId="2" borderId="0" xfId="0" applyFont="true" applyFill="true">
      <alignment vertical="center"/>
    </xf>
    <xf numFmtId="0" fontId="1" fillId="3" borderId="1" xfId="0" applyFont="true" applyFill="true" applyBorder="true" applyAlignment="true">
      <alignment horizontal="left" vertical="center" wrapText="true"/>
    </xf>
    <xf numFmtId="0" fontId="4" fillId="3" borderId="1" xfId="0" applyFont="true" applyFill="true" applyBorder="true" applyAlignment="true">
      <alignment horizontal="left" vertical="center" wrapText="true"/>
    </xf>
    <xf numFmtId="0" fontId="4" fillId="3" borderId="0" xfId="0" applyFont="true" applyFill="true" applyAlignment="true">
      <alignment horizontal="left" vertical="center" wrapText="true"/>
    </xf>
    <xf numFmtId="0" fontId="4" fillId="3" borderId="3" xfId="0" applyFont="true" applyFill="true" applyBorder="true" applyAlignment="true">
      <alignment horizontal="left" vertical="center" wrapText="true"/>
    </xf>
    <xf numFmtId="0" fontId="0" fillId="2" borderId="0" xfId="0" applyFill="true" applyAlignment="true">
      <alignment vertical="top" wrapText="true"/>
    </xf>
    <xf numFmtId="177" fontId="3" fillId="2" borderId="0" xfId="0" applyNumberFormat="true" applyFont="true" applyFill="true" applyAlignment="true">
      <alignment horizontal="center" vertical="center"/>
    </xf>
    <xf numFmtId="0" fontId="5" fillId="2" borderId="0" xfId="0" applyFont="true" applyFill="true" applyAlignment="true">
      <alignment horizontal="center" vertical="center"/>
    </xf>
    <xf numFmtId="177" fontId="3" fillId="2" borderId="0" xfId="0" applyNumberFormat="true" applyFont="true" applyFill="true" applyBorder="true" applyAlignment="true">
      <alignment horizontal="center" vertical="center"/>
    </xf>
    <xf numFmtId="0" fontId="0" fillId="2" borderId="0" xfId="0" applyFill="true" applyBorder="true">
      <alignment vertical="center"/>
    </xf>
    <xf numFmtId="0" fontId="0" fillId="2" borderId="3" xfId="0" applyFill="true" applyBorder="true">
      <alignment vertical="center"/>
    </xf>
    <xf numFmtId="0" fontId="0" fillId="2" borderId="0" xfId="0" applyFill="true" applyAlignment="true">
      <alignment horizontal="center" vertical="center"/>
    </xf>
    <xf numFmtId="177" fontId="0" fillId="2" borderId="0" xfId="0" applyNumberFormat="true" applyFill="true">
      <alignment vertical="center"/>
    </xf>
    <xf numFmtId="9" fontId="3" fillId="2" borderId="0" xfId="0" applyNumberFormat="true" applyFont="true" applyFill="true" applyAlignment="true">
      <alignment horizontal="center" vertical="center"/>
    </xf>
    <xf numFmtId="9" fontId="3" fillId="2" borderId="3" xfId="0" applyNumberFormat="true" applyFont="true" applyFill="true" applyBorder="true" applyAlignment="true">
      <alignment horizontal="center" vertical="center"/>
    </xf>
    <xf numFmtId="9" fontId="3" fillId="2" borderId="0" xfId="9" applyNumberFormat="true" applyFont="true" applyFill="true" applyAlignment="true">
      <alignment horizontal="center" vertical="center"/>
    </xf>
    <xf numFmtId="176" fontId="3" fillId="2" borderId="3" xfId="9" applyNumberFormat="true" applyFont="true" applyFill="true" applyBorder="true" applyAlignment="true">
      <alignment horizontal="center" vertical="center"/>
    </xf>
    <xf numFmtId="0" fontId="3" fillId="3" borderId="0" xfId="0" applyFont="true" applyFill="true" applyAlignment="true">
      <alignment horizontal="center" vertical="center"/>
    </xf>
    <xf numFmtId="177" fontId="3" fillId="3" borderId="0" xfId="0" applyNumberFormat="true" applyFont="true" applyFill="true" applyAlignment="true">
      <alignment horizontal="center" vertical="center"/>
    </xf>
    <xf numFmtId="0" fontId="3" fillId="3" borderId="3" xfId="0" applyFont="true" applyFill="true" applyBorder="true" applyAlignment="true">
      <alignment horizontal="center" vertical="center"/>
    </xf>
    <xf numFmtId="177" fontId="3" fillId="3" borderId="3" xfId="0" applyNumberFormat="true" applyFont="true" applyFill="true" applyBorder="true" applyAlignment="true">
      <alignment horizontal="center" vertical="center"/>
    </xf>
    <xf numFmtId="0" fontId="1" fillId="3" borderId="0" xfId="0" applyFont="true" applyFill="true" applyAlignment="true">
      <alignment horizontal="left" vertical="top"/>
    </xf>
    <xf numFmtId="0" fontId="2" fillId="2" borderId="1" xfId="0" applyFont="true" applyFill="true" applyBorder="true" applyAlignment="true" quotePrefix="true">
      <alignment horizontal="center" vertical="center"/>
    </xf>
    <xf numFmtId="0" fontId="2" fillId="2" borderId="0" xfId="0" applyFont="true" applyFill="true" applyAlignment="true" quotePrefix="true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G1:M16"/>
  <sheetViews>
    <sheetView workbookViewId="0">
      <selection activeCell="K9" sqref="K9"/>
    </sheetView>
  </sheetViews>
  <sheetFormatPr defaultColWidth="9" defaultRowHeight="13.5"/>
  <cols>
    <col min="1" max="6" width="9" style="1"/>
    <col min="7" max="7" width="15.25" style="1" customWidth="true"/>
    <col min="8" max="8" width="12.375" style="1" customWidth="true"/>
    <col min="9" max="9" width="15.625" style="1" customWidth="true"/>
    <col min="10" max="10" width="32.75" style="1" customWidth="true"/>
    <col min="11" max="13" width="15.75" style="1" customWidth="true"/>
    <col min="14" max="16384" width="9" style="1"/>
  </cols>
  <sheetData>
    <row r="1" ht="14.25"/>
    <row r="2" ht="21" spans="10:13">
      <c r="J2" s="4" t="s">
        <v>0</v>
      </c>
      <c r="K2" s="4" t="s">
        <v>1</v>
      </c>
      <c r="L2" s="4" t="s">
        <v>2</v>
      </c>
      <c r="M2" s="4" t="s">
        <v>3</v>
      </c>
    </row>
    <row r="3" ht="21" spans="10:13">
      <c r="J3" s="7" t="s">
        <v>4</v>
      </c>
      <c r="K3" s="7">
        <v>20</v>
      </c>
      <c r="L3" s="7">
        <v>10</v>
      </c>
      <c r="M3" s="7">
        <v>10</v>
      </c>
    </row>
    <row r="4" ht="21" spans="7:13">
      <c r="G4" s="4" t="s">
        <v>5</v>
      </c>
      <c r="H4" s="4" t="s">
        <v>6</v>
      </c>
      <c r="J4" s="7" t="s">
        <v>7</v>
      </c>
      <c r="K4" s="34">
        <v>0.02</v>
      </c>
      <c r="L4" s="34">
        <v>0.03</v>
      </c>
      <c r="M4" s="34">
        <v>0.02</v>
      </c>
    </row>
    <row r="5" ht="20.25" spans="7:13">
      <c r="G5" s="7" t="s">
        <v>4</v>
      </c>
      <c r="H5" s="7">
        <v>45</v>
      </c>
      <c r="J5" s="7" t="s">
        <v>8</v>
      </c>
      <c r="K5" s="34">
        <v>0.98</v>
      </c>
      <c r="L5" s="34">
        <v>0.95</v>
      </c>
      <c r="M5" s="34">
        <v>0.9</v>
      </c>
    </row>
    <row r="6" ht="20.25" spans="7:13">
      <c r="G6" s="7" t="s">
        <v>9</v>
      </c>
      <c r="H6" s="7">
        <v>100</v>
      </c>
      <c r="J6" s="7" t="s">
        <v>10</v>
      </c>
      <c r="K6" s="34">
        <v>0.5</v>
      </c>
      <c r="L6" s="34">
        <v>0.7</v>
      </c>
      <c r="M6" s="34">
        <v>0.8</v>
      </c>
    </row>
    <row r="7" ht="21" spans="7:13">
      <c r="G7" s="7" t="s">
        <v>11</v>
      </c>
      <c r="H7" s="7">
        <v>2</v>
      </c>
      <c r="J7" s="9" t="s">
        <v>12</v>
      </c>
      <c r="K7" s="35">
        <v>0.005</v>
      </c>
      <c r="L7" s="35">
        <v>0.006</v>
      </c>
      <c r="M7" s="35">
        <v>0.008</v>
      </c>
    </row>
    <row r="8" ht="20.25" spans="7:13">
      <c r="G8" s="7" t="s">
        <v>12</v>
      </c>
      <c r="H8" s="32">
        <v>0.01</v>
      </c>
      <c r="J8" s="7" t="s">
        <v>13</v>
      </c>
      <c r="K8" s="36">
        <f>$H$7*(1-K6)</f>
        <v>1</v>
      </c>
      <c r="L8" s="36">
        <f>$H$7*(1-L6)</f>
        <v>0.6</v>
      </c>
      <c r="M8" s="36">
        <f>$H$7*(1-M6)</f>
        <v>0.4</v>
      </c>
    </row>
    <row r="9" ht="21" spans="7:13">
      <c r="G9" s="9" t="s">
        <v>14</v>
      </c>
      <c r="H9" s="33">
        <v>0.1</v>
      </c>
      <c r="J9" s="7" t="s">
        <v>15</v>
      </c>
      <c r="K9" s="37">
        <f>$H$6*K5*($H$5-K3)*($H$9/365)</f>
        <v>0.671232876712329</v>
      </c>
      <c r="L9" s="37">
        <f>$H$6*L5*($H$5-L3)*($H$9/365)</f>
        <v>0.910958904109589</v>
      </c>
      <c r="M9" s="37">
        <f>$H$6*M5*($H$5-M3)*($H$9/365)</f>
        <v>0.863013698630137</v>
      </c>
    </row>
    <row r="10" ht="21" spans="10:13">
      <c r="J10" s="9" t="s">
        <v>16</v>
      </c>
      <c r="K10" s="38">
        <f>$H$6*($H$8-K7)</f>
        <v>0.5</v>
      </c>
      <c r="L10" s="38">
        <f>$H$6*($H$8-L7)</f>
        <v>0.4</v>
      </c>
      <c r="M10" s="38">
        <f>$H$6*($H$8-M7)</f>
        <v>0.2</v>
      </c>
    </row>
    <row r="11" ht="21" spans="10:13">
      <c r="J11" s="9" t="s">
        <v>17</v>
      </c>
      <c r="K11" s="38">
        <f>$H$6*K5*K4</f>
        <v>1.96</v>
      </c>
      <c r="L11" s="38">
        <f>$H$6*L5*L4</f>
        <v>2.85</v>
      </c>
      <c r="M11" s="38">
        <f>$H$6*M5*M4</f>
        <v>1.8</v>
      </c>
    </row>
    <row r="12" ht="21" spans="10:13">
      <c r="J12" s="9" t="s">
        <v>18</v>
      </c>
      <c r="K12" s="39">
        <f>K8+K9+K10-K11</f>
        <v>0.211232876712329</v>
      </c>
      <c r="L12" s="39">
        <f>L8+L9+L10-L11</f>
        <v>-0.939041095890411</v>
      </c>
      <c r="M12" s="39">
        <f>M8+M9+M10-M11</f>
        <v>-0.336986301369863</v>
      </c>
    </row>
    <row r="15" spans="10:12">
      <c r="J15" s="40" t="s">
        <v>19</v>
      </c>
      <c r="K15" s="40"/>
      <c r="L15" s="40"/>
    </row>
    <row r="16" spans="10:12">
      <c r="J16" s="40"/>
      <c r="K16" s="40"/>
      <c r="L16" s="40"/>
    </row>
  </sheetData>
  <mergeCells count="1">
    <mergeCell ref="J15:L16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F1:S34"/>
  <sheetViews>
    <sheetView tabSelected="1" topLeftCell="B13" workbookViewId="0">
      <selection activeCell="H24" sqref="H24"/>
    </sheetView>
  </sheetViews>
  <sheetFormatPr defaultColWidth="9" defaultRowHeight="13.5"/>
  <cols>
    <col min="1" max="5" width="9" style="1"/>
    <col min="6" max="6" width="19.5" style="1" customWidth="true"/>
    <col min="7" max="7" width="33.375" style="1" customWidth="true"/>
    <col min="8" max="8" width="13.75" style="1" customWidth="true"/>
    <col min="9" max="9" width="13.625" style="1" customWidth="true"/>
    <col min="10" max="10" width="12.5" style="1" customWidth="true"/>
    <col min="11" max="11" width="14.625" style="1" customWidth="true"/>
    <col min="12" max="12" width="15.375" style="1" customWidth="true"/>
    <col min="13" max="14" width="9.875" style="1" customWidth="true"/>
    <col min="15" max="19" width="11.125" style="1" customWidth="true"/>
    <col min="20" max="16384" width="9" style="1"/>
  </cols>
  <sheetData>
    <row r="1" ht="14.25"/>
    <row r="2" ht="21" spans="6:19">
      <c r="F2" s="2" t="s">
        <v>20</v>
      </c>
      <c r="G2" s="3" t="s">
        <v>21</v>
      </c>
      <c r="H2" s="3">
        <v>2019</v>
      </c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</row>
    <row r="3" ht="21" spans="6:19">
      <c r="F3" s="2"/>
      <c r="G3" s="4" t="s">
        <v>22</v>
      </c>
      <c r="H3" s="5">
        <v>1</v>
      </c>
      <c r="I3" s="5">
        <v>2</v>
      </c>
      <c r="J3" s="5">
        <v>3</v>
      </c>
      <c r="K3" s="5">
        <v>4</v>
      </c>
      <c r="L3" s="5">
        <v>5</v>
      </c>
      <c r="M3" s="5">
        <v>6</v>
      </c>
      <c r="N3" s="5">
        <v>7</v>
      </c>
      <c r="O3" s="5">
        <v>8</v>
      </c>
      <c r="P3" s="5">
        <v>9</v>
      </c>
      <c r="Q3" s="5">
        <v>10</v>
      </c>
      <c r="R3" s="5">
        <v>11</v>
      </c>
      <c r="S3" s="5">
        <v>12</v>
      </c>
    </row>
    <row r="4" ht="20.25" spans="6:19">
      <c r="F4" s="2"/>
      <c r="G4" s="6" t="s">
        <v>23</v>
      </c>
      <c r="H4" s="7">
        <v>31</v>
      </c>
      <c r="I4" s="7">
        <v>28</v>
      </c>
      <c r="J4" s="7">
        <v>31</v>
      </c>
      <c r="K4" s="7">
        <v>30</v>
      </c>
      <c r="L4" s="7">
        <v>31</v>
      </c>
      <c r="M4" s="7">
        <v>30</v>
      </c>
      <c r="N4" s="7">
        <v>31</v>
      </c>
      <c r="O4" s="7">
        <v>31</v>
      </c>
      <c r="P4" s="7">
        <v>30</v>
      </c>
      <c r="Q4" s="7">
        <v>31</v>
      </c>
      <c r="R4" s="7">
        <v>30</v>
      </c>
      <c r="S4" s="7">
        <v>31</v>
      </c>
    </row>
    <row r="5" ht="20.25" spans="6:19">
      <c r="F5" s="2"/>
      <c r="G5" s="6" t="s">
        <v>24</v>
      </c>
      <c r="H5" s="7">
        <v>23000</v>
      </c>
      <c r="I5" s="7">
        <v>20500</v>
      </c>
      <c r="J5" s="7">
        <v>20000</v>
      </c>
      <c r="K5" s="7">
        <v>22000</v>
      </c>
      <c r="L5" s="7">
        <v>20000</v>
      </c>
      <c r="M5" s="7">
        <v>22000</v>
      </c>
      <c r="N5" s="7">
        <v>16000</v>
      </c>
      <c r="O5" s="7">
        <v>18000</v>
      </c>
      <c r="P5" s="7">
        <v>17000</v>
      </c>
      <c r="Q5" s="7">
        <v>16000</v>
      </c>
      <c r="R5" s="7">
        <v>20000</v>
      </c>
      <c r="S5" s="7">
        <v>18000</v>
      </c>
    </row>
    <row r="6" ht="20.25" spans="6:19">
      <c r="F6" s="2"/>
      <c r="G6" s="6" t="s">
        <v>25</v>
      </c>
      <c r="H6" s="7">
        <f>H5*H4</f>
        <v>713000</v>
      </c>
      <c r="I6" s="7">
        <f t="shared" ref="I6:S6" si="0">I5*I4</f>
        <v>574000</v>
      </c>
      <c r="J6" s="7">
        <f t="shared" si="0"/>
        <v>620000</v>
      </c>
      <c r="K6" s="7">
        <f t="shared" si="0"/>
        <v>660000</v>
      </c>
      <c r="L6" s="7">
        <f t="shared" si="0"/>
        <v>620000</v>
      </c>
      <c r="M6" s="7">
        <f t="shared" si="0"/>
        <v>660000</v>
      </c>
      <c r="N6" s="7">
        <f t="shared" si="0"/>
        <v>496000</v>
      </c>
      <c r="O6" s="7">
        <f t="shared" si="0"/>
        <v>558000</v>
      </c>
      <c r="P6" s="7">
        <f t="shared" si="0"/>
        <v>510000</v>
      </c>
      <c r="Q6" s="7">
        <f t="shared" si="0"/>
        <v>496000</v>
      </c>
      <c r="R6" s="7">
        <f t="shared" si="0"/>
        <v>600000</v>
      </c>
      <c r="S6" s="7">
        <f t="shared" si="0"/>
        <v>558000</v>
      </c>
    </row>
    <row r="7" ht="21" spans="6:19">
      <c r="F7" s="2"/>
      <c r="G7" s="8" t="s">
        <v>26</v>
      </c>
      <c r="H7" s="9">
        <v>335000</v>
      </c>
      <c r="I7" s="9">
        <v>250000</v>
      </c>
      <c r="J7" s="9">
        <v>250000</v>
      </c>
      <c r="K7" s="9">
        <v>300000</v>
      </c>
      <c r="L7" s="9">
        <v>240000</v>
      </c>
      <c r="M7" s="9">
        <v>310000</v>
      </c>
      <c r="N7" s="9">
        <v>125000</v>
      </c>
      <c r="O7" s="9">
        <v>140000</v>
      </c>
      <c r="P7" s="9">
        <v>130000</v>
      </c>
      <c r="Q7" s="9">
        <v>125000</v>
      </c>
      <c r="R7" s="9">
        <v>150000</v>
      </c>
      <c r="S7" s="9">
        <v>150000</v>
      </c>
    </row>
    <row r="8" ht="21" spans="6:19">
      <c r="F8" s="2"/>
      <c r="G8" s="8" t="s">
        <v>27</v>
      </c>
      <c r="H8" s="10">
        <f>H7/H5</f>
        <v>14.5652173913043</v>
      </c>
      <c r="I8" s="10">
        <f t="shared" ref="I8:S8" si="1">I7/I5</f>
        <v>12.1951219512195</v>
      </c>
      <c r="J8" s="10">
        <f t="shared" si="1"/>
        <v>12.5</v>
      </c>
      <c r="K8" s="10">
        <f t="shared" si="1"/>
        <v>13.6363636363636</v>
      </c>
      <c r="L8" s="10">
        <f t="shared" si="1"/>
        <v>12</v>
      </c>
      <c r="M8" s="10">
        <f t="shared" si="1"/>
        <v>14.0909090909091</v>
      </c>
      <c r="N8" s="10">
        <f t="shared" si="1"/>
        <v>7.8125</v>
      </c>
      <c r="O8" s="10">
        <f t="shared" si="1"/>
        <v>7.77777777777778</v>
      </c>
      <c r="P8" s="10">
        <f t="shared" si="1"/>
        <v>7.64705882352941</v>
      </c>
      <c r="Q8" s="10">
        <f t="shared" si="1"/>
        <v>7.8125</v>
      </c>
      <c r="R8" s="10">
        <f t="shared" si="1"/>
        <v>7.5</v>
      </c>
      <c r="S8" s="10">
        <f t="shared" si="1"/>
        <v>8.33333333333333</v>
      </c>
    </row>
    <row r="11" ht="14.25"/>
    <row r="12" ht="20.25" spans="6:19">
      <c r="F12" s="2" t="s">
        <v>28</v>
      </c>
      <c r="G12" s="3" t="s">
        <v>29</v>
      </c>
      <c r="H12" s="11">
        <f>(SUM(H7:M7)/SUM(H6:M6))*SUM(H4:M4)</f>
        <v>79.2786586950871</v>
      </c>
      <c r="I12" s="20" t="s">
        <v>30</v>
      </c>
      <c r="J12" s="21"/>
      <c r="K12" s="21"/>
      <c r="L12" s="21"/>
      <c r="M12" s="21"/>
      <c r="N12" s="21"/>
      <c r="O12" s="24"/>
      <c r="P12" s="24"/>
      <c r="Q12" s="24"/>
      <c r="R12" s="24"/>
      <c r="S12" s="24"/>
    </row>
    <row r="13" ht="20.25" spans="6:19">
      <c r="F13" s="2"/>
      <c r="G13" s="6" t="s">
        <v>31</v>
      </c>
      <c r="H13" s="12">
        <f>(SUM(N7:S7)/SUM(N6:S6))*SUM(N4:S4)</f>
        <v>46.8862647607209</v>
      </c>
      <c r="I13" s="22"/>
      <c r="J13" s="22"/>
      <c r="K13" s="22"/>
      <c r="L13" s="22"/>
      <c r="M13" s="22"/>
      <c r="N13" s="22"/>
      <c r="O13" s="24"/>
      <c r="P13" s="24"/>
      <c r="Q13" s="24"/>
      <c r="R13" s="24"/>
      <c r="S13" s="24"/>
    </row>
    <row r="14" ht="21" spans="6:19">
      <c r="F14" s="2"/>
      <c r="G14" s="8" t="s">
        <v>32</v>
      </c>
      <c r="H14" s="13">
        <f>(H13-H12)/H12</f>
        <v>-0.408589076398861</v>
      </c>
      <c r="I14" s="23"/>
      <c r="J14" s="23"/>
      <c r="K14" s="23"/>
      <c r="L14" s="23"/>
      <c r="M14" s="23"/>
      <c r="N14" s="23"/>
      <c r="O14" s="24"/>
      <c r="P14" s="24"/>
      <c r="Q14" s="24"/>
      <c r="R14" s="24"/>
      <c r="S14" s="24"/>
    </row>
    <row r="15" spans="9:19"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</row>
    <row r="16" ht="14.25" spans="9:19"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</row>
    <row r="17" ht="20.25" spans="6:13">
      <c r="F17" s="2" t="s">
        <v>33</v>
      </c>
      <c r="G17" s="3" t="s">
        <v>34</v>
      </c>
      <c r="H17" s="41" t="s">
        <v>35</v>
      </c>
      <c r="I17" s="41" t="s">
        <v>36</v>
      </c>
      <c r="J17" s="41" t="s">
        <v>37</v>
      </c>
      <c r="K17" s="41" t="s">
        <v>38</v>
      </c>
      <c r="L17" s="41" t="s">
        <v>39</v>
      </c>
      <c r="M17" s="30"/>
    </row>
    <row r="18" ht="20.25" spans="6:13">
      <c r="F18" s="2"/>
      <c r="G18" s="6">
        <f>SUM(H7:S7)</f>
        <v>2505000</v>
      </c>
      <c r="H18" s="7">
        <f>G18-(S6)</f>
        <v>1947000</v>
      </c>
      <c r="I18" s="7">
        <f>H18-R6</f>
        <v>1347000</v>
      </c>
      <c r="J18" s="7">
        <f>I18-Q6</f>
        <v>851000</v>
      </c>
      <c r="K18" s="7">
        <f>J18-P6</f>
        <v>341000</v>
      </c>
      <c r="L18" s="7">
        <f>K18-O6</f>
        <v>-217000</v>
      </c>
      <c r="M18" s="30"/>
    </row>
    <row r="19" ht="20.25" spans="6:17">
      <c r="F19" s="2"/>
      <c r="G19" s="6" t="s">
        <v>23</v>
      </c>
      <c r="H19" s="7">
        <v>31</v>
      </c>
      <c r="I19" s="7">
        <v>30</v>
      </c>
      <c r="J19" s="7">
        <v>31</v>
      </c>
      <c r="K19" s="7">
        <v>30</v>
      </c>
      <c r="L19" s="25">
        <f>K18/O5</f>
        <v>18.9444444444444</v>
      </c>
      <c r="Q19" s="31"/>
    </row>
    <row r="20" ht="20.25" spans="6:8">
      <c r="F20" s="2"/>
      <c r="G20" s="2" t="s">
        <v>40</v>
      </c>
      <c r="H20" s="12">
        <f>SUM(H19:L19)</f>
        <v>140.944444444444</v>
      </c>
    </row>
    <row r="21" ht="20.25" spans="6:12">
      <c r="F21" s="2"/>
      <c r="G21" s="6" t="s">
        <v>41</v>
      </c>
      <c r="H21" s="42" t="s">
        <v>35</v>
      </c>
      <c r="I21" s="42" t="s">
        <v>36</v>
      </c>
      <c r="J21" s="7"/>
      <c r="K21" s="7"/>
      <c r="L21" s="26"/>
    </row>
    <row r="22" ht="20.25" spans="6:9">
      <c r="F22" s="2"/>
      <c r="G22" s="6">
        <f>SUM(N7:S7)</f>
        <v>820000</v>
      </c>
      <c r="H22" s="7">
        <f>G22-S6</f>
        <v>262000</v>
      </c>
      <c r="I22" s="7">
        <f>H22-R6</f>
        <v>-338000</v>
      </c>
    </row>
    <row r="23" ht="20.25" spans="6:9">
      <c r="F23" s="2"/>
      <c r="G23" s="6" t="s">
        <v>23</v>
      </c>
      <c r="H23" s="7">
        <v>31</v>
      </c>
      <c r="I23" s="25">
        <f>H22/R5</f>
        <v>13.1</v>
      </c>
    </row>
    <row r="24" ht="20.25" spans="6:9">
      <c r="F24" s="2"/>
      <c r="G24" s="2" t="s">
        <v>42</v>
      </c>
      <c r="H24" s="12">
        <f>SUM(H23:I23)</f>
        <v>44.1</v>
      </c>
      <c r="I24" s="7"/>
    </row>
    <row r="25" ht="20.25" spans="6:10">
      <c r="F25" s="2"/>
      <c r="G25" s="6" t="s">
        <v>43</v>
      </c>
      <c r="H25" s="42" t="s">
        <v>44</v>
      </c>
      <c r="I25" s="42" t="s">
        <v>45</v>
      </c>
      <c r="J25" s="42" t="s">
        <v>46</v>
      </c>
    </row>
    <row r="26" ht="20.25" spans="6:10">
      <c r="F26" s="2"/>
      <c r="G26" s="6">
        <f>SUM(H7:M7)</f>
        <v>1685000</v>
      </c>
      <c r="H26" s="7">
        <f>G26-M6</f>
        <v>1025000</v>
      </c>
      <c r="I26" s="7">
        <f>H26-L6</f>
        <v>405000</v>
      </c>
      <c r="J26" s="7">
        <f>I26-K6</f>
        <v>-255000</v>
      </c>
    </row>
    <row r="27" ht="20.25" spans="6:12">
      <c r="F27" s="2"/>
      <c r="G27" s="14" t="s">
        <v>23</v>
      </c>
      <c r="H27" s="15">
        <v>30</v>
      </c>
      <c r="I27" s="15">
        <v>31</v>
      </c>
      <c r="J27" s="27">
        <f>I26/K5</f>
        <v>18.4090909090909</v>
      </c>
      <c r="K27" s="28"/>
      <c r="L27" s="28"/>
    </row>
    <row r="28" ht="20.25" spans="6:12">
      <c r="F28" s="2"/>
      <c r="G28" s="16" t="s">
        <v>47</v>
      </c>
      <c r="H28" s="17">
        <f>SUM(H27:J27)</f>
        <v>79.4090909090909</v>
      </c>
      <c r="I28" s="15"/>
      <c r="J28" s="27"/>
      <c r="K28" s="28"/>
      <c r="L28" s="28"/>
    </row>
    <row r="29" ht="21" spans="6:12">
      <c r="F29" s="2"/>
      <c r="G29" s="8" t="s">
        <v>32</v>
      </c>
      <c r="H29" s="13">
        <f>(H24-H28)/H28</f>
        <v>-0.444647967945049</v>
      </c>
      <c r="I29" s="9"/>
      <c r="J29" s="10"/>
      <c r="K29" s="29"/>
      <c r="L29" s="29"/>
    </row>
    <row r="30" ht="20.25" spans="6:10">
      <c r="F30" s="2"/>
      <c r="G30" s="6"/>
      <c r="H30" s="18"/>
      <c r="I30" s="7"/>
      <c r="J30" s="25"/>
    </row>
    <row r="31" ht="21" spans="8:10">
      <c r="H31" s="7"/>
      <c r="I31" s="7"/>
      <c r="J31" s="25"/>
    </row>
    <row r="32" ht="20.25" spans="6:8">
      <c r="F32" s="2" t="s">
        <v>48</v>
      </c>
      <c r="G32" s="3" t="s">
        <v>29</v>
      </c>
      <c r="H32" s="11">
        <f>SUM(H8:M8)</f>
        <v>78.9876120697965</v>
      </c>
    </row>
    <row r="33" ht="20.25" spans="6:8">
      <c r="F33" s="2"/>
      <c r="G33" s="6" t="s">
        <v>31</v>
      </c>
      <c r="H33" s="12">
        <f>SUM(N8:S8)</f>
        <v>46.8831699346405</v>
      </c>
    </row>
    <row r="34" ht="21" spans="7:8">
      <c r="G34" s="8" t="s">
        <v>32</v>
      </c>
      <c r="H34" s="13">
        <f>(H33-H32)/H32</f>
        <v>-0.406449078455331</v>
      </c>
    </row>
  </sheetData>
  <mergeCells count="5">
    <mergeCell ref="F2:F8"/>
    <mergeCell ref="F12:F14"/>
    <mergeCell ref="F17:F28"/>
    <mergeCell ref="F32:F33"/>
    <mergeCell ref="I12:N14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计算题1答案</vt:lpstr>
      <vt:lpstr>计算题2答案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zjz</dc:creator>
  <cp:lastModifiedBy>zjz</cp:lastModifiedBy>
  <dcterms:created xsi:type="dcterms:W3CDTF">2021-06-06T01:20:00Z</dcterms:created>
  <dcterms:modified xsi:type="dcterms:W3CDTF">2022-06-12T12:15:51Z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2052-11.1.0.9604</vt:lpwstr>
  </property>
</Properties>
</file>