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 activeTab="2"/>
  </bookViews>
  <sheets>
    <sheet name="第一题" sheetId="1" r:id="rId1"/>
    <sheet name="第二题" sheetId="2" r:id="rId2"/>
    <sheet name="第三题" sheetId="3" r:id="rId3"/>
  </sheets>
  <calcPr calcId="144525" iterate="true" iterateCount="1" iterateDelta="0.001"/>
</workbook>
</file>

<file path=xl/sharedStrings.xml><?xml version="1.0" encoding="utf-8"?>
<sst xmlns="http://schemas.openxmlformats.org/spreadsheetml/2006/main" count="39" uniqueCount="26">
  <si>
    <t>期数</t>
  </si>
  <si>
    <t>期初投资</t>
  </si>
  <si>
    <t>每期收益</t>
  </si>
  <si>
    <t>利率</t>
  </si>
  <si>
    <t>贷款利率</t>
  </si>
  <si>
    <t>T</t>
  </si>
  <si>
    <t>现金流</t>
  </si>
  <si>
    <r>
      <rPr>
        <sz val="14"/>
        <color theme="1"/>
        <rFont val="宋体"/>
        <charset val="134"/>
      </rPr>
      <t>现值</t>
    </r>
    <r>
      <rPr>
        <sz val="14"/>
        <color theme="1"/>
        <rFont val="Times New Roman"/>
        <charset val="134"/>
      </rPr>
      <t>_8%</t>
    </r>
  </si>
  <si>
    <r>
      <rPr>
        <sz val="14"/>
        <color theme="1"/>
        <rFont val="宋体"/>
        <charset val="134"/>
      </rPr>
      <t>现值</t>
    </r>
    <r>
      <rPr>
        <sz val="14"/>
        <color theme="1"/>
        <rFont val="Times New Roman"/>
        <charset val="134"/>
      </rPr>
      <t>_IRR</t>
    </r>
  </si>
  <si>
    <t>PV_8%</t>
  </si>
  <si>
    <r>
      <rPr>
        <sz val="14"/>
        <color theme="1"/>
        <rFont val="Times New Roman"/>
        <charset val="134"/>
      </rPr>
      <t>PV_8%_</t>
    </r>
    <r>
      <rPr>
        <sz val="14"/>
        <color theme="1"/>
        <rFont val="宋体"/>
        <charset val="134"/>
      </rPr>
      <t>公式</t>
    </r>
  </si>
  <si>
    <t>NPV_IRR</t>
  </si>
  <si>
    <t>IRR</t>
  </si>
  <si>
    <r>
      <rPr>
        <sz val="14"/>
        <color theme="1"/>
        <rFont val="Times New Roman"/>
        <charset val="134"/>
      </rPr>
      <t>IRR_</t>
    </r>
    <r>
      <rPr>
        <sz val="14"/>
        <color theme="1"/>
        <rFont val="宋体"/>
        <charset val="134"/>
      </rPr>
      <t>公式</t>
    </r>
  </si>
  <si>
    <t>年还款额</t>
  </si>
  <si>
    <t>张三为了买一部iphone 12 黑色 64G的手机以及配套的充电器和耳机，去某网贷平台借款6500元，按月还款计划如下所示，请使用年化内部收益率计算该笔借款的年化利率。结果保留两位小数。</t>
  </si>
  <si>
    <t>借款金额</t>
  </si>
  <si>
    <t>年IRR</t>
  </si>
  <si>
    <t>还款金额</t>
  </si>
  <si>
    <t>现值</t>
  </si>
  <si>
    <t>净现值</t>
  </si>
  <si>
    <t>解法1：</t>
  </si>
  <si>
    <t>解法2：</t>
  </si>
  <si>
    <t>月IRR</t>
  </si>
  <si>
    <t>李四看到好友张三买了一部新的Iphone 12手机，自己也想买一部，他在某电商购物平台使用分期付款方式购买了一部Iphone 12 白色 64G手机，总价6299，但是李四手头没有这么多现金，于是选择了分24期购买该手机，每期付款金额为301.83元，每期为1个月，请使用年化内部收益率计算该笔分期购物的年化利率。结果保留两位小数。</t>
  </si>
  <si>
    <t>手机价格</t>
  </si>
</sst>
</file>

<file path=xl/styles.xml><?xml version="1.0" encoding="utf-8"?>
<styleSheet xmlns="http://schemas.openxmlformats.org/spreadsheetml/2006/main">
  <numFmts count="7">
    <numFmt numFmtId="176" formatCode="0.00_ ;[Red]\-0.00\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0000%"/>
    <numFmt numFmtId="42" formatCode="_ &quot;￥&quot;* #,##0_ ;_ &quot;￥&quot;* \-#,##0_ ;_ &quot;￥&quot;* &quot;-&quot;_ ;_ @_ "/>
    <numFmt numFmtId="178" formatCode="0.00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6"/>
      <color theme="1"/>
      <name val="宋体"/>
      <charset val="134"/>
    </font>
    <font>
      <b/>
      <sz val="16"/>
      <color theme="1"/>
      <name val="宋体"/>
      <charset val="134"/>
    </font>
    <font>
      <b/>
      <sz val="16"/>
      <color rgb="FFFF0000"/>
      <name val="宋体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1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26" fillId="32" borderId="18" applyNumberFormat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16" fillId="12" borderId="18" applyNumberFormat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7" fillId="0" borderId="19" applyNumberFormat="false" applyFill="false" applyAlignment="false" applyProtection="false">
      <alignment vertical="center"/>
    </xf>
    <xf numFmtId="0" fontId="23" fillId="19" borderId="0" applyNumberFormat="false" applyBorder="false" applyAlignment="false" applyProtection="false">
      <alignment vertical="center"/>
    </xf>
    <xf numFmtId="0" fontId="22" fillId="17" borderId="21" applyNumberFormat="false" applyAlignment="false" applyProtection="false">
      <alignment vertical="center"/>
    </xf>
    <xf numFmtId="0" fontId="19" fillId="12" borderId="20" applyNumberFormat="false" applyAlignment="false" applyProtection="false">
      <alignment vertical="center"/>
    </xf>
    <xf numFmtId="0" fontId="21" fillId="0" borderId="16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0" fillId="8" borderId="17" applyNumberFormat="false" applyFont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2" fillId="0" borderId="16" applyNumberFormat="false" applyFill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0" fillId="0" borderId="15" applyNumberFormat="false" applyFill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25" fillId="0" borderId="22" applyNumberFormat="false" applyFill="false" applyAlignment="false" applyProtection="false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true" applyFill="true">
      <alignment vertical="center"/>
    </xf>
    <xf numFmtId="0" fontId="2" fillId="3" borderId="1" xfId="0" applyFont="true" applyFill="true" applyBorder="true" applyAlignment="true">
      <alignment horizontal="left" vertical="top" wrapText="true"/>
    </xf>
    <xf numFmtId="0" fontId="2" fillId="3" borderId="2" xfId="0" applyFont="true" applyFill="true" applyBorder="true" applyAlignment="true">
      <alignment horizontal="left" vertical="top" wrapText="true"/>
    </xf>
    <xf numFmtId="0" fontId="2" fillId="3" borderId="3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left" vertical="top" wrapText="true"/>
    </xf>
    <xf numFmtId="0" fontId="2" fillId="3" borderId="4" xfId="0" applyFont="true" applyFill="true" applyBorder="true" applyAlignment="true">
      <alignment horizontal="left" vertical="top" wrapText="true"/>
    </xf>
    <xf numFmtId="0" fontId="2" fillId="3" borderId="5" xfId="0" applyFont="true" applyFill="true" applyBorder="true" applyAlignment="true">
      <alignment horizontal="left" vertical="top" wrapText="true"/>
    </xf>
    <xf numFmtId="0" fontId="2" fillId="2" borderId="0" xfId="0" applyFont="true" applyFill="true" applyAlignment="true">
      <alignment horizontal="left" vertical="top" wrapText="true"/>
    </xf>
    <xf numFmtId="0" fontId="3" fillId="2" borderId="6" xfId="0" applyFont="true" applyFill="true" applyBorder="true" applyAlignment="true">
      <alignment horizontal="center" vertical="center"/>
    </xf>
    <xf numFmtId="0" fontId="3" fillId="2" borderId="7" xfId="0" applyFont="true" applyFill="true" applyBorder="true" applyAlignment="true">
      <alignment horizontal="center" vertical="center"/>
    </xf>
    <xf numFmtId="0" fontId="3" fillId="2" borderId="8" xfId="0" applyFont="true" applyFill="true" applyBorder="true" applyAlignment="true">
      <alignment horizontal="center" vertical="center"/>
    </xf>
    <xf numFmtId="10" fontId="4" fillId="3" borderId="9" xfId="9" applyNumberFormat="true" applyFont="true" applyFill="true" applyBorder="true" applyAlignment="true">
      <alignment horizontal="center" vertical="center"/>
    </xf>
    <xf numFmtId="0" fontId="3" fillId="2" borderId="10" xfId="0" applyFont="true" applyFill="true" applyBorder="true" applyAlignment="true">
      <alignment horizontal="center" vertical="center"/>
    </xf>
    <xf numFmtId="178" fontId="2" fillId="2" borderId="11" xfId="0" applyNumberFormat="true" applyFont="true" applyFill="true" applyBorder="true" applyAlignment="true">
      <alignment horizontal="center" vertical="center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2" fillId="3" borderId="12" xfId="0" applyFont="true" applyFill="true" applyBorder="true" applyAlignment="true">
      <alignment horizontal="left" vertical="top" wrapText="true"/>
    </xf>
    <xf numFmtId="0" fontId="2" fillId="3" borderId="10" xfId="0" applyFont="true" applyFill="true" applyBorder="true" applyAlignment="true">
      <alignment horizontal="left" vertical="top" wrapText="true"/>
    </xf>
    <xf numFmtId="0" fontId="2" fillId="3" borderId="8" xfId="0" applyFont="true" applyFill="true" applyBorder="true" applyAlignment="true">
      <alignment horizontal="left" vertical="top" wrapText="true"/>
    </xf>
    <xf numFmtId="0" fontId="3" fillId="2" borderId="13" xfId="0" applyFont="true" applyFill="true" applyBorder="true" applyAlignment="true">
      <alignment horizontal="center" vertical="center"/>
    </xf>
    <xf numFmtId="178" fontId="4" fillId="3" borderId="4" xfId="0" applyNumberFormat="true" applyFont="true" applyFill="true" applyBorder="true" applyAlignment="true">
      <alignment horizontal="center" vertical="center"/>
    </xf>
    <xf numFmtId="0" fontId="2" fillId="2" borderId="11" xfId="0" applyFont="true" applyFill="true" applyBorder="true" applyAlignment="true">
      <alignment horizontal="center" vertical="center"/>
    </xf>
    <xf numFmtId="178" fontId="2" fillId="2" borderId="3" xfId="0" applyNumberFormat="true" applyFont="true" applyFill="true" applyBorder="true" applyAlignment="true">
      <alignment horizontal="center" vertical="center"/>
    </xf>
    <xf numFmtId="0" fontId="2" fillId="2" borderId="9" xfId="0" applyFont="true" applyFill="true" applyBorder="true" applyAlignment="true">
      <alignment horizontal="center" vertical="center"/>
    </xf>
    <xf numFmtId="178" fontId="2" fillId="2" borderId="4" xfId="0" applyNumberFormat="true" applyFont="true" applyFill="true" applyBorder="true" applyAlignment="true">
      <alignment horizontal="center" vertical="center"/>
    </xf>
    <xf numFmtId="10" fontId="4" fillId="3" borderId="14" xfId="9" applyNumberFormat="true" applyFont="true" applyFill="true" applyBorder="true" applyAlignment="true">
      <alignment horizontal="center" vertical="center"/>
    </xf>
    <xf numFmtId="10" fontId="4" fillId="3" borderId="13" xfId="9" applyNumberFormat="true" applyFont="true" applyFill="true" applyBorder="true" applyAlignment="true">
      <alignment horizontal="center" vertical="center"/>
    </xf>
    <xf numFmtId="0" fontId="1" fillId="2" borderId="0" xfId="0" applyFont="true" applyFill="true" applyBorder="true">
      <alignment vertical="center"/>
    </xf>
    <xf numFmtId="0" fontId="1" fillId="2" borderId="5" xfId="0" applyFont="true" applyFill="true" applyBorder="true">
      <alignment vertical="center"/>
    </xf>
    <xf numFmtId="0" fontId="3" fillId="2" borderId="3" xfId="0" applyFont="true" applyFill="true" applyBorder="true" applyAlignment="true">
      <alignment horizontal="center" vertical="center"/>
    </xf>
    <xf numFmtId="0" fontId="2" fillId="2" borderId="3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3" fillId="2" borderId="0" xfId="0" applyFont="true" applyFill="true" applyAlignment="true">
      <alignment horizontal="center" vertical="center" wrapText="true"/>
    </xf>
    <xf numFmtId="0" fontId="3" fillId="2" borderId="0" xfId="0" applyFont="true" applyFill="true" applyAlignment="true">
      <alignment horizontal="center" vertical="center"/>
    </xf>
    <xf numFmtId="10" fontId="4" fillId="3" borderId="11" xfId="9" applyNumberFormat="true" applyFont="true" applyFill="true" applyBorder="true" applyAlignment="true">
      <alignment horizontal="center" vertical="center"/>
    </xf>
    <xf numFmtId="178" fontId="4" fillId="3" borderId="11" xfId="0" applyNumberFormat="true" applyFont="true" applyFill="true" applyBorder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10" fontId="2" fillId="2" borderId="0" xfId="0" applyNumberFormat="true" applyFont="true" applyFill="true" applyAlignment="true">
      <alignment horizontal="center" vertical="center"/>
    </xf>
    <xf numFmtId="9" fontId="1" fillId="2" borderId="0" xfId="0" applyNumberFormat="true" applyFont="true" applyFill="true">
      <alignment vertical="center"/>
    </xf>
    <xf numFmtId="0" fontId="2" fillId="2" borderId="10" xfId="0" applyFont="true" applyFill="true" applyBorder="true" applyAlignment="true">
      <alignment horizontal="center" vertical="center"/>
    </xf>
    <xf numFmtId="0" fontId="3" fillId="2" borderId="12" xfId="0" applyFont="true" applyFill="true" applyBorder="true" applyAlignment="true">
      <alignment horizontal="center" vertical="center"/>
    </xf>
    <xf numFmtId="10" fontId="4" fillId="3" borderId="1" xfId="9" applyNumberFormat="true" applyFont="true" applyFill="true" applyBorder="true" applyAlignment="true">
      <alignment horizontal="center" vertical="center"/>
    </xf>
    <xf numFmtId="10" fontId="4" fillId="3" borderId="4" xfId="9" applyNumberFormat="true" applyFont="true" applyFill="true" applyBorder="true" applyAlignment="true">
      <alignment horizontal="center" vertical="center"/>
    </xf>
    <xf numFmtId="178" fontId="2" fillId="2" borderId="0" xfId="0" applyNumberFormat="true" applyFont="true" applyFill="true" applyAlignment="true">
      <alignment horizontal="center" vertical="center"/>
    </xf>
    <xf numFmtId="177" fontId="1" fillId="2" borderId="0" xfId="0" applyNumberFormat="true" applyFont="true" applyFill="true">
      <alignment vertical="center"/>
    </xf>
    <xf numFmtId="0" fontId="5" fillId="2" borderId="0" xfId="0" applyFont="true" applyFill="true" applyAlignment="true">
      <alignment horizontal="center" vertical="center"/>
    </xf>
    <xf numFmtId="0" fontId="6" fillId="2" borderId="0" xfId="0" applyFont="true" applyFill="true" applyAlignment="true">
      <alignment horizontal="center" vertical="center"/>
    </xf>
    <xf numFmtId="0" fontId="7" fillId="2" borderId="0" xfId="0" applyFont="true" applyFill="true" applyAlignment="true">
      <alignment horizontal="center" vertical="center"/>
    </xf>
    <xf numFmtId="0" fontId="7" fillId="2" borderId="6" xfId="0" applyFont="true" applyFill="true" applyBorder="true" applyAlignment="true">
      <alignment horizontal="center" vertical="center"/>
    </xf>
    <xf numFmtId="0" fontId="6" fillId="2" borderId="7" xfId="0" applyFont="true" applyFill="true" applyBorder="true" applyAlignment="true">
      <alignment horizontal="center" vertical="center"/>
    </xf>
    <xf numFmtId="0" fontId="7" fillId="2" borderId="10" xfId="0" applyFont="true" applyFill="true" applyBorder="true" applyAlignment="true">
      <alignment horizontal="center" vertical="center"/>
    </xf>
    <xf numFmtId="0" fontId="7" fillId="2" borderId="11" xfId="0" applyFont="true" applyFill="true" applyBorder="true" applyAlignment="true">
      <alignment horizontal="center" vertical="center"/>
    </xf>
    <xf numFmtId="0" fontId="7" fillId="2" borderId="8" xfId="0" applyFont="true" applyFill="true" applyBorder="true" applyAlignment="true">
      <alignment horizontal="center" vertical="center"/>
    </xf>
    <xf numFmtId="0" fontId="7" fillId="2" borderId="9" xfId="0" applyFont="true" applyFill="true" applyBorder="true" applyAlignment="true">
      <alignment horizontal="center" vertical="center"/>
    </xf>
    <xf numFmtId="9" fontId="7" fillId="2" borderId="0" xfId="0" applyNumberFormat="true" applyFont="true" applyFill="true" applyAlignment="true">
      <alignment horizontal="center" vertical="center"/>
    </xf>
    <xf numFmtId="0" fontId="6" fillId="2" borderId="13" xfId="0" applyFont="true" applyFill="true" applyBorder="true" applyAlignment="true">
      <alignment horizontal="center" vertical="center"/>
    </xf>
    <xf numFmtId="0" fontId="7" fillId="2" borderId="14" xfId="0" applyFont="true" applyFill="true" applyBorder="true" applyAlignment="true">
      <alignment horizontal="center" vertical="center"/>
    </xf>
    <xf numFmtId="0" fontId="7" fillId="2" borderId="4" xfId="0" applyFont="true" applyFill="true" applyBorder="true" applyAlignment="true">
      <alignment horizontal="center" vertical="center"/>
    </xf>
    <xf numFmtId="178" fontId="7" fillId="2" borderId="5" xfId="0" applyNumberFormat="true" applyFont="true" applyFill="true" applyBorder="true" applyAlignment="true">
      <alignment horizontal="center" vertical="center"/>
    </xf>
    <xf numFmtId="176" fontId="7" fillId="3" borderId="5" xfId="0" applyNumberFormat="true" applyFont="true" applyFill="true" applyBorder="true" applyAlignment="true">
      <alignment horizontal="center" vertical="center"/>
    </xf>
    <xf numFmtId="178" fontId="7" fillId="2" borderId="11" xfId="0" applyNumberFormat="true" applyFont="true" applyFill="true" applyBorder="true" applyAlignment="true">
      <alignment horizontal="center" vertical="center"/>
    </xf>
    <xf numFmtId="178" fontId="7" fillId="2" borderId="3" xfId="0" applyNumberFormat="true" applyFont="true" applyFill="true" applyBorder="true" applyAlignment="true">
      <alignment horizontal="center" vertical="center"/>
    </xf>
    <xf numFmtId="178" fontId="7" fillId="2" borderId="9" xfId="0" applyNumberFormat="true" applyFont="true" applyFill="true" applyBorder="true" applyAlignment="true">
      <alignment horizontal="center" vertical="center"/>
    </xf>
    <xf numFmtId="178" fontId="7" fillId="2" borderId="4" xfId="0" applyNumberFormat="true" applyFont="true" applyFill="true" applyBorder="true" applyAlignment="true">
      <alignment horizontal="center" vertical="center"/>
    </xf>
    <xf numFmtId="0" fontId="6" fillId="2" borderId="14" xfId="0" applyFont="true" applyFill="true" applyBorder="true" applyAlignment="true">
      <alignment horizontal="center" vertical="center"/>
    </xf>
    <xf numFmtId="176" fontId="7" fillId="2" borderId="5" xfId="0" applyNumberFormat="true" applyFont="true" applyFill="true" applyBorder="true" applyAlignment="true">
      <alignment horizontal="center" vertical="center"/>
    </xf>
    <xf numFmtId="10" fontId="7" fillId="3" borderId="5" xfId="9" applyNumberFormat="true" applyFont="true" applyFill="true" applyBorder="true" applyAlignment="true">
      <alignment horizontal="center" vertical="center"/>
    </xf>
    <xf numFmtId="10" fontId="7" fillId="2" borderId="5" xfId="0" applyNumberFormat="true" applyFont="true" applyFill="true" applyBorder="true" applyAlignment="true">
      <alignment horizontal="center" vertical="center"/>
    </xf>
    <xf numFmtId="178" fontId="7" fillId="3" borderId="5" xfId="0" applyNumberFormat="true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DBEE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809625</xdr:colOff>
      <xdr:row>20</xdr:row>
      <xdr:rowOff>38100</xdr:rowOff>
    </xdr:from>
    <xdr:to>
      <xdr:col>11</xdr:col>
      <xdr:colOff>264160</xdr:colOff>
      <xdr:row>24</xdr:row>
      <xdr:rowOff>76200</xdr:rowOff>
    </xdr:to>
    <xdr:pic>
      <xdr:nvPicPr>
        <xdr:cNvPr id="3" name="图片 2"/>
        <xdr:cNvPicPr>
          <a:picLocks noChangeAspect="true"/>
        </xdr:cNvPicPr>
      </xdr:nvPicPr>
      <xdr:blipFill>
        <a:blip r:embed="rId1"/>
        <a:srcRect l="3865" t="15772" r="8214" b="26563"/>
        <a:stretch>
          <a:fillRect/>
        </a:stretch>
      </xdr:blipFill>
      <xdr:spPr>
        <a:xfrm>
          <a:off x="5457825" y="4019550"/>
          <a:ext cx="4464685" cy="95250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1</xdr:row>
      <xdr:rowOff>76200</xdr:rowOff>
    </xdr:from>
    <xdr:to>
      <xdr:col>9</xdr:col>
      <xdr:colOff>494665</xdr:colOff>
      <xdr:row>11</xdr:row>
      <xdr:rowOff>152400</xdr:rowOff>
    </xdr:to>
    <xdr:sp>
      <xdr:nvSpPr>
        <xdr:cNvPr id="4" name="文本框 3"/>
        <xdr:cNvSpPr txBox="true"/>
      </xdr:nvSpPr>
      <xdr:spPr>
        <a:xfrm>
          <a:off x="142875" y="247650"/>
          <a:ext cx="8276590" cy="179070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marL="0" indent="0" algn="l" rtl="0" fontAlgn="auto">
            <a:lnSpc>
              <a:spcPct val="100000"/>
            </a:lnSpc>
            <a:defRPr sz="1000"/>
          </a:pPr>
          <a:r>
            <a:rPr lang="zh-CN" sz="16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题目</a:t>
          </a:r>
          <a:r>
            <a:rPr 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：</a:t>
          </a: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某公司准备投资1000万元建设一座桥梁,当年投资，当年建成，该桥今后15年内预计每年收益100万元。请问：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（1） 若年贴现率为8%,今后15年内预计收益相当于现值多少?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（2） 若银行贷款利率为5%,贷款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10</a:t>
          </a: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00万元，按计划15年等额还清，每年还款额是多少？</a:t>
          </a:r>
          <a:endParaRPr lang="en-US" altLang="zh-CN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marL="0" marR="0" indent="0" algn="l" defTabSz="914400" rtl="0" fontAlgn="auto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（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3</a:t>
          </a: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） </a:t>
          </a:r>
          <a:r>
            <a:rPr lang="zh-CN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考虑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15</a:t>
          </a:r>
          <a:r>
            <a:rPr lang="zh-CN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年的回报期，则该项目的内部报酬率是多少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?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4:L33"/>
  <sheetViews>
    <sheetView workbookViewId="0">
      <selection activeCell="M19" sqref="M19"/>
    </sheetView>
  </sheetViews>
  <sheetFormatPr defaultColWidth="9" defaultRowHeight="13.5"/>
  <cols>
    <col min="1" max="2" width="9" style="48"/>
    <col min="3" max="3" width="7.375" style="48" customWidth="true"/>
    <col min="4" max="4" width="10.875" style="48" customWidth="true"/>
    <col min="5" max="5" width="11.875" style="48" customWidth="true"/>
    <col min="6" max="6" width="12.875" style="48" customWidth="true"/>
    <col min="7" max="7" width="11.75" style="48" customWidth="true"/>
    <col min="8" max="8" width="17.75" style="48" customWidth="true"/>
    <col min="9" max="9" width="13.5" style="48" customWidth="true"/>
    <col min="10" max="10" width="10.25" style="48" customWidth="true"/>
    <col min="11" max="11" width="12.5" style="48" customWidth="true"/>
    <col min="12" max="12" width="13.375" style="48" customWidth="true"/>
    <col min="13" max="13" width="12.625" style="48"/>
    <col min="14" max="14" width="10.5" style="48" customWidth="true"/>
    <col min="15" max="16" width="12.25" style="48" customWidth="true"/>
    <col min="17" max="17" width="9" style="48"/>
    <col min="18" max="18" width="11.125" style="48" customWidth="true"/>
    <col min="19" max="16384" width="9" style="48"/>
  </cols>
  <sheetData>
    <row r="14" ht="18.75" spans="3:7">
      <c r="C14" s="49" t="s">
        <v>0</v>
      </c>
      <c r="D14" s="49" t="s">
        <v>1</v>
      </c>
      <c r="E14" s="49" t="s">
        <v>2</v>
      </c>
      <c r="F14" s="49" t="s">
        <v>3</v>
      </c>
      <c r="G14" s="49" t="s">
        <v>4</v>
      </c>
    </row>
    <row r="15" ht="18" spans="3:7">
      <c r="C15" s="50">
        <v>15</v>
      </c>
      <c r="D15" s="50">
        <v>1000</v>
      </c>
      <c r="E15" s="50">
        <v>100</v>
      </c>
      <c r="F15" s="57">
        <v>0.08</v>
      </c>
      <c r="G15" s="57">
        <v>0.05</v>
      </c>
    </row>
    <row r="16" ht="14.25"/>
    <row r="17" ht="30" customHeight="true" spans="3:12">
      <c r="C17" s="51" t="s">
        <v>5</v>
      </c>
      <c r="D17" s="52" t="s">
        <v>6</v>
      </c>
      <c r="E17" s="52" t="s">
        <v>7</v>
      </c>
      <c r="F17" s="58" t="s">
        <v>8</v>
      </c>
      <c r="G17" s="59" t="s">
        <v>9</v>
      </c>
      <c r="H17" s="59" t="s">
        <v>10</v>
      </c>
      <c r="I17" s="59" t="s">
        <v>11</v>
      </c>
      <c r="J17" s="59" t="s">
        <v>12</v>
      </c>
      <c r="K17" s="59" t="s">
        <v>13</v>
      </c>
      <c r="L17" s="67" t="s">
        <v>14</v>
      </c>
    </row>
    <row r="18" ht="21" customHeight="true" spans="3:12">
      <c r="C18" s="53">
        <v>0</v>
      </c>
      <c r="D18" s="54">
        <f>-D15</f>
        <v>-1000</v>
      </c>
      <c r="E18" s="54">
        <f>D18</f>
        <v>-1000</v>
      </c>
      <c r="F18" s="60">
        <f>D18</f>
        <v>-1000</v>
      </c>
      <c r="G18" s="61">
        <f>SUM(E19:E33)</f>
        <v>855.947868792637</v>
      </c>
      <c r="H18" s="62">
        <f>PV(F15,C15,-E15)</f>
        <v>855.947868792638</v>
      </c>
      <c r="I18" s="68">
        <f>SUM(F18:F33)</f>
        <v>-0.232280788149289</v>
      </c>
      <c r="J18" s="69">
        <v>0.0556</v>
      </c>
      <c r="K18" s="70">
        <f>IRR(D18:D33)</f>
        <v>0.0555649747036306</v>
      </c>
      <c r="L18" s="71">
        <f>D15*G15*(1+G15)^15/((1+G15)^C15-1)</f>
        <v>96.3422876092443</v>
      </c>
    </row>
    <row r="19" ht="18" spans="3:6">
      <c r="C19" s="53">
        <v>1</v>
      </c>
      <c r="D19" s="54">
        <v>100</v>
      </c>
      <c r="E19" s="63">
        <f>D19/(1+$F$15)^C19</f>
        <v>92.5925925925926</v>
      </c>
      <c r="F19" s="64">
        <f>D19/(1+$J$18)^C19</f>
        <v>94.732853353543</v>
      </c>
    </row>
    <row r="20" ht="18" spans="3:6">
      <c r="C20" s="53">
        <v>2</v>
      </c>
      <c r="D20" s="54">
        <v>100</v>
      </c>
      <c r="E20" s="63">
        <f t="shared" ref="E20:E33" si="0">D20/(1+$F$15)^C20</f>
        <v>85.7338820301783</v>
      </c>
      <c r="F20" s="64">
        <f t="shared" ref="F20:F33" si="1">D20/(1+$J$18)^C20</f>
        <v>89.7431350450388</v>
      </c>
    </row>
    <row r="21" ht="18" spans="3:6">
      <c r="C21" s="53">
        <v>3</v>
      </c>
      <c r="D21" s="54">
        <v>100</v>
      </c>
      <c r="E21" s="63">
        <f t="shared" si="0"/>
        <v>79.383224102017</v>
      </c>
      <c r="F21" s="64">
        <f t="shared" si="1"/>
        <v>85.0162325170887</v>
      </c>
    </row>
    <row r="22" ht="18" spans="3:6">
      <c r="C22" s="53">
        <v>4</v>
      </c>
      <c r="D22" s="54">
        <v>100</v>
      </c>
      <c r="E22" s="63">
        <f t="shared" si="0"/>
        <v>73.5029852796453</v>
      </c>
      <c r="F22" s="64">
        <f t="shared" si="1"/>
        <v>80.5383028771208</v>
      </c>
    </row>
    <row r="23" ht="18" spans="3:6">
      <c r="C23" s="53">
        <v>5</v>
      </c>
      <c r="D23" s="54">
        <v>100</v>
      </c>
      <c r="E23" s="63">
        <f t="shared" si="0"/>
        <v>68.0583197033753</v>
      </c>
      <c r="F23" s="64">
        <f t="shared" si="1"/>
        <v>76.2962323580151</v>
      </c>
    </row>
    <row r="24" ht="18" spans="3:6">
      <c r="C24" s="53">
        <v>6</v>
      </c>
      <c r="D24" s="54">
        <v>100</v>
      </c>
      <c r="E24" s="63">
        <f t="shared" si="0"/>
        <v>63.0169626883105</v>
      </c>
      <c r="F24" s="64">
        <f t="shared" si="1"/>
        <v>72.2775979139969</v>
      </c>
    </row>
    <row r="25" ht="18" spans="3:6">
      <c r="C25" s="53">
        <v>7</v>
      </c>
      <c r="D25" s="54">
        <v>100</v>
      </c>
      <c r="E25" s="63">
        <f t="shared" si="0"/>
        <v>58.3490395262134</v>
      </c>
      <c r="F25" s="64">
        <f t="shared" si="1"/>
        <v>68.4706308393301</v>
      </c>
    </row>
    <row r="26" ht="18" spans="3:6">
      <c r="C26" s="53">
        <v>8</v>
      </c>
      <c r="D26" s="54">
        <v>100</v>
      </c>
      <c r="E26" s="63">
        <f t="shared" si="0"/>
        <v>54.0268884501976</v>
      </c>
      <c r="F26" s="64">
        <f t="shared" si="1"/>
        <v>64.8641823032684</v>
      </c>
    </row>
    <row r="27" ht="18" spans="3:6">
      <c r="C27" s="53">
        <v>9</v>
      </c>
      <c r="D27" s="54">
        <v>100</v>
      </c>
      <c r="E27" s="63">
        <f t="shared" si="0"/>
        <v>50.0248967131459</v>
      </c>
      <c r="F27" s="64">
        <f t="shared" si="1"/>
        <v>61.44769070033</v>
      </c>
    </row>
    <row r="28" ht="18" spans="3:6">
      <c r="C28" s="53">
        <v>10</v>
      </c>
      <c r="D28" s="54">
        <v>100</v>
      </c>
      <c r="E28" s="63">
        <f t="shared" si="0"/>
        <v>46.3193488084684</v>
      </c>
      <c r="F28" s="64">
        <f t="shared" si="1"/>
        <v>58.2111507202823</v>
      </c>
    </row>
    <row r="29" ht="18" spans="3:6">
      <c r="C29" s="53">
        <v>11</v>
      </c>
      <c r="D29" s="54">
        <v>100</v>
      </c>
      <c r="E29" s="63">
        <f t="shared" si="0"/>
        <v>42.8882859337671</v>
      </c>
      <c r="F29" s="64">
        <f t="shared" si="1"/>
        <v>55.145084047255</v>
      </c>
    </row>
    <row r="30" ht="18" spans="3:6">
      <c r="C30" s="53">
        <v>12</v>
      </c>
      <c r="D30" s="54">
        <v>100</v>
      </c>
      <c r="E30" s="63">
        <f t="shared" si="0"/>
        <v>39.7113758645991</v>
      </c>
      <c r="F30" s="64">
        <f t="shared" si="1"/>
        <v>52.2405116021741</v>
      </c>
    </row>
    <row r="31" ht="18" spans="3:6">
      <c r="C31" s="53">
        <v>13</v>
      </c>
      <c r="D31" s="54">
        <v>100</v>
      </c>
      <c r="E31" s="63">
        <f t="shared" si="0"/>
        <v>36.7697924672214</v>
      </c>
      <c r="F31" s="64">
        <f t="shared" si="1"/>
        <v>49.4889272472282</v>
      </c>
    </row>
    <row r="32" ht="18" spans="3:6">
      <c r="C32" s="53">
        <v>14</v>
      </c>
      <c r="D32" s="54">
        <v>100</v>
      </c>
      <c r="E32" s="63">
        <f t="shared" si="0"/>
        <v>34.0461041363161</v>
      </c>
      <c r="F32" s="64">
        <f t="shared" si="1"/>
        <v>46.8822728753583</v>
      </c>
    </row>
    <row r="33" ht="18.75" spans="3:6">
      <c r="C33" s="55">
        <v>15</v>
      </c>
      <c r="D33" s="56">
        <v>100</v>
      </c>
      <c r="E33" s="65">
        <f t="shared" si="0"/>
        <v>31.524170496589</v>
      </c>
      <c r="F33" s="66">
        <f t="shared" si="1"/>
        <v>44.412914811821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L10" sqref="L10"/>
    </sheetView>
  </sheetViews>
  <sheetFormatPr defaultColWidth="9" defaultRowHeight="13.5"/>
  <cols>
    <col min="1" max="2" width="9" style="1"/>
    <col min="3" max="3" width="8" style="1" customWidth="true"/>
    <col min="4" max="4" width="5.875" style="1" customWidth="true"/>
    <col min="5" max="5" width="14" style="1" customWidth="true"/>
    <col min="6" max="6" width="15" style="1" customWidth="true"/>
    <col min="7" max="7" width="9.625" style="1" customWidth="true"/>
    <col min="8" max="8" width="20.5" style="1" customWidth="true"/>
    <col min="9" max="9" width="23.25" style="1" customWidth="true"/>
    <col min="10" max="10" width="15" style="1" customWidth="true"/>
    <col min="11" max="11" width="9" style="1"/>
    <col min="12" max="12" width="14.625" style="1" customWidth="true"/>
    <col min="13" max="13" width="11.625" style="1" customWidth="true"/>
    <col min="14" max="14" width="15.625" style="1" customWidth="true"/>
    <col min="15" max="16384" width="9" style="1"/>
  </cols>
  <sheetData>
    <row r="2" s="1" customFormat="true" ht="18" customHeight="true"/>
    <row r="3" s="1" customFormat="true" spans="5:9">
      <c r="E3" s="2" t="s">
        <v>15</v>
      </c>
      <c r="F3" s="3"/>
      <c r="G3" s="3"/>
      <c r="H3" s="3"/>
      <c r="I3" s="19"/>
    </row>
    <row r="4" s="1" customFormat="true" spans="5:9">
      <c r="E4" s="4"/>
      <c r="F4" s="5"/>
      <c r="G4" s="5"/>
      <c r="H4" s="5"/>
      <c r="I4" s="20"/>
    </row>
    <row r="5" s="1" customFormat="true" spans="5:9">
      <c r="E5" s="4"/>
      <c r="F5" s="5"/>
      <c r="G5" s="5"/>
      <c r="H5" s="5"/>
      <c r="I5" s="20"/>
    </row>
    <row r="6" s="1" customFormat="true" spans="5:9">
      <c r="E6" s="4"/>
      <c r="F6" s="5"/>
      <c r="G6" s="5"/>
      <c r="H6" s="5"/>
      <c r="I6" s="20"/>
    </row>
    <row r="7" s="1" customFormat="true" ht="18" customHeight="true" spans="5:9">
      <c r="E7" s="6"/>
      <c r="F7" s="7"/>
      <c r="G7" s="7"/>
      <c r="H7" s="7"/>
      <c r="I7" s="21"/>
    </row>
    <row r="8" s="1" customFormat="true" ht="18" customHeight="true" spans="5:9">
      <c r="E8" s="8"/>
      <c r="F8" s="8"/>
      <c r="G8" s="8"/>
      <c r="H8" s="8"/>
      <c r="I8" s="8"/>
    </row>
    <row r="9" s="1" customFormat="true" ht="26" customHeight="true" spans="5:12">
      <c r="E9" s="9" t="s">
        <v>16</v>
      </c>
      <c r="F9" s="10" t="s">
        <v>17</v>
      </c>
      <c r="G9" s="10" t="s">
        <v>0</v>
      </c>
      <c r="H9" s="10" t="s">
        <v>18</v>
      </c>
      <c r="I9" s="22" t="s">
        <v>19</v>
      </c>
      <c r="J9" s="36"/>
      <c r="K9" s="36"/>
      <c r="L9" s="36"/>
    </row>
    <row r="10" s="1" customFormat="true" ht="20" customHeight="true" spans="5:12">
      <c r="E10" s="13">
        <v>6500</v>
      </c>
      <c r="F10" s="37">
        <v>0.1359</v>
      </c>
      <c r="G10" s="24">
        <v>1</v>
      </c>
      <c r="H10" s="24">
        <v>718.25</v>
      </c>
      <c r="I10" s="25">
        <f t="shared" ref="I10:I19" si="0">H10/(1+$F$10)^(G10/12)</f>
        <v>710.663416952135</v>
      </c>
      <c r="J10" s="46"/>
      <c r="K10" s="39"/>
      <c r="L10" s="39"/>
    </row>
    <row r="11" s="1" customFormat="true" ht="20.25" spans="5:12">
      <c r="E11" s="13" t="s">
        <v>20</v>
      </c>
      <c r="F11" s="38">
        <f>E10-SUM(I10:I19)</f>
        <v>0.0873053952700502</v>
      </c>
      <c r="G11" s="24">
        <v>2</v>
      </c>
      <c r="H11" s="24">
        <v>713.47</v>
      </c>
      <c r="I11" s="25">
        <f t="shared" si="0"/>
        <v>698.477413000379</v>
      </c>
      <c r="J11" s="46"/>
      <c r="K11" s="39"/>
      <c r="L11" s="39"/>
    </row>
    <row r="12" s="1" customFormat="true" ht="20.25" spans="2:12">
      <c r="B12" s="35" t="s">
        <v>21</v>
      </c>
      <c r="C12" s="35"/>
      <c r="D12" s="1"/>
      <c r="E12" s="15"/>
      <c r="F12" s="16"/>
      <c r="G12" s="24">
        <v>3</v>
      </c>
      <c r="H12" s="24">
        <v>706.42</v>
      </c>
      <c r="I12" s="25">
        <f t="shared" si="0"/>
        <v>684.270727255793</v>
      </c>
      <c r="J12" s="46"/>
      <c r="K12" s="39"/>
      <c r="L12" s="39"/>
    </row>
    <row r="13" s="1" customFormat="true" ht="20.25" spans="2:12">
      <c r="B13" s="35"/>
      <c r="C13" s="35"/>
      <c r="D13" s="1"/>
      <c r="E13" s="15"/>
      <c r="F13" s="16"/>
      <c r="G13" s="24">
        <v>4</v>
      </c>
      <c r="H13" s="24">
        <v>697.78</v>
      </c>
      <c r="I13" s="25">
        <f t="shared" si="0"/>
        <v>668.76235362458</v>
      </c>
      <c r="J13" s="46"/>
      <c r="K13" s="39"/>
      <c r="L13" s="39"/>
    </row>
    <row r="14" s="1" customFormat="true" ht="20.25" spans="2:12">
      <c r="B14" s="35"/>
      <c r="C14" s="35"/>
      <c r="D14" s="1"/>
      <c r="E14" s="15"/>
      <c r="F14" s="16"/>
      <c r="G14" s="24">
        <v>5</v>
      </c>
      <c r="H14" s="24">
        <v>692.32</v>
      </c>
      <c r="I14" s="25">
        <f t="shared" si="0"/>
        <v>656.520819669993</v>
      </c>
      <c r="J14" s="46"/>
      <c r="K14" s="39"/>
      <c r="L14" s="39"/>
    </row>
    <row r="15" s="1" customFormat="true" ht="20.25" spans="5:12">
      <c r="E15" s="15"/>
      <c r="F15" s="16"/>
      <c r="G15" s="24">
        <v>6</v>
      </c>
      <c r="H15" s="24">
        <v>684.13</v>
      </c>
      <c r="I15" s="25">
        <f t="shared" si="0"/>
        <v>641.901788077786</v>
      </c>
      <c r="J15" s="46"/>
      <c r="K15" s="39"/>
      <c r="L15" s="39"/>
    </row>
    <row r="16" s="1" customFormat="true" ht="20.25" spans="5:12">
      <c r="E16" s="15"/>
      <c r="F16" s="16"/>
      <c r="G16" s="24">
        <v>7</v>
      </c>
      <c r="H16" s="24">
        <v>678.21</v>
      </c>
      <c r="I16" s="25">
        <f t="shared" si="0"/>
        <v>629.625725505427</v>
      </c>
      <c r="J16" s="46"/>
      <c r="K16" s="39"/>
      <c r="L16" s="39"/>
    </row>
    <row r="17" s="1" customFormat="true" ht="20.25" spans="5:12">
      <c r="E17" s="15"/>
      <c r="F17" s="16"/>
      <c r="G17" s="24">
        <v>8</v>
      </c>
      <c r="H17" s="24">
        <v>671.16</v>
      </c>
      <c r="I17" s="25">
        <f t="shared" si="0"/>
        <v>616.49941053192</v>
      </c>
      <c r="J17" s="46"/>
      <c r="K17" s="39"/>
      <c r="L17" s="39"/>
    </row>
    <row r="18" s="1" customFormat="true" ht="20.25" spans="5:12">
      <c r="E18" s="15"/>
      <c r="F18" s="16"/>
      <c r="G18" s="24">
        <v>9</v>
      </c>
      <c r="H18" s="24">
        <v>662.74</v>
      </c>
      <c r="I18" s="25">
        <f t="shared" si="0"/>
        <v>602.335012818069</v>
      </c>
      <c r="J18" s="46"/>
      <c r="K18" s="39"/>
      <c r="L18" s="39"/>
    </row>
    <row r="19" s="1" customFormat="true" ht="21" spans="5:12">
      <c r="E19" s="17"/>
      <c r="F19" s="18"/>
      <c r="G19" s="26">
        <v>10</v>
      </c>
      <c r="H19" s="26">
        <v>657.05</v>
      </c>
      <c r="I19" s="27">
        <f t="shared" si="0"/>
        <v>590.856027168649</v>
      </c>
      <c r="J19" s="46"/>
      <c r="K19" s="39"/>
      <c r="L19" s="39"/>
    </row>
    <row r="20" s="1" customFormat="true" ht="20.25" spans="11:12">
      <c r="K20" s="39"/>
      <c r="L20" s="39"/>
    </row>
    <row r="21" s="1" customFormat="true" ht="20.25" spans="6:11">
      <c r="F21" s="36"/>
      <c r="G21" s="39"/>
      <c r="H21" s="40"/>
      <c r="I21" s="1"/>
      <c r="J21" s="1"/>
      <c r="K21" s="39"/>
    </row>
    <row r="22" s="1" customFormat="true" spans="6:6">
      <c r="F22" s="41"/>
    </row>
    <row r="24" s="1" customFormat="true" ht="14.25"/>
    <row r="25" s="1" customFormat="true" ht="21" spans="5:6">
      <c r="E25" s="9" t="s">
        <v>0</v>
      </c>
      <c r="F25" s="22" t="s">
        <v>6</v>
      </c>
    </row>
    <row r="26" s="1" customFormat="true" ht="20.25" spans="5:6">
      <c r="E26" s="42">
        <v>0</v>
      </c>
      <c r="F26" s="33">
        <v>6500</v>
      </c>
    </row>
    <row r="27" s="1" customFormat="true" ht="20.25" spans="5:6">
      <c r="E27" s="42">
        <v>1</v>
      </c>
      <c r="F27" s="25">
        <f t="shared" ref="F27:F36" si="1">0-H10</f>
        <v>-718.25</v>
      </c>
    </row>
    <row r="28" s="1" customFormat="true" ht="20.25" spans="5:6">
      <c r="E28" s="42">
        <v>2</v>
      </c>
      <c r="F28" s="25">
        <f t="shared" si="1"/>
        <v>-713.47</v>
      </c>
    </row>
    <row r="29" s="1" customFormat="true" ht="20.25" spans="5:6">
      <c r="E29" s="42">
        <v>3</v>
      </c>
      <c r="F29" s="25">
        <f t="shared" si="1"/>
        <v>-706.42</v>
      </c>
    </row>
    <row r="30" s="1" customFormat="true" ht="20.25" spans="2:12">
      <c r="B30" s="36" t="s">
        <v>22</v>
      </c>
      <c r="C30" s="36"/>
      <c r="D30" s="1"/>
      <c r="E30" s="42">
        <v>4</v>
      </c>
      <c r="F30" s="25">
        <f t="shared" si="1"/>
        <v>-697.78</v>
      </c>
      <c r="L30" s="47"/>
    </row>
    <row r="31" s="1" customFormat="true" ht="20.25" spans="2:6">
      <c r="B31" s="36"/>
      <c r="C31" s="36"/>
      <c r="D31" s="1"/>
      <c r="E31" s="42">
        <v>5</v>
      </c>
      <c r="F31" s="25">
        <f t="shared" si="1"/>
        <v>-692.32</v>
      </c>
    </row>
    <row r="32" s="1" customFormat="true" ht="20.25" spans="2:6">
      <c r="B32" s="36"/>
      <c r="C32" s="36"/>
      <c r="D32" s="1"/>
      <c r="E32" s="42">
        <v>6</v>
      </c>
      <c r="F32" s="25">
        <f t="shared" si="1"/>
        <v>-684.13</v>
      </c>
    </row>
    <row r="33" s="1" customFormat="true" ht="20.25" spans="5:6">
      <c r="E33" s="42">
        <v>7</v>
      </c>
      <c r="F33" s="25">
        <f t="shared" si="1"/>
        <v>-678.21</v>
      </c>
    </row>
    <row r="34" s="1" customFormat="true" ht="20.25" spans="5:6">
      <c r="E34" s="42">
        <v>8</v>
      </c>
      <c r="F34" s="25">
        <f t="shared" si="1"/>
        <v>-671.16</v>
      </c>
    </row>
    <row r="35" s="1" customFormat="true" ht="20.25" spans="5:6">
      <c r="E35" s="42">
        <v>9</v>
      </c>
      <c r="F35" s="25">
        <f t="shared" si="1"/>
        <v>-662.74</v>
      </c>
    </row>
    <row r="36" s="1" customFormat="true" ht="21" spans="5:6">
      <c r="E36" s="42">
        <v>10</v>
      </c>
      <c r="F36" s="25">
        <f t="shared" si="1"/>
        <v>-657.05</v>
      </c>
    </row>
    <row r="37" s="1" customFormat="true" ht="20.25" spans="5:6">
      <c r="E37" s="43" t="s">
        <v>23</v>
      </c>
      <c r="F37" s="44">
        <f>IRR(F26:F36)</f>
        <v>0.0106728059338588</v>
      </c>
    </row>
    <row r="38" s="1" customFormat="true" ht="21" spans="5:6">
      <c r="E38" s="11" t="s">
        <v>17</v>
      </c>
      <c r="F38" s="45">
        <f>(1+F37)^12-1</f>
        <v>0.135865644703054</v>
      </c>
    </row>
  </sheetData>
  <mergeCells count="3">
    <mergeCell ref="E3:I7"/>
    <mergeCell ref="B12:C14"/>
    <mergeCell ref="B30:C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M35"/>
  <sheetViews>
    <sheetView tabSelected="1" workbookViewId="0">
      <selection activeCell="Q10" sqref="Q10"/>
    </sheetView>
  </sheetViews>
  <sheetFormatPr defaultColWidth="9" defaultRowHeight="13.5"/>
  <cols>
    <col min="1" max="1" width="9" style="1"/>
    <col min="2" max="2" width="7.125" style="1" customWidth="true"/>
    <col min="3" max="3" width="13.5" style="1" customWidth="true"/>
    <col min="4" max="5" width="13.75" style="1" customWidth="true"/>
    <col min="6" max="6" width="13" style="1" customWidth="true"/>
    <col min="7" max="7" width="16.625" style="1" customWidth="true"/>
    <col min="8" max="8" width="15.375" style="1" customWidth="true"/>
    <col min="9" max="11" width="10.875" style="1" customWidth="true"/>
    <col min="12" max="12" width="9" style="1"/>
    <col min="13" max="13" width="13.25" style="1" customWidth="true"/>
    <col min="14" max="16384" width="9" style="1"/>
  </cols>
  <sheetData>
    <row r="2" s="1" customFormat="true" ht="14.25"/>
    <row r="3" s="1" customFormat="true" spans="3:8">
      <c r="C3" s="2" t="s">
        <v>24</v>
      </c>
      <c r="D3" s="3"/>
      <c r="E3" s="3"/>
      <c r="F3" s="3"/>
      <c r="G3" s="3"/>
      <c r="H3" s="19"/>
    </row>
    <row r="4" s="1" customFormat="true" spans="3:8">
      <c r="C4" s="4"/>
      <c r="D4" s="5"/>
      <c r="E4" s="5"/>
      <c r="F4" s="5"/>
      <c r="G4" s="5"/>
      <c r="H4" s="20"/>
    </row>
    <row r="5" s="1" customFormat="true" ht="31" customHeight="true" spans="3:8">
      <c r="C5" s="4"/>
      <c r="D5" s="5"/>
      <c r="E5" s="5"/>
      <c r="F5" s="5"/>
      <c r="G5" s="5"/>
      <c r="H5" s="20"/>
    </row>
    <row r="6" s="1" customFormat="true" spans="3:8">
      <c r="C6" s="4"/>
      <c r="D6" s="5"/>
      <c r="E6" s="5"/>
      <c r="F6" s="5"/>
      <c r="G6" s="5"/>
      <c r="H6" s="20"/>
    </row>
    <row r="7" s="1" customFormat="true" ht="58" customHeight="true" spans="3:8">
      <c r="C7" s="6"/>
      <c r="D7" s="7"/>
      <c r="E7" s="7"/>
      <c r="F7" s="7"/>
      <c r="G7" s="7"/>
      <c r="H7" s="21"/>
    </row>
    <row r="8" s="1" customFormat="true" ht="58" customHeight="true" spans="3:8">
      <c r="C8" s="8"/>
      <c r="D8" s="8"/>
      <c r="E8" s="8"/>
      <c r="F8" s="8"/>
      <c r="G8" s="8"/>
      <c r="H8" s="8"/>
    </row>
    <row r="9" s="1" customFormat="true" ht="14.25"/>
    <row r="10" s="1" customFormat="true" ht="30" customHeight="true" spans="3:13">
      <c r="C10" s="9" t="s">
        <v>25</v>
      </c>
      <c r="D10" s="10" t="s">
        <v>17</v>
      </c>
      <c r="E10" s="22" t="s">
        <v>20</v>
      </c>
      <c r="F10" s="10" t="s">
        <v>0</v>
      </c>
      <c r="G10" s="10" t="s">
        <v>18</v>
      </c>
      <c r="H10" s="22" t="s">
        <v>19</v>
      </c>
      <c r="I10" s="1"/>
      <c r="J10" s="9" t="s">
        <v>17</v>
      </c>
      <c r="K10" s="22" t="s">
        <v>23</v>
      </c>
      <c r="L10" s="10" t="s">
        <v>0</v>
      </c>
      <c r="M10" s="22" t="s">
        <v>6</v>
      </c>
    </row>
    <row r="11" s="1" customFormat="true" ht="26" customHeight="true" spans="3:13">
      <c r="C11" s="11">
        <v>6299</v>
      </c>
      <c r="D11" s="12">
        <v>0.147</v>
      </c>
      <c r="E11" s="23">
        <f>C11-SUM(H11:H34)</f>
        <v>-0.219196016520982</v>
      </c>
      <c r="F11" s="24">
        <v>1</v>
      </c>
      <c r="G11" s="24">
        <v>301.83</v>
      </c>
      <c r="H11" s="25">
        <f t="shared" ref="H11:H34" si="0">G11/(1+$D$11)^(F11/12)</f>
        <v>298.399977161517</v>
      </c>
      <c r="J11" s="28">
        <f>(1+K11)^12-1</f>
        <v>0.147040070974295</v>
      </c>
      <c r="K11" s="29">
        <f>IRR(M11:M35)</f>
        <v>0.011497660191677</v>
      </c>
      <c r="L11" s="24">
        <v>0</v>
      </c>
      <c r="M11" s="32">
        <v>6299</v>
      </c>
    </row>
    <row r="12" s="1" customFormat="true" ht="20.25" spans="3:13">
      <c r="C12" s="13"/>
      <c r="D12" s="14"/>
      <c r="E12" s="14"/>
      <c r="F12" s="24">
        <v>2</v>
      </c>
      <c r="G12" s="24">
        <v>301.83</v>
      </c>
      <c r="H12" s="25">
        <f t="shared" si="0"/>
        <v>295.008933406202</v>
      </c>
      <c r="I12" s="30"/>
      <c r="J12" s="1"/>
      <c r="K12" s="1"/>
      <c r="L12" s="24">
        <v>1</v>
      </c>
      <c r="M12" s="33">
        <v>-301.83</v>
      </c>
    </row>
    <row r="13" s="1" customFormat="true" ht="20.25" spans="3:13">
      <c r="C13" s="15"/>
      <c r="D13" s="16"/>
      <c r="E13" s="16"/>
      <c r="F13" s="24">
        <v>3</v>
      </c>
      <c r="G13" s="24">
        <v>301.83</v>
      </c>
      <c r="H13" s="25">
        <f t="shared" si="0"/>
        <v>291.656425772304</v>
      </c>
      <c r="I13" s="30"/>
      <c r="J13" s="1"/>
      <c r="K13" s="1"/>
      <c r="L13" s="24">
        <v>2</v>
      </c>
      <c r="M13" s="33">
        <v>-301.83</v>
      </c>
    </row>
    <row r="14" s="1" customFormat="true" ht="20.25" spans="3:13">
      <c r="C14" s="15"/>
      <c r="D14" s="16"/>
      <c r="E14" s="16"/>
      <c r="F14" s="24">
        <v>4</v>
      </c>
      <c r="G14" s="24">
        <v>301.83</v>
      </c>
      <c r="H14" s="25">
        <f t="shared" si="0"/>
        <v>288.342016331926</v>
      </c>
      <c r="I14" s="30"/>
      <c r="J14" s="1"/>
      <c r="K14" s="1"/>
      <c r="L14" s="24">
        <v>3</v>
      </c>
      <c r="M14" s="33">
        <v>-301.83</v>
      </c>
    </row>
    <row r="15" s="1" customFormat="true" ht="20.25" spans="3:13">
      <c r="C15" s="15"/>
      <c r="D15" s="16"/>
      <c r="E15" s="16"/>
      <c r="F15" s="24">
        <v>5</v>
      </c>
      <c r="G15" s="24">
        <v>301.83</v>
      </c>
      <c r="H15" s="25">
        <f t="shared" si="0"/>
        <v>285.065272133825</v>
      </c>
      <c r="I15" s="30"/>
      <c r="J15" s="1"/>
      <c r="K15" s="1"/>
      <c r="L15" s="24">
        <v>4</v>
      </c>
      <c r="M15" s="33">
        <v>-301.83</v>
      </c>
    </row>
    <row r="16" s="1" customFormat="true" ht="20.25" spans="3:13">
      <c r="C16" s="15"/>
      <c r="D16" s="16"/>
      <c r="E16" s="16"/>
      <c r="F16" s="24">
        <v>6</v>
      </c>
      <c r="G16" s="24">
        <v>301.83</v>
      </c>
      <c r="H16" s="25">
        <f t="shared" si="0"/>
        <v>281.825765146855</v>
      </c>
      <c r="I16" s="30"/>
      <c r="J16" s="1"/>
      <c r="K16" s="1"/>
      <c r="L16" s="24">
        <v>5</v>
      </c>
      <c r="M16" s="33">
        <v>-301.83</v>
      </c>
    </row>
    <row r="17" s="1" customFormat="true" ht="20.25" spans="3:13">
      <c r="C17" s="15"/>
      <c r="D17" s="16"/>
      <c r="E17" s="16"/>
      <c r="F17" s="24">
        <v>7</v>
      </c>
      <c r="G17" s="24">
        <v>301.83</v>
      </c>
      <c r="H17" s="25">
        <f t="shared" si="0"/>
        <v>278.623072204051</v>
      </c>
      <c r="I17" s="30"/>
      <c r="J17" s="1"/>
      <c r="K17" s="1"/>
      <c r="L17" s="24">
        <v>6</v>
      </c>
      <c r="M17" s="33">
        <v>-301.83</v>
      </c>
    </row>
    <row r="18" s="1" customFormat="true" ht="20.25" spans="3:13">
      <c r="C18" s="15"/>
      <c r="D18" s="16"/>
      <c r="E18" s="16"/>
      <c r="F18" s="24">
        <v>8</v>
      </c>
      <c r="G18" s="24">
        <v>301.83</v>
      </c>
      <c r="H18" s="25">
        <f t="shared" si="0"/>
        <v>275.456774947356</v>
      </c>
      <c r="I18" s="30"/>
      <c r="J18" s="1"/>
      <c r="K18" s="1"/>
      <c r="L18" s="24">
        <v>7</v>
      </c>
      <c r="M18" s="33">
        <v>-301.83</v>
      </c>
    </row>
    <row r="19" s="1" customFormat="true" ht="20.25" spans="3:13">
      <c r="C19" s="15"/>
      <c r="D19" s="16"/>
      <c r="E19" s="16"/>
      <c r="F19" s="24">
        <v>9</v>
      </c>
      <c r="G19" s="24">
        <v>301.83</v>
      </c>
      <c r="H19" s="25">
        <f t="shared" si="0"/>
        <v>272.326459772973</v>
      </c>
      <c r="I19" s="30"/>
      <c r="J19" s="1"/>
      <c r="K19" s="1"/>
      <c r="L19" s="24">
        <v>8</v>
      </c>
      <c r="M19" s="33">
        <v>-301.83</v>
      </c>
    </row>
    <row r="20" s="1" customFormat="true" ht="20.25" spans="3:13">
      <c r="C20" s="15"/>
      <c r="D20" s="16"/>
      <c r="E20" s="16"/>
      <c r="F20" s="24">
        <v>10</v>
      </c>
      <c r="G20" s="24">
        <v>301.83</v>
      </c>
      <c r="H20" s="25">
        <f t="shared" si="0"/>
        <v>269.231717777332</v>
      </c>
      <c r="I20" s="30"/>
      <c r="J20" s="1"/>
      <c r="K20" s="1"/>
      <c r="L20" s="24">
        <v>9</v>
      </c>
      <c r="M20" s="33">
        <v>-301.83</v>
      </c>
    </row>
    <row r="21" s="1" customFormat="true" ht="20.25" spans="3:13">
      <c r="C21" s="15"/>
      <c r="D21" s="16"/>
      <c r="E21" s="16"/>
      <c r="F21" s="24">
        <v>11</v>
      </c>
      <c r="G21" s="24">
        <v>301.83</v>
      </c>
      <c r="H21" s="25">
        <f t="shared" si="0"/>
        <v>266.17214470368</v>
      </c>
      <c r="I21" s="30"/>
      <c r="J21" s="1"/>
      <c r="K21" s="1"/>
      <c r="L21" s="24">
        <v>10</v>
      </c>
      <c r="M21" s="33">
        <v>-301.83</v>
      </c>
    </row>
    <row r="22" s="1" customFormat="true" ht="20.25" spans="3:13">
      <c r="C22" s="15"/>
      <c r="D22" s="16"/>
      <c r="E22" s="16"/>
      <c r="F22" s="24">
        <v>12</v>
      </c>
      <c r="G22" s="24">
        <v>301.83</v>
      </c>
      <c r="H22" s="25">
        <f t="shared" si="0"/>
        <v>263.147340889276</v>
      </c>
      <c r="I22" s="30"/>
      <c r="J22" s="1"/>
      <c r="K22" s="1"/>
      <c r="L22" s="24">
        <v>11</v>
      </c>
      <c r="M22" s="33">
        <v>-301.83</v>
      </c>
    </row>
    <row r="23" s="1" customFormat="true" ht="20.25" spans="3:13">
      <c r="C23" s="15"/>
      <c r="D23" s="16"/>
      <c r="E23" s="16"/>
      <c r="F23" s="24">
        <v>13</v>
      </c>
      <c r="G23" s="24">
        <v>301.83</v>
      </c>
      <c r="H23" s="25">
        <f t="shared" si="0"/>
        <v>260.15691121318</v>
      </c>
      <c r="I23" s="30"/>
      <c r="J23" s="1"/>
      <c r="K23" s="1"/>
      <c r="L23" s="24">
        <v>12</v>
      </c>
      <c r="M23" s="33">
        <v>-301.83</v>
      </c>
    </row>
    <row r="24" s="1" customFormat="true" ht="20.25" spans="3:13">
      <c r="C24" s="15"/>
      <c r="D24" s="16"/>
      <c r="E24" s="16"/>
      <c r="F24" s="24">
        <v>14</v>
      </c>
      <c r="G24" s="24">
        <v>301.83</v>
      </c>
      <c r="H24" s="25">
        <f t="shared" si="0"/>
        <v>257.20046504464</v>
      </c>
      <c r="I24" s="30"/>
      <c r="J24" s="1"/>
      <c r="K24" s="1"/>
      <c r="L24" s="24">
        <v>13</v>
      </c>
      <c r="M24" s="33">
        <v>-301.83</v>
      </c>
    </row>
    <row r="25" s="1" customFormat="true" ht="20.25" spans="3:13">
      <c r="C25" s="15"/>
      <c r="D25" s="16"/>
      <c r="E25" s="16"/>
      <c r="F25" s="24">
        <v>15</v>
      </c>
      <c r="G25" s="24">
        <v>301.83</v>
      </c>
      <c r="H25" s="25">
        <f t="shared" si="0"/>
        <v>254.277616192069</v>
      </c>
      <c r="I25" s="30"/>
      <c r="J25" s="1"/>
      <c r="K25" s="1"/>
      <c r="L25" s="24">
        <v>14</v>
      </c>
      <c r="M25" s="33">
        <v>-301.83</v>
      </c>
    </row>
    <row r="26" s="1" customFormat="true" ht="20.25" spans="3:13">
      <c r="C26" s="15"/>
      <c r="D26" s="16"/>
      <c r="E26" s="16"/>
      <c r="F26" s="24">
        <v>16</v>
      </c>
      <c r="G26" s="24">
        <v>301.83</v>
      </c>
      <c r="H26" s="25">
        <f t="shared" si="0"/>
        <v>251.387982852594</v>
      </c>
      <c r="I26" s="30"/>
      <c r="J26" s="1"/>
      <c r="K26" s="1"/>
      <c r="L26" s="24">
        <v>15</v>
      </c>
      <c r="M26" s="33">
        <v>-301.83</v>
      </c>
    </row>
    <row r="27" s="1" customFormat="true" ht="20.25" spans="3:13">
      <c r="C27" s="15"/>
      <c r="D27" s="16"/>
      <c r="E27" s="16"/>
      <c r="F27" s="24">
        <v>17</v>
      </c>
      <c r="G27" s="24">
        <v>301.83</v>
      </c>
      <c r="H27" s="25">
        <f t="shared" si="0"/>
        <v>248.531187562184</v>
      </c>
      <c r="I27" s="30"/>
      <c r="J27" s="1"/>
      <c r="K27" s="1"/>
      <c r="L27" s="24">
        <v>16</v>
      </c>
      <c r="M27" s="33">
        <v>-301.83</v>
      </c>
    </row>
    <row r="28" s="1" customFormat="true" ht="20.25" spans="3:13">
      <c r="C28" s="15"/>
      <c r="D28" s="16"/>
      <c r="E28" s="16"/>
      <c r="F28" s="24">
        <v>18</v>
      </c>
      <c r="G28" s="24">
        <v>301.83</v>
      </c>
      <c r="H28" s="25">
        <f t="shared" si="0"/>
        <v>245.706857146343</v>
      </c>
      <c r="I28" s="30"/>
      <c r="J28" s="1"/>
      <c r="K28" s="1"/>
      <c r="L28" s="24">
        <v>17</v>
      </c>
      <c r="M28" s="33">
        <v>-301.83</v>
      </c>
    </row>
    <row r="29" s="1" customFormat="true" ht="20.25" spans="3:13">
      <c r="C29" s="15"/>
      <c r="D29" s="16"/>
      <c r="E29" s="16"/>
      <c r="F29" s="24">
        <v>19</v>
      </c>
      <c r="G29" s="24">
        <v>301.83</v>
      </c>
      <c r="H29" s="25">
        <f t="shared" si="0"/>
        <v>242.914622671361</v>
      </c>
      <c r="I29" s="30"/>
      <c r="J29" s="1"/>
      <c r="K29" s="1"/>
      <c r="L29" s="24">
        <v>18</v>
      </c>
      <c r="M29" s="33">
        <v>-301.83</v>
      </c>
    </row>
    <row r="30" s="1" customFormat="true" ht="20.25" spans="3:13">
      <c r="C30" s="15"/>
      <c r="D30" s="16"/>
      <c r="E30" s="16"/>
      <c r="F30" s="24">
        <v>20</v>
      </c>
      <c r="G30" s="24">
        <v>301.83</v>
      </c>
      <c r="H30" s="25">
        <f t="shared" si="0"/>
        <v>240.154119396126</v>
      </c>
      <c r="I30" s="30"/>
      <c r="J30" s="1"/>
      <c r="K30" s="1"/>
      <c r="L30" s="24">
        <v>19</v>
      </c>
      <c r="M30" s="33">
        <v>-301.83</v>
      </c>
    </row>
    <row r="31" s="1" customFormat="true" ht="20.25" spans="3:13">
      <c r="C31" s="15"/>
      <c r="D31" s="16"/>
      <c r="E31" s="16"/>
      <c r="F31" s="24">
        <v>21</v>
      </c>
      <c r="G31" s="24">
        <v>301.83</v>
      </c>
      <c r="H31" s="25">
        <f t="shared" si="0"/>
        <v>237.424986724475</v>
      </c>
      <c r="I31" s="30"/>
      <c r="J31" s="1"/>
      <c r="K31" s="1"/>
      <c r="L31" s="24">
        <v>20</v>
      </c>
      <c r="M31" s="33">
        <v>-301.83</v>
      </c>
    </row>
    <row r="32" s="1" customFormat="true" ht="20.25" spans="3:13">
      <c r="C32" s="15"/>
      <c r="D32" s="16"/>
      <c r="E32" s="16"/>
      <c r="F32" s="24">
        <v>22</v>
      </c>
      <c r="G32" s="24">
        <v>301.83</v>
      </c>
      <c r="H32" s="25">
        <f t="shared" si="0"/>
        <v>234.726868158092</v>
      </c>
      <c r="I32" s="30"/>
      <c r="J32" s="1"/>
      <c r="K32" s="1"/>
      <c r="L32" s="24">
        <v>21</v>
      </c>
      <c r="M32" s="33">
        <v>-301.83</v>
      </c>
    </row>
    <row r="33" s="1" customFormat="true" ht="20.25" spans="3:13">
      <c r="C33" s="15"/>
      <c r="D33" s="16"/>
      <c r="E33" s="16"/>
      <c r="F33" s="24">
        <v>23</v>
      </c>
      <c r="G33" s="24">
        <v>301.83</v>
      </c>
      <c r="H33" s="25">
        <f t="shared" si="0"/>
        <v>232.059411249939</v>
      </c>
      <c r="I33" s="30"/>
      <c r="J33" s="1"/>
      <c r="K33" s="1"/>
      <c r="L33" s="24">
        <v>22</v>
      </c>
      <c r="M33" s="33">
        <v>-301.83</v>
      </c>
    </row>
    <row r="34" s="1" customFormat="true" ht="21" spans="3:13">
      <c r="C34" s="17"/>
      <c r="D34" s="18"/>
      <c r="E34" s="18"/>
      <c r="F34" s="26">
        <v>24</v>
      </c>
      <c r="G34" s="26">
        <v>301.83</v>
      </c>
      <c r="H34" s="27">
        <f t="shared" si="0"/>
        <v>229.422267558218</v>
      </c>
      <c r="I34" s="30"/>
      <c r="J34" s="1"/>
      <c r="K34" s="1"/>
      <c r="L34" s="24">
        <v>23</v>
      </c>
      <c r="M34" s="33">
        <v>-301.83</v>
      </c>
    </row>
    <row r="35" s="1" customFormat="true" ht="21" spans="10:13">
      <c r="J35" s="31"/>
      <c r="K35" s="31"/>
      <c r="L35" s="26">
        <v>24</v>
      </c>
      <c r="M35" s="34">
        <v>-301.83</v>
      </c>
    </row>
  </sheetData>
  <mergeCells count="1">
    <mergeCell ref="C3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第一题</vt:lpstr>
      <vt:lpstr>第二题</vt:lpstr>
      <vt:lpstr>第三题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zjz</cp:lastModifiedBy>
  <dcterms:created xsi:type="dcterms:W3CDTF">2020-10-27T03:45:00Z</dcterms:created>
  <dcterms:modified xsi:type="dcterms:W3CDTF">2022-05-29T10:32:10Z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