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r\History\"/>
    </mc:Choice>
  </mc:AlternateContent>
  <xr:revisionPtr revIDLastSave="0" documentId="8_{429D69E9-990A-4245-A46F-4901500D3375}" xr6:coauthVersionLast="47" xr6:coauthVersionMax="47" xr10:uidLastSave="{00000000-0000-0000-0000-000000000000}"/>
  <bookViews>
    <workbookView xWindow="-120" yWindow="-120" windowWidth="29040" windowHeight="16440" xr2:uid="{E8DE863B-FB90-48C7-B3FC-77FCA6ED2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1" l="1"/>
  <c r="K2" i="1"/>
  <c r="K6" i="1"/>
  <c r="K11" i="1" s="1"/>
  <c r="J6" i="1"/>
  <c r="L6" i="1"/>
  <c r="J10" i="1"/>
  <c r="I10" i="1"/>
  <c r="L10" i="1" s="1"/>
  <c r="J9" i="1"/>
  <c r="I9" i="1"/>
  <c r="K9" i="1" s="1"/>
  <c r="J8" i="1"/>
  <c r="I8" i="1"/>
  <c r="K8" i="1" s="1"/>
  <c r="J7" i="1"/>
  <c r="I7" i="1"/>
  <c r="K7" i="1" s="1"/>
  <c r="J5" i="1"/>
  <c r="I5" i="1"/>
  <c r="K5" i="1" s="1"/>
  <c r="J4" i="1"/>
  <c r="I4" i="1"/>
  <c r="K4" i="1" s="1"/>
  <c r="J3" i="1"/>
  <c r="I3" i="1"/>
  <c r="L3" i="1" s="1"/>
  <c r="M2" i="1"/>
  <c r="L2" i="1"/>
  <c r="J2" i="1"/>
  <c r="I2" i="1"/>
  <c r="M6" i="1" l="1"/>
  <c r="M11" i="1" s="1"/>
  <c r="K10" i="1"/>
  <c r="M10" i="1" s="1"/>
  <c r="L9" i="1"/>
  <c r="M9" i="1" s="1"/>
  <c r="L8" i="1"/>
  <c r="M8" i="1" s="1"/>
  <c r="L7" i="1"/>
  <c r="M7" i="1" s="1"/>
  <c r="M5" i="1"/>
  <c r="L5" i="1"/>
  <c r="L4" i="1"/>
  <c r="M4" i="1" s="1"/>
  <c r="K3" i="1"/>
  <c r="M3" i="1" s="1"/>
</calcChain>
</file>

<file path=xl/sharedStrings.xml><?xml version="1.0" encoding="utf-8"?>
<sst xmlns="http://schemas.openxmlformats.org/spreadsheetml/2006/main" count="23" uniqueCount="23">
  <si>
    <t>tt</t>
  </si>
  <si>
    <t>tên phân xưởng</t>
  </si>
  <si>
    <t>knc</t>
  </si>
  <si>
    <t>cosphi</t>
  </si>
  <si>
    <t>phân xưởng tiện cơ khí</t>
  </si>
  <si>
    <t>phân xưởng dập</t>
  </si>
  <si>
    <t>PX lắp ráp số 1</t>
  </si>
  <si>
    <t>PX lắp ráp số 2</t>
  </si>
  <si>
    <t>PX sửa chữa cơ khí</t>
  </si>
  <si>
    <t>Phòng thí nghiệm trung tâm</t>
  </si>
  <si>
    <t>Phòng kiểm định thử nghiệm</t>
  </si>
  <si>
    <t>Trạm bơm</t>
  </si>
  <si>
    <t>phòng thiết kế</t>
  </si>
  <si>
    <t>tanphi</t>
  </si>
  <si>
    <t>Tổng</t>
  </si>
  <si>
    <t>po(W/m2)</t>
  </si>
  <si>
    <t>Pdl (kW)</t>
  </si>
  <si>
    <t>Pcs (kW)</t>
  </si>
  <si>
    <t>Ptt (kW)</t>
  </si>
  <si>
    <t>Qtt (kVAr)</t>
  </si>
  <si>
    <t>Stt (kVA)</t>
  </si>
  <si>
    <t>S (m2)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</si>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</sst>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344A-8119-455E-A395-4DAFB2317F48}">
  <dimension ref="A1:N11"/>
  <sheetViews>
    <sheetView tabSelected="1" workbookViewId="0">
      <selection activeCell="K6" sqref="K6"/>
    </sheetView>
  </sheetViews>
  <sheetFormatPr defaultRowHeight="14.25" x14ac:dyDescent="0.2"/>
  <cols>
    <col min="1" max="1" width="5.25" customWidth="1"/>
    <col min="2" max="2" width="25.875" style="2" customWidth="1"/>
    <col min="3" max="3" width="6.5" customWidth="1"/>
    <col min="5" max="5" width="6.375" customWidth="1"/>
    <col min="6" max="6" width="6.5" customWidth="1"/>
    <col min="9" max="13" width="9.125" style="1"/>
  </cols>
  <sheetData>
    <row r="1" spans="1:14" ht="39.950000000000003" customHeight="1" x14ac:dyDescent="0.25">
      <c r="A1" s="4" t="s">
        <v>0</v>
      </c>
      <c r="B1" s="4" t="s">
        <v>1</v>
      </c>
      <c r="C1" s="4" t="s">
        <v>22</v>
      </c>
      <c r="D1" s="4" t="s">
        <v>21</v>
      </c>
      <c r="E1" s="4" t="s">
        <v>2</v>
      </c>
      <c r="F1" s="4" t="s">
        <v>3</v>
      </c>
      <c r="G1" s="4" t="s">
        <v>13</v>
      </c>
      <c r="H1" s="4" t="s">
        <v>15</v>
      </c>
      <c r="I1" s="6" t="s">
        <v>16</v>
      </c>
      <c r="J1" s="6" t="s">
        <v>17</v>
      </c>
      <c r="K1" s="6" t="s">
        <v>18</v>
      </c>
      <c r="L1" s="6" t="s">
        <v>19</v>
      </c>
      <c r="M1" s="6" t="s">
        <v>20</v>
      </c>
      <c r="N1" s="1"/>
    </row>
    <row r="2" spans="1:14" s="3" customFormat="1" ht="39.950000000000003" customHeight="1" x14ac:dyDescent="0.2">
      <c r="A2" s="7">
        <v>1</v>
      </c>
      <c r="B2" s="8" t="s">
        <v>4</v>
      </c>
      <c r="C2" s="7">
        <v>1800</v>
      </c>
      <c r="D2" s="7">
        <v>3600</v>
      </c>
      <c r="E2" s="7">
        <v>0.3</v>
      </c>
      <c r="F2" s="7">
        <v>0.6</v>
      </c>
      <c r="G2" s="7">
        <v>1.33</v>
      </c>
      <c r="H2" s="7">
        <v>15</v>
      </c>
      <c r="I2" s="9">
        <f>(C2*E2)</f>
        <v>540</v>
      </c>
      <c r="J2" s="9">
        <f t="shared" ref="J2:J10" si="0">(D2*H2/1000)</f>
        <v>54</v>
      </c>
      <c r="K2" s="9">
        <f t="shared" ref="K2:K10" si="1">(I2+J2)</f>
        <v>594</v>
      </c>
      <c r="L2" s="9">
        <f t="shared" ref="L2:L10" si="2">G2*I2</f>
        <v>718.2</v>
      </c>
      <c r="M2" s="9">
        <f t="shared" ref="M2:M10" si="3">SQRT(K2*K2+L2*L2)</f>
        <v>932.01246772776597</v>
      </c>
    </row>
    <row r="3" spans="1:14" ht="39.950000000000003" customHeight="1" x14ac:dyDescent="0.2">
      <c r="A3" s="10">
        <v>2</v>
      </c>
      <c r="B3" s="11" t="s">
        <v>5</v>
      </c>
      <c r="C3" s="10">
        <v>1500</v>
      </c>
      <c r="D3" s="10">
        <v>3600</v>
      </c>
      <c r="E3" s="10">
        <v>0.5</v>
      </c>
      <c r="F3" s="10">
        <v>0.7</v>
      </c>
      <c r="G3" s="10">
        <v>1.02</v>
      </c>
      <c r="H3" s="10">
        <v>15</v>
      </c>
      <c r="I3" s="12">
        <f>(C3*E3)</f>
        <v>750</v>
      </c>
      <c r="J3" s="12">
        <f t="shared" si="0"/>
        <v>54</v>
      </c>
      <c r="K3" s="12">
        <f t="shared" si="1"/>
        <v>804</v>
      </c>
      <c r="L3" s="12">
        <f t="shared" si="2"/>
        <v>765</v>
      </c>
      <c r="M3" s="12">
        <f t="shared" si="3"/>
        <v>1109.7932239836391</v>
      </c>
    </row>
    <row r="4" spans="1:14" s="3" customFormat="1" ht="39.950000000000003" customHeight="1" x14ac:dyDescent="0.2">
      <c r="A4" s="7">
        <v>3</v>
      </c>
      <c r="B4" s="8" t="s">
        <v>6</v>
      </c>
      <c r="C4" s="7">
        <v>1000</v>
      </c>
      <c r="D4" s="7">
        <v>4350</v>
      </c>
      <c r="E4" s="7">
        <v>0.3</v>
      </c>
      <c r="F4" s="7">
        <v>0.6</v>
      </c>
      <c r="G4" s="7">
        <v>1.33</v>
      </c>
      <c r="H4" s="7">
        <v>13</v>
      </c>
      <c r="I4" s="9">
        <f>(C4*E4)</f>
        <v>300</v>
      </c>
      <c r="J4" s="9">
        <f t="shared" si="0"/>
        <v>56.55</v>
      </c>
      <c r="K4" s="9">
        <f t="shared" si="1"/>
        <v>356.55</v>
      </c>
      <c r="L4" s="9">
        <f t="shared" si="2"/>
        <v>399</v>
      </c>
      <c r="M4" s="9">
        <f t="shared" si="3"/>
        <v>535.09709632925501</v>
      </c>
    </row>
    <row r="5" spans="1:14" ht="39.950000000000003" customHeight="1" x14ac:dyDescent="0.2">
      <c r="A5" s="10">
        <v>4</v>
      </c>
      <c r="B5" s="11" t="s">
        <v>7</v>
      </c>
      <c r="C5" s="10">
        <v>1200</v>
      </c>
      <c r="D5" s="10">
        <v>4080</v>
      </c>
      <c r="E5" s="10">
        <v>0.3</v>
      </c>
      <c r="F5" s="10">
        <v>0.6</v>
      </c>
      <c r="G5" s="10">
        <v>1.33</v>
      </c>
      <c r="H5" s="10">
        <v>13</v>
      </c>
      <c r="I5" s="12">
        <f>(C5*E5)</f>
        <v>360</v>
      </c>
      <c r="J5" s="12">
        <f t="shared" si="0"/>
        <v>53.04</v>
      </c>
      <c r="K5" s="12">
        <f t="shared" si="1"/>
        <v>413.04</v>
      </c>
      <c r="L5" s="12">
        <f t="shared" si="2"/>
        <v>478.8</v>
      </c>
      <c r="M5" s="12">
        <f t="shared" si="3"/>
        <v>632.33810702819426</v>
      </c>
    </row>
    <row r="6" spans="1:14" s="3" customFormat="1" ht="39.950000000000003" customHeight="1" x14ac:dyDescent="0.2">
      <c r="A6" s="7">
        <v>5</v>
      </c>
      <c r="B6" s="8" t="s">
        <v>8</v>
      </c>
      <c r="C6" s="7"/>
      <c r="D6" s="7">
        <v>2100</v>
      </c>
      <c r="E6" s="7"/>
      <c r="F6" s="7">
        <v>0.6</v>
      </c>
      <c r="G6" s="7">
        <v>1.33</v>
      </c>
      <c r="H6" s="7">
        <v>13</v>
      </c>
      <c r="I6" s="9">
        <v>68.599999999999994</v>
      </c>
      <c r="J6" s="9">
        <f t="shared" si="0"/>
        <v>27.3</v>
      </c>
      <c r="K6" s="9">
        <f t="shared" si="1"/>
        <v>95.899999999999991</v>
      </c>
      <c r="L6" s="9">
        <f t="shared" si="2"/>
        <v>91.238</v>
      </c>
      <c r="M6" s="9">
        <f t="shared" si="3"/>
        <v>132.36760420888487</v>
      </c>
    </row>
    <row r="7" spans="1:14" ht="39.950000000000003" customHeight="1" x14ac:dyDescent="0.2">
      <c r="A7" s="10">
        <v>6</v>
      </c>
      <c r="B7" s="11" t="s">
        <v>9</v>
      </c>
      <c r="C7" s="10">
        <v>200</v>
      </c>
      <c r="D7" s="10">
        <v>2100</v>
      </c>
      <c r="E7" s="10">
        <v>0.7</v>
      </c>
      <c r="F7" s="10">
        <v>0.8</v>
      </c>
      <c r="G7" s="10">
        <v>0.75</v>
      </c>
      <c r="H7" s="10">
        <v>20</v>
      </c>
      <c r="I7" s="12">
        <f>(C7*E7)</f>
        <v>140</v>
      </c>
      <c r="J7" s="12">
        <f t="shared" si="0"/>
        <v>42</v>
      </c>
      <c r="K7" s="12">
        <f t="shared" si="1"/>
        <v>182</v>
      </c>
      <c r="L7" s="12">
        <f t="shared" si="2"/>
        <v>105</v>
      </c>
      <c r="M7" s="12">
        <f t="shared" si="3"/>
        <v>210.11663427725088</v>
      </c>
    </row>
    <row r="8" spans="1:14" s="3" customFormat="1" ht="39.950000000000003" customHeight="1" x14ac:dyDescent="0.2">
      <c r="A8" s="7">
        <v>7</v>
      </c>
      <c r="B8" s="8" t="s">
        <v>10</v>
      </c>
      <c r="C8" s="7">
        <v>500</v>
      </c>
      <c r="D8" s="7">
        <v>2100</v>
      </c>
      <c r="E8" s="7">
        <v>0.7</v>
      </c>
      <c r="F8" s="7">
        <v>0.7</v>
      </c>
      <c r="G8" s="7">
        <v>1.02</v>
      </c>
      <c r="H8" s="7">
        <v>15</v>
      </c>
      <c r="I8" s="9">
        <f>(C8*E8)</f>
        <v>350</v>
      </c>
      <c r="J8" s="9">
        <f t="shared" si="0"/>
        <v>31.5</v>
      </c>
      <c r="K8" s="9">
        <f t="shared" si="1"/>
        <v>381.5</v>
      </c>
      <c r="L8" s="9">
        <f t="shared" si="2"/>
        <v>357</v>
      </c>
      <c r="M8" s="9">
        <f t="shared" si="3"/>
        <v>522.48564573584224</v>
      </c>
    </row>
    <row r="9" spans="1:14" ht="39.950000000000003" customHeight="1" x14ac:dyDescent="0.2">
      <c r="A9" s="10">
        <v>8</v>
      </c>
      <c r="B9" s="11" t="s">
        <v>11</v>
      </c>
      <c r="C9" s="10">
        <v>150</v>
      </c>
      <c r="D9" s="10">
        <v>2500</v>
      </c>
      <c r="E9" s="10">
        <v>0.6</v>
      </c>
      <c r="F9" s="10">
        <v>0.7</v>
      </c>
      <c r="G9" s="10">
        <v>1.02</v>
      </c>
      <c r="H9" s="10">
        <v>10</v>
      </c>
      <c r="I9" s="12">
        <f>(C9*E9)</f>
        <v>90</v>
      </c>
      <c r="J9" s="12">
        <f t="shared" si="0"/>
        <v>25</v>
      </c>
      <c r="K9" s="12">
        <f t="shared" si="1"/>
        <v>115</v>
      </c>
      <c r="L9" s="12">
        <f t="shared" si="2"/>
        <v>91.8</v>
      </c>
      <c r="M9" s="12">
        <f t="shared" si="3"/>
        <v>147.14700132860335</v>
      </c>
    </row>
    <row r="10" spans="1:14" s="3" customFormat="1" ht="39.950000000000003" customHeight="1" x14ac:dyDescent="0.2">
      <c r="A10" s="7">
        <v>9</v>
      </c>
      <c r="B10" s="8" t="s">
        <v>12</v>
      </c>
      <c r="C10" s="7">
        <v>100</v>
      </c>
      <c r="D10" s="7">
        <v>3713</v>
      </c>
      <c r="E10" s="7">
        <v>0.7</v>
      </c>
      <c r="F10" s="7">
        <v>0.8</v>
      </c>
      <c r="G10" s="7">
        <v>0.75</v>
      </c>
      <c r="H10" s="7">
        <v>20</v>
      </c>
      <c r="I10" s="9">
        <f>(C10*E10)</f>
        <v>70</v>
      </c>
      <c r="J10" s="9">
        <f t="shared" si="0"/>
        <v>74.260000000000005</v>
      </c>
      <c r="K10" s="9">
        <f t="shared" si="1"/>
        <v>144.26</v>
      </c>
      <c r="L10" s="9">
        <f t="shared" si="2"/>
        <v>52.5</v>
      </c>
      <c r="M10" s="9">
        <f t="shared" si="3"/>
        <v>153.51611511499371</v>
      </c>
    </row>
    <row r="11" spans="1:14" ht="39.950000000000003" customHeight="1" x14ac:dyDescent="0.25">
      <c r="A11" s="10"/>
      <c r="B11" s="5" t="s">
        <v>14</v>
      </c>
      <c r="C11" s="10"/>
      <c r="D11" s="10"/>
      <c r="E11" s="10"/>
      <c r="F11" s="10"/>
      <c r="G11" s="10"/>
      <c r="H11" s="10"/>
      <c r="I11" s="12"/>
      <c r="J11" s="12"/>
      <c r="K11" s="13">
        <f>SUM(K2:K10)</f>
        <v>3086.25</v>
      </c>
      <c r="L11" s="13">
        <f>SUM(L2:L10)</f>
        <v>3058.538</v>
      </c>
      <c r="M11" s="13">
        <f>SUM(M2:M10)</f>
        <v>4374.8738957344303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D73DF96024544FA79FDC867D1BABB3" ma:contentTypeVersion="11" ma:contentTypeDescription="Create a new document." ma:contentTypeScope="" ma:versionID="e82ce0e2aff8ad891ad0c6d413b328e7">
  <xsd:schema xmlns:xsd="http://www.w3.org/2001/XMLSchema" xmlns:xs="http://www.w3.org/2001/XMLSchema" xmlns:p="http://schemas.microsoft.com/office/2006/metadata/properties" xmlns:ns3="c2789afe-e671-4f33-b609-81accfcf5258" xmlns:ns4="7871b3a2-fa86-447a-b485-a037d6092110" targetNamespace="http://schemas.microsoft.com/office/2006/metadata/properties" ma:root="true" ma:fieldsID="ade7e880ec47ecba1da6e32419c97c02" ns3:_="" ns4:_="">
    <xsd:import namespace="c2789afe-e671-4f33-b609-81accfcf5258"/>
    <xsd:import namespace="7871b3a2-fa86-447a-b485-a037d60921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89afe-e671-4f33-b609-81accfcf5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1b3a2-fa86-447a-b485-a037d60921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56769B-4753-4ECD-AFD4-79696E4971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789afe-e671-4f33-b609-81accfcf5258"/>
    <ds:schemaRef ds:uri="7871b3a2-fa86-447a-b485-a037d60921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E765ED-6504-4E16-8DD4-BC5C84DF17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6B40D2-9CC4-4C85-9E7F-F7E1EC965ECB}">
  <ds:schemaRefs>
    <ds:schemaRef ds:uri="http://www.w3.org/XML/1998/namespace"/>
    <ds:schemaRef ds:uri="http://purl.org/dc/terms/"/>
    <ds:schemaRef ds:uri="http://schemas.microsoft.com/office/2006/documentManagement/types"/>
    <ds:schemaRef ds:uri="7871b3a2-fa86-447a-b485-a037d6092110"/>
    <ds:schemaRef ds:uri="c2789afe-e671-4f33-b609-81accfcf5258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2021-11-10T12:24:10Z</dcterms:created>
  <dcterms:modified xsi:type="dcterms:W3CDTF">2021-11-11T14:14:30Z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0x0101007CD73DF96024544FA79FDC867D1BABB3</vt:lpwstr>
  </property>
</Properties>
</file>