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eace\SynologyDrive\project_match\Embedded Tools\Hardware\"/>
    </mc:Choice>
  </mc:AlternateContent>
  <xr:revisionPtr revIDLastSave="0" documentId="13_ncr:1_{47CEE4AE-529F-40A6-976E-F8DD045CAE3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Sheet1!$A$1:$N$76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8" i="1" l="1"/>
  <c r="P38" i="1" s="1"/>
  <c r="M77" i="1"/>
  <c r="C77" i="1"/>
  <c r="P77" i="1"/>
  <c r="P75" i="1"/>
  <c r="P76" i="1"/>
  <c r="C7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35" i="1"/>
  <c r="P36" i="1"/>
  <c r="P37" i="1"/>
  <c r="P39" i="1"/>
  <c r="P40" i="1"/>
  <c r="P41" i="1"/>
  <c r="P42" i="1"/>
  <c r="P43" i="1"/>
  <c r="P44" i="1"/>
  <c r="P45" i="1"/>
  <c r="P46" i="1"/>
  <c r="P47" i="1"/>
  <c r="P48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2" i="1"/>
  <c r="O34" i="1"/>
  <c r="P34" i="1" s="1"/>
  <c r="O30" i="1"/>
  <c r="P30" i="1" s="1"/>
  <c r="O49" i="1"/>
  <c r="P49" i="1" s="1"/>
  <c r="O16" i="1"/>
  <c r="P16" i="1" s="1"/>
  <c r="O33" i="1"/>
  <c r="P33" i="1" s="1"/>
  <c r="O32" i="1"/>
  <c r="P32" i="1" s="1"/>
  <c r="O31" i="1"/>
  <c r="P31" i="1" s="1"/>
  <c r="O29" i="1"/>
  <c r="P29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2" i="1"/>
  <c r="Q78" i="1" l="1"/>
  <c r="P78" i="1"/>
</calcChain>
</file>

<file path=xl/sharedStrings.xml><?xml version="1.0" encoding="utf-8"?>
<sst xmlns="http://schemas.openxmlformats.org/spreadsheetml/2006/main" count="839" uniqueCount="329">
  <si>
    <t>1</t>
  </si>
  <si>
    <t>HDR2x5_1.27_1</t>
  </si>
  <si>
    <t>HDR-TH_10P-P1.27-V-M-R2-C5-S1.27_1</t>
  </si>
  <si>
    <t/>
  </si>
  <si>
    <t>P4</t>
  </si>
  <si>
    <t>SS23H37L4</t>
  </si>
  <si>
    <t>SW-TH_SS23H37LX_SMD</t>
  </si>
  <si>
    <t>SW1</t>
  </si>
  <si>
    <t>XKBConnectivity(中国星坤)</t>
  </si>
  <si>
    <t>C883268</t>
  </si>
  <si>
    <t>2</t>
  </si>
  <si>
    <t>HDR2x16_1.27</t>
  </si>
  <si>
    <t>HDR-TH_32P-P1.27-V-M-R2-C16-S1.27</t>
  </si>
  <si>
    <t>U15,U16</t>
  </si>
  <si>
    <t>SMQP-02R-TP</t>
  </si>
  <si>
    <t>SW-TH_4P-P2.54_SMQP-02R-TP</t>
  </si>
  <si>
    <t>U17,U18</t>
  </si>
  <si>
    <t>SMSwitch</t>
  </si>
  <si>
    <t>C5299482</t>
  </si>
  <si>
    <t>VRB0505S-5WR3</t>
  </si>
  <si>
    <t>PWRM-TH_7P-L22.0-W9.5-P2.54_VRB0505S-5WR3_ST</t>
  </si>
  <si>
    <t>U13</t>
  </si>
  <si>
    <t>MORNSUN(金升阳)</t>
  </si>
  <si>
    <t>C5189717</t>
  </si>
  <si>
    <t>LED1615</t>
  </si>
  <si>
    <t>D1</t>
  </si>
  <si>
    <t>USB31-TYPEC-16X7C-1FS</t>
  </si>
  <si>
    <t>USB-SMD_USB31-TYPEC-16X7C-1FS</t>
  </si>
  <si>
    <t>USB1</t>
  </si>
  <si>
    <t>XKBConnection(中国星坤)</t>
  </si>
  <si>
    <t>C2880667</t>
  </si>
  <si>
    <t>SI2302A</t>
  </si>
  <si>
    <t>SOT-23-3_L2.9-W1.3-P1.90-LS2.4-BR</t>
  </si>
  <si>
    <t>Q1</t>
  </si>
  <si>
    <t>UMW(友台半导体)</t>
  </si>
  <si>
    <t>C347483</t>
  </si>
  <si>
    <t>24MHz</t>
  </si>
  <si>
    <t>CRYSTAL-SMD_4P-L2.0-W1.6-BL-A</t>
  </si>
  <si>
    <t>X1</t>
  </si>
  <si>
    <t>6</t>
  </si>
  <si>
    <t>74LVC1T45DW-7</t>
  </si>
  <si>
    <t>SC-70-6_L2.2-W1.3-P0.65-LS2.1-BR</t>
  </si>
  <si>
    <t>U4,U5,U6,U7,U8,U9</t>
  </si>
  <si>
    <t>DIODES(美台)</t>
  </si>
  <si>
    <t>C168855</t>
  </si>
  <si>
    <t>4.7uH</t>
  </si>
  <si>
    <t>IND-SMD_L2.5-W2.0</t>
  </si>
  <si>
    <t>L1</t>
  </si>
  <si>
    <t>SWPA252012S4R7MT</t>
  </si>
  <si>
    <t>Sunlord(顺络)</t>
  </si>
  <si>
    <t>C87640</t>
  </si>
  <si>
    <t>HDR2x8_1.27_SMD</t>
  </si>
  <si>
    <t>HDR-SMD_16P-P1.27-V-M-R2-C8-LS5.5</t>
  </si>
  <si>
    <t>P1</t>
  </si>
  <si>
    <t>TLV62568DBVR</t>
  </si>
  <si>
    <t>SOT-23-5_L3.0-W1.7-P0.95-LS2.8-BR</t>
  </si>
  <si>
    <t>U11</t>
  </si>
  <si>
    <t>TI(德州仪器)</t>
  </si>
  <si>
    <t>C163219</t>
  </si>
  <si>
    <t>2.2uH</t>
  </si>
  <si>
    <t>IND-SMD_L2.5-W2.0_MHCHL2520</t>
  </si>
  <si>
    <t>L2</t>
  </si>
  <si>
    <t>FTC252012S2R2MBCA</t>
  </si>
  <si>
    <t>cjiang(长江微电)</t>
  </si>
  <si>
    <t>C5832372</t>
  </si>
  <si>
    <t>HDR1x7_1.27</t>
  </si>
  <si>
    <t>HDR-TH_7P-P1.27-V-M-1</t>
  </si>
  <si>
    <t>P3</t>
  </si>
  <si>
    <t>4</t>
  </si>
  <si>
    <t>NC</t>
  </si>
  <si>
    <t>R1206</t>
  </si>
  <si>
    <t>R42,R43,R44,R45</t>
  </si>
  <si>
    <t>IDC2x4_SMD</t>
  </si>
  <si>
    <t>IDC-SMD_8P-P2.54</t>
  </si>
  <si>
    <t>P5</t>
  </si>
  <si>
    <t>R0402</t>
  </si>
  <si>
    <t>R46,R47</t>
  </si>
  <si>
    <t>HPM5301IEG1</t>
  </si>
  <si>
    <t>QFN-48_L6.0-W6.0-P0.4-BL-EP4.2</t>
  </si>
  <si>
    <t>U2</t>
  </si>
  <si>
    <t>IDC2x10_SMD</t>
  </si>
  <si>
    <t>IDC-SMD_20P-P2.54</t>
  </si>
  <si>
    <t>P6</t>
  </si>
  <si>
    <t>CH334R</t>
  </si>
  <si>
    <t>QSOP-16_L4.9-W3.9-P0.64-LS6.0-BL</t>
  </si>
  <si>
    <t>U10</t>
  </si>
  <si>
    <t>WCH(南京沁恒)</t>
  </si>
  <si>
    <t>C4154405</t>
  </si>
  <si>
    <t>HDR2x10_1.27_SMD</t>
  </si>
  <si>
    <t>HDR-SMD_20P-P1.27-V-M-R2-C10-LS5.5</t>
  </si>
  <si>
    <t>P2</t>
  </si>
  <si>
    <t>12MHz</t>
  </si>
  <si>
    <t>CRYSTAL-SMD_4P-L2.5-W2.0-BL-A</t>
  </si>
  <si>
    <t>X2</t>
  </si>
  <si>
    <t>USBLC6-2SC6</t>
  </si>
  <si>
    <t>SOT-23-6_L2.9-W1.6-P0.95-LS2.8-BL</t>
  </si>
  <si>
    <t>D3</t>
  </si>
  <si>
    <t>C2687116</t>
  </si>
  <si>
    <t>ISOUSB211DPR</t>
  </si>
  <si>
    <t>SSOP-28_L10.3-W7.5-P0.65-LS10.3-BL</t>
  </si>
  <si>
    <t>U12</t>
  </si>
  <si>
    <t>C5772877</t>
  </si>
  <si>
    <t>LMV358AIDGKR</t>
  </si>
  <si>
    <t>VSSOP-8_L3.0-W3.0-P0.65-LS5.0-BL</t>
  </si>
  <si>
    <t>U19</t>
  </si>
  <si>
    <t>C408974</t>
  </si>
  <si>
    <t>SY6280AAC</t>
  </si>
  <si>
    <t>SOT-23-5_L3.0-W1.7-P0.95-LS2.8-BL</t>
  </si>
  <si>
    <t>U1,U3</t>
  </si>
  <si>
    <t>silergy(矽力杰)</t>
  </si>
  <si>
    <t>C55136</t>
  </si>
  <si>
    <t>SGM7222YMS10/TR</t>
  </si>
  <si>
    <t>MSOP-10_L3.0-W3.0-P0.50-LS5.0-BL</t>
  </si>
  <si>
    <t>U14</t>
  </si>
  <si>
    <t>SGMICRO(圣邦微)</t>
  </si>
  <si>
    <t>C113292</t>
  </si>
  <si>
    <t>U24</t>
  </si>
  <si>
    <t>LCSC</t>
  </si>
  <si>
    <t>CA-IS3742HB</t>
  </si>
  <si>
    <t>SSOP-16_L4.9-W3.9-P0.64-LS6.0-BL</t>
  </si>
  <si>
    <t>U3</t>
  </si>
  <si>
    <t>Chipanalog(川土微)</t>
  </si>
  <si>
    <t>C7370896</t>
  </si>
  <si>
    <t>GL823K-HCY04</t>
  </si>
  <si>
    <t>U18</t>
  </si>
  <si>
    <t>GENESYS(创惟)</t>
  </si>
  <si>
    <t>C284879</t>
  </si>
  <si>
    <t>SP3232EEY-L/TR</t>
  </si>
  <si>
    <t>TSSOP-16_L5.0-W4.4-P0.65-LS6.4-BL</t>
  </si>
  <si>
    <t>U9</t>
  </si>
  <si>
    <t>MaxLinear(迈凌)</t>
  </si>
  <si>
    <t>C13482</t>
  </si>
  <si>
    <t>SM712</t>
  </si>
  <si>
    <t>SOT-23-3_L2.9-W1.6-P1.90-LS2.8-BR</t>
  </si>
  <si>
    <t>U16,U17</t>
  </si>
  <si>
    <t>B0505S-1WR3</t>
  </si>
  <si>
    <t>PWRM-TH_B0503S-1WR2_S_1</t>
  </si>
  <si>
    <t>U4,U8</t>
  </si>
  <si>
    <t>C131038</t>
  </si>
  <si>
    <t>CH344Q</t>
  </si>
  <si>
    <t>LQFP-48_L7.0-W7.0-P0.50-LS9.0-BL</t>
  </si>
  <si>
    <t>U6</t>
  </si>
  <si>
    <t>C2988084</t>
  </si>
  <si>
    <t>ESDA5V3L</t>
  </si>
  <si>
    <t>U15</t>
  </si>
  <si>
    <t>SIT3088ETK</t>
  </si>
  <si>
    <t>DFN-8_L3.0-W3.0-P0.65-BL-EP</t>
  </si>
  <si>
    <t>U12,U13</t>
  </si>
  <si>
    <t>SIT(芯力特)</t>
  </si>
  <si>
    <t>C601076</t>
  </si>
  <si>
    <t>YELLOW</t>
  </si>
  <si>
    <t>LED0603</t>
  </si>
  <si>
    <t>LED2,LED4,LED7,LED9,LED11,LED13</t>
  </si>
  <si>
    <t>U22</t>
  </si>
  <si>
    <t>D5,D6</t>
  </si>
  <si>
    <t>12</t>
  </si>
  <si>
    <t>FUSE0805</t>
  </si>
  <si>
    <t>F0805</t>
  </si>
  <si>
    <t>F1,F2,F3,F4,F5,F6,F7,F8,F9,F10,F11,F12</t>
  </si>
  <si>
    <t>U10,U11</t>
  </si>
  <si>
    <t>HDR1x5_1.27</t>
  </si>
  <si>
    <t>HDR-TH_5P-P1.27-V-M</t>
  </si>
  <si>
    <t>L1,L2</t>
  </si>
  <si>
    <t>STM32F405RGT6</t>
  </si>
  <si>
    <t>LQFP-64_L10.0-W10.0-P0.50-LS12.0-BL</t>
  </si>
  <si>
    <t>U23</t>
  </si>
  <si>
    <t>ST(意法半导体)</t>
  </si>
  <si>
    <t>C15742</t>
  </si>
  <si>
    <t>74HC245KAJ</t>
  </si>
  <si>
    <t>TSSOP-20_L6.5-W4.4-P0.65-LS6.4-BL</t>
  </si>
  <si>
    <t>U5</t>
  </si>
  <si>
    <t>FM(富满)</t>
  </si>
  <si>
    <t>C19192982</t>
  </si>
  <si>
    <t>AO3401A</t>
  </si>
  <si>
    <t>SOT-23_L2.9-W1.3-P1.90-LS2.4-BR</t>
  </si>
  <si>
    <t>AOS</t>
  </si>
  <si>
    <t>C15127</t>
  </si>
  <si>
    <t>8MHz</t>
  </si>
  <si>
    <t>CRYSTAL-SMD_4P-L3.2-W2.5-BL-A</t>
  </si>
  <si>
    <t>X1,X2</t>
  </si>
  <si>
    <t>TFPUSH</t>
  </si>
  <si>
    <t>TF-SMD_TF-PUSH</t>
  </si>
  <si>
    <t>CARD1</t>
  </si>
  <si>
    <t>SHOUHAN(首韩)</t>
  </si>
  <si>
    <t>C393941</t>
  </si>
  <si>
    <t>BX-PM1.27-2-5PU</t>
  </si>
  <si>
    <t>HDR-TH_10P-P1.27-V-F-R2-C5-S1.27_1</t>
  </si>
  <si>
    <t>Bossie(博锡)</t>
  </si>
  <si>
    <t>C18078163</t>
  </si>
  <si>
    <t>PM1.27-2x16</t>
  </si>
  <si>
    <t>HDR-TH_32P-P1.27-V-F-R2-C16-S1.27</t>
  </si>
  <si>
    <t>P3,P4</t>
  </si>
  <si>
    <t>KF2EDGV-2.5-20P</t>
  </si>
  <si>
    <t>CONN-TH_20P-P2.50_KF2EDGV-2.5-20P_SMD</t>
  </si>
  <si>
    <t>CN1</t>
  </si>
  <si>
    <t>KEFA(科发)</t>
  </si>
  <si>
    <t>SIT1057TK/3</t>
  </si>
  <si>
    <t>DFN-8_L3.0-W3.0-P0.65-BL-EP-1</t>
  </si>
  <si>
    <t>U1,U2</t>
  </si>
  <si>
    <t>C5382538</t>
  </si>
  <si>
    <t>U20,U21</t>
  </si>
  <si>
    <t>CA-IS3762HB</t>
  </si>
  <si>
    <t>SSOP-16_L4.9-W3.9-P0.64-LS6.0-BL-1</t>
  </si>
  <si>
    <t>U7</t>
  </si>
  <si>
    <t>C19723482</t>
  </si>
  <si>
    <t>BLUE</t>
  </si>
  <si>
    <t>LED1,LED3,LED6,LED8,LED10,LED12</t>
  </si>
  <si>
    <t>X3</t>
  </si>
  <si>
    <t>D1,D2</t>
  </si>
  <si>
    <t>MDD</t>
  </si>
  <si>
    <t>C502564</t>
  </si>
  <si>
    <t>D4</t>
  </si>
  <si>
    <t>SDT23C712L02</t>
  </si>
  <si>
    <t>7</t>
  </si>
  <si>
    <t>SN74LVC2T45DCUR</t>
  </si>
  <si>
    <t>VSSOP-8_L2.4-W2.1-P0.50-LS3.2-BR</t>
  </si>
  <si>
    <t>U2,U3,U4,U5,U6,U7,U8</t>
  </si>
  <si>
    <t>C15741</t>
  </si>
  <si>
    <t>BAR43CFILM</t>
  </si>
  <si>
    <t>C69290</t>
  </si>
  <si>
    <t>FDC6312P</t>
  </si>
  <si>
    <t>SOT-23-6_L2.9-W1.6-P0.95-LS2.8-BR</t>
  </si>
  <si>
    <t>Q2</t>
  </si>
  <si>
    <t>onsemi(安森美)</t>
  </si>
  <si>
    <t>C241767</t>
  </si>
  <si>
    <t>STM32F205RCT6</t>
  </si>
  <si>
    <t>U1</t>
  </si>
  <si>
    <t>C47520</t>
  </si>
  <si>
    <t>R0603</t>
  </si>
  <si>
    <t>R47</t>
  </si>
  <si>
    <t>HDR2x8_1.27</t>
  </si>
  <si>
    <t>HDR-TH_16P-P1.27-V-M-R2-C8-S1.27-1</t>
  </si>
  <si>
    <t>HDR2x10_1.27</t>
  </si>
  <si>
    <t>HDR-TH_20P-P1.27-V-M-R2-C10-S1.27</t>
  </si>
  <si>
    <t>No.</t>
  </si>
  <si>
    <t>Quantity</t>
  </si>
  <si>
    <t>Comment</t>
  </si>
  <si>
    <t>Footprint</t>
  </si>
  <si>
    <t>Value</t>
  </si>
  <si>
    <t>Designator</t>
  </si>
  <si>
    <t>ManufacturerPart</t>
  </si>
  <si>
    <t>Manufacturer</t>
  </si>
  <si>
    <t>SupplierPart</t>
  </si>
  <si>
    <t>Supplier</t>
  </si>
  <si>
    <t>SIT1057TK/3</t>
    <phoneticPr fontId="1" type="noConversion"/>
  </si>
  <si>
    <t>SM15C</t>
  </si>
  <si>
    <t>KUU</t>
    <phoneticPr fontId="1" type="noConversion"/>
  </si>
  <si>
    <t>ST</t>
    <phoneticPr fontId="1" type="noConversion"/>
  </si>
  <si>
    <t xml:space="preserve">ESDA6V1L </t>
    <phoneticPr fontId="1" type="noConversion"/>
  </si>
  <si>
    <t>焊接品牌</t>
    <phoneticPr fontId="1" type="noConversion"/>
  </si>
  <si>
    <t>焊接型号</t>
    <phoneticPr fontId="1" type="noConversion"/>
  </si>
  <si>
    <t>拓展光电</t>
    <phoneticPr fontId="1" type="noConversion"/>
  </si>
  <si>
    <t>TZ-P2-0603YGTCS1-0.6T</t>
    <phoneticPr fontId="1" type="noConversion"/>
  </si>
  <si>
    <t>USBLC6-2SC6</t>
    <phoneticPr fontId="1" type="noConversion"/>
  </si>
  <si>
    <t>东沃</t>
    <phoneticPr fontId="1" type="noConversion"/>
  </si>
  <si>
    <t>/</t>
    <phoneticPr fontId="1" type="noConversion"/>
  </si>
  <si>
    <t>SM712.TCT-ES</t>
    <phoneticPr fontId="1" type="noConversion"/>
  </si>
  <si>
    <t>静芯微</t>
    <phoneticPr fontId="1" type="noConversion"/>
  </si>
  <si>
    <t>杰盛微</t>
    <phoneticPr fontId="1" type="noConversion"/>
  </si>
  <si>
    <t>JSM2302</t>
    <phoneticPr fontId="1" type="noConversion"/>
  </si>
  <si>
    <t>比诺星</t>
    <phoneticPr fontId="1" type="noConversion"/>
  </si>
  <si>
    <t>SMD0805-010C-15V</t>
    <phoneticPr fontId="1" type="noConversion"/>
  </si>
  <si>
    <t>韩景元</t>
    <phoneticPr fontId="1" type="noConversion"/>
  </si>
  <si>
    <t>KY6801</t>
    <phoneticPr fontId="1" type="noConversion"/>
  </si>
  <si>
    <t>成兴光</t>
    <phoneticPr fontId="1" type="noConversion"/>
  </si>
  <si>
    <t>XL-1608UBC-04</t>
    <phoneticPr fontId="1" type="noConversion"/>
  </si>
  <si>
    <t>BAT54C</t>
    <phoneticPr fontId="1" type="noConversion"/>
  </si>
  <si>
    <t>创捷</t>
    <phoneticPr fontId="1" type="noConversion"/>
  </si>
  <si>
    <t>RL080002265</t>
    <phoneticPr fontId="1" type="noConversion"/>
  </si>
  <si>
    <t>长江微电</t>
    <phoneticPr fontId="1" type="noConversion"/>
  </si>
  <si>
    <t>FTC252010S4R7MBCA</t>
    <phoneticPr fontId="1" type="noConversion"/>
  </si>
  <si>
    <t>供应商</t>
    <phoneticPr fontId="1" type="noConversion"/>
  </si>
  <si>
    <t>立创商城</t>
    <phoneticPr fontId="1" type="noConversion"/>
  </si>
  <si>
    <t>http://e.tb.cn/h.gG8eFk0z1i0zUFU?tk=9gg2395n4TH</t>
    <phoneticPr fontId="1" type="noConversion"/>
  </si>
  <si>
    <t>间距1.27mm/针长11mm 2*50P</t>
    <phoneticPr fontId="1" type="noConversion"/>
  </si>
  <si>
    <t>怡兴达数码专营店</t>
    <phoneticPr fontId="1" type="noConversion"/>
  </si>
  <si>
    <t>http://e.tb.cn/h.gGyyCbm65PxT9SJ?tk=wbKx395qVMP</t>
    <phoneticPr fontId="1" type="noConversion"/>
  </si>
  <si>
    <t>kcut旗舰店</t>
    <phoneticPr fontId="1" type="noConversion"/>
  </si>
  <si>
    <t>VRB0505S-6WR3</t>
    <phoneticPr fontId="1" type="noConversion"/>
  </si>
  <si>
    <t>http://e.tb.cn/h.gGBZZw8JrdaCuqG?tk=1dFH395rqjm</t>
    <phoneticPr fontId="1" type="noConversion"/>
  </si>
  <si>
    <t>深圳市优信电子科技有限公司</t>
    <phoneticPr fontId="1" type="noConversion"/>
  </si>
  <si>
    <t>双排贴片 镀金 2*50P</t>
    <phoneticPr fontId="1" type="noConversion"/>
  </si>
  <si>
    <t>1.27 双排母 2*50P</t>
    <phoneticPr fontId="1" type="noConversion"/>
  </si>
  <si>
    <t>http://e.tb.cn/h.gtDWSV4pChgk9Iz?tk=zA9P39gcN4s CA6496</t>
    <phoneticPr fontId="1" type="noConversion"/>
  </si>
  <si>
    <t>http://e.tb.cn/h.gGYoAijcOZGUYAO?tk=V5jb39gXJOI</t>
    <phoneticPr fontId="1" type="noConversion"/>
  </si>
  <si>
    <t>http://e.tb.cn/h.gGYpF9LmazMhy0t?tk=4L9W39g2rNn</t>
    <phoneticPr fontId="1" type="noConversion"/>
  </si>
  <si>
    <t>SY6280AAC</t>
    <phoneticPr fontId="1" type="noConversion"/>
  </si>
  <si>
    <t>http://e.tb.cn/h.gGYpF9LmazMhy0t?tk=4L9W39g3rNn</t>
  </si>
  <si>
    <t>http://e.tb.cn/h.gGYKvP2s6YJ0WTn?tk=oXOS39gW0AS</t>
    <phoneticPr fontId="1" type="noConversion"/>
  </si>
  <si>
    <t>SGM7222YMS10/TR</t>
    <phoneticPr fontId="1" type="noConversion"/>
  </si>
  <si>
    <t>http://e.tb.cn/h.gG8tK4h0vi460dB?tk=m5nc39gWtUw</t>
    <phoneticPr fontId="1" type="noConversion"/>
  </si>
  <si>
    <t>X201624MMB4SI</t>
    <phoneticPr fontId="1" type="noConversion"/>
  </si>
  <si>
    <t>扬兴晶振</t>
    <phoneticPr fontId="1" type="noConversion"/>
  </si>
  <si>
    <t>http://e.tb.cn/h.gG8uhOBYo26K7Oo?tk=8sAl39gV1uV</t>
    <phoneticPr fontId="1" type="noConversion"/>
  </si>
  <si>
    <t>12MHz ±10ppm 20pF 3225</t>
    <phoneticPr fontId="1" type="noConversion"/>
  </si>
  <si>
    <t>http://e.tb.cn/h.gGBNSX9pXcJlqrS?tk=GWVA39gUUjT</t>
    <phoneticPr fontId="1" type="noConversion"/>
  </si>
  <si>
    <t>STM32F405RGT6</t>
    <phoneticPr fontId="1" type="noConversion"/>
  </si>
  <si>
    <t>http://e.tb.cn/h.gtDSMO9yWGzUPp2?tk=eQNd39gU2ci</t>
    <phoneticPr fontId="1" type="noConversion"/>
  </si>
  <si>
    <t>http://e.tb.cn/h.gG8xwxTs4wh8V0T?tk=FNJl39g52lN</t>
    <phoneticPr fontId="1" type="noConversion"/>
  </si>
  <si>
    <t>SIT1044QTK/3</t>
    <phoneticPr fontId="1" type="noConversion"/>
  </si>
  <si>
    <t>http://e.tb.cn/h.gGBpbUBK6ho59aD?tk=On6O39gg8iQ</t>
    <phoneticPr fontId="1" type="noConversion"/>
  </si>
  <si>
    <t>http://e.tb.cn/h.gGBqdUiuMef7D32?tk=knkB39gTxVA</t>
    <phoneticPr fontId="1" type="noConversion"/>
  </si>
  <si>
    <t>精工南士</t>
    <phoneticPr fontId="1" type="noConversion"/>
  </si>
  <si>
    <t>DC3-8P 直针 简牛</t>
    <phoneticPr fontId="1" type="noConversion"/>
  </si>
  <si>
    <t>DC3-20P 直针 简牛</t>
    <phoneticPr fontId="1" type="noConversion"/>
  </si>
  <si>
    <t>http://e.tb.cn/h.gtD8Dcz8nh2YK2G?tk=6Xnf39ghhj2</t>
    <phoneticPr fontId="1" type="noConversion"/>
  </si>
  <si>
    <t>http://e.tb.cn/h.gG8zsUPNutN8KXw?tk=Koz539g77Q9</t>
    <phoneticPr fontId="1" type="noConversion"/>
  </si>
  <si>
    <t>http://e.tb.cn/h.gGYxcwATD4O97e4?tk=jXfs39gi9vk MF7997</t>
    <phoneticPr fontId="1" type="noConversion"/>
  </si>
  <si>
    <t>http://e.tb.cn/h.gGYxo0BpgagSMRt?tk=JBjL39giDhR</t>
    <phoneticPr fontId="1" type="noConversion"/>
  </si>
  <si>
    <t>http://e.tb.cn/h.gtD9xLTc9HWW0nF?tk=pGPC39gR36E</t>
    <phoneticPr fontId="1" type="noConversion"/>
  </si>
  <si>
    <t>JSM2301S</t>
    <phoneticPr fontId="1" type="noConversion"/>
  </si>
  <si>
    <t>单价</t>
    <phoneticPr fontId="1" type="noConversion"/>
  </si>
  <si>
    <t>价格</t>
    <phoneticPr fontId="1" type="noConversion"/>
  </si>
  <si>
    <t>导光柱LDT2.0x6</t>
    <phoneticPr fontId="1" type="noConversion"/>
  </si>
  <si>
    <t>5套数量</t>
    <phoneticPr fontId="1" type="noConversion"/>
  </si>
  <si>
    <t>开孔φ1.95-2.0</t>
    <phoneticPr fontId="1" type="noConversion"/>
  </si>
  <si>
    <t>导光柱生产工厂店</t>
    <phoneticPr fontId="1" type="noConversion"/>
  </si>
  <si>
    <t>http://e.tb.cn/h.T21eHfGMxfLbz30?tk=4rl93GBURiF</t>
    <phoneticPr fontId="1" type="noConversion"/>
  </si>
  <si>
    <t>6mm</t>
    <phoneticPr fontId="1" type="noConversion"/>
  </si>
  <si>
    <t>总价</t>
    <phoneticPr fontId="1" type="noConversion"/>
  </si>
  <si>
    <t>8P排线</t>
    <phoneticPr fontId="1" type="noConversion"/>
  </si>
  <si>
    <t>深圳致远电子企业店</t>
    <phoneticPr fontId="1" type="noConversion"/>
  </si>
  <si>
    <t>100mm</t>
    <phoneticPr fontId="1" type="noConversion"/>
  </si>
  <si>
    <t>http://e.tb.cn/h.T23iBy0s1SgjbUQ?tk=RUI63GBSX9R</t>
    <phoneticPr fontId="1" type="noConversion"/>
  </si>
  <si>
    <t>https://ke.jlcfa.com/share/DAFCFDD64CEA470E9EB28F21D9953762/371638437327007745
访问密码：5T8A【嘉立创FA铝合金壳体】Embedded Tools</t>
    <phoneticPr fontId="1" type="noConversion"/>
  </si>
  <si>
    <t>铝型材壳体</t>
    <phoneticPr fontId="1" type="noConversion"/>
  </si>
  <si>
    <t>嘉立创FA-铝合金壳体</t>
    <phoneticPr fontId="1" type="noConversion"/>
  </si>
  <si>
    <t>分体式K30(100x63x25)</t>
    <phoneticPr fontId="1" type="noConversion"/>
  </si>
  <si>
    <t>https://www.zxjian.com/search?searchContent=ISOUSB211DPR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</si>
</sst>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.tb.cn/h.gtDWSV4pChgk9Iz?tk=zA9P39gcN4s%20CA6496" TargetMode="External"/><Relationship Id="rId13" Type="http://schemas.openxmlformats.org/officeDocument/2006/relationships/hyperlink" Target="http://e.tb.cn/h.gGYpF9LmazMhy0t?tk=4L9W39g2rNn" TargetMode="External"/><Relationship Id="rId18" Type="http://schemas.openxmlformats.org/officeDocument/2006/relationships/hyperlink" Target="http://e.tb.cn/h.gGBNSX9pXcJlqrS?tk=GWVA39gUUjT" TargetMode="External"/><Relationship Id="rId26" Type="http://schemas.openxmlformats.org/officeDocument/2006/relationships/hyperlink" Target="http://e.tb.cn/h.gGYxo0BpgagSMRt?tk=JBjL39giDhR" TargetMode="External"/><Relationship Id="rId3" Type="http://schemas.openxmlformats.org/officeDocument/2006/relationships/hyperlink" Target="http://e.tb.cn/h.gGyyCbm65PxT9SJ?tk=wbKx395qVMP" TargetMode="External"/><Relationship Id="rId21" Type="http://schemas.openxmlformats.org/officeDocument/2006/relationships/hyperlink" Target="http://e.tb.cn/h.gGBpbUBK6ho59aD?tk=On6O39gg8iQ" TargetMode="External"/><Relationship Id="rId7" Type="http://schemas.openxmlformats.org/officeDocument/2006/relationships/hyperlink" Target="http://e.tb.cn/h.gGBZZw8JrdaCuqG?tk=1dFH395rqjm" TargetMode="External"/><Relationship Id="rId12" Type="http://schemas.openxmlformats.org/officeDocument/2006/relationships/hyperlink" Target="http://e.tb.cn/h.gGYpF9LmazMhy0t?tk=4L9W39g2rNn" TargetMode="External"/><Relationship Id="rId17" Type="http://schemas.openxmlformats.org/officeDocument/2006/relationships/hyperlink" Target="http://e.tb.cn/h.gG8uhOBYo26K7Oo?tk=8sAl39gV1uV" TargetMode="External"/><Relationship Id="rId25" Type="http://schemas.openxmlformats.org/officeDocument/2006/relationships/hyperlink" Target="http://e.tb.cn/h.gGYxcwATD4O97e4?tk=jXfs39gi9vk%20MF799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e.tb.cn/h.gG8eFk0z1i0zUFU?tk=9gg2395n4TH" TargetMode="External"/><Relationship Id="rId16" Type="http://schemas.openxmlformats.org/officeDocument/2006/relationships/hyperlink" Target="http://e.tb.cn/h.gG8uhOBYo26K7Oo?tk=8sAl39gV1uV" TargetMode="External"/><Relationship Id="rId20" Type="http://schemas.openxmlformats.org/officeDocument/2006/relationships/hyperlink" Target="http://e.tb.cn/h.gG8xwxTs4wh8V0T?tk=FNJl39g52lN" TargetMode="External"/><Relationship Id="rId29" Type="http://schemas.openxmlformats.org/officeDocument/2006/relationships/hyperlink" Target="http://e.tb.cn/h.T21eHfGMxfLbz30?tk=4rl93GBURiF" TargetMode="External"/><Relationship Id="rId1" Type="http://schemas.openxmlformats.org/officeDocument/2006/relationships/hyperlink" Target="http://e.tb.cn/h.gG8eFk0z1i0zUFU?tk=9gg2395n4TH" TargetMode="External"/><Relationship Id="rId6" Type="http://schemas.openxmlformats.org/officeDocument/2006/relationships/hyperlink" Target="http://e.tb.cn/h.gGBZZw8JrdaCuqG?tk=1dFH395rqjm" TargetMode="External"/><Relationship Id="rId11" Type="http://schemas.openxmlformats.org/officeDocument/2006/relationships/hyperlink" Target="http://e.tb.cn/h.gGYoAijcOZGUYAO?tk=V5jb39gXJOI" TargetMode="External"/><Relationship Id="rId24" Type="http://schemas.openxmlformats.org/officeDocument/2006/relationships/hyperlink" Target="http://e.tb.cn/h.gG8zsUPNutN8KXw?tk=Koz539g77Q9" TargetMode="External"/><Relationship Id="rId32" Type="http://schemas.openxmlformats.org/officeDocument/2006/relationships/hyperlink" Target="https://www.zxjian.com/search?searchContent=ISOUSB211DPR" TargetMode="External"/><Relationship Id="rId5" Type="http://schemas.openxmlformats.org/officeDocument/2006/relationships/hyperlink" Target="http://e.tb.cn/h.gGBZZw8JrdaCuqG?tk=1dFH395rqjm" TargetMode="External"/><Relationship Id="rId15" Type="http://schemas.openxmlformats.org/officeDocument/2006/relationships/hyperlink" Target="http://e.tb.cn/h.gG8tK4h0vi460dB?tk=m5nc39gWtUw" TargetMode="External"/><Relationship Id="rId23" Type="http://schemas.openxmlformats.org/officeDocument/2006/relationships/hyperlink" Target="http://e.tb.cn/h.gtD8Dcz8nh2YK2G?tk=6Xnf39ghhj2" TargetMode="External"/><Relationship Id="rId28" Type="http://schemas.openxmlformats.org/officeDocument/2006/relationships/hyperlink" Target="http://e.tb.cn/h.gtD9xLTc9HWW0nF?tk=pGPC39gR36E" TargetMode="External"/><Relationship Id="rId10" Type="http://schemas.openxmlformats.org/officeDocument/2006/relationships/hyperlink" Target="http://e.tb.cn/h.gGYoAijcOZGUYAO?tk=V5jb39gXJOI" TargetMode="External"/><Relationship Id="rId19" Type="http://schemas.openxmlformats.org/officeDocument/2006/relationships/hyperlink" Target="http://e.tb.cn/h.gtDSMO9yWGzUPp2?tk=eQNd39gU2ci" TargetMode="External"/><Relationship Id="rId31" Type="http://schemas.openxmlformats.org/officeDocument/2006/relationships/hyperlink" Target="https://ke.jlcfa.com/share/DAFCFDD64CEA470E9EB28F21D9953762/371638437327007745&#35775;&#38382;&#23494;&#30721;&#65306;5T8A&#12304;&#22025;&#31435;&#21019;FA&#38109;&#21512;&#37329;&#22771;&#20307;&#12305;Embedded%20Tools" TargetMode="External"/><Relationship Id="rId4" Type="http://schemas.openxmlformats.org/officeDocument/2006/relationships/hyperlink" Target="http://e.tb.cn/h.gGBZZw8JrdaCuqG?tk=1dFH395rqjm" TargetMode="External"/><Relationship Id="rId9" Type="http://schemas.openxmlformats.org/officeDocument/2006/relationships/hyperlink" Target="http://e.tb.cn/h.gtDWSV4pChgk9Iz?tk=zA9P39gcN4s%20CA6496" TargetMode="External"/><Relationship Id="rId14" Type="http://schemas.openxmlformats.org/officeDocument/2006/relationships/hyperlink" Target="http://e.tb.cn/h.gGYKvP2s6YJ0WTn?tk=oXOS39gW0AS" TargetMode="External"/><Relationship Id="rId22" Type="http://schemas.openxmlformats.org/officeDocument/2006/relationships/hyperlink" Target="http://e.tb.cn/h.gGBqdUiuMef7D32?tk=knkB39gTxVA" TargetMode="External"/><Relationship Id="rId27" Type="http://schemas.openxmlformats.org/officeDocument/2006/relationships/hyperlink" Target="http://e.tb.cn/h.gtD9xLTc9HWW0nF?tk=pGPC39gR36E" TargetMode="External"/><Relationship Id="rId30" Type="http://schemas.openxmlformats.org/officeDocument/2006/relationships/hyperlink" Target="http://e.tb.cn/h.T23iBy0s1SgjbUQ?tk=RUI63GBSX9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topLeftCell="F43" zoomScale="70" zoomScaleNormal="70" workbookViewId="0">
      <selection activeCell="P80" sqref="P80"/>
    </sheetView>
  </sheetViews>
  <sheetFormatPr defaultRowHeight="14" x14ac:dyDescent="0.3"/>
  <cols>
    <col min="1" max="1" width="10.08203125" bestFit="1" customWidth="1"/>
    <col min="2" max="2" width="13.9140625" bestFit="1" customWidth="1"/>
    <col min="3" max="3" width="13.6640625" bestFit="1" customWidth="1"/>
    <col min="4" max="4" width="23.1640625" bestFit="1" customWidth="1"/>
    <col min="5" max="5" width="47.9140625" bestFit="1" customWidth="1"/>
    <col min="6" max="6" width="11.6640625" bestFit="1" customWidth="1"/>
    <col min="7" max="7" width="32.25" bestFit="1" customWidth="1"/>
    <col min="8" max="9" width="23.1640625" bestFit="1" customWidth="1"/>
    <col min="10" max="10" width="16.83203125" bestFit="1" customWidth="1"/>
    <col min="11" max="11" width="13.6640625" bestFit="1" customWidth="1"/>
    <col min="12" max="12" width="26.25" bestFit="1" customWidth="1"/>
    <col min="13" max="13" width="27.33203125" bestFit="1" customWidth="1"/>
    <col min="14" max="14" width="53.33203125" bestFit="1" customWidth="1"/>
    <col min="15" max="15" width="9.1640625" bestFit="1" customWidth="1"/>
    <col min="16" max="17" width="11.25" bestFit="1" customWidth="1"/>
  </cols>
  <sheetData>
    <row r="1" spans="1:17" x14ac:dyDescent="0.3">
      <c r="A1" s="1" t="s">
        <v>234</v>
      </c>
      <c r="B1" s="1" t="s">
        <v>235</v>
      </c>
      <c r="C1" s="1" t="s">
        <v>314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249</v>
      </c>
      <c r="M1" s="1" t="s">
        <v>250</v>
      </c>
      <c r="N1" s="1" t="s">
        <v>271</v>
      </c>
      <c r="O1" s="1" t="s">
        <v>311</v>
      </c>
      <c r="P1" s="1" t="s">
        <v>312</v>
      </c>
      <c r="Q1" s="3"/>
    </row>
    <row r="2" spans="1:17" x14ac:dyDescent="0.3">
      <c r="A2" s="1">
        <v>1</v>
      </c>
      <c r="B2" s="1" t="s">
        <v>0</v>
      </c>
      <c r="C2" s="1">
        <f>B2*5</f>
        <v>5</v>
      </c>
      <c r="D2" s="1" t="s">
        <v>91</v>
      </c>
      <c r="E2" s="1" t="s">
        <v>92</v>
      </c>
      <c r="F2" s="1" t="s">
        <v>91</v>
      </c>
      <c r="G2" s="1" t="s">
        <v>93</v>
      </c>
      <c r="H2" s="1" t="s">
        <v>3</v>
      </c>
      <c r="I2" s="1" t="s">
        <v>3</v>
      </c>
      <c r="J2" s="1" t="s">
        <v>3</v>
      </c>
      <c r="K2" s="1"/>
      <c r="L2" s="1" t="s">
        <v>280</v>
      </c>
      <c r="M2" s="1" t="s">
        <v>294</v>
      </c>
      <c r="N2" s="2" t="s">
        <v>293</v>
      </c>
      <c r="O2" s="3">
        <v>0.19</v>
      </c>
      <c r="P2" s="3">
        <f>O2*B2</f>
        <v>0.19</v>
      </c>
      <c r="Q2" s="3"/>
    </row>
    <row r="3" spans="1:17" x14ac:dyDescent="0.3">
      <c r="A3" s="1">
        <v>2</v>
      </c>
      <c r="B3" s="1" t="s">
        <v>0</v>
      </c>
      <c r="C3" s="1">
        <f t="shared" ref="C3:C66" si="0">B3*5</f>
        <v>5</v>
      </c>
      <c r="D3" s="1" t="s">
        <v>91</v>
      </c>
      <c r="E3" s="1" t="s">
        <v>92</v>
      </c>
      <c r="F3" s="1" t="s">
        <v>91</v>
      </c>
      <c r="G3" s="1" t="s">
        <v>207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280</v>
      </c>
      <c r="M3" s="1" t="s">
        <v>294</v>
      </c>
      <c r="N3" s="2" t="s">
        <v>293</v>
      </c>
      <c r="O3" s="3">
        <v>0.19</v>
      </c>
      <c r="P3" s="3">
        <f t="shared" ref="P3:P66" si="1">O3*B3</f>
        <v>0.19</v>
      </c>
      <c r="Q3" s="3"/>
    </row>
    <row r="4" spans="1:17" x14ac:dyDescent="0.3">
      <c r="A4" s="1">
        <v>1</v>
      </c>
      <c r="B4" s="1" t="s">
        <v>0</v>
      </c>
      <c r="C4" s="1">
        <f t="shared" si="0"/>
        <v>5</v>
      </c>
      <c r="D4" s="1" t="s">
        <v>59</v>
      </c>
      <c r="E4" s="1" t="s">
        <v>60</v>
      </c>
      <c r="F4" s="1" t="s">
        <v>59</v>
      </c>
      <c r="G4" s="1" t="s">
        <v>61</v>
      </c>
      <c r="H4" s="1" t="s">
        <v>62</v>
      </c>
      <c r="I4" s="1" t="s">
        <v>63</v>
      </c>
      <c r="J4" s="1" t="s">
        <v>64</v>
      </c>
      <c r="K4" s="1"/>
      <c r="L4" s="1" t="s">
        <v>255</v>
      </c>
      <c r="M4" s="1" t="s">
        <v>255</v>
      </c>
      <c r="N4" s="1" t="s">
        <v>272</v>
      </c>
      <c r="O4" s="3">
        <v>0.23255999999999999</v>
      </c>
      <c r="P4" s="3">
        <f t="shared" si="1"/>
        <v>0.23255999999999999</v>
      </c>
      <c r="Q4" s="3"/>
    </row>
    <row r="5" spans="1:17" x14ac:dyDescent="0.3">
      <c r="A5" s="1">
        <v>2</v>
      </c>
      <c r="B5" s="1" t="s">
        <v>10</v>
      </c>
      <c r="C5" s="1">
        <f t="shared" si="0"/>
        <v>10</v>
      </c>
      <c r="D5" s="1" t="s">
        <v>59</v>
      </c>
      <c r="E5" s="1" t="s">
        <v>60</v>
      </c>
      <c r="F5" s="1" t="s">
        <v>59</v>
      </c>
      <c r="G5" s="1" t="s">
        <v>162</v>
      </c>
      <c r="H5" s="1" t="s">
        <v>62</v>
      </c>
      <c r="I5" s="1" t="s">
        <v>63</v>
      </c>
      <c r="J5" s="1" t="s">
        <v>64</v>
      </c>
      <c r="K5" s="1" t="s">
        <v>3</v>
      </c>
      <c r="L5" s="1" t="s">
        <v>255</v>
      </c>
      <c r="M5" s="1" t="s">
        <v>255</v>
      </c>
      <c r="N5" s="1" t="s">
        <v>272</v>
      </c>
      <c r="O5" s="3">
        <v>0.23255999999999999</v>
      </c>
      <c r="P5" s="3">
        <f t="shared" si="1"/>
        <v>0.46511999999999998</v>
      </c>
      <c r="Q5" s="3"/>
    </row>
    <row r="6" spans="1:17" x14ac:dyDescent="0.3">
      <c r="A6" s="1">
        <v>1</v>
      </c>
      <c r="B6" s="1" t="s">
        <v>0</v>
      </c>
      <c r="C6" s="1">
        <f t="shared" si="0"/>
        <v>5</v>
      </c>
      <c r="D6" s="1" t="s">
        <v>36</v>
      </c>
      <c r="E6" s="1" t="s">
        <v>37</v>
      </c>
      <c r="F6" s="1" t="s">
        <v>36</v>
      </c>
      <c r="G6" s="1" t="s">
        <v>38</v>
      </c>
      <c r="H6" s="1" t="s">
        <v>3</v>
      </c>
      <c r="I6" s="1" t="s">
        <v>3</v>
      </c>
      <c r="J6" s="1" t="s">
        <v>3</v>
      </c>
      <c r="K6" s="1"/>
      <c r="L6" s="1" t="s">
        <v>292</v>
      </c>
      <c r="M6" s="1" t="s">
        <v>291</v>
      </c>
      <c r="N6" s="2" t="s">
        <v>290</v>
      </c>
      <c r="O6" s="3">
        <v>0.26</v>
      </c>
      <c r="P6" s="3">
        <f t="shared" si="1"/>
        <v>0.26</v>
      </c>
      <c r="Q6" s="3"/>
    </row>
    <row r="7" spans="1:17" x14ac:dyDescent="0.3">
      <c r="A7" s="1">
        <v>1</v>
      </c>
      <c r="B7" s="1" t="s">
        <v>0</v>
      </c>
      <c r="C7" s="1">
        <f t="shared" si="0"/>
        <v>5</v>
      </c>
      <c r="D7" s="1" t="s">
        <v>45</v>
      </c>
      <c r="E7" s="1" t="s">
        <v>46</v>
      </c>
      <c r="F7" s="1" t="s">
        <v>45</v>
      </c>
      <c r="G7" s="1" t="s">
        <v>47</v>
      </c>
      <c r="H7" s="1" t="s">
        <v>48</v>
      </c>
      <c r="I7" s="1" t="s">
        <v>49</v>
      </c>
      <c r="J7" s="1" t="s">
        <v>50</v>
      </c>
      <c r="K7" s="1"/>
      <c r="L7" s="1" t="s">
        <v>269</v>
      </c>
      <c r="M7" s="1" t="s">
        <v>270</v>
      </c>
      <c r="N7" s="1" t="s">
        <v>272</v>
      </c>
      <c r="O7" s="3">
        <v>0.21820000000000001</v>
      </c>
      <c r="P7" s="3">
        <f t="shared" si="1"/>
        <v>0.21820000000000001</v>
      </c>
      <c r="Q7" s="3"/>
    </row>
    <row r="8" spans="1:17" x14ac:dyDescent="0.3">
      <c r="A8" s="1">
        <v>2</v>
      </c>
      <c r="B8" s="1" t="s">
        <v>0</v>
      </c>
      <c r="C8" s="1">
        <f t="shared" si="0"/>
        <v>5</v>
      </c>
      <c r="D8" s="1" t="s">
        <v>168</v>
      </c>
      <c r="E8" s="1" t="s">
        <v>169</v>
      </c>
      <c r="F8" s="1" t="s">
        <v>3</v>
      </c>
      <c r="G8" s="1" t="s">
        <v>170</v>
      </c>
      <c r="H8" s="1" t="s">
        <v>168</v>
      </c>
      <c r="I8" s="1" t="s">
        <v>171</v>
      </c>
      <c r="J8" s="1" t="s">
        <v>172</v>
      </c>
      <c r="K8" s="1" t="s">
        <v>3</v>
      </c>
      <c r="L8" s="1" t="s">
        <v>255</v>
      </c>
      <c r="M8" s="1" t="s">
        <v>255</v>
      </c>
      <c r="N8" s="1" t="s">
        <v>272</v>
      </c>
      <c r="O8" s="3">
        <v>0.26860000000000001</v>
      </c>
      <c r="P8" s="3">
        <f t="shared" si="1"/>
        <v>0.26860000000000001</v>
      </c>
      <c r="Q8" s="3"/>
    </row>
    <row r="9" spans="1:17" x14ac:dyDescent="0.3">
      <c r="A9" s="1">
        <v>1</v>
      </c>
      <c r="B9" s="1" t="s">
        <v>39</v>
      </c>
      <c r="C9" s="1">
        <f t="shared" si="0"/>
        <v>30</v>
      </c>
      <c r="D9" s="1" t="s">
        <v>40</v>
      </c>
      <c r="E9" s="1" t="s">
        <v>41</v>
      </c>
      <c r="F9" s="1" t="s">
        <v>3</v>
      </c>
      <c r="G9" s="1" t="s">
        <v>42</v>
      </c>
      <c r="H9" s="1" t="s">
        <v>40</v>
      </c>
      <c r="I9" s="1" t="s">
        <v>43</v>
      </c>
      <c r="J9" s="1" t="s">
        <v>44</v>
      </c>
      <c r="K9" s="1"/>
      <c r="L9" s="1" t="s">
        <v>255</v>
      </c>
      <c r="M9" s="1" t="s">
        <v>255</v>
      </c>
      <c r="N9" s="1" t="s">
        <v>272</v>
      </c>
      <c r="O9" s="3">
        <v>0.38290000000000002</v>
      </c>
      <c r="P9" s="3">
        <f t="shared" si="1"/>
        <v>2.2974000000000001</v>
      </c>
      <c r="Q9" s="3"/>
    </row>
    <row r="10" spans="1:17" x14ac:dyDescent="0.3">
      <c r="A10" s="1">
        <v>2</v>
      </c>
      <c r="B10" s="1" t="s">
        <v>10</v>
      </c>
      <c r="C10" s="1">
        <f t="shared" si="0"/>
        <v>10</v>
      </c>
      <c r="D10" s="1" t="s">
        <v>40</v>
      </c>
      <c r="E10" s="1" t="s">
        <v>41</v>
      </c>
      <c r="F10" s="1" t="s">
        <v>3</v>
      </c>
      <c r="G10" s="1" t="s">
        <v>159</v>
      </c>
      <c r="H10" s="1" t="s">
        <v>40</v>
      </c>
      <c r="I10" s="1" t="s">
        <v>43</v>
      </c>
      <c r="J10" s="1" t="s">
        <v>44</v>
      </c>
      <c r="K10" s="1" t="s">
        <v>3</v>
      </c>
      <c r="L10" s="1" t="s">
        <v>255</v>
      </c>
      <c r="M10" s="1" t="s">
        <v>255</v>
      </c>
      <c r="N10" s="1" t="s">
        <v>272</v>
      </c>
      <c r="O10" s="3">
        <v>0.38290000000000002</v>
      </c>
      <c r="P10" s="3">
        <f t="shared" si="1"/>
        <v>0.76580000000000004</v>
      </c>
      <c r="Q10" s="3"/>
    </row>
    <row r="11" spans="1:17" x14ac:dyDescent="0.3">
      <c r="A11" s="1">
        <v>2</v>
      </c>
      <c r="B11" s="1" t="s">
        <v>10</v>
      </c>
      <c r="C11" s="1">
        <f t="shared" si="0"/>
        <v>10</v>
      </c>
      <c r="D11" s="1" t="s">
        <v>177</v>
      </c>
      <c r="E11" s="1" t="s">
        <v>178</v>
      </c>
      <c r="F11" s="1" t="s">
        <v>177</v>
      </c>
      <c r="G11" s="1" t="s">
        <v>179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267</v>
      </c>
      <c r="M11" s="1" t="s">
        <v>268</v>
      </c>
      <c r="N11" s="1" t="s">
        <v>272</v>
      </c>
      <c r="O11" s="3">
        <v>0.3382</v>
      </c>
      <c r="P11" s="3">
        <f t="shared" si="1"/>
        <v>0.6764</v>
      </c>
      <c r="Q11" s="3"/>
    </row>
    <row r="12" spans="1:17" x14ac:dyDescent="0.3">
      <c r="A12" s="1">
        <v>2</v>
      </c>
      <c r="B12" s="1" t="s">
        <v>0</v>
      </c>
      <c r="C12" s="1">
        <f t="shared" si="0"/>
        <v>5</v>
      </c>
      <c r="D12" s="1" t="s">
        <v>173</v>
      </c>
      <c r="E12" s="1" t="s">
        <v>174</v>
      </c>
      <c r="F12" s="1" t="s">
        <v>3</v>
      </c>
      <c r="G12" s="1" t="s">
        <v>33</v>
      </c>
      <c r="H12" s="1" t="s">
        <v>173</v>
      </c>
      <c r="I12" s="1" t="s">
        <v>175</v>
      </c>
      <c r="J12" s="1" t="s">
        <v>176</v>
      </c>
      <c r="K12" s="1" t="s">
        <v>3</v>
      </c>
      <c r="L12" s="1" t="s">
        <v>258</v>
      </c>
      <c r="M12" s="1" t="s">
        <v>310</v>
      </c>
      <c r="N12" s="1" t="s">
        <v>272</v>
      </c>
      <c r="O12" s="3">
        <v>5.0915000000000002E-2</v>
      </c>
      <c r="P12" s="3">
        <f t="shared" si="1"/>
        <v>5.0915000000000002E-2</v>
      </c>
      <c r="Q12" s="3"/>
    </row>
    <row r="13" spans="1:17" x14ac:dyDescent="0.3">
      <c r="A13" s="1">
        <v>2</v>
      </c>
      <c r="B13" s="1" t="s">
        <v>10</v>
      </c>
      <c r="C13" s="1">
        <f t="shared" si="0"/>
        <v>10</v>
      </c>
      <c r="D13" s="1" t="s">
        <v>135</v>
      </c>
      <c r="E13" s="1" t="s">
        <v>136</v>
      </c>
      <c r="F13" s="1" t="s">
        <v>3</v>
      </c>
      <c r="G13" s="1" t="s">
        <v>137</v>
      </c>
      <c r="H13" s="1" t="s">
        <v>135</v>
      </c>
      <c r="I13" s="1" t="s">
        <v>22</v>
      </c>
      <c r="J13" s="1" t="s">
        <v>138</v>
      </c>
      <c r="K13" s="1" t="s">
        <v>3</v>
      </c>
      <c r="L13" s="1"/>
      <c r="M13" s="1"/>
      <c r="N13" s="1"/>
      <c r="O13" s="3">
        <v>2.52</v>
      </c>
      <c r="P13" s="3">
        <f t="shared" si="1"/>
        <v>5.04</v>
      </c>
      <c r="Q13" s="3"/>
    </row>
    <row r="14" spans="1:17" x14ac:dyDescent="0.3">
      <c r="A14" s="1">
        <v>3</v>
      </c>
      <c r="B14" s="1" t="s">
        <v>0</v>
      </c>
      <c r="C14" s="1">
        <f t="shared" si="0"/>
        <v>5</v>
      </c>
      <c r="D14" s="1" t="s">
        <v>218</v>
      </c>
      <c r="E14" s="1" t="s">
        <v>32</v>
      </c>
      <c r="F14" s="1" t="s">
        <v>3</v>
      </c>
      <c r="G14" s="1" t="s">
        <v>96</v>
      </c>
      <c r="H14" s="1" t="s">
        <v>218</v>
      </c>
      <c r="I14" s="1" t="s">
        <v>166</v>
      </c>
      <c r="J14" s="1" t="s">
        <v>219</v>
      </c>
      <c r="K14" s="1" t="s">
        <v>3</v>
      </c>
      <c r="L14" s="1" t="s">
        <v>258</v>
      </c>
      <c r="M14" s="1" t="s">
        <v>266</v>
      </c>
      <c r="N14" s="1" t="s">
        <v>272</v>
      </c>
      <c r="O14" s="3">
        <v>4.2423000000000002E-2</v>
      </c>
      <c r="P14" s="3">
        <f t="shared" si="1"/>
        <v>4.2423000000000002E-2</v>
      </c>
      <c r="Q14" s="3"/>
    </row>
    <row r="15" spans="1:17" x14ac:dyDescent="0.3">
      <c r="A15" s="1">
        <v>2</v>
      </c>
      <c r="B15" s="1" t="s">
        <v>39</v>
      </c>
      <c r="C15" s="1">
        <f t="shared" si="0"/>
        <v>30</v>
      </c>
      <c r="D15" s="1" t="s">
        <v>205</v>
      </c>
      <c r="E15" s="1" t="s">
        <v>151</v>
      </c>
      <c r="F15" s="1" t="s">
        <v>3</v>
      </c>
      <c r="G15" s="1" t="s">
        <v>206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264</v>
      </c>
      <c r="M15" s="1" t="s">
        <v>265</v>
      </c>
      <c r="N15" s="1" t="s">
        <v>272</v>
      </c>
      <c r="O15" s="3">
        <v>2.034E-2</v>
      </c>
      <c r="P15" s="3">
        <f t="shared" si="1"/>
        <v>0.12204000000000001</v>
      </c>
      <c r="Q15" s="3"/>
    </row>
    <row r="16" spans="1:17" x14ac:dyDescent="0.3">
      <c r="A16" s="1">
        <v>2</v>
      </c>
      <c r="B16" s="1" t="s">
        <v>0</v>
      </c>
      <c r="C16" s="1">
        <f t="shared" si="0"/>
        <v>5</v>
      </c>
      <c r="D16" s="1" t="s">
        <v>185</v>
      </c>
      <c r="E16" s="1" t="s">
        <v>186</v>
      </c>
      <c r="F16" s="1" t="s">
        <v>3</v>
      </c>
      <c r="G16" s="1" t="s">
        <v>90</v>
      </c>
      <c r="H16" s="1" t="s">
        <v>185</v>
      </c>
      <c r="I16" s="1" t="s">
        <v>187</v>
      </c>
      <c r="J16" s="1" t="s">
        <v>188</v>
      </c>
      <c r="K16" s="1" t="s">
        <v>3</v>
      </c>
      <c r="L16" s="1" t="s">
        <v>280</v>
      </c>
      <c r="M16" s="1" t="s">
        <v>282</v>
      </c>
      <c r="N16" s="2" t="s">
        <v>279</v>
      </c>
      <c r="O16" s="3">
        <f>2.2/8</f>
        <v>0.27500000000000002</v>
      </c>
      <c r="P16" s="3">
        <f t="shared" si="1"/>
        <v>0.27500000000000002</v>
      </c>
      <c r="Q16" s="3"/>
    </row>
    <row r="17" spans="1:17" x14ac:dyDescent="0.3">
      <c r="A17" s="1">
        <v>2</v>
      </c>
      <c r="B17" s="1" t="s">
        <v>0</v>
      </c>
      <c r="C17" s="1">
        <f t="shared" si="0"/>
        <v>5</v>
      </c>
      <c r="D17" s="1" t="s">
        <v>118</v>
      </c>
      <c r="E17" s="1" t="s">
        <v>119</v>
      </c>
      <c r="F17" s="1" t="s">
        <v>3</v>
      </c>
      <c r="G17" s="1" t="s">
        <v>120</v>
      </c>
      <c r="H17" s="1" t="s">
        <v>118</v>
      </c>
      <c r="I17" s="1" t="s">
        <v>121</v>
      </c>
      <c r="J17" s="1" t="s">
        <v>122</v>
      </c>
      <c r="K17" s="1" t="s">
        <v>3</v>
      </c>
      <c r="L17" s="1" t="s">
        <v>255</v>
      </c>
      <c r="M17" s="1" t="s">
        <v>255</v>
      </c>
      <c r="N17" s="1" t="s">
        <v>272</v>
      </c>
      <c r="O17" s="3">
        <v>3.47</v>
      </c>
      <c r="P17" s="3">
        <f t="shared" si="1"/>
        <v>3.47</v>
      </c>
      <c r="Q17" s="3"/>
    </row>
    <row r="18" spans="1:17" x14ac:dyDescent="0.3">
      <c r="A18" s="1">
        <v>2</v>
      </c>
      <c r="B18" s="1" t="s">
        <v>0</v>
      </c>
      <c r="C18" s="1">
        <f t="shared" si="0"/>
        <v>5</v>
      </c>
      <c r="D18" s="1" t="s">
        <v>201</v>
      </c>
      <c r="E18" s="1" t="s">
        <v>202</v>
      </c>
      <c r="F18" s="1" t="s">
        <v>3</v>
      </c>
      <c r="G18" s="1" t="s">
        <v>203</v>
      </c>
      <c r="H18" s="1" t="s">
        <v>201</v>
      </c>
      <c r="I18" s="1" t="s">
        <v>121</v>
      </c>
      <c r="J18" s="1" t="s">
        <v>204</v>
      </c>
      <c r="K18" s="1" t="s">
        <v>3</v>
      </c>
      <c r="L18" s="1" t="s">
        <v>255</v>
      </c>
      <c r="M18" s="1" t="s">
        <v>255</v>
      </c>
      <c r="N18" s="1" t="s">
        <v>272</v>
      </c>
      <c r="O18" s="3">
        <v>5.0599999999999996</v>
      </c>
      <c r="P18" s="3">
        <f t="shared" si="1"/>
        <v>5.0599999999999996</v>
      </c>
      <c r="Q18" s="3"/>
    </row>
    <row r="19" spans="1:17" x14ac:dyDescent="0.3">
      <c r="A19" s="1">
        <v>1</v>
      </c>
      <c r="B19" s="1" t="s">
        <v>0</v>
      </c>
      <c r="C19" s="1">
        <f t="shared" si="0"/>
        <v>5</v>
      </c>
      <c r="D19" s="1" t="s">
        <v>83</v>
      </c>
      <c r="E19" s="1" t="s">
        <v>84</v>
      </c>
      <c r="F19" s="1" t="s">
        <v>3</v>
      </c>
      <c r="G19" s="1" t="s">
        <v>85</v>
      </c>
      <c r="H19" s="1" t="s">
        <v>83</v>
      </c>
      <c r="I19" s="1" t="s">
        <v>86</v>
      </c>
      <c r="J19" s="1" t="s">
        <v>87</v>
      </c>
      <c r="K19" s="1"/>
      <c r="L19" s="1" t="s">
        <v>255</v>
      </c>
      <c r="M19" s="1" t="s">
        <v>255</v>
      </c>
      <c r="N19" s="2" t="s">
        <v>309</v>
      </c>
      <c r="O19" s="3">
        <v>1.5</v>
      </c>
      <c r="P19" s="3">
        <f t="shared" si="1"/>
        <v>1.5</v>
      </c>
      <c r="Q19" s="3"/>
    </row>
    <row r="20" spans="1:17" x14ac:dyDescent="0.3">
      <c r="A20" s="1">
        <v>2</v>
      </c>
      <c r="B20" s="1" t="s">
        <v>0</v>
      </c>
      <c r="C20" s="1">
        <f t="shared" si="0"/>
        <v>5</v>
      </c>
      <c r="D20" s="1" t="s">
        <v>83</v>
      </c>
      <c r="E20" s="1" t="s">
        <v>84</v>
      </c>
      <c r="F20" s="1" t="s">
        <v>3</v>
      </c>
      <c r="G20" s="1" t="s">
        <v>104</v>
      </c>
      <c r="H20" s="1" t="s">
        <v>83</v>
      </c>
      <c r="I20" s="1" t="s">
        <v>86</v>
      </c>
      <c r="J20" s="1" t="s">
        <v>87</v>
      </c>
      <c r="K20" s="1" t="s">
        <v>3</v>
      </c>
      <c r="L20" s="1" t="s">
        <v>255</v>
      </c>
      <c r="M20" s="1" t="s">
        <v>255</v>
      </c>
      <c r="N20" s="2" t="s">
        <v>309</v>
      </c>
      <c r="O20" s="3">
        <v>1.5</v>
      </c>
      <c r="P20" s="3">
        <f t="shared" si="1"/>
        <v>1.5</v>
      </c>
      <c r="Q20" s="3"/>
    </row>
    <row r="21" spans="1:17" x14ac:dyDescent="0.3">
      <c r="A21" s="1">
        <v>2</v>
      </c>
      <c r="B21" s="1" t="s">
        <v>0</v>
      </c>
      <c r="C21" s="1">
        <f t="shared" si="0"/>
        <v>5</v>
      </c>
      <c r="D21" s="1" t="s">
        <v>139</v>
      </c>
      <c r="E21" s="1" t="s">
        <v>140</v>
      </c>
      <c r="F21" s="1" t="s">
        <v>3</v>
      </c>
      <c r="G21" s="1" t="s">
        <v>141</v>
      </c>
      <c r="H21" s="1" t="s">
        <v>139</v>
      </c>
      <c r="I21" s="1" t="s">
        <v>86</v>
      </c>
      <c r="J21" s="1" t="s">
        <v>142</v>
      </c>
      <c r="K21" s="1" t="s">
        <v>3</v>
      </c>
      <c r="L21" s="1" t="s">
        <v>255</v>
      </c>
      <c r="M21" s="1" t="s">
        <v>255</v>
      </c>
      <c r="N21" s="2" t="s">
        <v>308</v>
      </c>
      <c r="O21" s="3">
        <v>10.27</v>
      </c>
      <c r="P21" s="3">
        <f t="shared" si="1"/>
        <v>10.27</v>
      </c>
      <c r="Q21" s="3"/>
    </row>
    <row r="22" spans="1:17" x14ac:dyDescent="0.3">
      <c r="A22" s="1">
        <v>2</v>
      </c>
      <c r="B22" s="1" t="s">
        <v>0</v>
      </c>
      <c r="C22" s="1">
        <f t="shared" si="0"/>
        <v>5</v>
      </c>
      <c r="D22" s="1" t="s">
        <v>143</v>
      </c>
      <c r="E22" s="1" t="s">
        <v>133</v>
      </c>
      <c r="F22" s="1" t="s">
        <v>3</v>
      </c>
      <c r="G22" s="1" t="s">
        <v>144</v>
      </c>
      <c r="H22" s="1" t="s">
        <v>143</v>
      </c>
      <c r="I22" s="1" t="s">
        <v>3</v>
      </c>
      <c r="J22" s="1" t="s">
        <v>3</v>
      </c>
      <c r="K22" s="1" t="s">
        <v>3</v>
      </c>
      <c r="L22" s="1" t="s">
        <v>247</v>
      </c>
      <c r="M22" s="1" t="s">
        <v>248</v>
      </c>
      <c r="N22" s="1" t="s">
        <v>272</v>
      </c>
      <c r="O22" s="3">
        <v>0.53320000000000001</v>
      </c>
      <c r="P22" s="3">
        <f t="shared" si="1"/>
        <v>0.53320000000000001</v>
      </c>
      <c r="Q22" s="3"/>
    </row>
    <row r="23" spans="1:17" x14ac:dyDescent="0.3">
      <c r="A23" s="1">
        <v>3</v>
      </c>
      <c r="B23" s="1" t="s">
        <v>0</v>
      </c>
      <c r="C23" s="1">
        <f t="shared" si="0"/>
        <v>5</v>
      </c>
      <c r="D23" s="1" t="s">
        <v>220</v>
      </c>
      <c r="E23" s="1" t="s">
        <v>221</v>
      </c>
      <c r="F23" s="1" t="s">
        <v>3</v>
      </c>
      <c r="G23" s="1" t="s">
        <v>222</v>
      </c>
      <c r="H23" s="1" t="s">
        <v>220</v>
      </c>
      <c r="I23" s="1" t="s">
        <v>223</v>
      </c>
      <c r="J23" s="1" t="s">
        <v>224</v>
      </c>
      <c r="K23" s="1" t="s">
        <v>3</v>
      </c>
      <c r="L23" s="1" t="s">
        <v>262</v>
      </c>
      <c r="M23" s="1" t="s">
        <v>263</v>
      </c>
      <c r="N23" s="1" t="s">
        <v>272</v>
      </c>
      <c r="O23" s="3">
        <v>0.2354</v>
      </c>
      <c r="P23" s="3">
        <f t="shared" si="1"/>
        <v>0.2354</v>
      </c>
      <c r="Q23" s="3"/>
    </row>
    <row r="24" spans="1:17" x14ac:dyDescent="0.3">
      <c r="A24" s="1">
        <v>2</v>
      </c>
      <c r="B24" s="1" t="s">
        <v>155</v>
      </c>
      <c r="C24" s="1">
        <f t="shared" si="0"/>
        <v>60</v>
      </c>
      <c r="D24" s="1" t="s">
        <v>156</v>
      </c>
      <c r="E24" s="1" t="s">
        <v>157</v>
      </c>
      <c r="F24" s="1" t="s">
        <v>3</v>
      </c>
      <c r="G24" s="1" t="s">
        <v>158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260</v>
      </c>
      <c r="M24" s="1" t="s">
        <v>261</v>
      </c>
      <c r="N24" s="1" t="s">
        <v>272</v>
      </c>
      <c r="O24" s="3">
        <v>0.10412</v>
      </c>
      <c r="P24" s="3">
        <f t="shared" si="1"/>
        <v>1.2494400000000001</v>
      </c>
      <c r="Q24" s="3"/>
    </row>
    <row r="25" spans="1:17" x14ac:dyDescent="0.3">
      <c r="A25" s="1">
        <v>2</v>
      </c>
      <c r="B25" s="1" t="s">
        <v>0</v>
      </c>
      <c r="C25" s="1">
        <f t="shared" si="0"/>
        <v>5</v>
      </c>
      <c r="D25" s="1" t="s">
        <v>123</v>
      </c>
      <c r="E25" s="1" t="s">
        <v>119</v>
      </c>
      <c r="F25" s="1" t="s">
        <v>3</v>
      </c>
      <c r="G25" s="1" t="s">
        <v>124</v>
      </c>
      <c r="H25" s="1" t="s">
        <v>123</v>
      </c>
      <c r="I25" s="1" t="s">
        <v>125</v>
      </c>
      <c r="J25" s="1" t="s">
        <v>126</v>
      </c>
      <c r="K25" s="1" t="s">
        <v>3</v>
      </c>
      <c r="L25" s="1" t="s">
        <v>255</v>
      </c>
      <c r="M25" s="1" t="s">
        <v>255</v>
      </c>
      <c r="N25" s="2" t="s">
        <v>307</v>
      </c>
      <c r="O25" s="3">
        <v>1.1499999999999999</v>
      </c>
      <c r="P25" s="3">
        <f t="shared" si="1"/>
        <v>1.1499999999999999</v>
      </c>
      <c r="Q25" s="3"/>
    </row>
    <row r="26" spans="1:17" x14ac:dyDescent="0.3">
      <c r="A26" s="1">
        <v>2</v>
      </c>
      <c r="B26" s="1" t="s">
        <v>0</v>
      </c>
      <c r="C26" s="1">
        <f t="shared" si="0"/>
        <v>5</v>
      </c>
      <c r="D26" s="1" t="s">
        <v>160</v>
      </c>
      <c r="E26" s="1" t="s">
        <v>161</v>
      </c>
      <c r="F26" s="1" t="s">
        <v>3</v>
      </c>
      <c r="G26" s="1" t="s">
        <v>53</v>
      </c>
      <c r="H26" s="1" t="s">
        <v>3</v>
      </c>
      <c r="I26" s="1" t="s">
        <v>3</v>
      </c>
      <c r="J26" s="1" t="s">
        <v>3</v>
      </c>
      <c r="K26" s="1" t="s">
        <v>3</v>
      </c>
      <c r="L26" s="1"/>
      <c r="M26" s="1"/>
      <c r="N26" s="1"/>
      <c r="O26" s="3"/>
      <c r="P26" s="3">
        <f t="shared" si="1"/>
        <v>0</v>
      </c>
      <c r="Q26" s="3"/>
    </row>
    <row r="27" spans="1:17" x14ac:dyDescent="0.3">
      <c r="A27" s="1">
        <v>3</v>
      </c>
      <c r="B27" s="1" t="s">
        <v>0</v>
      </c>
      <c r="C27" s="1">
        <f t="shared" si="0"/>
        <v>5</v>
      </c>
      <c r="D27" s="1" t="s">
        <v>160</v>
      </c>
      <c r="E27" s="1" t="s">
        <v>161</v>
      </c>
      <c r="F27" s="1" t="s">
        <v>3</v>
      </c>
      <c r="G27" s="1" t="s">
        <v>67</v>
      </c>
      <c r="H27" s="1" t="s">
        <v>3</v>
      </c>
      <c r="I27" s="1" t="s">
        <v>3</v>
      </c>
      <c r="J27" s="1" t="s">
        <v>3</v>
      </c>
      <c r="K27" s="1" t="s">
        <v>3</v>
      </c>
      <c r="L27" s="1"/>
      <c r="M27" s="1"/>
      <c r="N27" s="1"/>
      <c r="O27" s="3"/>
      <c r="P27" s="3">
        <f t="shared" si="1"/>
        <v>0</v>
      </c>
      <c r="Q27" s="3"/>
    </row>
    <row r="28" spans="1:17" x14ac:dyDescent="0.3">
      <c r="A28" s="1">
        <v>1</v>
      </c>
      <c r="B28" s="1" t="s">
        <v>0</v>
      </c>
      <c r="C28" s="1">
        <f t="shared" si="0"/>
        <v>5</v>
      </c>
      <c r="D28" s="1" t="s">
        <v>65</v>
      </c>
      <c r="E28" s="1" t="s">
        <v>66</v>
      </c>
      <c r="F28" s="1" t="s">
        <v>3</v>
      </c>
      <c r="G28" s="1" t="s">
        <v>67</v>
      </c>
      <c r="H28" s="1" t="s">
        <v>3</v>
      </c>
      <c r="I28" s="1" t="s">
        <v>3</v>
      </c>
      <c r="J28" s="1" t="s">
        <v>3</v>
      </c>
      <c r="K28" s="1"/>
      <c r="L28" s="1"/>
      <c r="M28" s="1"/>
      <c r="N28" s="1"/>
      <c r="O28" s="3"/>
      <c r="P28" s="3">
        <f t="shared" si="1"/>
        <v>0</v>
      </c>
      <c r="Q28" s="3"/>
    </row>
    <row r="29" spans="1:17" x14ac:dyDescent="0.3">
      <c r="A29" s="1">
        <v>3</v>
      </c>
      <c r="B29" s="1" t="s">
        <v>0</v>
      </c>
      <c r="C29" s="1">
        <f t="shared" si="0"/>
        <v>5</v>
      </c>
      <c r="D29" s="1" t="s">
        <v>232</v>
      </c>
      <c r="E29" s="1" t="s">
        <v>233</v>
      </c>
      <c r="F29" s="1" t="s">
        <v>3</v>
      </c>
      <c r="G29" s="1" t="s">
        <v>90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275</v>
      </c>
      <c r="M29" s="1" t="s">
        <v>274</v>
      </c>
      <c r="N29" s="2" t="s">
        <v>273</v>
      </c>
      <c r="O29" s="3">
        <f>3.6/5</f>
        <v>0.72</v>
      </c>
      <c r="P29" s="3">
        <f t="shared" si="1"/>
        <v>0.72</v>
      </c>
      <c r="Q29" s="3"/>
    </row>
    <row r="30" spans="1:17" x14ac:dyDescent="0.3">
      <c r="A30" s="1">
        <v>1</v>
      </c>
      <c r="B30" s="1" t="s">
        <v>0</v>
      </c>
      <c r="C30" s="1">
        <f t="shared" si="0"/>
        <v>5</v>
      </c>
      <c r="D30" s="1" t="s">
        <v>88</v>
      </c>
      <c r="E30" s="1" t="s">
        <v>89</v>
      </c>
      <c r="F30" s="1" t="s">
        <v>3</v>
      </c>
      <c r="G30" s="1" t="s">
        <v>90</v>
      </c>
      <c r="H30" s="1" t="s">
        <v>3</v>
      </c>
      <c r="I30" s="1" t="s">
        <v>3</v>
      </c>
      <c r="J30" s="1" t="s">
        <v>3</v>
      </c>
      <c r="K30" s="1"/>
      <c r="L30" s="1" t="s">
        <v>280</v>
      </c>
      <c r="M30" s="1" t="s">
        <v>281</v>
      </c>
      <c r="N30" s="2" t="s">
        <v>279</v>
      </c>
      <c r="O30" s="3">
        <f>1.2/5</f>
        <v>0.24</v>
      </c>
      <c r="P30" s="3">
        <f t="shared" si="1"/>
        <v>0.24</v>
      </c>
      <c r="Q30" s="3"/>
    </row>
    <row r="31" spans="1:17" x14ac:dyDescent="0.3">
      <c r="A31" s="1">
        <v>1</v>
      </c>
      <c r="B31" s="1" t="s">
        <v>10</v>
      </c>
      <c r="C31" s="1">
        <f t="shared" si="0"/>
        <v>10</v>
      </c>
      <c r="D31" s="1" t="s">
        <v>11</v>
      </c>
      <c r="E31" s="1" t="s">
        <v>12</v>
      </c>
      <c r="F31" s="1" t="s">
        <v>3</v>
      </c>
      <c r="G31" s="1" t="s">
        <v>13</v>
      </c>
      <c r="H31" s="1" t="s">
        <v>3</v>
      </c>
      <c r="I31" s="1" t="s">
        <v>3</v>
      </c>
      <c r="J31" s="1" t="s">
        <v>3</v>
      </c>
      <c r="K31" s="1"/>
      <c r="L31" s="1" t="s">
        <v>275</v>
      </c>
      <c r="M31" s="1" t="s">
        <v>274</v>
      </c>
      <c r="N31" s="2" t="s">
        <v>273</v>
      </c>
      <c r="O31" s="3">
        <f>3.6/3</f>
        <v>1.2</v>
      </c>
      <c r="P31" s="3">
        <f t="shared" si="1"/>
        <v>2.4</v>
      </c>
      <c r="Q31" s="3"/>
    </row>
    <row r="32" spans="1:17" x14ac:dyDescent="0.3">
      <c r="A32" s="1">
        <v>1</v>
      </c>
      <c r="B32" s="1" t="s">
        <v>0</v>
      </c>
      <c r="C32" s="1">
        <f t="shared" si="0"/>
        <v>5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3</v>
      </c>
      <c r="I32" s="1" t="s">
        <v>3</v>
      </c>
      <c r="J32" s="1" t="s">
        <v>3</v>
      </c>
      <c r="K32" s="1"/>
      <c r="L32" s="1" t="s">
        <v>275</v>
      </c>
      <c r="M32" s="1" t="s">
        <v>274</v>
      </c>
      <c r="N32" s="2" t="s">
        <v>273</v>
      </c>
      <c r="O32" s="3">
        <f>3.6/10</f>
        <v>0.36</v>
      </c>
      <c r="P32" s="3">
        <f t="shared" si="1"/>
        <v>0.36</v>
      </c>
      <c r="Q32" s="3"/>
    </row>
    <row r="33" spans="1:17" x14ac:dyDescent="0.3">
      <c r="A33" s="1">
        <v>3</v>
      </c>
      <c r="B33" s="1" t="s">
        <v>0</v>
      </c>
      <c r="C33" s="1">
        <f t="shared" si="0"/>
        <v>5</v>
      </c>
      <c r="D33" s="1" t="s">
        <v>230</v>
      </c>
      <c r="E33" s="1" t="s">
        <v>231</v>
      </c>
      <c r="F33" s="1" t="s">
        <v>3</v>
      </c>
      <c r="G33" s="1" t="s">
        <v>53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275</v>
      </c>
      <c r="M33" s="1" t="s">
        <v>274</v>
      </c>
      <c r="N33" s="2" t="s">
        <v>273</v>
      </c>
      <c r="O33" s="3">
        <f>3.6/6</f>
        <v>0.6</v>
      </c>
      <c r="P33" s="3">
        <f t="shared" si="1"/>
        <v>0.6</v>
      </c>
      <c r="Q33" s="3"/>
    </row>
    <row r="34" spans="1:17" x14ac:dyDescent="0.3">
      <c r="A34" s="1">
        <v>1</v>
      </c>
      <c r="B34" s="1" t="s">
        <v>0</v>
      </c>
      <c r="C34" s="1">
        <f t="shared" si="0"/>
        <v>5</v>
      </c>
      <c r="D34" s="1" t="s">
        <v>51</v>
      </c>
      <c r="E34" s="1" t="s">
        <v>52</v>
      </c>
      <c r="F34" s="1" t="s">
        <v>3</v>
      </c>
      <c r="G34" s="1" t="s">
        <v>53</v>
      </c>
      <c r="H34" s="1" t="s">
        <v>3</v>
      </c>
      <c r="I34" s="1" t="s">
        <v>3</v>
      </c>
      <c r="J34" s="1" t="s">
        <v>3</v>
      </c>
      <c r="K34" s="1"/>
      <c r="L34" s="1" t="s">
        <v>280</v>
      </c>
      <c r="M34" s="1" t="s">
        <v>281</v>
      </c>
      <c r="N34" s="2" t="s">
        <v>279</v>
      </c>
      <c r="O34" s="3">
        <f>1.2/6</f>
        <v>0.19999999999999998</v>
      </c>
      <c r="P34" s="3">
        <f t="shared" si="1"/>
        <v>0.19999999999999998</v>
      </c>
      <c r="Q34" s="3"/>
    </row>
    <row r="35" spans="1:17" x14ac:dyDescent="0.3">
      <c r="A35" s="1">
        <v>1</v>
      </c>
      <c r="B35" s="1" t="s">
        <v>0</v>
      </c>
      <c r="C35" s="1">
        <f t="shared" si="0"/>
        <v>5</v>
      </c>
      <c r="D35" s="1" t="s">
        <v>77</v>
      </c>
      <c r="E35" s="1" t="s">
        <v>78</v>
      </c>
      <c r="F35" s="1" t="s">
        <v>3</v>
      </c>
      <c r="G35" s="1" t="s">
        <v>79</v>
      </c>
      <c r="H35" s="1" t="s">
        <v>3</v>
      </c>
      <c r="I35" s="1" t="s">
        <v>3</v>
      </c>
      <c r="J35" s="1" t="s">
        <v>3</v>
      </c>
      <c r="K35" s="1"/>
      <c r="L35" s="1" t="s">
        <v>255</v>
      </c>
      <c r="M35" s="1" t="s">
        <v>255</v>
      </c>
      <c r="N35" s="2" t="s">
        <v>306</v>
      </c>
      <c r="O35" s="3">
        <v>8.5</v>
      </c>
      <c r="P35" s="3">
        <f t="shared" si="1"/>
        <v>8.5</v>
      </c>
      <c r="Q35" s="3"/>
    </row>
    <row r="36" spans="1:17" x14ac:dyDescent="0.3">
      <c r="A36" s="1">
        <v>1</v>
      </c>
      <c r="B36" s="1" t="s">
        <v>0</v>
      </c>
      <c r="C36" s="1">
        <f t="shared" si="0"/>
        <v>5</v>
      </c>
      <c r="D36" s="1" t="s">
        <v>80</v>
      </c>
      <c r="E36" s="1" t="s">
        <v>81</v>
      </c>
      <c r="F36" s="1" t="s">
        <v>3</v>
      </c>
      <c r="G36" s="1" t="s">
        <v>82</v>
      </c>
      <c r="H36" s="1" t="s">
        <v>3</v>
      </c>
      <c r="I36" s="1" t="s">
        <v>3</v>
      </c>
      <c r="J36" s="1" t="s">
        <v>3</v>
      </c>
      <c r="K36" s="1"/>
      <c r="L36" s="1" t="s">
        <v>302</v>
      </c>
      <c r="M36" s="1" t="s">
        <v>304</v>
      </c>
      <c r="N36" s="2" t="s">
        <v>305</v>
      </c>
      <c r="O36" s="3">
        <v>0.8</v>
      </c>
      <c r="P36" s="3">
        <f t="shared" si="1"/>
        <v>0.8</v>
      </c>
      <c r="Q36" s="3"/>
    </row>
    <row r="37" spans="1:17" x14ac:dyDescent="0.3">
      <c r="A37" s="1">
        <v>1</v>
      </c>
      <c r="B37" s="1" t="s">
        <v>0</v>
      </c>
      <c r="C37" s="1">
        <f t="shared" si="0"/>
        <v>5</v>
      </c>
      <c r="D37" s="1" t="s">
        <v>72</v>
      </c>
      <c r="E37" s="1" t="s">
        <v>73</v>
      </c>
      <c r="F37" s="1" t="s">
        <v>3</v>
      </c>
      <c r="G37" s="1" t="s">
        <v>74</v>
      </c>
      <c r="H37" s="1" t="s">
        <v>3</v>
      </c>
      <c r="I37" s="1" t="s">
        <v>3</v>
      </c>
      <c r="J37" s="1" t="s">
        <v>3</v>
      </c>
      <c r="K37" s="1"/>
      <c r="L37" s="1" t="s">
        <v>302</v>
      </c>
      <c r="M37" s="1" t="s">
        <v>303</v>
      </c>
      <c r="N37" s="2" t="s">
        <v>301</v>
      </c>
      <c r="O37" s="3">
        <v>1</v>
      </c>
      <c r="P37" s="3">
        <f t="shared" si="1"/>
        <v>1</v>
      </c>
      <c r="Q37" s="3"/>
    </row>
    <row r="38" spans="1:17" x14ac:dyDescent="0.3">
      <c r="A38" s="1">
        <v>1</v>
      </c>
      <c r="B38" s="1" t="s">
        <v>0</v>
      </c>
      <c r="C38" s="1">
        <f t="shared" si="0"/>
        <v>5</v>
      </c>
      <c r="D38" s="1" t="s">
        <v>98</v>
      </c>
      <c r="E38" s="1" t="s">
        <v>99</v>
      </c>
      <c r="F38" s="1" t="s">
        <v>3</v>
      </c>
      <c r="G38" s="1" t="s">
        <v>100</v>
      </c>
      <c r="H38" s="1" t="s">
        <v>98</v>
      </c>
      <c r="I38" s="1" t="s">
        <v>57</v>
      </c>
      <c r="J38" s="1" t="s">
        <v>101</v>
      </c>
      <c r="K38" s="1"/>
      <c r="L38" s="1" t="s">
        <v>255</v>
      </c>
      <c r="M38" s="1" t="s">
        <v>255</v>
      </c>
      <c r="N38" s="5" t="s">
        <v>328</v>
      </c>
      <c r="O38" s="3">
        <f>57.2*0.6</f>
        <v>34.32</v>
      </c>
      <c r="P38" s="3">
        <f t="shared" si="1"/>
        <v>34.32</v>
      </c>
      <c r="Q38" s="3"/>
    </row>
    <row r="39" spans="1:17" x14ac:dyDescent="0.3">
      <c r="A39" s="1">
        <v>2</v>
      </c>
      <c r="B39" s="1" t="s">
        <v>0</v>
      </c>
      <c r="C39" s="1">
        <f t="shared" si="0"/>
        <v>5</v>
      </c>
      <c r="D39" s="1" t="s">
        <v>192</v>
      </c>
      <c r="E39" s="1" t="s">
        <v>193</v>
      </c>
      <c r="F39" s="1" t="s">
        <v>3</v>
      </c>
      <c r="G39" s="1" t="s">
        <v>194</v>
      </c>
      <c r="H39" s="1" t="s">
        <v>192</v>
      </c>
      <c r="I39" s="1" t="s">
        <v>195</v>
      </c>
      <c r="J39" s="1" t="s">
        <v>3</v>
      </c>
      <c r="K39" s="1" t="s">
        <v>3</v>
      </c>
      <c r="L39" s="1" t="s">
        <v>255</v>
      </c>
      <c r="M39" s="1" t="s">
        <v>255</v>
      </c>
      <c r="N39" s="2" t="s">
        <v>300</v>
      </c>
      <c r="O39" s="3">
        <v>9</v>
      </c>
      <c r="P39" s="3">
        <f t="shared" si="1"/>
        <v>9</v>
      </c>
      <c r="Q39" s="3"/>
    </row>
    <row r="40" spans="1:17" x14ac:dyDescent="0.3">
      <c r="A40" s="1">
        <v>1</v>
      </c>
      <c r="B40" s="1" t="s">
        <v>0</v>
      </c>
      <c r="C40" s="1">
        <f t="shared" si="0"/>
        <v>5</v>
      </c>
      <c r="D40" s="1" t="s">
        <v>24</v>
      </c>
      <c r="E40" s="1" t="s">
        <v>24</v>
      </c>
      <c r="F40" s="1" t="s">
        <v>3</v>
      </c>
      <c r="G40" s="1" t="s">
        <v>25</v>
      </c>
      <c r="H40" s="1" t="s">
        <v>3</v>
      </c>
      <c r="I40" s="1" t="s">
        <v>3</v>
      </c>
      <c r="J40" s="1" t="s">
        <v>3</v>
      </c>
      <c r="K40" s="1"/>
      <c r="L40" s="1"/>
      <c r="M40" s="1"/>
      <c r="N40" s="1"/>
      <c r="O40" s="3">
        <v>0.1</v>
      </c>
      <c r="P40" s="3">
        <f t="shared" si="1"/>
        <v>0.1</v>
      </c>
      <c r="Q40" s="3"/>
    </row>
    <row r="41" spans="1:17" x14ac:dyDescent="0.3">
      <c r="A41" s="1">
        <v>2</v>
      </c>
      <c r="B41" s="1" t="s">
        <v>10</v>
      </c>
      <c r="C41" s="1">
        <f t="shared" si="0"/>
        <v>10</v>
      </c>
      <c r="D41" s="1" t="s">
        <v>24</v>
      </c>
      <c r="E41" s="1" t="s">
        <v>24</v>
      </c>
      <c r="F41" s="1" t="s">
        <v>3</v>
      </c>
      <c r="G41" s="1" t="s">
        <v>154</v>
      </c>
      <c r="H41" s="1" t="s">
        <v>3</v>
      </c>
      <c r="I41" s="1" t="s">
        <v>3</v>
      </c>
      <c r="J41" s="1" t="s">
        <v>3</v>
      </c>
      <c r="K41" s="1" t="s">
        <v>3</v>
      </c>
      <c r="L41" s="1"/>
      <c r="M41" s="1"/>
      <c r="N41" s="1"/>
      <c r="O41" s="3">
        <v>0.1</v>
      </c>
      <c r="P41" s="3">
        <f t="shared" si="1"/>
        <v>0.2</v>
      </c>
      <c r="Q41" s="3"/>
    </row>
    <row r="42" spans="1:17" x14ac:dyDescent="0.3">
      <c r="A42" s="1">
        <v>3</v>
      </c>
      <c r="B42" s="1" t="s">
        <v>0</v>
      </c>
      <c r="C42" s="1">
        <f t="shared" si="0"/>
        <v>5</v>
      </c>
      <c r="D42" s="1" t="s">
        <v>24</v>
      </c>
      <c r="E42" s="1" t="s">
        <v>24</v>
      </c>
      <c r="F42" s="1" t="s">
        <v>3</v>
      </c>
      <c r="G42" s="1" t="s">
        <v>25</v>
      </c>
      <c r="H42" s="1" t="s">
        <v>3</v>
      </c>
      <c r="I42" s="1" t="s">
        <v>3</v>
      </c>
      <c r="J42" s="1" t="s">
        <v>3</v>
      </c>
      <c r="K42" s="1" t="s">
        <v>3</v>
      </c>
      <c r="L42" s="1"/>
      <c r="M42" s="1"/>
      <c r="N42" s="1"/>
      <c r="O42" s="3">
        <v>0.1</v>
      </c>
      <c r="P42" s="3">
        <f t="shared" si="1"/>
        <v>0.1</v>
      </c>
      <c r="Q42" s="3"/>
    </row>
    <row r="43" spans="1:17" x14ac:dyDescent="0.3">
      <c r="A43" s="1">
        <v>2</v>
      </c>
      <c r="B43" s="1" t="s">
        <v>0</v>
      </c>
      <c r="C43" s="1">
        <f t="shared" si="0"/>
        <v>5</v>
      </c>
      <c r="D43" s="1" t="s">
        <v>102</v>
      </c>
      <c r="E43" s="1" t="s">
        <v>103</v>
      </c>
      <c r="F43" s="1" t="s">
        <v>3</v>
      </c>
      <c r="G43" s="1" t="s">
        <v>104</v>
      </c>
      <c r="H43" s="1" t="s">
        <v>102</v>
      </c>
      <c r="I43" s="1" t="s">
        <v>57</v>
      </c>
      <c r="J43" s="1" t="s">
        <v>105</v>
      </c>
      <c r="K43" s="1"/>
      <c r="L43" s="1" t="s">
        <v>255</v>
      </c>
      <c r="M43" s="1" t="s">
        <v>255</v>
      </c>
      <c r="N43" s="1" t="s">
        <v>272</v>
      </c>
      <c r="O43" s="3">
        <v>0.36367500000000003</v>
      </c>
      <c r="P43" s="3">
        <f t="shared" si="1"/>
        <v>0.36367500000000003</v>
      </c>
      <c r="Q43" s="3"/>
    </row>
    <row r="44" spans="1:17" x14ac:dyDescent="0.3">
      <c r="A44" s="1">
        <v>2</v>
      </c>
      <c r="B44" s="1" t="s">
        <v>0</v>
      </c>
      <c r="C44" s="1">
        <f t="shared" si="0"/>
        <v>5</v>
      </c>
      <c r="D44" s="1" t="s">
        <v>102</v>
      </c>
      <c r="E44" s="1" t="s">
        <v>103</v>
      </c>
      <c r="F44" s="1" t="s">
        <v>3</v>
      </c>
      <c r="G44" s="1" t="s">
        <v>116</v>
      </c>
      <c r="H44" s="1" t="s">
        <v>102</v>
      </c>
      <c r="I44" s="1" t="s">
        <v>57</v>
      </c>
      <c r="J44" s="1" t="s">
        <v>105</v>
      </c>
      <c r="K44" s="1" t="s">
        <v>117</v>
      </c>
      <c r="L44" s="1" t="s">
        <v>255</v>
      </c>
      <c r="M44" s="1" t="s">
        <v>255</v>
      </c>
      <c r="N44" s="1" t="s">
        <v>272</v>
      </c>
      <c r="O44" s="3">
        <v>0.36367500000000003</v>
      </c>
      <c r="P44" s="3">
        <f t="shared" si="1"/>
        <v>0.36367500000000003</v>
      </c>
      <c r="Q44" s="3"/>
    </row>
    <row r="45" spans="1:17" x14ac:dyDescent="0.3">
      <c r="A45" s="1">
        <v>3</v>
      </c>
      <c r="B45" s="1" t="s">
        <v>0</v>
      </c>
      <c r="C45" s="1">
        <f t="shared" si="0"/>
        <v>5</v>
      </c>
      <c r="D45" s="1" t="s">
        <v>102</v>
      </c>
      <c r="E45" s="1" t="s">
        <v>103</v>
      </c>
      <c r="F45" s="1" t="s">
        <v>3</v>
      </c>
      <c r="G45" s="1" t="s">
        <v>129</v>
      </c>
      <c r="H45" s="1" t="s">
        <v>102</v>
      </c>
      <c r="I45" s="1" t="s">
        <v>57</v>
      </c>
      <c r="J45" s="1" t="s">
        <v>105</v>
      </c>
      <c r="K45" s="1" t="s">
        <v>3</v>
      </c>
      <c r="L45" s="1" t="s">
        <v>255</v>
      </c>
      <c r="M45" s="1" t="s">
        <v>255</v>
      </c>
      <c r="N45" s="1" t="s">
        <v>272</v>
      </c>
      <c r="O45" s="3">
        <v>0.36367500000000003</v>
      </c>
      <c r="P45" s="3">
        <f t="shared" si="1"/>
        <v>0.36367500000000003</v>
      </c>
      <c r="Q45" s="3"/>
    </row>
    <row r="46" spans="1:17" x14ac:dyDescent="0.3">
      <c r="A46" s="1">
        <v>1</v>
      </c>
      <c r="B46" s="1" t="s">
        <v>68</v>
      </c>
      <c r="C46" s="1">
        <f t="shared" si="0"/>
        <v>20</v>
      </c>
      <c r="D46" s="1" t="s">
        <v>69</v>
      </c>
      <c r="E46" s="1" t="s">
        <v>70</v>
      </c>
      <c r="F46" s="1" t="s">
        <v>69</v>
      </c>
      <c r="G46" s="1" t="s">
        <v>71</v>
      </c>
      <c r="H46" s="1" t="s">
        <v>3</v>
      </c>
      <c r="I46" s="1" t="s">
        <v>3</v>
      </c>
      <c r="J46" s="1" t="s">
        <v>3</v>
      </c>
      <c r="K46" s="1"/>
      <c r="L46" s="1"/>
      <c r="M46" s="1"/>
      <c r="N46" s="1"/>
      <c r="O46" s="3"/>
      <c r="P46" s="3">
        <f t="shared" si="1"/>
        <v>0</v>
      </c>
      <c r="Q46" s="3"/>
    </row>
    <row r="47" spans="1:17" x14ac:dyDescent="0.3">
      <c r="A47" s="1">
        <v>1</v>
      </c>
      <c r="B47" s="1" t="s">
        <v>10</v>
      </c>
      <c r="C47" s="1">
        <f t="shared" si="0"/>
        <v>10</v>
      </c>
      <c r="D47" s="1" t="s">
        <v>69</v>
      </c>
      <c r="E47" s="1" t="s">
        <v>75</v>
      </c>
      <c r="F47" s="1" t="s">
        <v>69</v>
      </c>
      <c r="G47" s="1" t="s">
        <v>76</v>
      </c>
      <c r="H47" s="1" t="s">
        <v>3</v>
      </c>
      <c r="I47" s="1" t="s">
        <v>3</v>
      </c>
      <c r="J47" s="1" t="s">
        <v>3</v>
      </c>
      <c r="K47" s="1"/>
      <c r="L47" s="1"/>
      <c r="M47" s="1"/>
      <c r="N47" s="1"/>
      <c r="O47" s="3"/>
      <c r="P47" s="3">
        <f t="shared" si="1"/>
        <v>0</v>
      </c>
      <c r="Q47" s="3"/>
    </row>
    <row r="48" spans="1:17" x14ac:dyDescent="0.3">
      <c r="A48" s="1">
        <v>3</v>
      </c>
      <c r="B48" s="1" t="s">
        <v>0</v>
      </c>
      <c r="C48" s="1">
        <f t="shared" si="0"/>
        <v>5</v>
      </c>
      <c r="D48" s="1" t="s">
        <v>69</v>
      </c>
      <c r="E48" s="1" t="s">
        <v>228</v>
      </c>
      <c r="F48" s="1" t="s">
        <v>69</v>
      </c>
      <c r="G48" s="1" t="s">
        <v>229</v>
      </c>
      <c r="H48" s="1" t="s">
        <v>3</v>
      </c>
      <c r="I48" s="1" t="s">
        <v>3</v>
      </c>
      <c r="J48" s="1" t="s">
        <v>3</v>
      </c>
      <c r="K48" s="1" t="s">
        <v>3</v>
      </c>
      <c r="L48" s="1"/>
      <c r="M48" s="1"/>
      <c r="N48" s="1"/>
      <c r="O48" s="3"/>
      <c r="P48" s="3">
        <f t="shared" si="1"/>
        <v>0</v>
      </c>
      <c r="Q48" s="3"/>
    </row>
    <row r="49" spans="1:17" x14ac:dyDescent="0.3">
      <c r="A49" s="1">
        <v>2</v>
      </c>
      <c r="B49" s="1" t="s">
        <v>10</v>
      </c>
      <c r="C49" s="1">
        <f t="shared" si="0"/>
        <v>10</v>
      </c>
      <c r="D49" s="1" t="s">
        <v>189</v>
      </c>
      <c r="E49" s="1" t="s">
        <v>190</v>
      </c>
      <c r="F49" s="1" t="s">
        <v>3</v>
      </c>
      <c r="G49" s="1" t="s">
        <v>191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280</v>
      </c>
      <c r="M49" s="1" t="s">
        <v>282</v>
      </c>
      <c r="N49" s="2" t="s">
        <v>279</v>
      </c>
      <c r="O49" s="3">
        <f>2.2/2</f>
        <v>1.1000000000000001</v>
      </c>
      <c r="P49" s="3">
        <f t="shared" si="1"/>
        <v>2.2000000000000002</v>
      </c>
      <c r="Q49" s="3"/>
    </row>
    <row r="50" spans="1:17" x14ac:dyDescent="0.3">
      <c r="A50" s="1">
        <v>2</v>
      </c>
      <c r="B50" s="1" t="s">
        <v>0</v>
      </c>
      <c r="C50" s="1">
        <f t="shared" si="0"/>
        <v>5</v>
      </c>
      <c r="D50" s="1" t="s">
        <v>212</v>
      </c>
      <c r="E50" s="1" t="s">
        <v>133</v>
      </c>
      <c r="F50" s="1" t="s">
        <v>3</v>
      </c>
      <c r="G50" s="1" t="s">
        <v>113</v>
      </c>
      <c r="H50" s="1" t="s">
        <v>212</v>
      </c>
      <c r="I50" s="1" t="s">
        <v>3</v>
      </c>
      <c r="J50" s="1" t="s">
        <v>3</v>
      </c>
      <c r="K50" s="1" t="s">
        <v>3</v>
      </c>
      <c r="L50" s="1" t="s">
        <v>246</v>
      </c>
      <c r="M50" s="1" t="s">
        <v>245</v>
      </c>
      <c r="N50" s="1" t="s">
        <v>272</v>
      </c>
      <c r="O50" s="3">
        <v>0.24224999999999999</v>
      </c>
      <c r="P50" s="3">
        <f t="shared" si="1"/>
        <v>0.24224999999999999</v>
      </c>
      <c r="Q50" s="3"/>
    </row>
    <row r="51" spans="1:17" x14ac:dyDescent="0.3">
      <c r="A51" s="1">
        <v>2</v>
      </c>
      <c r="B51" s="1" t="s">
        <v>0</v>
      </c>
      <c r="C51" s="1">
        <f t="shared" si="0"/>
        <v>5</v>
      </c>
      <c r="D51" s="1" t="s">
        <v>111</v>
      </c>
      <c r="E51" s="1" t="s">
        <v>112</v>
      </c>
      <c r="F51" s="1" t="s">
        <v>3</v>
      </c>
      <c r="G51" s="1" t="s">
        <v>113</v>
      </c>
      <c r="H51" s="1" t="s">
        <v>289</v>
      </c>
      <c r="I51" s="1" t="s">
        <v>114</v>
      </c>
      <c r="J51" s="1" t="s">
        <v>115</v>
      </c>
      <c r="K51" s="1"/>
      <c r="L51" s="1" t="s">
        <v>255</v>
      </c>
      <c r="M51" s="1" t="s">
        <v>255</v>
      </c>
      <c r="N51" s="2" t="s">
        <v>288</v>
      </c>
      <c r="O51" s="3">
        <v>0.89</v>
      </c>
      <c r="P51" s="3">
        <f t="shared" si="1"/>
        <v>0.89</v>
      </c>
      <c r="Q51" s="3"/>
    </row>
    <row r="52" spans="1:17" x14ac:dyDescent="0.3">
      <c r="A52" s="1">
        <v>1</v>
      </c>
      <c r="B52" s="1" t="s">
        <v>0</v>
      </c>
      <c r="C52" s="1">
        <f t="shared" si="0"/>
        <v>5</v>
      </c>
      <c r="D52" s="1" t="s">
        <v>31</v>
      </c>
      <c r="E52" s="1" t="s">
        <v>32</v>
      </c>
      <c r="F52" s="1" t="s">
        <v>3</v>
      </c>
      <c r="G52" s="1" t="s">
        <v>33</v>
      </c>
      <c r="H52" s="1" t="s">
        <v>31</v>
      </c>
      <c r="I52" s="1" t="s">
        <v>34</v>
      </c>
      <c r="J52" s="1" t="s">
        <v>35</v>
      </c>
      <c r="K52" s="1"/>
      <c r="L52" s="1" t="s">
        <v>258</v>
      </c>
      <c r="M52" s="1" t="s">
        <v>259</v>
      </c>
      <c r="N52" s="1" t="s">
        <v>272</v>
      </c>
      <c r="O52" s="3">
        <v>2.5184999999999999E-2</v>
      </c>
      <c r="P52" s="3">
        <f t="shared" si="1"/>
        <v>2.5184999999999999E-2</v>
      </c>
      <c r="Q52" s="3"/>
    </row>
    <row r="53" spans="1:17" x14ac:dyDescent="0.3">
      <c r="A53" s="1">
        <v>2</v>
      </c>
      <c r="B53" s="1" t="s">
        <v>10</v>
      </c>
      <c r="C53" s="1">
        <f t="shared" si="0"/>
        <v>10</v>
      </c>
      <c r="D53" s="1" t="s">
        <v>244</v>
      </c>
      <c r="E53" s="1" t="s">
        <v>197</v>
      </c>
      <c r="F53" s="1" t="s">
        <v>3</v>
      </c>
      <c r="G53" s="1" t="s">
        <v>198</v>
      </c>
      <c r="H53" s="1" t="s">
        <v>196</v>
      </c>
      <c r="I53" s="1" t="s">
        <v>148</v>
      </c>
      <c r="J53" s="1" t="s">
        <v>199</v>
      </c>
      <c r="K53" s="1" t="s">
        <v>3</v>
      </c>
      <c r="L53" s="1" t="s">
        <v>255</v>
      </c>
      <c r="M53" s="1" t="s">
        <v>299</v>
      </c>
      <c r="N53" s="2" t="s">
        <v>298</v>
      </c>
      <c r="O53" s="3">
        <v>1.57</v>
      </c>
      <c r="P53" s="3">
        <f t="shared" si="1"/>
        <v>3.14</v>
      </c>
      <c r="Q53" s="3"/>
    </row>
    <row r="54" spans="1:17" x14ac:dyDescent="0.3">
      <c r="A54" s="1">
        <v>2</v>
      </c>
      <c r="B54" s="1" t="s">
        <v>10</v>
      </c>
      <c r="C54" s="1">
        <f t="shared" si="0"/>
        <v>10</v>
      </c>
      <c r="D54" s="1" t="s">
        <v>145</v>
      </c>
      <c r="E54" s="1" t="s">
        <v>146</v>
      </c>
      <c r="F54" s="1" t="s">
        <v>3</v>
      </c>
      <c r="G54" s="1" t="s">
        <v>147</v>
      </c>
      <c r="H54" s="1" t="s">
        <v>145</v>
      </c>
      <c r="I54" s="1" t="s">
        <v>148</v>
      </c>
      <c r="J54" s="1" t="s">
        <v>149</v>
      </c>
      <c r="K54" s="1" t="s">
        <v>3</v>
      </c>
      <c r="L54" s="1" t="s">
        <v>255</v>
      </c>
      <c r="M54" s="1" t="s">
        <v>255</v>
      </c>
      <c r="N54" s="2" t="s">
        <v>297</v>
      </c>
      <c r="O54" s="3">
        <v>0.7</v>
      </c>
      <c r="P54" s="3">
        <f t="shared" si="1"/>
        <v>1.4</v>
      </c>
      <c r="Q54" s="3"/>
    </row>
    <row r="55" spans="1:17" x14ac:dyDescent="0.3">
      <c r="A55" s="1">
        <v>2</v>
      </c>
      <c r="B55" s="1" t="s">
        <v>10</v>
      </c>
      <c r="C55" s="1">
        <f t="shared" si="0"/>
        <v>10</v>
      </c>
      <c r="D55" s="1" t="s">
        <v>132</v>
      </c>
      <c r="E55" s="1" t="s">
        <v>133</v>
      </c>
      <c r="F55" s="1" t="s">
        <v>3</v>
      </c>
      <c r="G55" s="1" t="s">
        <v>134</v>
      </c>
      <c r="H55" s="1" t="s">
        <v>132</v>
      </c>
      <c r="I55" s="1" t="s">
        <v>3</v>
      </c>
      <c r="J55" s="1" t="s">
        <v>3</v>
      </c>
      <c r="K55" s="1" t="s">
        <v>3</v>
      </c>
      <c r="L55" s="1" t="s">
        <v>257</v>
      </c>
      <c r="M55" s="1" t="s">
        <v>256</v>
      </c>
      <c r="N55" s="1" t="s">
        <v>272</v>
      </c>
      <c r="O55" s="3">
        <v>9.8199999999999996E-2</v>
      </c>
      <c r="P55" s="3">
        <f t="shared" si="1"/>
        <v>0.19639999999999999</v>
      </c>
      <c r="Q55" s="3"/>
    </row>
    <row r="56" spans="1:17" x14ac:dyDescent="0.3">
      <c r="A56" s="1">
        <v>2</v>
      </c>
      <c r="B56" s="1" t="s">
        <v>10</v>
      </c>
      <c r="C56" s="1">
        <f t="shared" si="0"/>
        <v>10</v>
      </c>
      <c r="D56" s="1" t="s">
        <v>132</v>
      </c>
      <c r="E56" s="1" t="s">
        <v>133</v>
      </c>
      <c r="F56" s="1" t="s">
        <v>3</v>
      </c>
      <c r="G56" s="1" t="s">
        <v>208</v>
      </c>
      <c r="H56" s="1" t="s">
        <v>132</v>
      </c>
      <c r="I56" s="1" t="s">
        <v>209</v>
      </c>
      <c r="J56" s="1" t="s">
        <v>210</v>
      </c>
      <c r="K56" s="1" t="s">
        <v>3</v>
      </c>
      <c r="L56" s="1" t="s">
        <v>257</v>
      </c>
      <c r="M56" s="1" t="s">
        <v>256</v>
      </c>
      <c r="N56" s="1" t="s">
        <v>272</v>
      </c>
      <c r="O56" s="3">
        <v>9.8199999999999996E-2</v>
      </c>
      <c r="P56" s="3">
        <f t="shared" si="1"/>
        <v>0.19639999999999999</v>
      </c>
      <c r="Q56" s="3"/>
    </row>
    <row r="57" spans="1:17" x14ac:dyDescent="0.3">
      <c r="A57" s="1">
        <v>1</v>
      </c>
      <c r="B57" s="1" t="s">
        <v>10</v>
      </c>
      <c r="C57" s="1">
        <f t="shared" si="0"/>
        <v>10</v>
      </c>
      <c r="D57" s="1" t="s">
        <v>14</v>
      </c>
      <c r="E57" s="1" t="s">
        <v>15</v>
      </c>
      <c r="F57" s="1" t="s">
        <v>3</v>
      </c>
      <c r="G57" s="1" t="s">
        <v>16</v>
      </c>
      <c r="H57" s="1" t="s">
        <v>14</v>
      </c>
      <c r="I57" s="1" t="s">
        <v>17</v>
      </c>
      <c r="J57" s="1" t="s">
        <v>18</v>
      </c>
      <c r="K57" s="1"/>
      <c r="L57" s="1"/>
      <c r="M57" s="1"/>
      <c r="N57" s="1"/>
      <c r="O57" s="3">
        <v>1.7117</v>
      </c>
      <c r="P57" s="3">
        <f t="shared" si="1"/>
        <v>3.4234</v>
      </c>
      <c r="Q57" s="3"/>
    </row>
    <row r="58" spans="1:17" x14ac:dyDescent="0.3">
      <c r="A58" s="1">
        <v>3</v>
      </c>
      <c r="B58" s="1" t="s">
        <v>213</v>
      </c>
      <c r="C58" s="1">
        <f t="shared" si="0"/>
        <v>35</v>
      </c>
      <c r="D58" s="1" t="s">
        <v>214</v>
      </c>
      <c r="E58" s="1" t="s">
        <v>215</v>
      </c>
      <c r="F58" s="1" t="s">
        <v>3</v>
      </c>
      <c r="G58" s="1" t="s">
        <v>216</v>
      </c>
      <c r="H58" s="1" t="s">
        <v>214</v>
      </c>
      <c r="I58" s="1" t="s">
        <v>57</v>
      </c>
      <c r="J58" s="1" t="s">
        <v>217</v>
      </c>
      <c r="K58" s="1" t="s">
        <v>117</v>
      </c>
      <c r="L58" s="1"/>
      <c r="M58" s="1"/>
      <c r="N58" s="1"/>
      <c r="O58" s="3">
        <v>1.4</v>
      </c>
      <c r="P58" s="3">
        <f t="shared" si="1"/>
        <v>9.7999999999999989</v>
      </c>
      <c r="Q58" s="3"/>
    </row>
    <row r="59" spans="1:17" x14ac:dyDescent="0.3">
      <c r="A59" s="1">
        <v>2</v>
      </c>
      <c r="B59" s="1" t="s">
        <v>0</v>
      </c>
      <c r="C59" s="1">
        <f t="shared" si="0"/>
        <v>5</v>
      </c>
      <c r="D59" s="1" t="s">
        <v>127</v>
      </c>
      <c r="E59" s="1" t="s">
        <v>128</v>
      </c>
      <c r="F59" s="1" t="s">
        <v>3</v>
      </c>
      <c r="G59" s="1" t="s">
        <v>129</v>
      </c>
      <c r="H59" s="1" t="s">
        <v>127</v>
      </c>
      <c r="I59" s="1" t="s">
        <v>130</v>
      </c>
      <c r="J59" s="1" t="s">
        <v>131</v>
      </c>
      <c r="K59" s="1" t="s">
        <v>3</v>
      </c>
      <c r="L59" s="1" t="s">
        <v>255</v>
      </c>
      <c r="M59" s="1" t="s">
        <v>255</v>
      </c>
      <c r="N59" s="1" t="s">
        <v>272</v>
      </c>
      <c r="O59" s="3">
        <v>1.4101999999999999</v>
      </c>
      <c r="P59" s="3">
        <f t="shared" si="1"/>
        <v>1.4101999999999999</v>
      </c>
      <c r="Q59" s="3"/>
    </row>
    <row r="60" spans="1:17" x14ac:dyDescent="0.3">
      <c r="A60" s="1">
        <v>1</v>
      </c>
      <c r="B60" s="1" t="s">
        <v>0</v>
      </c>
      <c r="C60" s="1">
        <f t="shared" si="0"/>
        <v>5</v>
      </c>
      <c r="D60" s="1" t="s">
        <v>5</v>
      </c>
      <c r="E60" s="1" t="s">
        <v>6</v>
      </c>
      <c r="F60" s="1" t="s">
        <v>3</v>
      </c>
      <c r="G60" s="1" t="s">
        <v>7</v>
      </c>
      <c r="H60" s="1" t="s">
        <v>5</v>
      </c>
      <c r="I60" s="1" t="s">
        <v>8</v>
      </c>
      <c r="J60" s="1" t="s">
        <v>9</v>
      </c>
      <c r="K60" s="1"/>
      <c r="L60" s="1" t="s">
        <v>255</v>
      </c>
      <c r="M60" s="1" t="s">
        <v>255</v>
      </c>
      <c r="N60" s="1" t="s">
        <v>272</v>
      </c>
      <c r="O60" s="3">
        <v>1.8854</v>
      </c>
      <c r="P60" s="3">
        <f t="shared" si="1"/>
        <v>1.8854</v>
      </c>
      <c r="Q60" s="3"/>
    </row>
    <row r="61" spans="1:17" x14ac:dyDescent="0.3">
      <c r="A61" s="1">
        <v>2</v>
      </c>
      <c r="B61" s="1" t="s">
        <v>0</v>
      </c>
      <c r="C61" s="1">
        <f t="shared" si="0"/>
        <v>5</v>
      </c>
      <c r="D61" s="1" t="s">
        <v>5</v>
      </c>
      <c r="E61" s="1" t="s">
        <v>6</v>
      </c>
      <c r="F61" s="1" t="s">
        <v>3</v>
      </c>
      <c r="G61" s="1" t="s">
        <v>7</v>
      </c>
      <c r="H61" s="1" t="s">
        <v>5</v>
      </c>
      <c r="I61" s="1" t="s">
        <v>8</v>
      </c>
      <c r="J61" s="1" t="s">
        <v>9</v>
      </c>
      <c r="K61" s="1" t="s">
        <v>3</v>
      </c>
      <c r="L61" s="1" t="s">
        <v>255</v>
      </c>
      <c r="M61" s="1" t="s">
        <v>255</v>
      </c>
      <c r="N61" s="1" t="s">
        <v>272</v>
      </c>
      <c r="O61" s="3">
        <v>1.8854</v>
      </c>
      <c r="P61" s="3">
        <f t="shared" si="1"/>
        <v>1.8854</v>
      </c>
      <c r="Q61" s="3"/>
    </row>
    <row r="62" spans="1:17" x14ac:dyDescent="0.3">
      <c r="A62" s="1">
        <v>3</v>
      </c>
      <c r="B62" s="1" t="s">
        <v>0</v>
      </c>
      <c r="C62" s="1">
        <f t="shared" si="0"/>
        <v>5</v>
      </c>
      <c r="D62" s="1" t="s">
        <v>225</v>
      </c>
      <c r="E62" s="1" t="s">
        <v>164</v>
      </c>
      <c r="F62" s="1" t="s">
        <v>3</v>
      </c>
      <c r="G62" s="1" t="s">
        <v>226</v>
      </c>
      <c r="H62" s="1" t="s">
        <v>225</v>
      </c>
      <c r="I62" s="1" t="s">
        <v>166</v>
      </c>
      <c r="J62" s="1" t="s">
        <v>227</v>
      </c>
      <c r="K62" s="1" t="s">
        <v>3</v>
      </c>
      <c r="L62" s="1"/>
      <c r="M62" s="1"/>
      <c r="N62" s="1"/>
      <c r="O62" s="3">
        <v>24</v>
      </c>
      <c r="P62" s="3">
        <f t="shared" si="1"/>
        <v>24</v>
      </c>
      <c r="Q62" s="3"/>
    </row>
    <row r="63" spans="1:17" x14ac:dyDescent="0.3">
      <c r="A63" s="1">
        <v>2</v>
      </c>
      <c r="B63" s="1" t="s">
        <v>0</v>
      </c>
      <c r="C63" s="1">
        <f t="shared" si="0"/>
        <v>5</v>
      </c>
      <c r="D63" s="1" t="s">
        <v>163</v>
      </c>
      <c r="E63" s="1" t="s">
        <v>164</v>
      </c>
      <c r="F63" s="1" t="s">
        <v>3</v>
      </c>
      <c r="G63" s="1" t="s">
        <v>165</v>
      </c>
      <c r="H63" s="1" t="s">
        <v>296</v>
      </c>
      <c r="I63" s="1" t="s">
        <v>166</v>
      </c>
      <c r="J63" s="1" t="s">
        <v>167</v>
      </c>
      <c r="K63" s="1" t="s">
        <v>3</v>
      </c>
      <c r="L63" s="1" t="s">
        <v>255</v>
      </c>
      <c r="M63" s="1" t="s">
        <v>255</v>
      </c>
      <c r="N63" s="2" t="s">
        <v>295</v>
      </c>
      <c r="O63" s="3">
        <v>11.97</v>
      </c>
      <c r="P63" s="3">
        <f t="shared" si="1"/>
        <v>11.97</v>
      </c>
      <c r="Q63" s="3"/>
    </row>
    <row r="64" spans="1:17" x14ac:dyDescent="0.3">
      <c r="A64" s="1">
        <v>2</v>
      </c>
      <c r="B64" s="1" t="s">
        <v>10</v>
      </c>
      <c r="C64" s="1">
        <f t="shared" si="0"/>
        <v>10</v>
      </c>
      <c r="D64" s="1" t="s">
        <v>106</v>
      </c>
      <c r="E64" s="1" t="s">
        <v>107</v>
      </c>
      <c r="F64" s="1" t="s">
        <v>3</v>
      </c>
      <c r="G64" s="1" t="s">
        <v>108</v>
      </c>
      <c r="H64" s="1" t="s">
        <v>286</v>
      </c>
      <c r="I64" s="1" t="s">
        <v>109</v>
      </c>
      <c r="J64" s="1" t="s">
        <v>110</v>
      </c>
      <c r="K64" s="1"/>
      <c r="L64" s="1" t="s">
        <v>255</v>
      </c>
      <c r="M64" s="1" t="s">
        <v>255</v>
      </c>
      <c r="N64" s="2" t="s">
        <v>285</v>
      </c>
      <c r="O64" s="3">
        <v>0.39</v>
      </c>
      <c r="P64" s="3">
        <f t="shared" si="1"/>
        <v>0.78</v>
      </c>
      <c r="Q64" s="3"/>
    </row>
    <row r="65" spans="1:17" x14ac:dyDescent="0.3">
      <c r="A65" s="1">
        <v>2</v>
      </c>
      <c r="B65" s="1" t="s">
        <v>0</v>
      </c>
      <c r="C65" s="1">
        <f t="shared" si="0"/>
        <v>5</v>
      </c>
      <c r="D65" s="1" t="s">
        <v>106</v>
      </c>
      <c r="E65" s="1" t="s">
        <v>107</v>
      </c>
      <c r="F65" s="1" t="s">
        <v>3</v>
      </c>
      <c r="G65" s="1" t="s">
        <v>153</v>
      </c>
      <c r="H65" s="1" t="s">
        <v>106</v>
      </c>
      <c r="I65" s="1" t="s">
        <v>109</v>
      </c>
      <c r="J65" s="1" t="s">
        <v>110</v>
      </c>
      <c r="K65" s="1" t="s">
        <v>3</v>
      </c>
      <c r="L65" s="1" t="s">
        <v>255</v>
      </c>
      <c r="M65" s="1" t="s">
        <v>255</v>
      </c>
      <c r="N65" s="2" t="s">
        <v>287</v>
      </c>
      <c r="O65" s="3">
        <v>0.39</v>
      </c>
      <c r="P65" s="3">
        <f t="shared" si="1"/>
        <v>0.39</v>
      </c>
      <c r="Q65" s="3"/>
    </row>
    <row r="66" spans="1:17" x14ac:dyDescent="0.3">
      <c r="A66" s="1">
        <v>2</v>
      </c>
      <c r="B66" s="1" t="s">
        <v>0</v>
      </c>
      <c r="C66" s="1">
        <f t="shared" si="0"/>
        <v>5</v>
      </c>
      <c r="D66" s="1" t="s">
        <v>180</v>
      </c>
      <c r="E66" s="1" t="s">
        <v>181</v>
      </c>
      <c r="F66" s="1" t="s">
        <v>3</v>
      </c>
      <c r="G66" s="1" t="s">
        <v>182</v>
      </c>
      <c r="H66" s="1" t="s">
        <v>180</v>
      </c>
      <c r="I66" s="1" t="s">
        <v>183</v>
      </c>
      <c r="J66" s="1" t="s">
        <v>184</v>
      </c>
      <c r="K66" s="1" t="s">
        <v>3</v>
      </c>
      <c r="L66" s="1" t="s">
        <v>255</v>
      </c>
      <c r="M66" s="1" t="s">
        <v>255</v>
      </c>
      <c r="N66" s="1" t="s">
        <v>272</v>
      </c>
      <c r="O66" s="3">
        <v>0.29530000000000001</v>
      </c>
      <c r="P66" s="3">
        <f t="shared" si="1"/>
        <v>0.29530000000000001</v>
      </c>
      <c r="Q66" s="3"/>
    </row>
    <row r="67" spans="1:17" x14ac:dyDescent="0.3">
      <c r="A67" s="1">
        <v>1</v>
      </c>
      <c r="B67" s="1" t="s">
        <v>0</v>
      </c>
      <c r="C67" s="1">
        <f t="shared" ref="C67:C77" si="2">B67*5</f>
        <v>5</v>
      </c>
      <c r="D67" s="1" t="s">
        <v>54</v>
      </c>
      <c r="E67" s="1" t="s">
        <v>55</v>
      </c>
      <c r="F67" s="1" t="s">
        <v>3</v>
      </c>
      <c r="G67" s="1" t="s">
        <v>56</v>
      </c>
      <c r="H67" s="1" t="s">
        <v>54</v>
      </c>
      <c r="I67" s="1" t="s">
        <v>57</v>
      </c>
      <c r="J67" s="1" t="s">
        <v>58</v>
      </c>
      <c r="K67" s="1"/>
      <c r="L67" s="1" t="s">
        <v>255</v>
      </c>
      <c r="M67" s="1" t="s">
        <v>255</v>
      </c>
      <c r="N67" s="2" t="s">
        <v>284</v>
      </c>
      <c r="O67" s="3">
        <v>0.22</v>
      </c>
      <c r="P67" s="3">
        <f t="shared" ref="P67:P77" si="3">O67*B67</f>
        <v>0.22</v>
      </c>
      <c r="Q67" s="3"/>
    </row>
    <row r="68" spans="1:17" x14ac:dyDescent="0.3">
      <c r="A68" s="1">
        <v>2</v>
      </c>
      <c r="B68" s="1" t="s">
        <v>10</v>
      </c>
      <c r="C68" s="1">
        <f t="shared" si="2"/>
        <v>10</v>
      </c>
      <c r="D68" s="1" t="s">
        <v>54</v>
      </c>
      <c r="E68" s="1" t="s">
        <v>55</v>
      </c>
      <c r="F68" s="1" t="s">
        <v>3</v>
      </c>
      <c r="G68" s="1" t="s">
        <v>200</v>
      </c>
      <c r="H68" s="1" t="s">
        <v>54</v>
      </c>
      <c r="I68" s="1" t="s">
        <v>57</v>
      </c>
      <c r="J68" s="1" t="s">
        <v>58</v>
      </c>
      <c r="K68" s="1" t="s">
        <v>3</v>
      </c>
      <c r="L68" s="1" t="s">
        <v>255</v>
      </c>
      <c r="M68" s="1" t="s">
        <v>255</v>
      </c>
      <c r="N68" s="2" t="s">
        <v>284</v>
      </c>
      <c r="O68" s="3">
        <v>0.22</v>
      </c>
      <c r="P68" s="3">
        <f t="shared" si="3"/>
        <v>0.44</v>
      </c>
      <c r="Q68" s="3"/>
    </row>
    <row r="69" spans="1:17" x14ac:dyDescent="0.3">
      <c r="A69" s="1">
        <v>1</v>
      </c>
      <c r="B69" s="1" t="s">
        <v>0</v>
      </c>
      <c r="C69" s="1">
        <f t="shared" si="2"/>
        <v>5</v>
      </c>
      <c r="D69" s="1" t="s">
        <v>26</v>
      </c>
      <c r="E69" s="1" t="s">
        <v>27</v>
      </c>
      <c r="F69" s="1" t="s">
        <v>3</v>
      </c>
      <c r="G69" s="1" t="s">
        <v>28</v>
      </c>
      <c r="H69" s="1" t="s">
        <v>26</v>
      </c>
      <c r="I69" s="1" t="s">
        <v>29</v>
      </c>
      <c r="J69" s="1" t="s">
        <v>30</v>
      </c>
      <c r="K69" s="1"/>
      <c r="L69" s="1" t="s">
        <v>255</v>
      </c>
      <c r="M69" s="1" t="s">
        <v>255</v>
      </c>
      <c r="N69" s="2" t="s">
        <v>283</v>
      </c>
      <c r="O69" s="3">
        <v>3.8</v>
      </c>
      <c r="P69" s="3">
        <f t="shared" si="3"/>
        <v>3.8</v>
      </c>
      <c r="Q69" s="3"/>
    </row>
    <row r="70" spans="1:17" x14ac:dyDescent="0.3">
      <c r="A70" s="1">
        <v>2</v>
      </c>
      <c r="B70" s="1" t="s">
        <v>0</v>
      </c>
      <c r="C70" s="1">
        <f t="shared" si="2"/>
        <v>5</v>
      </c>
      <c r="D70" s="1" t="s">
        <v>26</v>
      </c>
      <c r="E70" s="1" t="s">
        <v>27</v>
      </c>
      <c r="F70" s="1" t="s">
        <v>3</v>
      </c>
      <c r="G70" s="1" t="s">
        <v>28</v>
      </c>
      <c r="H70" s="1" t="s">
        <v>26</v>
      </c>
      <c r="I70" s="1" t="s">
        <v>29</v>
      </c>
      <c r="J70" s="1" t="s">
        <v>30</v>
      </c>
      <c r="K70" s="1" t="s">
        <v>3</v>
      </c>
      <c r="L70" s="1" t="s">
        <v>255</v>
      </c>
      <c r="M70" s="1" t="s">
        <v>255</v>
      </c>
      <c r="N70" s="2" t="s">
        <v>283</v>
      </c>
      <c r="O70" s="3">
        <v>3.8</v>
      </c>
      <c r="P70" s="3">
        <f t="shared" si="3"/>
        <v>3.8</v>
      </c>
      <c r="Q70" s="3"/>
    </row>
    <row r="71" spans="1:17" x14ac:dyDescent="0.3">
      <c r="A71" s="1">
        <v>1</v>
      </c>
      <c r="B71" s="1" t="s">
        <v>0</v>
      </c>
      <c r="C71" s="1">
        <f t="shared" si="2"/>
        <v>5</v>
      </c>
      <c r="D71" s="1" t="s">
        <v>94</v>
      </c>
      <c r="E71" s="1" t="s">
        <v>95</v>
      </c>
      <c r="F71" s="1" t="s">
        <v>3</v>
      </c>
      <c r="G71" s="1" t="s">
        <v>96</v>
      </c>
      <c r="H71" s="1" t="s">
        <v>94</v>
      </c>
      <c r="I71" s="1" t="s">
        <v>34</v>
      </c>
      <c r="J71" s="1" t="s">
        <v>97</v>
      </c>
      <c r="K71" s="1"/>
      <c r="L71" s="1" t="s">
        <v>254</v>
      </c>
      <c r="M71" s="1" t="s">
        <v>253</v>
      </c>
      <c r="N71" s="1" t="s">
        <v>272</v>
      </c>
      <c r="O71" s="3">
        <v>0.10440000000000001</v>
      </c>
      <c r="P71" s="3">
        <f t="shared" si="3"/>
        <v>0.10440000000000001</v>
      </c>
      <c r="Q71" s="3"/>
    </row>
    <row r="72" spans="1:17" x14ac:dyDescent="0.3">
      <c r="A72" s="1">
        <v>2</v>
      </c>
      <c r="B72" s="1" t="s">
        <v>0</v>
      </c>
      <c r="C72" s="1">
        <f t="shared" si="2"/>
        <v>5</v>
      </c>
      <c r="D72" s="1" t="s">
        <v>94</v>
      </c>
      <c r="E72" s="1" t="s">
        <v>95</v>
      </c>
      <c r="F72" s="1" t="s">
        <v>3</v>
      </c>
      <c r="G72" s="1" t="s">
        <v>211</v>
      </c>
      <c r="H72" s="1" t="s">
        <v>94</v>
      </c>
      <c r="I72" s="1" t="s">
        <v>34</v>
      </c>
      <c r="J72" s="1" t="s">
        <v>97</v>
      </c>
      <c r="K72" s="1" t="s">
        <v>3</v>
      </c>
      <c r="L72" s="1" t="s">
        <v>254</v>
      </c>
      <c r="M72" s="1" t="s">
        <v>253</v>
      </c>
      <c r="N72" s="1" t="s">
        <v>272</v>
      </c>
      <c r="O72" s="3">
        <v>0.10440000000000001</v>
      </c>
      <c r="P72" s="3">
        <f t="shared" si="3"/>
        <v>0.10440000000000001</v>
      </c>
      <c r="Q72" s="3"/>
    </row>
    <row r="73" spans="1:17" x14ac:dyDescent="0.3">
      <c r="A73" s="1">
        <v>1</v>
      </c>
      <c r="B73" s="1" t="s">
        <v>0</v>
      </c>
      <c r="C73" s="1">
        <f t="shared" si="2"/>
        <v>5</v>
      </c>
      <c r="D73" s="1" t="s">
        <v>19</v>
      </c>
      <c r="E73" s="1" t="s">
        <v>20</v>
      </c>
      <c r="F73" s="1" t="s">
        <v>3</v>
      </c>
      <c r="G73" s="1" t="s">
        <v>21</v>
      </c>
      <c r="H73" s="1" t="s">
        <v>19</v>
      </c>
      <c r="I73" s="1" t="s">
        <v>22</v>
      </c>
      <c r="J73" s="1" t="s">
        <v>23</v>
      </c>
      <c r="K73" s="1"/>
      <c r="L73" s="1" t="s">
        <v>277</v>
      </c>
      <c r="M73" s="1" t="s">
        <v>278</v>
      </c>
      <c r="N73" s="2" t="s">
        <v>276</v>
      </c>
      <c r="O73" s="3">
        <v>17.5</v>
      </c>
      <c r="P73" s="3">
        <f t="shared" si="3"/>
        <v>17.5</v>
      </c>
      <c r="Q73" s="3"/>
    </row>
    <row r="74" spans="1:17" x14ac:dyDescent="0.3">
      <c r="A74" s="1">
        <v>2</v>
      </c>
      <c r="B74" s="1" t="s">
        <v>39</v>
      </c>
      <c r="C74" s="1">
        <f t="shared" si="2"/>
        <v>30</v>
      </c>
      <c r="D74" s="1" t="s">
        <v>150</v>
      </c>
      <c r="E74" s="1" t="s">
        <v>151</v>
      </c>
      <c r="F74" s="1" t="s">
        <v>3</v>
      </c>
      <c r="G74" s="1" t="s">
        <v>152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251</v>
      </c>
      <c r="M74" s="1" t="s">
        <v>252</v>
      </c>
      <c r="N74" s="1" t="s">
        <v>272</v>
      </c>
      <c r="O74" s="3">
        <v>4.6800000000000001E-2</v>
      </c>
      <c r="P74" s="3">
        <f t="shared" si="3"/>
        <v>0.28079999999999999</v>
      </c>
      <c r="Q74" s="3"/>
    </row>
    <row r="75" spans="1:17" x14ac:dyDescent="0.3">
      <c r="A75" s="1">
        <v>2</v>
      </c>
      <c r="B75" s="1">
        <v>1</v>
      </c>
      <c r="C75" s="1">
        <v>1</v>
      </c>
      <c r="D75" s="1" t="s">
        <v>320</v>
      </c>
      <c r="E75" s="1">
        <v>1.27</v>
      </c>
      <c r="F75" s="1"/>
      <c r="G75" s="1"/>
      <c r="H75" s="1"/>
      <c r="I75" s="3"/>
      <c r="J75" s="1"/>
      <c r="K75" s="1"/>
      <c r="L75" s="1" t="s">
        <v>321</v>
      </c>
      <c r="M75" s="1" t="s">
        <v>322</v>
      </c>
      <c r="N75" s="2" t="s">
        <v>323</v>
      </c>
      <c r="O75" s="3">
        <v>0.2</v>
      </c>
      <c r="P75" s="3">
        <f t="shared" si="3"/>
        <v>0.2</v>
      </c>
      <c r="Q75" s="3"/>
    </row>
    <row r="76" spans="1:17" x14ac:dyDescent="0.3">
      <c r="A76" s="1">
        <v>2</v>
      </c>
      <c r="B76" s="1">
        <v>14</v>
      </c>
      <c r="C76" s="1">
        <f t="shared" si="2"/>
        <v>70</v>
      </c>
      <c r="D76" s="1" t="s">
        <v>313</v>
      </c>
      <c r="E76" s="1" t="s">
        <v>315</v>
      </c>
      <c r="F76" s="3"/>
      <c r="G76" s="3"/>
      <c r="H76" s="3"/>
      <c r="I76" s="3"/>
      <c r="J76" s="3"/>
      <c r="K76" s="3"/>
      <c r="L76" s="1" t="s">
        <v>316</v>
      </c>
      <c r="M76" s="1" t="s">
        <v>318</v>
      </c>
      <c r="N76" s="2" t="s">
        <v>317</v>
      </c>
      <c r="O76" s="3">
        <v>0.22</v>
      </c>
      <c r="P76" s="3">
        <f t="shared" si="3"/>
        <v>3.08</v>
      </c>
      <c r="Q76" s="3"/>
    </row>
    <row r="77" spans="1:17" ht="42" x14ac:dyDescent="0.3">
      <c r="A77" s="1"/>
      <c r="B77" s="1">
        <v>1</v>
      </c>
      <c r="C77" s="1">
        <f t="shared" si="2"/>
        <v>5</v>
      </c>
      <c r="D77" s="1" t="s">
        <v>325</v>
      </c>
      <c r="E77" s="1" t="s">
        <v>327</v>
      </c>
      <c r="F77" s="3"/>
      <c r="G77" s="3"/>
      <c r="H77" s="3"/>
      <c r="I77" s="3"/>
      <c r="J77" s="3"/>
      <c r="K77" s="3"/>
      <c r="L77" s="1" t="s">
        <v>326</v>
      </c>
      <c r="M77" s="1" t="str">
        <f>E77</f>
        <v>分体式K30(100x63x25)</v>
      </c>
      <c r="N77" s="4" t="s">
        <v>324</v>
      </c>
      <c r="O77" s="3">
        <v>35</v>
      </c>
      <c r="P77" s="3">
        <f t="shared" si="3"/>
        <v>35</v>
      </c>
      <c r="Q77" s="3"/>
    </row>
    <row r="78" spans="1:1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 t="s">
        <v>319</v>
      </c>
      <c r="P78" s="3">
        <f>SUM(P2:P77)</f>
        <v>224.35305799999998</v>
      </c>
      <c r="Q78" s="3">
        <f>SUM(P2:P77)-P38-P73</f>
        <v>172.53305799999998</v>
      </c>
    </row>
  </sheetData>
  <autoFilter ref="A1:N76" xr:uid="{00000000-0001-0000-0000-000000000000}"/>
  <phoneticPr fontId="1" type="noConversion"/>
  <hyperlinks>
    <hyperlink ref="N29" r:id="rId1" xr:uid="{340230FB-9410-4BE8-90CD-20DFFBAF40BA}"/>
    <hyperlink ref="N31:N33" r:id="rId2" display="http://e.tb.cn/h.gG8eFk0z1i0zUFU?tk=9gg2395n4TH" xr:uid="{0177C508-6358-4DC6-84B5-7514F7B888DB}"/>
    <hyperlink ref="N73" r:id="rId3" xr:uid="{EDF68413-1C24-4A5F-A4DE-0B7063726E74}"/>
    <hyperlink ref="N30" r:id="rId4" xr:uid="{83D00014-2E41-44BA-BA71-E7FB104D69A7}"/>
    <hyperlink ref="N34" r:id="rId5" xr:uid="{12E791BA-6FC4-41D9-9072-9B27530E63F8}"/>
    <hyperlink ref="N16" r:id="rId6" xr:uid="{5A1379CD-0F5A-4160-B7A2-A6536B60C697}"/>
    <hyperlink ref="N49" r:id="rId7" xr:uid="{EFB26FD7-BA2E-477D-979C-E8739ED56697}"/>
    <hyperlink ref="N69" r:id="rId8" xr:uid="{4FDCD711-FCEC-4440-9E81-0DD6E786F6B5}"/>
    <hyperlink ref="N70" r:id="rId9" xr:uid="{BCADBA88-B397-4DBA-8361-CCEFAE221124}"/>
    <hyperlink ref="N67" r:id="rId10" xr:uid="{D98F2469-771E-4719-ACB2-0B4E9564E9CF}"/>
    <hyperlink ref="N68" r:id="rId11" xr:uid="{50372211-B161-4DEF-A52D-F700001E0CA0}"/>
    <hyperlink ref="N64" r:id="rId12" xr:uid="{736A5969-3916-4C7E-B224-1423D3CC4CA5}"/>
    <hyperlink ref="N65" r:id="rId13" display="http://e.tb.cn/h.gGYpF9LmazMhy0t?tk=4L9W39g2rNn" xr:uid="{C1D6BA2B-20CA-4926-9F6D-8587070F85A0}"/>
    <hyperlink ref="N51" r:id="rId14" xr:uid="{C3EBC487-A96D-486C-8039-3FA4944DC2EA}"/>
    <hyperlink ref="N6" r:id="rId15" xr:uid="{BA4C6BDB-6205-46F2-9AF2-FD7A3952AA1D}"/>
    <hyperlink ref="N2" r:id="rId16" xr:uid="{172D2745-957B-4366-A20B-5C8859DAFA98}"/>
    <hyperlink ref="N3" r:id="rId17" xr:uid="{8F49B750-5180-44EB-B163-A4E2DF6572F1}"/>
    <hyperlink ref="N63" r:id="rId18" xr:uid="{E610DB8A-D183-4576-A062-DCE1BA605F93}"/>
    <hyperlink ref="N54" r:id="rId19" xr:uid="{1A1284E8-553F-4D33-BD4E-E709C553093A}"/>
    <hyperlink ref="N53" r:id="rId20" xr:uid="{0CF873A2-B101-4D19-883F-AD37F36FBED4}"/>
    <hyperlink ref="N39" r:id="rId21" xr:uid="{B243A960-C4DE-43B9-A7E6-40DB47546F52}"/>
    <hyperlink ref="N37" r:id="rId22" xr:uid="{948CC503-3834-47A4-B79F-355AC02A47A1}"/>
    <hyperlink ref="N36" r:id="rId23" xr:uid="{3DCA2CB7-9664-44F2-A570-DCA6103BB49A}"/>
    <hyperlink ref="N35" r:id="rId24" xr:uid="{8E71F240-7C3B-4C9D-B81E-8A5BA74E1E45}"/>
    <hyperlink ref="N25" r:id="rId25" xr:uid="{00C7B095-BC9A-4177-8917-B66E526F1832}"/>
    <hyperlink ref="N21" r:id="rId26" xr:uid="{28116E33-EC2E-48BF-A73A-E86FC791DFFE}"/>
    <hyperlink ref="N19" r:id="rId27" xr:uid="{7F75CD7E-2058-4D94-BB89-FB388166A037}"/>
    <hyperlink ref="N20" r:id="rId28" xr:uid="{6D60BB03-A182-4F55-931D-FDABB4DD7F04}"/>
    <hyperlink ref="N76" r:id="rId29" xr:uid="{E0665C1E-29E3-42ED-B2B8-F31AB5F2A6FD}"/>
    <hyperlink ref="N75" r:id="rId30" xr:uid="{4787B730-EA96-4755-B1E1-345E11DD6F0C}"/>
    <hyperlink ref="N77" r:id="rId31" xr:uid="{E90B1475-3710-46B9-95A7-712D9AA962E8}"/>
    <hyperlink ref="N38" r:id="rId32" xr:uid="{D94E62FC-51B5-442E-90AA-8E22E0891712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张进科</dc:creator>
  <cp:lastModifiedBy>jinke zhang</cp:lastModifiedBy>
  <dcterms:created xsi:type="dcterms:W3CDTF">2024-10-05T01:09:29Z</dcterms:created>
  <dcterms:modified xsi:type="dcterms:W3CDTF">2024-11-29T03:03:29Z</dcterms:modified>
</cp:coreProperties>
</file>